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ilon.eilstein\Desktop\Eilon\GitHub\My-Projects\Misc\"/>
    </mc:Choice>
  </mc:AlternateContent>
  <xr:revisionPtr revIDLastSave="0" documentId="13_ncr:1_{8E17EA1D-E7E8-43D0-B46C-D3C2F49C1D1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חישוב תשואה ורווח" sheetId="1" r:id="rId1"/>
    <sheet name="הוצאות אמיתיות" sheetId="2" r:id="rId2"/>
  </sheets>
  <definedNames>
    <definedName name="הפקדות_במהלך_החודש">'הוצאות אמיתיות'!$F$3:$F$32</definedName>
    <definedName name="סכום_בסוף_החודש">'הוצאות אמיתיות'!$E$3:$E$32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G9" i="2"/>
  <c r="H9" i="2" s="1"/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6" i="2"/>
  <c r="D7" i="2"/>
  <c r="D9" i="2"/>
  <c r="K3" i="2"/>
  <c r="L3" i="2" s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D8" i="2"/>
  <c r="G8" i="2" s="1"/>
  <c r="H8" i="2" s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E18" i="1" l="1"/>
  <c r="E19" i="1"/>
  <c r="E20" i="1"/>
  <c r="E21" i="1"/>
  <c r="E22" i="1"/>
  <c r="E23" i="1"/>
  <c r="E24" i="1"/>
  <c r="E25" i="1"/>
  <c r="E16" i="1"/>
  <c r="E17" i="1"/>
  <c r="E15" i="1"/>
  <c r="E14" i="1"/>
  <c r="E13" i="1"/>
  <c r="E12" i="1"/>
  <c r="E11" i="1"/>
  <c r="E10" i="1"/>
  <c r="E9" i="1"/>
  <c r="E8" i="1"/>
  <c r="E7" i="1"/>
  <c r="E6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D6" i="1"/>
  <c r="F6" i="1" s="1"/>
  <c r="J2" i="1"/>
  <c r="G16" i="1" l="1"/>
  <c r="G17" i="1" s="1"/>
  <c r="G18" i="1" s="1"/>
  <c r="G19" i="1" s="1"/>
  <c r="G20" i="1" s="1"/>
  <c r="G21" i="1" s="1"/>
  <c r="G22" i="1" s="1"/>
  <c r="G23" i="1" s="1"/>
  <c r="G24" i="1" s="1"/>
  <c r="G25" i="1" s="1"/>
  <c r="M5" i="1"/>
  <c r="H6" i="1" l="1"/>
  <c r="I6" i="1" s="1"/>
  <c r="D7" i="1"/>
  <c r="F7" i="1" s="1"/>
  <c r="J6" i="1" l="1"/>
  <c r="K6" i="1" s="1"/>
  <c r="H7" i="1"/>
  <c r="I7" i="1" s="1"/>
  <c r="D8" i="1"/>
  <c r="F8" i="1" s="1"/>
  <c r="J7" i="1" l="1"/>
  <c r="K7" i="1" s="1"/>
  <c r="H8" i="1"/>
  <c r="I8" i="1" s="1"/>
  <c r="D9" i="1"/>
  <c r="F9" i="1" s="1"/>
  <c r="J8" i="1" l="1"/>
  <c r="K8" i="1" s="1"/>
  <c r="D10" i="1"/>
  <c r="F10" i="1" s="1"/>
  <c r="H9" i="1"/>
  <c r="I9" i="1" s="1"/>
  <c r="J9" i="1" l="1"/>
  <c r="K9" i="1" s="1"/>
  <c r="H10" i="1"/>
  <c r="I10" i="1" s="1"/>
  <c r="D11" i="1"/>
  <c r="F11" i="1" s="1"/>
  <c r="D12" i="1" l="1"/>
  <c r="F12" i="1" s="1"/>
  <c r="D13" i="1" s="1"/>
  <c r="F13" i="1" s="1"/>
  <c r="J10" i="1"/>
  <c r="K10" i="1" s="1"/>
  <c r="H11" i="1"/>
  <c r="I11" i="1" s="1"/>
  <c r="H12" i="1" l="1"/>
  <c r="I12" i="1" s="1"/>
  <c r="J11" i="1"/>
  <c r="K11" i="1" s="1"/>
  <c r="H13" i="1"/>
  <c r="I13" i="1" s="1"/>
  <c r="D14" i="1"/>
  <c r="F14" i="1" s="1"/>
  <c r="J12" i="1" l="1"/>
  <c r="K12" i="1" s="1"/>
  <c r="J13" i="1"/>
  <c r="K13" i="1" s="1"/>
  <c r="D15" i="1"/>
  <c r="F15" i="1" s="1"/>
  <c r="H14" i="1"/>
  <c r="I14" i="1" s="1"/>
  <c r="J14" i="1" l="1"/>
  <c r="K14" i="1" s="1"/>
  <c r="D16" i="1"/>
  <c r="F16" i="1" s="1"/>
  <c r="H15" i="1"/>
  <c r="I15" i="1" s="1"/>
  <c r="J15" i="1" l="1"/>
  <c r="K15" i="1" s="1"/>
  <c r="H16" i="1"/>
  <c r="I16" i="1" s="1"/>
  <c r="D17" i="1"/>
  <c r="F17" i="1" s="1"/>
  <c r="J16" i="1" l="1"/>
  <c r="K16" i="1" s="1"/>
  <c r="D18" i="1"/>
  <c r="F18" i="1" s="1"/>
  <c r="H17" i="1"/>
  <c r="I17" i="1" s="1"/>
  <c r="J17" i="1" l="1"/>
  <c r="K17" i="1" s="1"/>
  <c r="H18" i="1"/>
  <c r="I18" i="1" s="1"/>
  <c r="D19" i="1"/>
  <c r="F19" i="1" s="1"/>
  <c r="J18" i="1" l="1"/>
  <c r="K18" i="1" s="1"/>
  <c r="H19" i="1"/>
  <c r="I19" i="1" s="1"/>
  <c r="D20" i="1"/>
  <c r="F20" i="1" s="1"/>
  <c r="J19" i="1" l="1"/>
  <c r="K19" i="1" s="1"/>
  <c r="H20" i="1"/>
  <c r="I20" i="1" s="1"/>
  <c r="D21" i="1"/>
  <c r="F21" i="1" s="1"/>
  <c r="J20" i="1" l="1"/>
  <c r="K20" i="1" s="1"/>
  <c r="H21" i="1"/>
  <c r="I21" i="1" s="1"/>
  <c r="D22" i="1"/>
  <c r="F22" i="1" s="1"/>
  <c r="J21" i="1" l="1"/>
  <c r="K21" i="1" s="1"/>
  <c r="H22" i="1"/>
  <c r="I22" i="1" s="1"/>
  <c r="D23" i="1"/>
  <c r="F23" i="1" s="1"/>
  <c r="J22" i="1" l="1"/>
  <c r="K22" i="1" s="1"/>
  <c r="H23" i="1"/>
  <c r="I23" i="1" s="1"/>
  <c r="D24" i="1"/>
  <c r="F24" i="1" s="1"/>
  <c r="J23" i="1" l="1"/>
  <c r="K23" i="1" s="1"/>
  <c r="D25" i="1"/>
  <c r="F25" i="1" s="1"/>
  <c r="H24" i="1"/>
  <c r="I24" i="1" s="1"/>
  <c r="J24" i="1" l="1"/>
  <c r="K24" i="1" s="1"/>
  <c r="H25" i="1"/>
  <c r="I25" i="1" s="1"/>
  <c r="J25" i="1" l="1"/>
  <c r="K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אילון איילשטיין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אילון איילשטיין:</t>
        </r>
        <r>
          <rPr>
            <sz val="9"/>
            <color indexed="81"/>
            <rFont val="Tahoma"/>
            <family val="2"/>
          </rPr>
          <t xml:space="preserve">
רווח נקי מחושב כך:
הסכום בסוף השנה 
(צבירה) פחות דמי הניהול, </t>
        </r>
        <r>
          <rPr>
            <b/>
            <sz val="9"/>
            <color indexed="81"/>
            <rFont val="Tahoma"/>
            <family val="2"/>
          </rPr>
          <t xml:space="preserve">פחות </t>
        </r>
        <r>
          <rPr>
            <sz val="9"/>
            <color indexed="81"/>
            <rFont val="Tahoma"/>
            <family val="2"/>
          </rPr>
          <t>ההוצאות המצטברות,</t>
        </r>
        <r>
          <rPr>
            <b/>
            <sz val="9"/>
            <color indexed="81"/>
            <rFont val="Tahoma"/>
            <family val="2"/>
          </rPr>
          <t xml:space="preserve"> פחות </t>
        </r>
        <r>
          <rPr>
            <sz val="9"/>
            <color indexed="81"/>
            <rFont val="Tahoma"/>
            <family val="2"/>
          </rPr>
          <t>המס' על הרווח ברוטו</t>
        </r>
      </text>
    </comment>
    <comment ref="L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אילון איילשטיין:</t>
        </r>
        <r>
          <rPr>
            <sz val="9"/>
            <color indexed="81"/>
            <rFont val="Tahoma"/>
            <family val="2"/>
          </rPr>
          <t xml:space="preserve">
חישוב רנדומליות:
מקדם הצמיחה השנתי יהיה מספר אקראי בטווח הבא: 
</t>
        </r>
        <r>
          <rPr>
            <b/>
            <sz val="9"/>
            <color indexed="81"/>
            <rFont val="Tahoma"/>
            <family val="2"/>
          </rPr>
          <t xml:space="preserve">מינימום - </t>
        </r>
        <r>
          <rPr>
            <sz val="9"/>
            <color indexed="81"/>
            <rFont val="Tahoma"/>
            <family val="2"/>
          </rPr>
          <t xml:space="preserve"> מינוס שליש מהתשואה המשוערת
</t>
        </r>
        <r>
          <rPr>
            <b/>
            <sz val="9"/>
            <color indexed="81"/>
            <rFont val="Tahoma"/>
            <family val="2"/>
          </rPr>
          <t>מקסימום -</t>
        </r>
        <r>
          <rPr>
            <sz val="9"/>
            <color indexed="81"/>
            <rFont val="Tahoma"/>
            <family val="2"/>
          </rPr>
          <t xml:space="preserve"> פלוס שליש מהתשואה המשוערת</t>
        </r>
      </text>
    </comment>
  </commentList>
</comments>
</file>

<file path=xl/sharedStrings.xml><?xml version="1.0" encoding="utf-8"?>
<sst xmlns="http://schemas.openxmlformats.org/spreadsheetml/2006/main" count="37" uniqueCount="33">
  <si>
    <t>סכום התחלתי:</t>
  </si>
  <si>
    <t>תשואה משוערת:</t>
  </si>
  <si>
    <t>תוספת חודשית:</t>
  </si>
  <si>
    <t>מקדם צמיחה:</t>
  </si>
  <si>
    <t>דמי ניהול מצבירה:</t>
  </si>
  <si>
    <t>מס רווח:</t>
  </si>
  <si>
    <t>לאחר ניכוי</t>
  </si>
  <si>
    <t>מספר שנים</t>
  </si>
  <si>
    <t>שנה</t>
  </si>
  <si>
    <t>סכום בתחילת שנה</t>
  </si>
  <si>
    <t>תוספת שנתית</t>
  </si>
  <si>
    <t>סכום בסוף שנה</t>
  </si>
  <si>
    <t>הוצאה מצטברת</t>
  </si>
  <si>
    <t>רווח מצטבר</t>
  </si>
  <si>
    <t>רווח באחוזים</t>
  </si>
  <si>
    <t>רווח לאחר ניכוי מיסים</t>
  </si>
  <si>
    <t>אחוז רווח אמיתי</t>
  </si>
  <si>
    <t>תשואה רנדומלית</t>
  </si>
  <si>
    <t xml:space="preserve"> </t>
  </si>
  <si>
    <t>תשואה ממוצעת:</t>
  </si>
  <si>
    <t>מקדם אקראי תחתון</t>
  </si>
  <si>
    <t>מקדם אקראי עליון</t>
  </si>
  <si>
    <t>לפני ניכוי מיסים</t>
  </si>
  <si>
    <t>חודש</t>
  </si>
  <si>
    <t>סכום בתחילת החודש</t>
  </si>
  <si>
    <t>סכום בסוף החודש</t>
  </si>
  <si>
    <t>הפקדות במהלך החודש</t>
  </si>
  <si>
    <t>סידורי</t>
  </si>
  <si>
    <t>_</t>
  </si>
  <si>
    <t>רווח חודשי</t>
  </si>
  <si>
    <t>% רווח חודשי</t>
  </si>
  <si>
    <t>סך רווחים</t>
  </si>
  <si>
    <t>סך 
הוצאות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</si>
</sst>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m\-yyyy"/>
    <numFmt numFmtId="166" formatCode="&quot;₪&quot;\ #,##0"/>
  </numFmts>
  <fonts count="12" x14ac:knownFonts="1">
    <font>
      <sz val="11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3F3F76"/>
      <name val="Calibri"/>
    </font>
    <font>
      <sz val="11"/>
      <name val="Arial"/>
    </font>
    <font>
      <b/>
      <sz val="11"/>
      <color rgb="FFFFFFFF"/>
      <name val="Calibri"/>
    </font>
    <font>
      <b/>
      <sz val="11"/>
      <color rgb="FF3F3F3F"/>
      <name val="Calibri"/>
      <family val="2"/>
      <charset val="177"/>
      <scheme val="minor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/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8EAADB"/>
      </bottom>
      <diagonal/>
    </border>
    <border>
      <left/>
      <right style="thin">
        <color indexed="64"/>
      </right>
      <top style="thin">
        <color rgb="FF000000"/>
      </top>
      <bottom style="thin">
        <color rgb="FF8EAADB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70C0"/>
      </bottom>
      <diagonal/>
    </border>
    <border>
      <left/>
      <right/>
      <top style="medium">
        <color indexed="64"/>
      </top>
      <bottom style="thin">
        <color rgb="FF0070C0"/>
      </bottom>
      <diagonal/>
    </border>
    <border>
      <left/>
      <right style="medium">
        <color indexed="64"/>
      </right>
      <top style="medium">
        <color indexed="64"/>
      </top>
      <bottom style="thin">
        <color rgb="FF0070C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8" borderId="17" applyNumberFormat="0" applyAlignment="0" applyProtection="0"/>
  </cellStyleXfs>
  <cellXfs count="59">
    <xf numFmtId="0" fontId="0" fillId="0" borderId="0" xfId="0" applyFont="1" applyAlignment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0" fontId="3" fillId="3" borderId="5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/>
    <xf numFmtId="0" fontId="5" fillId="6" borderId="11" xfId="0" applyFont="1" applyFill="1" applyBorder="1" applyAlignment="1"/>
    <xf numFmtId="0" fontId="5" fillId="6" borderId="12" xfId="0" applyFont="1" applyFill="1" applyBorder="1" applyAlignment="1"/>
    <xf numFmtId="0" fontId="2" fillId="7" borderId="10" xfId="0" applyFont="1" applyFill="1" applyBorder="1"/>
    <xf numFmtId="0" fontId="1" fillId="7" borderId="11" xfId="0" applyFont="1" applyFill="1" applyBorder="1"/>
    <xf numFmtId="3" fontId="1" fillId="7" borderId="11" xfId="0" applyNumberFormat="1" applyFont="1" applyFill="1" applyBorder="1"/>
    <xf numFmtId="9" fontId="1" fillId="7" borderId="10" xfId="0" applyNumberFormat="1" applyFont="1" applyFill="1" applyBorder="1"/>
    <xf numFmtId="3" fontId="1" fillId="7" borderId="10" xfId="0" applyNumberFormat="1" applyFont="1" applyFill="1" applyBorder="1"/>
    <xf numFmtId="9" fontId="2" fillId="7" borderId="10" xfId="0" applyNumberFormat="1" applyFont="1" applyFill="1" applyBorder="1"/>
    <xf numFmtId="0" fontId="2" fillId="0" borderId="13" xfId="0" applyFont="1" applyBorder="1"/>
    <xf numFmtId="0" fontId="1" fillId="0" borderId="14" xfId="0" applyFont="1" applyBorder="1"/>
    <xf numFmtId="3" fontId="1" fillId="0" borderId="14" xfId="0" applyNumberFormat="1" applyFont="1" applyBorder="1"/>
    <xf numFmtId="9" fontId="1" fillId="0" borderId="13" xfId="0" applyNumberFormat="1" applyFont="1" applyBorder="1"/>
    <xf numFmtId="3" fontId="1" fillId="0" borderId="13" xfId="0" applyNumberFormat="1" applyFont="1" applyBorder="1"/>
    <xf numFmtId="9" fontId="2" fillId="0" borderId="13" xfId="0" applyNumberFormat="1" applyFont="1" applyBorder="1"/>
    <xf numFmtId="0" fontId="2" fillId="0" borderId="15" xfId="0" applyFont="1" applyBorder="1"/>
    <xf numFmtId="0" fontId="1" fillId="0" borderId="16" xfId="0" applyFont="1" applyBorder="1"/>
    <xf numFmtId="3" fontId="1" fillId="0" borderId="16" xfId="0" applyNumberFormat="1" applyFont="1" applyBorder="1"/>
    <xf numFmtId="9" fontId="1" fillId="0" borderId="15" xfId="0" applyNumberFormat="1" applyFont="1" applyBorder="1"/>
    <xf numFmtId="3" fontId="1" fillId="0" borderId="15" xfId="0" applyNumberFormat="1" applyFont="1" applyBorder="1"/>
    <xf numFmtId="9" fontId="2" fillId="0" borderId="15" xfId="0" applyNumberFormat="1" applyFont="1" applyBorder="1"/>
    <xf numFmtId="164" fontId="6" fillId="8" borderId="17" xfId="1" applyNumberFormat="1"/>
    <xf numFmtId="0" fontId="0" fillId="9" borderId="0" xfId="0" applyFont="1" applyFill="1" applyAlignment="1"/>
    <xf numFmtId="0" fontId="7" fillId="2" borderId="1" xfId="0" applyFont="1" applyFill="1" applyBorder="1"/>
    <xf numFmtId="4" fontId="3" fillId="3" borderId="5" xfId="0" applyNumberFormat="1" applyFont="1" applyFill="1" applyBorder="1" applyAlignment="1">
      <alignment horizontal="center" vertical="center"/>
    </xf>
    <xf numFmtId="4" fontId="3" fillId="3" borderId="6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/>
    <xf numFmtId="164" fontId="2" fillId="0" borderId="13" xfId="0" applyNumberFormat="1" applyFont="1" applyBorder="1"/>
    <xf numFmtId="164" fontId="2" fillId="0" borderId="15" xfId="0" applyNumberFormat="1" applyFont="1" applyBorder="1"/>
    <xf numFmtId="0" fontId="0" fillId="0" borderId="0" xfId="0" applyFont="1" applyAlignment="1">
      <alignment readingOrder="2"/>
    </xf>
    <xf numFmtId="0" fontId="11" fillId="10" borderId="25" xfId="0" applyFont="1" applyFill="1" applyBorder="1" applyAlignment="1">
      <alignment horizontal="center" vertical="center" wrapText="1" readingOrder="2"/>
    </xf>
    <xf numFmtId="0" fontId="11" fillId="10" borderId="26" xfId="0" applyFont="1" applyFill="1" applyBorder="1" applyAlignment="1">
      <alignment horizontal="center" vertical="center" wrapText="1" readingOrder="2"/>
    </xf>
    <xf numFmtId="0" fontId="11" fillId="10" borderId="27" xfId="0" applyFont="1" applyFill="1" applyBorder="1" applyAlignment="1">
      <alignment horizontal="center" vertical="center" wrapText="1" readingOrder="2"/>
    </xf>
    <xf numFmtId="0" fontId="11" fillId="10" borderId="1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readingOrder="2"/>
    </xf>
    <xf numFmtId="165" fontId="0" fillId="0" borderId="1" xfId="0" applyNumberFormat="1" applyFont="1" applyBorder="1" applyAlignment="1">
      <alignment readingOrder="2"/>
    </xf>
    <xf numFmtId="166" fontId="0" fillId="0" borderId="1" xfId="0" applyNumberFormat="1" applyFont="1" applyBorder="1" applyAlignment="1">
      <alignment readingOrder="2"/>
    </xf>
    <xf numFmtId="166" fontId="0" fillId="0" borderId="21" xfId="0" applyNumberFormat="1" applyFont="1" applyBorder="1" applyAlignment="1">
      <alignment readingOrder="2"/>
    </xf>
    <xf numFmtId="166" fontId="0" fillId="0" borderId="0" xfId="0" applyNumberFormat="1" applyFont="1" applyAlignment="1">
      <alignment readingOrder="2"/>
    </xf>
    <xf numFmtId="0" fontId="0" fillId="0" borderId="22" xfId="0" applyFont="1" applyBorder="1" applyAlignment="1">
      <alignment readingOrder="2"/>
    </xf>
    <xf numFmtId="166" fontId="0" fillId="0" borderId="23" xfId="0" applyNumberFormat="1" applyFont="1" applyBorder="1" applyAlignment="1">
      <alignment readingOrder="2"/>
    </xf>
    <xf numFmtId="166" fontId="0" fillId="0" borderId="24" xfId="0" applyNumberFormat="1" applyFont="1" applyBorder="1" applyAlignment="1">
      <alignment readingOrder="2"/>
    </xf>
    <xf numFmtId="0" fontId="10" fillId="0" borderId="0" xfId="0" applyFont="1" applyAlignment="1">
      <alignment readingOrder="2"/>
    </xf>
    <xf numFmtId="166" fontId="10" fillId="0" borderId="0" xfId="0" applyNumberFormat="1" applyFont="1" applyAlignment="1">
      <alignment readingOrder="2"/>
    </xf>
    <xf numFmtId="164" fontId="0" fillId="0" borderId="1" xfId="0" applyNumberFormat="1" applyFont="1" applyBorder="1" applyAlignment="1">
      <alignment readingOrder="2"/>
    </xf>
    <xf numFmtId="0" fontId="11" fillId="10" borderId="28" xfId="0" applyFont="1" applyFill="1" applyBorder="1" applyAlignment="1">
      <alignment horizontal="center" vertical="center" wrapText="1" readingOrder="2"/>
    </xf>
    <xf numFmtId="165" fontId="0" fillId="0" borderId="23" xfId="0" applyNumberFormat="1" applyFont="1" applyBorder="1" applyAlignment="1">
      <alignment readingOrder="2"/>
    </xf>
    <xf numFmtId="0" fontId="2" fillId="4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</cellXfs>
  <cellStyles count="2">
    <cellStyle name="Normal" xfId="0" builtinId="0"/>
    <cellStyle name="Output" xfId="1" builtinId="2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'חישוב תשואה ורווח'!$J$5</c:f>
              <c:strCache>
                <c:ptCount val="1"/>
                <c:pt idx="0">
                  <c:v>רווח לאחר ניכוי מיסים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'חישוב תשואה ורווח'!$J$6:$J$25</c:f>
              <c:numCache>
                <c:formatCode>#,##0</c:formatCode>
                <c:ptCount val="20"/>
                <c:pt idx="0">
                  <c:v>3559.3686000000071</c:v>
                </c:pt>
                <c:pt idx="1">
                  <c:v>8749.0083246429058</c:v>
                </c:pt>
                <c:pt idx="2">
                  <c:v>10078.850759173391</c:v>
                </c:pt>
                <c:pt idx="3">
                  <c:v>15272.219620785985</c:v>
                </c:pt>
                <c:pt idx="4">
                  <c:v>16799.787539478748</c:v>
                </c:pt>
                <c:pt idx="5">
                  <c:v>23600.984745680384</c:v>
                </c:pt>
                <c:pt idx="6">
                  <c:v>19349.672014396376</c:v>
                </c:pt>
                <c:pt idx="7">
                  <c:v>16432.13516937587</c:v>
                </c:pt>
                <c:pt idx="8">
                  <c:v>18139.298439375176</c:v>
                </c:pt>
                <c:pt idx="9">
                  <c:v>19331.090542742604</c:v>
                </c:pt>
                <c:pt idx="10">
                  <c:v>23337.244066893945</c:v>
                </c:pt>
                <c:pt idx="11">
                  <c:v>28957.05196763439</c:v>
                </c:pt>
                <c:pt idx="12">
                  <c:v>40055.216958042882</c:v>
                </c:pt>
                <c:pt idx="13">
                  <c:v>59516.26568276863</c:v>
                </c:pt>
                <c:pt idx="14">
                  <c:v>68502.771347703077</c:v>
                </c:pt>
                <c:pt idx="15">
                  <c:v>83441.006095589968</c:v>
                </c:pt>
                <c:pt idx="16">
                  <c:v>87098.436022909853</c:v>
                </c:pt>
                <c:pt idx="17">
                  <c:v>107071.56978584686</c:v>
                </c:pt>
                <c:pt idx="18">
                  <c:v>140039.89405867812</c:v>
                </c:pt>
                <c:pt idx="19">
                  <c:v>129381.54668310935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FB-4779-94FB-16CE28AC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984593"/>
        <c:axId val="710220590"/>
      </c:barChart>
      <c:lineChart>
        <c:grouping val="standard"/>
        <c:varyColors val="0"/>
        <c:ser>
          <c:idx val="1"/>
          <c:order val="1"/>
          <c:tx>
            <c:strRef>
              <c:f>'חישוב תשואה ורווח'!$K$5</c:f>
              <c:strCache>
                <c:ptCount val="1"/>
                <c:pt idx="0">
                  <c:v>אחוז רווח אמיתי</c:v>
                </c:pt>
              </c:strCache>
            </c:strRef>
          </c:tx>
          <c:spPr>
            <a:ln w="57150"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'חישוב תשואה ורווח'!$K$6:$K$25</c:f>
              <c:numCache>
                <c:formatCode>0%</c:formatCode>
                <c:ptCount val="20"/>
                <c:pt idx="0">
                  <c:v>6.8449396153846293E-2</c:v>
                </c:pt>
                <c:pt idx="1">
                  <c:v>0.13670325507254541</c:v>
                </c:pt>
                <c:pt idx="2">
                  <c:v>0.13261645735754463</c:v>
                </c:pt>
                <c:pt idx="3">
                  <c:v>0.17354795023620437</c:v>
                </c:pt>
                <c:pt idx="4">
                  <c:v>0.16799787539478747</c:v>
                </c:pt>
                <c:pt idx="5">
                  <c:v>0.21072307808643201</c:v>
                </c:pt>
                <c:pt idx="6">
                  <c:v>0.15604574205158367</c:v>
                </c:pt>
                <c:pt idx="7">
                  <c:v>0.12082452330423434</c:v>
                </c:pt>
                <c:pt idx="8">
                  <c:v>0.12256282729307551</c:v>
                </c:pt>
                <c:pt idx="9">
                  <c:v>0.12081931589214127</c:v>
                </c:pt>
                <c:pt idx="10">
                  <c:v>0.13568165155170897</c:v>
                </c:pt>
                <c:pt idx="11">
                  <c:v>0.15737528243279561</c:v>
                </c:pt>
                <c:pt idx="12">
                  <c:v>0.20436335182674939</c:v>
                </c:pt>
                <c:pt idx="13">
                  <c:v>0.2861358927056184</c:v>
                </c:pt>
                <c:pt idx="14">
                  <c:v>0.31137623339865034</c:v>
                </c:pt>
                <c:pt idx="15">
                  <c:v>0.35965950903271537</c:v>
                </c:pt>
                <c:pt idx="16">
                  <c:v>0.35696080337258135</c:v>
                </c:pt>
                <c:pt idx="17">
                  <c:v>0.4182483194759643</c:v>
                </c:pt>
                <c:pt idx="18">
                  <c:v>0.52253691812939596</c:v>
                </c:pt>
                <c:pt idx="19">
                  <c:v>0.46207695243967628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B-4779-94FB-16CE28AC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309800"/>
        <c:axId val="443304880"/>
      </c:lineChart>
      <c:catAx>
        <c:axId val="1909984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e-IL" sz="900" b="1" i="0">
                    <a:solidFill>
                      <a:srgbClr val="000000"/>
                    </a:solidFill>
                    <a:latin typeface="+mn-lt"/>
                  </a:rPr>
                  <a:t>שנים לאחר הפקדה ראשונה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710220590"/>
        <c:crosses val="autoZero"/>
        <c:auto val="1"/>
        <c:lblAlgn val="ctr"/>
        <c:lblOffset val="100"/>
        <c:noMultiLvlLbl val="1"/>
      </c:catAx>
      <c:valAx>
        <c:axId val="710220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e-IL" sz="900" b="1" i="0">
                    <a:solidFill>
                      <a:srgbClr val="000000"/>
                    </a:solidFill>
                    <a:latin typeface="+mn-lt"/>
                  </a:rPr>
                  <a:t>רווח נקי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909984593"/>
        <c:crosses val="autoZero"/>
        <c:crossBetween val="between"/>
      </c:valAx>
      <c:valAx>
        <c:axId val="4433048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he-IL"/>
                  <a:t>אחוז רווח נקי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43309800"/>
        <c:crosses val="max"/>
        <c:crossBetween val="between"/>
      </c:valAx>
      <c:catAx>
        <c:axId val="443309800"/>
        <c:scaling>
          <c:orientation val="minMax"/>
        </c:scaling>
        <c:delete val="1"/>
        <c:axPos val="b"/>
        <c:majorTickMark val="out"/>
        <c:minorTickMark val="none"/>
        <c:tickLblPos val="nextTo"/>
        <c:crossAx val="443304880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</xdr:colOff>
      <xdr:row>25</xdr:row>
      <xdr:rowOff>160020</xdr:rowOff>
    </xdr:from>
    <xdr:ext cx="11877675" cy="3152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rightToLeft="1" workbookViewId="0">
      <pane xSplit="2" ySplit="5" topLeftCell="C19" activePane="bottomRight" state="frozen"/>
      <selection pane="topRight" activeCell="C1" sqref="C1"/>
      <selection pane="bottomLeft" activeCell="A6" sqref="A6"/>
      <selection pane="bottomRight" activeCell="O22" sqref="O22"/>
    </sheetView>
  </sheetViews>
  <sheetFormatPr defaultColWidth="12.58203125" defaultRowHeight="15" customHeight="1" x14ac:dyDescent="0.3"/>
  <cols>
    <col min="1" max="1" width="9.1640625" customWidth="1"/>
    <col min="2" max="2" width="8.83203125" bestFit="1" customWidth="1"/>
    <col min="3" max="3" width="10.6640625" bestFit="1" customWidth="1"/>
    <col min="4" max="4" width="13.58203125" bestFit="1" customWidth="1"/>
    <col min="5" max="5" width="12.1640625" bestFit="1" customWidth="1"/>
    <col min="6" max="7" width="11.58203125" bestFit="1" customWidth="1"/>
    <col min="8" max="8" width="8.6640625" bestFit="1" customWidth="1"/>
    <col min="9" max="9" width="10.1640625" bestFit="1" customWidth="1"/>
    <col min="10" max="10" width="15.5" bestFit="1" customWidth="1"/>
    <col min="11" max="11" width="12.83203125" bestFit="1" customWidth="1"/>
    <col min="12" max="12" width="12.08203125" bestFit="1" customWidth="1"/>
    <col min="13" max="13" width="12.1640625" bestFit="1" customWidth="1"/>
    <col min="14" max="14" width="6.33203125" bestFit="1" customWidth="1"/>
    <col min="15" max="15" width="14" bestFit="1" customWidth="1"/>
    <col min="16" max="16" width="6.33203125" style="29" bestFit="1" customWidth="1"/>
    <col min="17" max="17" width="12.83203125" style="29" bestFit="1" customWidth="1"/>
    <col min="18" max="18" width="4" style="29" bestFit="1" customWidth="1"/>
    <col min="19" max="16384" width="12.58203125" style="29"/>
  </cols>
  <sheetData>
    <row r="1" spans="1:18" ht="14.25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8" ht="14.25" customHeight="1" thickBot="1" x14ac:dyDescent="0.4">
      <c r="A2" s="1"/>
      <c r="B2" s="1"/>
      <c r="C2" s="2" t="s">
        <v>0</v>
      </c>
      <c r="D2" s="3">
        <v>40000</v>
      </c>
      <c r="E2" s="4" t="s">
        <v>1</v>
      </c>
      <c r="F2" s="5">
        <v>0.08</v>
      </c>
      <c r="G2" s="4" t="s">
        <v>2</v>
      </c>
      <c r="H2" s="3">
        <v>1000</v>
      </c>
      <c r="I2" s="4" t="s">
        <v>3</v>
      </c>
      <c r="J2" s="5">
        <f>1+F2</f>
        <v>1.08</v>
      </c>
      <c r="K2" s="4" t="s">
        <v>4</v>
      </c>
      <c r="L2" s="6">
        <v>3.8999999999999998E-3</v>
      </c>
      <c r="M2" s="4" t="s">
        <v>5</v>
      </c>
      <c r="N2" s="6">
        <v>0.25</v>
      </c>
      <c r="O2" s="4" t="s">
        <v>20</v>
      </c>
      <c r="P2" s="31">
        <v>-0.5</v>
      </c>
      <c r="Q2" s="4" t="s">
        <v>21</v>
      </c>
      <c r="R2" s="32">
        <v>1.5</v>
      </c>
    </row>
    <row r="3" spans="1:18" ht="14.2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ht="14.25" customHeight="1" x14ac:dyDescent="0.35">
      <c r="A4" s="1"/>
      <c r="B4" s="1"/>
      <c r="C4" s="1"/>
      <c r="D4" s="1"/>
      <c r="E4" s="1"/>
      <c r="F4" s="54" t="s">
        <v>22</v>
      </c>
      <c r="G4" s="55"/>
      <c r="H4" s="55"/>
      <c r="I4" s="56"/>
      <c r="J4" s="57" t="s">
        <v>6</v>
      </c>
      <c r="K4" s="58"/>
      <c r="L4" s="1"/>
      <c r="M4" s="30" t="s">
        <v>19</v>
      </c>
      <c r="N4" s="1"/>
      <c r="O4" s="1"/>
    </row>
    <row r="5" spans="1:18" ht="14.25" customHeight="1" x14ac:dyDescent="0.35">
      <c r="A5" s="1"/>
      <c r="B5" s="7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7" t="s">
        <v>14</v>
      </c>
      <c r="J5" s="8" t="s">
        <v>15</v>
      </c>
      <c r="K5" s="8" t="s">
        <v>16</v>
      </c>
      <c r="L5" s="9" t="s">
        <v>17</v>
      </c>
      <c r="M5" s="28">
        <f ca="1">AVERAGE(L6:L25)</f>
        <v>1.04695</v>
      </c>
      <c r="N5" s="1"/>
      <c r="O5" s="1"/>
    </row>
    <row r="6" spans="1:18" ht="14.25" customHeight="1" x14ac:dyDescent="0.35">
      <c r="A6" s="1"/>
      <c r="B6" s="10">
        <v>1</v>
      </c>
      <c r="C6" s="11">
        <v>2021</v>
      </c>
      <c r="D6" s="12">
        <f>D2</f>
        <v>40000</v>
      </c>
      <c r="E6" s="12">
        <f t="shared" ref="E6:E25" si="0">$H$2*12</f>
        <v>12000</v>
      </c>
      <c r="F6" s="12">
        <f ca="1">(D6*L6 + 0.5*(1+L6)*E6) * (1-$L$2)</f>
        <v>56745.824800000009</v>
      </c>
      <c r="G6" s="12">
        <f>D2+E6</f>
        <v>52000</v>
      </c>
      <c r="H6" s="12">
        <f t="shared" ref="H6:H15" ca="1" si="1">F6-G6</f>
        <v>4745.8248000000094</v>
      </c>
      <c r="I6" s="13">
        <f t="shared" ref="I6:I15" ca="1" si="2">H6/G6</f>
        <v>9.1265861538461723E-2</v>
      </c>
      <c r="J6" s="14">
        <f t="shared" ref="J6" ca="1" si="3">((F6*(1))-G6) - (H6*$N$2)</f>
        <v>3559.3686000000071</v>
      </c>
      <c r="K6" s="15">
        <f t="shared" ref="K6:K15" ca="1" si="4">J6/G6</f>
        <v>6.8449396153846293E-2</v>
      </c>
      <c r="L6" s="33">
        <f ca="1">1+(RANDBETWEEN($P$2*1000*$F$2,1000*$R$2*$F$2)/1000)</f>
        <v>1.1080000000000001</v>
      </c>
      <c r="M6" s="1"/>
      <c r="N6" s="1"/>
      <c r="O6" s="1"/>
    </row>
    <row r="7" spans="1:18" ht="14.25" customHeight="1" x14ac:dyDescent="0.35">
      <c r="A7" s="1"/>
      <c r="B7" s="16">
        <v>2</v>
      </c>
      <c r="C7" s="17">
        <v>2022</v>
      </c>
      <c r="D7" s="18">
        <f t="shared" ref="D7:D15" ca="1" si="5">F6</f>
        <v>56745.824800000009</v>
      </c>
      <c r="E7" s="18">
        <f t="shared" si="0"/>
        <v>12000</v>
      </c>
      <c r="F7" s="18">
        <f t="shared" ref="F7:F25" ca="1" si="6">(D7*L7 + 0.5*(1+L7)*E7) * (1-$L$2)</f>
        <v>75665.344432857208</v>
      </c>
      <c r="G7" s="18">
        <f t="shared" ref="G7:G15" si="7">G6+E7</f>
        <v>64000</v>
      </c>
      <c r="H7" s="18">
        <f t="shared" ca="1" si="1"/>
        <v>11665.344432857208</v>
      </c>
      <c r="I7" s="19">
        <f t="shared" ca="1" si="2"/>
        <v>0.18227100676339386</v>
      </c>
      <c r="J7" s="20">
        <f ca="1">((F7*(1))-G7) - (H7*$N$2)</f>
        <v>8749.0083246429058</v>
      </c>
      <c r="K7" s="21">
        <f t="shared" ca="1" si="4"/>
        <v>0.13670325507254541</v>
      </c>
      <c r="L7" s="34">
        <f t="shared" ref="L7:L25" ca="1" si="8">1+(RANDBETWEEN($P$2*1000*$F$2,1000*$R$2*$F$2)/1000)</f>
        <v>1.115</v>
      </c>
      <c r="M7" s="1"/>
      <c r="N7" s="1"/>
      <c r="O7" s="1"/>
    </row>
    <row r="8" spans="1:18" ht="14.25" customHeight="1" x14ac:dyDescent="0.35">
      <c r="A8" s="1"/>
      <c r="B8" s="10">
        <v>3</v>
      </c>
      <c r="C8" s="11">
        <v>2023</v>
      </c>
      <c r="D8" s="12">
        <f t="shared" ca="1" si="5"/>
        <v>75665.344432857208</v>
      </c>
      <c r="E8" s="12">
        <f t="shared" si="0"/>
        <v>12000</v>
      </c>
      <c r="F8" s="12">
        <f t="shared" ca="1" si="6"/>
        <v>89438.467678897854</v>
      </c>
      <c r="G8" s="12">
        <f t="shared" si="7"/>
        <v>76000</v>
      </c>
      <c r="H8" s="12">
        <f t="shared" ca="1" si="1"/>
        <v>13438.467678897854</v>
      </c>
      <c r="I8" s="13">
        <f t="shared" ca="1" si="2"/>
        <v>0.17682194314339281</v>
      </c>
      <c r="J8" s="14">
        <f t="shared" ref="J8:J25" ca="1" si="9">((F8*(1))-G8) - (H8*$N$2)</f>
        <v>10078.850759173391</v>
      </c>
      <c r="K8" s="15">
        <f t="shared" ca="1" si="4"/>
        <v>0.13261645735754463</v>
      </c>
      <c r="L8" s="33">
        <f t="shared" ca="1" si="8"/>
        <v>1.026</v>
      </c>
      <c r="M8" s="1"/>
      <c r="N8" s="1"/>
      <c r="O8" s="1"/>
    </row>
    <row r="9" spans="1:18" ht="14.25" customHeight="1" x14ac:dyDescent="0.35">
      <c r="A9" s="1"/>
      <c r="B9" s="16">
        <v>4</v>
      </c>
      <c r="C9" s="17">
        <v>2024</v>
      </c>
      <c r="D9" s="18">
        <f t="shared" ca="1" si="5"/>
        <v>89438.467678897854</v>
      </c>
      <c r="E9" s="18">
        <f t="shared" si="0"/>
        <v>12000</v>
      </c>
      <c r="F9" s="18">
        <f t="shared" ca="1" si="6"/>
        <v>108362.95949438131</v>
      </c>
      <c r="G9" s="18">
        <f t="shared" si="7"/>
        <v>88000</v>
      </c>
      <c r="H9" s="18">
        <f t="shared" ca="1" si="1"/>
        <v>20362.959494381314</v>
      </c>
      <c r="I9" s="19">
        <f t="shared" ca="1" si="2"/>
        <v>0.23139726698160584</v>
      </c>
      <c r="J9" s="20">
        <f ca="1">((F9*(1))-G9) - (H9*$N$2)</f>
        <v>15272.219620785985</v>
      </c>
      <c r="K9" s="21">
        <f t="shared" ca="1" si="4"/>
        <v>0.17354795023620437</v>
      </c>
      <c r="L9" s="34">
        <f t="shared" ca="1" si="8"/>
        <v>1.077</v>
      </c>
      <c r="M9" s="1"/>
      <c r="N9" s="1"/>
      <c r="O9" s="1"/>
    </row>
    <row r="10" spans="1:18" ht="14.25" customHeight="1" x14ac:dyDescent="0.35">
      <c r="A10" s="1"/>
      <c r="B10" s="10">
        <v>5</v>
      </c>
      <c r="C10" s="11">
        <v>2025</v>
      </c>
      <c r="D10" s="12">
        <f t="shared" ca="1" si="5"/>
        <v>108362.95949438131</v>
      </c>
      <c r="E10" s="12">
        <f t="shared" si="0"/>
        <v>12000</v>
      </c>
      <c r="F10" s="12">
        <f t="shared" ca="1" si="6"/>
        <v>122399.716719305</v>
      </c>
      <c r="G10" s="12">
        <f t="shared" si="7"/>
        <v>100000</v>
      </c>
      <c r="H10" s="12">
        <f t="shared" ca="1" si="1"/>
        <v>22399.716719304997</v>
      </c>
      <c r="I10" s="13">
        <f t="shared" ca="1" si="2"/>
        <v>0.22399716719304996</v>
      </c>
      <c r="J10" s="14">
        <f t="shared" ca="1" si="9"/>
        <v>16799.787539478748</v>
      </c>
      <c r="K10" s="15">
        <f t="shared" ca="1" si="4"/>
        <v>0.16799787539478747</v>
      </c>
      <c r="L10" s="33">
        <f t="shared" ca="1" si="8"/>
        <v>1.022</v>
      </c>
      <c r="M10" s="1"/>
      <c r="N10" s="1"/>
      <c r="O10" s="1"/>
    </row>
    <row r="11" spans="1:18" ht="14.25" customHeight="1" x14ac:dyDescent="0.35">
      <c r="A11" s="1"/>
      <c r="B11" s="16">
        <v>6</v>
      </c>
      <c r="C11" s="17">
        <v>2026</v>
      </c>
      <c r="D11" s="18">
        <f t="shared" ca="1" si="5"/>
        <v>122399.716719305</v>
      </c>
      <c r="E11" s="18">
        <f t="shared" si="0"/>
        <v>12000</v>
      </c>
      <c r="F11" s="18">
        <f t="shared" ca="1" si="6"/>
        <v>143467.97966090718</v>
      </c>
      <c r="G11" s="18">
        <f t="shared" si="7"/>
        <v>112000</v>
      </c>
      <c r="H11" s="18">
        <f t="shared" ca="1" si="1"/>
        <v>31467.979660907178</v>
      </c>
      <c r="I11" s="19">
        <f t="shared" ca="1" si="2"/>
        <v>0.28096410411524264</v>
      </c>
      <c r="J11" s="20">
        <f t="shared" ca="1" si="9"/>
        <v>23600.984745680384</v>
      </c>
      <c r="K11" s="21">
        <f t="shared" ca="1" si="4"/>
        <v>0.21072307808643201</v>
      </c>
      <c r="L11" s="34">
        <f t="shared" ca="1" si="8"/>
        <v>1.075</v>
      </c>
      <c r="M11" s="1"/>
      <c r="N11" s="1"/>
      <c r="O11" s="1"/>
    </row>
    <row r="12" spans="1:18" ht="14.25" customHeight="1" x14ac:dyDescent="0.35">
      <c r="A12" s="1"/>
      <c r="B12" s="10">
        <v>7</v>
      </c>
      <c r="C12" s="11">
        <v>2027</v>
      </c>
      <c r="D12" s="12">
        <f t="shared" ca="1" si="5"/>
        <v>143467.97966090718</v>
      </c>
      <c r="E12" s="12">
        <f t="shared" si="0"/>
        <v>12000</v>
      </c>
      <c r="F12" s="12">
        <f t="shared" ca="1" si="6"/>
        <v>149799.56268586183</v>
      </c>
      <c r="G12" s="12">
        <f t="shared" si="7"/>
        <v>124000</v>
      </c>
      <c r="H12" s="12">
        <f t="shared" ca="1" si="1"/>
        <v>25799.562685861834</v>
      </c>
      <c r="I12" s="13">
        <f t="shared" ca="1" si="2"/>
        <v>0.20806098940211157</v>
      </c>
      <c r="J12" s="14">
        <f t="shared" ca="1" si="9"/>
        <v>19349.672014396376</v>
      </c>
      <c r="K12" s="15">
        <f t="shared" ca="1" si="4"/>
        <v>0.15604574205158367</v>
      </c>
      <c r="L12" s="33">
        <f t="shared" ca="1" si="8"/>
        <v>0.96599999999999997</v>
      </c>
      <c r="M12" s="1"/>
      <c r="N12" s="1"/>
      <c r="O12" s="1"/>
    </row>
    <row r="13" spans="1:18" ht="14.25" customHeight="1" x14ac:dyDescent="0.35">
      <c r="A13" s="1"/>
      <c r="B13" s="16">
        <v>8</v>
      </c>
      <c r="C13" s="17">
        <v>2028</v>
      </c>
      <c r="D13" s="18">
        <f t="shared" ca="1" si="5"/>
        <v>149799.56268586183</v>
      </c>
      <c r="E13" s="18">
        <f t="shared" si="0"/>
        <v>12000</v>
      </c>
      <c r="F13" s="18">
        <f t="shared" ca="1" si="6"/>
        <v>157909.51355916783</v>
      </c>
      <c r="G13" s="18">
        <f t="shared" si="7"/>
        <v>136000</v>
      </c>
      <c r="H13" s="18">
        <f t="shared" ca="1" si="1"/>
        <v>21909.513559167826</v>
      </c>
      <c r="I13" s="19">
        <f t="shared" ca="1" si="2"/>
        <v>0.16109936440564579</v>
      </c>
      <c r="J13" s="20">
        <f t="shared" ca="1" si="9"/>
        <v>16432.13516937587</v>
      </c>
      <c r="K13" s="21">
        <f t="shared" ca="1" si="4"/>
        <v>0.12082452330423434</v>
      </c>
      <c r="L13" s="34">
        <f t="shared" ca="1" si="8"/>
        <v>0.97899999999999998</v>
      </c>
      <c r="M13" s="1"/>
      <c r="N13" s="1"/>
      <c r="O13" s="1"/>
    </row>
    <row r="14" spans="1:18" ht="14.25" customHeight="1" x14ac:dyDescent="0.35">
      <c r="A14" s="1"/>
      <c r="B14" s="10">
        <v>9</v>
      </c>
      <c r="C14" s="11">
        <v>2029</v>
      </c>
      <c r="D14" s="12">
        <f t="shared" ca="1" si="5"/>
        <v>157909.51355916783</v>
      </c>
      <c r="E14" s="12">
        <f t="shared" si="0"/>
        <v>12000</v>
      </c>
      <c r="F14" s="12">
        <f t="shared" ca="1" si="6"/>
        <v>172185.73125250023</v>
      </c>
      <c r="G14" s="12">
        <f t="shared" si="7"/>
        <v>148000</v>
      </c>
      <c r="H14" s="12">
        <f t="shared" ca="1" si="1"/>
        <v>24185.731252500234</v>
      </c>
      <c r="I14" s="13">
        <f t="shared" ca="1" si="2"/>
        <v>0.16341710305743401</v>
      </c>
      <c r="J14" s="14">
        <f t="shared" ca="1" si="9"/>
        <v>18139.298439375176</v>
      </c>
      <c r="K14" s="15">
        <f t="shared" ca="1" si="4"/>
        <v>0.12256282729307551</v>
      </c>
      <c r="L14" s="33">
        <f t="shared" ca="1" si="8"/>
        <v>1.018</v>
      </c>
      <c r="M14" s="1"/>
      <c r="N14" s="1"/>
      <c r="O14" s="1"/>
    </row>
    <row r="15" spans="1:18" ht="14.25" customHeight="1" x14ac:dyDescent="0.35">
      <c r="A15" s="1"/>
      <c r="B15" s="22">
        <v>10</v>
      </c>
      <c r="C15" s="23">
        <v>2030</v>
      </c>
      <c r="D15" s="24">
        <f t="shared" ca="1" si="5"/>
        <v>172185.73125250023</v>
      </c>
      <c r="E15" s="24">
        <f t="shared" si="0"/>
        <v>12000</v>
      </c>
      <c r="F15" s="24">
        <f t="shared" ca="1" si="6"/>
        <v>185774.78739032347</v>
      </c>
      <c r="G15" s="24">
        <f t="shared" si="7"/>
        <v>160000</v>
      </c>
      <c r="H15" s="24">
        <f t="shared" ca="1" si="1"/>
        <v>25774.787390323472</v>
      </c>
      <c r="I15" s="25">
        <f t="shared" ca="1" si="2"/>
        <v>0.16109242118952169</v>
      </c>
      <c r="J15" s="26">
        <f t="shared" ca="1" si="9"/>
        <v>19331.090542742604</v>
      </c>
      <c r="K15" s="27">
        <f t="shared" ca="1" si="4"/>
        <v>0.12081931589214127</v>
      </c>
      <c r="L15" s="35">
        <f t="shared" ca="1" si="8"/>
        <v>1.0129999999999999</v>
      </c>
      <c r="M15" s="1"/>
      <c r="N15" s="1"/>
      <c r="O15" s="1"/>
    </row>
    <row r="16" spans="1:18" ht="14.25" customHeight="1" x14ac:dyDescent="0.35">
      <c r="A16" s="1"/>
      <c r="B16" s="10">
        <v>11</v>
      </c>
      <c r="C16" s="11">
        <v>2031</v>
      </c>
      <c r="D16" s="12">
        <f t="shared" ref="D16:D19" ca="1" si="10">F15</f>
        <v>185774.78739032347</v>
      </c>
      <c r="E16" s="12">
        <f t="shared" si="0"/>
        <v>12000</v>
      </c>
      <c r="F16" s="12">
        <f t="shared" ca="1" si="6"/>
        <v>203116.32542252526</v>
      </c>
      <c r="G16" s="12">
        <f t="shared" ref="G16:G19" si="11">G15+E16</f>
        <v>172000</v>
      </c>
      <c r="H16" s="12">
        <f t="shared" ref="H16:H19" ca="1" si="12">F16-G16</f>
        <v>31116.32542252526</v>
      </c>
      <c r="I16" s="13">
        <f t="shared" ref="I16:I19" ca="1" si="13">H16/G16</f>
        <v>0.18090886873561199</v>
      </c>
      <c r="J16" s="14">
        <f t="shared" ca="1" si="9"/>
        <v>23337.244066893945</v>
      </c>
      <c r="K16" s="15">
        <f t="shared" ref="K16:K19" ca="1" si="14">J16/G16</f>
        <v>0.13568165155170897</v>
      </c>
      <c r="L16" s="33">
        <f t="shared" ca="1" si="8"/>
        <v>1.032</v>
      </c>
      <c r="M16" s="1"/>
      <c r="N16" s="1"/>
      <c r="O16" s="1"/>
    </row>
    <row r="17" spans="1:15" ht="14.25" customHeight="1" x14ac:dyDescent="0.35">
      <c r="A17" s="1"/>
      <c r="B17" s="22">
        <v>12</v>
      </c>
      <c r="C17" s="23">
        <v>2032</v>
      </c>
      <c r="D17" s="24">
        <f t="shared" ca="1" si="10"/>
        <v>203116.32542252526</v>
      </c>
      <c r="E17" s="24">
        <f t="shared" si="0"/>
        <v>12000</v>
      </c>
      <c r="F17" s="24">
        <f t="shared" ca="1" si="6"/>
        <v>222609.40262351252</v>
      </c>
      <c r="G17" s="24">
        <f t="shared" si="11"/>
        <v>184000</v>
      </c>
      <c r="H17" s="24">
        <f t="shared" ca="1" si="12"/>
        <v>38609.40262351252</v>
      </c>
      <c r="I17" s="25">
        <f t="shared" ca="1" si="13"/>
        <v>0.20983370991039413</v>
      </c>
      <c r="J17" s="26">
        <f t="shared" ca="1" si="9"/>
        <v>28957.05196763439</v>
      </c>
      <c r="K17" s="27">
        <f t="shared" ca="1" si="14"/>
        <v>0.15737528243279561</v>
      </c>
      <c r="L17" s="35">
        <f t="shared" ca="1" si="8"/>
        <v>1.04</v>
      </c>
      <c r="M17" s="1"/>
      <c r="N17" s="1"/>
      <c r="O17" s="1"/>
    </row>
    <row r="18" spans="1:15" ht="14.25" customHeight="1" x14ac:dyDescent="0.35">
      <c r="A18" s="1"/>
      <c r="B18" s="10">
        <v>13</v>
      </c>
      <c r="C18" s="11">
        <v>2033</v>
      </c>
      <c r="D18" s="12">
        <f t="shared" ca="1" si="10"/>
        <v>222609.40262351252</v>
      </c>
      <c r="E18" s="12">
        <f t="shared" si="0"/>
        <v>12000</v>
      </c>
      <c r="F18" s="12">
        <f t="shared" ca="1" si="6"/>
        <v>249406.95594405718</v>
      </c>
      <c r="G18" s="12">
        <f t="shared" si="11"/>
        <v>196000</v>
      </c>
      <c r="H18" s="12">
        <f t="shared" ca="1" si="12"/>
        <v>53406.955944057176</v>
      </c>
      <c r="I18" s="13">
        <f t="shared" ca="1" si="13"/>
        <v>0.27248446910233254</v>
      </c>
      <c r="J18" s="14">
        <f t="shared" ca="1" si="9"/>
        <v>40055.216958042882</v>
      </c>
      <c r="K18" s="15">
        <f t="shared" ca="1" si="14"/>
        <v>0.20436335182674939</v>
      </c>
      <c r="L18" s="33">
        <f t="shared" ca="1" si="8"/>
        <v>1.069</v>
      </c>
      <c r="M18" s="1"/>
      <c r="N18" s="1"/>
      <c r="O18" s="1"/>
    </row>
    <row r="19" spans="1:15" ht="14.25" customHeight="1" x14ac:dyDescent="0.35">
      <c r="A19" s="1"/>
      <c r="B19" s="22">
        <v>14</v>
      </c>
      <c r="C19" s="23">
        <v>2034</v>
      </c>
      <c r="D19" s="24">
        <f t="shared" ca="1" si="10"/>
        <v>249406.95594405718</v>
      </c>
      <c r="E19" s="24">
        <f t="shared" si="0"/>
        <v>12000</v>
      </c>
      <c r="F19" s="24">
        <f t="shared" ca="1" si="6"/>
        <v>287355.02091035817</v>
      </c>
      <c r="G19" s="24">
        <f t="shared" si="11"/>
        <v>208000</v>
      </c>
      <c r="H19" s="24">
        <f t="shared" ca="1" si="12"/>
        <v>79355.020910358173</v>
      </c>
      <c r="I19" s="25">
        <f t="shared" ca="1" si="13"/>
        <v>0.38151452360749122</v>
      </c>
      <c r="J19" s="26">
        <f t="shared" ca="1" si="9"/>
        <v>59516.26568276863</v>
      </c>
      <c r="K19" s="27">
        <f t="shared" ca="1" si="14"/>
        <v>0.2861358927056184</v>
      </c>
      <c r="L19" s="35">
        <f t="shared" ca="1" si="8"/>
        <v>1.1060000000000001</v>
      </c>
      <c r="M19" s="1"/>
      <c r="N19" s="1"/>
      <c r="O19" s="1"/>
    </row>
    <row r="20" spans="1:15" ht="14.25" customHeight="1" x14ac:dyDescent="0.35">
      <c r="A20" s="1"/>
      <c r="B20" s="10">
        <v>15</v>
      </c>
      <c r="C20" s="11">
        <v>2035</v>
      </c>
      <c r="D20" s="12">
        <f t="shared" ref="D20:D25" ca="1" si="15">F19</f>
        <v>287355.02091035817</v>
      </c>
      <c r="E20" s="12">
        <f t="shared" si="0"/>
        <v>12000</v>
      </c>
      <c r="F20" s="12">
        <f t="shared" ca="1" si="6"/>
        <v>311337.0284636041</v>
      </c>
      <c r="G20" s="12">
        <f t="shared" ref="G20:G25" si="16">G19+E20</f>
        <v>220000</v>
      </c>
      <c r="H20" s="12">
        <f t="shared" ref="H20:H25" ca="1" si="17">F20-G20</f>
        <v>91337.028463604103</v>
      </c>
      <c r="I20" s="13">
        <f t="shared" ref="I20:I25" ca="1" si="18">H20/G20</f>
        <v>0.41516831119820047</v>
      </c>
      <c r="J20" s="14">
        <f t="shared" ca="1" si="9"/>
        <v>68502.771347703077</v>
      </c>
      <c r="K20" s="15">
        <f t="shared" ref="K20:K25" ca="1" si="19">J20/G20</f>
        <v>0.31137623339865034</v>
      </c>
      <c r="L20" s="33">
        <f t="shared" ca="1" si="8"/>
        <v>1.0449999999999999</v>
      </c>
      <c r="M20" s="1"/>
      <c r="N20" s="1"/>
      <c r="O20" s="1"/>
    </row>
    <row r="21" spans="1:15" ht="14.25" customHeight="1" x14ac:dyDescent="0.35">
      <c r="A21" s="1"/>
      <c r="B21" s="22">
        <v>16</v>
      </c>
      <c r="C21" s="23">
        <v>2036</v>
      </c>
      <c r="D21" s="24">
        <f t="shared" ca="1" si="15"/>
        <v>311337.0284636041</v>
      </c>
      <c r="E21" s="24">
        <f t="shared" si="0"/>
        <v>12000</v>
      </c>
      <c r="F21" s="24">
        <f t="shared" ca="1" si="6"/>
        <v>343254.67479411996</v>
      </c>
      <c r="G21" s="24">
        <f t="shared" si="16"/>
        <v>232000</v>
      </c>
      <c r="H21" s="24">
        <f t="shared" ca="1" si="17"/>
        <v>111254.67479411996</v>
      </c>
      <c r="I21" s="25">
        <f t="shared" ca="1" si="18"/>
        <v>0.47954601204362052</v>
      </c>
      <c r="J21" s="26">
        <f t="shared" ca="1" si="9"/>
        <v>83441.006095589968</v>
      </c>
      <c r="K21" s="27">
        <f t="shared" ca="1" si="19"/>
        <v>0.35965950903271537</v>
      </c>
      <c r="L21" s="35">
        <f t="shared" ca="1" si="8"/>
        <v>1.0669999999999999</v>
      </c>
      <c r="M21" s="1"/>
      <c r="N21" s="1"/>
      <c r="O21" s="1"/>
    </row>
    <row r="22" spans="1:15" ht="14.25" customHeight="1" x14ac:dyDescent="0.35">
      <c r="A22" s="1"/>
      <c r="B22" s="10">
        <v>17</v>
      </c>
      <c r="C22" s="11">
        <v>2037</v>
      </c>
      <c r="D22" s="12">
        <f t="shared" ca="1" si="15"/>
        <v>343254.67479411996</v>
      </c>
      <c r="E22" s="12">
        <f t="shared" si="0"/>
        <v>12000</v>
      </c>
      <c r="F22" s="12">
        <f t="shared" ca="1" si="6"/>
        <v>360131.24803054647</v>
      </c>
      <c r="G22" s="12">
        <f t="shared" si="16"/>
        <v>244000</v>
      </c>
      <c r="H22" s="12">
        <f t="shared" ca="1" si="17"/>
        <v>116131.24803054647</v>
      </c>
      <c r="I22" s="13">
        <f t="shared" ca="1" si="18"/>
        <v>0.47594773783010846</v>
      </c>
      <c r="J22" s="14">
        <f t="shared" ca="1" si="9"/>
        <v>87098.436022909853</v>
      </c>
      <c r="K22" s="15">
        <f t="shared" ca="1" si="19"/>
        <v>0.35696080337258135</v>
      </c>
      <c r="L22" s="33">
        <f t="shared" ca="1" si="8"/>
        <v>1.018</v>
      </c>
      <c r="M22" s="1"/>
      <c r="N22" s="1"/>
      <c r="O22" s="1"/>
    </row>
    <row r="23" spans="1:15" ht="14.25" customHeight="1" x14ac:dyDescent="0.35">
      <c r="A23" s="1"/>
      <c r="B23" s="22">
        <v>18</v>
      </c>
      <c r="C23" s="23">
        <v>2038</v>
      </c>
      <c r="D23" s="24">
        <f t="shared" ca="1" si="15"/>
        <v>360131.24803054647</v>
      </c>
      <c r="E23" s="24">
        <f t="shared" si="0"/>
        <v>12000</v>
      </c>
      <c r="F23" s="24">
        <f t="shared" ca="1" si="6"/>
        <v>398762.09304779582</v>
      </c>
      <c r="G23" s="24">
        <f t="shared" si="16"/>
        <v>256000</v>
      </c>
      <c r="H23" s="24">
        <f t="shared" ca="1" si="17"/>
        <v>142762.09304779582</v>
      </c>
      <c r="I23" s="25">
        <f t="shared" ca="1" si="18"/>
        <v>0.5576644259679524</v>
      </c>
      <c r="J23" s="26">
        <f t="shared" ca="1" si="9"/>
        <v>107071.56978584686</v>
      </c>
      <c r="K23" s="27">
        <f t="shared" ca="1" si="19"/>
        <v>0.4182483194759643</v>
      </c>
      <c r="L23" s="35">
        <f t="shared" ca="1" si="8"/>
        <v>1.077</v>
      </c>
      <c r="M23" s="1"/>
      <c r="N23" s="1"/>
      <c r="O23" s="1"/>
    </row>
    <row r="24" spans="1:15" ht="14.25" customHeight="1" x14ac:dyDescent="0.35">
      <c r="A24" s="1"/>
      <c r="B24" s="10">
        <v>19</v>
      </c>
      <c r="C24" s="11">
        <v>2039</v>
      </c>
      <c r="D24" s="12">
        <f t="shared" ca="1" si="15"/>
        <v>398762.09304779582</v>
      </c>
      <c r="E24" s="12">
        <f t="shared" si="0"/>
        <v>12000</v>
      </c>
      <c r="F24" s="12">
        <f t="shared" ca="1" si="6"/>
        <v>454719.85874490417</v>
      </c>
      <c r="G24" s="12">
        <f t="shared" si="16"/>
        <v>268000</v>
      </c>
      <c r="H24" s="12">
        <f t="shared" ca="1" si="17"/>
        <v>186719.85874490417</v>
      </c>
      <c r="I24" s="13">
        <f t="shared" ca="1" si="18"/>
        <v>0.69671589083919461</v>
      </c>
      <c r="J24" s="14">
        <f t="shared" ca="1" si="9"/>
        <v>140039.89405867812</v>
      </c>
      <c r="K24" s="15">
        <f t="shared" ca="1" si="19"/>
        <v>0.52253691812939596</v>
      </c>
      <c r="L24" s="33">
        <f t="shared" ca="1" si="8"/>
        <v>1.113</v>
      </c>
      <c r="M24" s="1"/>
      <c r="N24" s="1"/>
      <c r="O24" s="1"/>
    </row>
    <row r="25" spans="1:15" ht="14.25" customHeight="1" x14ac:dyDescent="0.35">
      <c r="A25" s="1"/>
      <c r="B25" s="22">
        <v>20</v>
      </c>
      <c r="C25" s="23">
        <v>2040</v>
      </c>
      <c r="D25" s="24">
        <f t="shared" ca="1" si="15"/>
        <v>454719.85874490417</v>
      </c>
      <c r="E25" s="24">
        <f t="shared" si="0"/>
        <v>12000</v>
      </c>
      <c r="F25" s="24">
        <f t="shared" ca="1" si="6"/>
        <v>452508.72891081247</v>
      </c>
      <c r="G25" s="24">
        <f t="shared" si="16"/>
        <v>280000</v>
      </c>
      <c r="H25" s="24">
        <f t="shared" ca="1" si="17"/>
        <v>172508.72891081247</v>
      </c>
      <c r="I25" s="25">
        <f t="shared" ca="1" si="18"/>
        <v>0.61610260325290167</v>
      </c>
      <c r="J25" s="26">
        <f t="shared" ca="1" si="9"/>
        <v>129381.54668310935</v>
      </c>
      <c r="K25" s="27">
        <f t="shared" ca="1" si="19"/>
        <v>0.46207695243967628</v>
      </c>
      <c r="L25" s="35">
        <f t="shared" ca="1" si="8"/>
        <v>0.97299999999999998</v>
      </c>
      <c r="M25" s="1"/>
      <c r="N25" s="1"/>
      <c r="O25" s="1"/>
    </row>
    <row r="26" spans="1:15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 t="s">
        <v>18</v>
      </c>
      <c r="M35" s="1"/>
      <c r="N35" s="1"/>
      <c r="O35" s="1"/>
    </row>
    <row r="36" spans="1:15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</sheetData>
  <mergeCells count="2">
    <mergeCell ref="F4:I4"/>
    <mergeCell ref="J4:K4"/>
  </mergeCells>
  <pageMargins left="0.7" right="0.7" top="0.75" bottom="0.75" header="0" footer="0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3CCB8C3-13BB-4CD7-9DE1-365C134CB6AC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1.02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L6:L25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3"/>
  <sheetViews>
    <sheetView rightToLeft="1" tabSelected="1" topLeftCell="C1" workbookViewId="0">
      <selection activeCell="G5" sqref="G5"/>
    </sheetView>
  </sheetViews>
  <sheetFormatPr defaultColWidth="8.83203125" defaultRowHeight="14" x14ac:dyDescent="0.3"/>
  <cols>
    <col min="1" max="1" width="8.83203125" style="36"/>
    <col min="2" max="2" width="8.33203125" style="36" customWidth="1"/>
    <col min="3" max="3" width="11.58203125" style="36" customWidth="1"/>
    <col min="4" max="6" width="21" style="45" customWidth="1"/>
    <col min="7" max="9" width="16.9140625" style="45" customWidth="1"/>
    <col min="10" max="10" width="9.08203125" style="36" bestFit="1" customWidth="1"/>
    <col min="11" max="11" width="8.5" style="36" bestFit="1" customWidth="1"/>
    <col min="12" max="16384" width="8.83203125" style="36"/>
  </cols>
  <sheetData>
    <row r="1" spans="2:12" ht="14.5" thickBot="1" x14ac:dyDescent="0.35">
      <c r="D1" s="36"/>
      <c r="E1" s="36"/>
      <c r="F1" s="36"/>
      <c r="G1" s="36"/>
      <c r="H1" s="36"/>
      <c r="I1" s="36"/>
    </row>
    <row r="2" spans="2:12" ht="33" customHeight="1" x14ac:dyDescent="0.3">
      <c r="B2" s="37" t="s">
        <v>27</v>
      </c>
      <c r="C2" s="38" t="s">
        <v>23</v>
      </c>
      <c r="D2" s="38" t="s">
        <v>24</v>
      </c>
      <c r="E2" s="52" t="s">
        <v>25</v>
      </c>
      <c r="F2" s="39" t="s">
        <v>26</v>
      </c>
      <c r="G2" s="40" t="s">
        <v>29</v>
      </c>
      <c r="H2" s="40" t="s">
        <v>30</v>
      </c>
      <c r="I2" s="40"/>
      <c r="K2" s="40" t="s">
        <v>32</v>
      </c>
      <c r="L2" s="40" t="s">
        <v>31</v>
      </c>
    </row>
    <row r="3" spans="2:12" x14ac:dyDescent="0.3">
      <c r="B3" s="41">
        <v>1</v>
      </c>
      <c r="C3" s="42">
        <f>DATE((2021), B3, 1)</f>
        <v>44197</v>
      </c>
      <c r="D3" s="43">
        <v>0</v>
      </c>
      <c r="E3" s="43">
        <v>0</v>
      </c>
      <c r="F3" s="44">
        <v>0</v>
      </c>
      <c r="G3" s="43"/>
      <c r="H3" s="43"/>
      <c r="I3" s="43"/>
      <c r="K3" s="45">
        <f>SUM(הפקדות_במהלך_החודש)</f>
        <v>31000</v>
      </c>
      <c r="L3" s="45">
        <f>MAX(סכום_בסוף_החודש) - K3</f>
        <v>220</v>
      </c>
    </row>
    <row r="4" spans="2:12" x14ac:dyDescent="0.3">
      <c r="B4" s="41">
        <v>2</v>
      </c>
      <c r="C4" s="42">
        <f t="shared" ref="C4:C32" si="0">DATE((2021), B4, 1)</f>
        <v>44228</v>
      </c>
      <c r="D4" s="43">
        <v>0</v>
      </c>
      <c r="E4" s="43">
        <v>0</v>
      </c>
      <c r="F4" s="44">
        <v>1000</v>
      </c>
      <c r="G4" s="43"/>
      <c r="H4" s="43"/>
      <c r="I4" s="43"/>
    </row>
    <row r="5" spans="2:12" x14ac:dyDescent="0.3">
      <c r="B5" s="41">
        <v>3</v>
      </c>
      <c r="C5" s="42">
        <f t="shared" si="0"/>
        <v>44256</v>
      </c>
      <c r="D5" s="43">
        <v>0</v>
      </c>
      <c r="E5" s="43">
        <v>1000</v>
      </c>
      <c r="F5" s="44">
        <v>0</v>
      </c>
      <c r="G5" s="43"/>
      <c r="H5" s="43"/>
      <c r="I5" s="43"/>
    </row>
    <row r="6" spans="2:12" x14ac:dyDescent="0.3">
      <c r="B6" s="41">
        <v>4</v>
      </c>
      <c r="C6" s="42">
        <f t="shared" si="0"/>
        <v>44287</v>
      </c>
      <c r="D6" s="43">
        <f>E5</f>
        <v>1000</v>
      </c>
      <c r="E6" s="43">
        <v>1000</v>
      </c>
      <c r="F6" s="44">
        <v>10000</v>
      </c>
      <c r="G6" s="43"/>
      <c r="H6" s="43"/>
      <c r="I6" s="43"/>
    </row>
    <row r="7" spans="2:12" x14ac:dyDescent="0.3">
      <c r="B7" s="41">
        <v>5</v>
      </c>
      <c r="C7" s="42">
        <f t="shared" si="0"/>
        <v>44317</v>
      </c>
      <c r="D7" s="43">
        <f>E6</f>
        <v>1000</v>
      </c>
      <c r="E7" s="43">
        <v>11198</v>
      </c>
      <c r="F7" s="44">
        <v>10000</v>
      </c>
      <c r="G7" s="45">
        <f>(E7-F6)-D7</f>
        <v>198</v>
      </c>
      <c r="H7" s="51"/>
      <c r="I7" s="43"/>
    </row>
    <row r="8" spans="2:12" x14ac:dyDescent="0.3">
      <c r="B8" s="41">
        <v>6</v>
      </c>
      <c r="C8" s="42">
        <f t="shared" si="0"/>
        <v>44348</v>
      </c>
      <c r="D8" s="43">
        <f>E7</f>
        <v>11198</v>
      </c>
      <c r="E8" s="43">
        <v>21509</v>
      </c>
      <c r="F8" s="44">
        <v>10000</v>
      </c>
      <c r="G8" s="45">
        <f>(E8-F7)-D8</f>
        <v>311</v>
      </c>
      <c r="H8" s="51">
        <f>G8/D8</f>
        <v>2.7772816574388282E-2</v>
      </c>
      <c r="I8" s="43"/>
    </row>
    <row r="9" spans="2:12" x14ac:dyDescent="0.3">
      <c r="B9" s="41">
        <v>7</v>
      </c>
      <c r="C9" s="42">
        <f t="shared" si="0"/>
        <v>44378</v>
      </c>
      <c r="D9" s="43">
        <f>E8</f>
        <v>21509</v>
      </c>
      <c r="E9" s="43">
        <v>31220</v>
      </c>
      <c r="F9" s="44">
        <v>0</v>
      </c>
      <c r="G9" s="45">
        <f>(E9-F8)-D9</f>
        <v>-289</v>
      </c>
      <c r="H9" s="51">
        <f>G9/D9</f>
        <v>-1.3436235994234972E-2</v>
      </c>
      <c r="I9" s="43"/>
    </row>
    <row r="10" spans="2:12" x14ac:dyDescent="0.3">
      <c r="B10" s="41">
        <v>8</v>
      </c>
      <c r="C10" s="42">
        <f t="shared" si="0"/>
        <v>44409</v>
      </c>
      <c r="D10" s="43">
        <f t="shared" ref="D10:D32" si="1">E9</f>
        <v>31220</v>
      </c>
      <c r="E10" s="43"/>
      <c r="F10" s="44"/>
      <c r="G10" s="43"/>
      <c r="H10" s="43"/>
      <c r="I10" s="43"/>
    </row>
    <row r="11" spans="2:12" x14ac:dyDescent="0.3">
      <c r="B11" s="41">
        <v>9</v>
      </c>
      <c r="C11" s="42">
        <f t="shared" si="0"/>
        <v>44440</v>
      </c>
      <c r="D11" s="43">
        <f t="shared" si="1"/>
        <v>0</v>
      </c>
      <c r="E11" s="43"/>
      <c r="F11" s="44"/>
      <c r="G11" s="43"/>
      <c r="H11" s="43"/>
      <c r="I11" s="43"/>
    </row>
    <row r="12" spans="2:12" x14ac:dyDescent="0.3">
      <c r="B12" s="41">
        <v>10</v>
      </c>
      <c r="C12" s="42">
        <f t="shared" si="0"/>
        <v>44470</v>
      </c>
      <c r="D12" s="43">
        <f t="shared" si="1"/>
        <v>0</v>
      </c>
      <c r="E12" s="43"/>
      <c r="F12" s="44"/>
      <c r="G12" s="43"/>
      <c r="H12" s="43"/>
      <c r="I12" s="43"/>
    </row>
    <row r="13" spans="2:12" x14ac:dyDescent="0.3">
      <c r="B13" s="41">
        <v>11</v>
      </c>
      <c r="C13" s="42">
        <f t="shared" si="0"/>
        <v>44501</v>
      </c>
      <c r="D13" s="43">
        <f t="shared" si="1"/>
        <v>0</v>
      </c>
      <c r="E13" s="43"/>
      <c r="F13" s="44"/>
      <c r="G13" s="43"/>
      <c r="H13" s="43"/>
      <c r="I13" s="43"/>
    </row>
    <row r="14" spans="2:12" x14ac:dyDescent="0.3">
      <c r="B14" s="41">
        <v>12</v>
      </c>
      <c r="C14" s="42">
        <f t="shared" si="0"/>
        <v>44531</v>
      </c>
      <c r="D14" s="43">
        <f t="shared" si="1"/>
        <v>0</v>
      </c>
      <c r="E14" s="43"/>
      <c r="F14" s="44"/>
      <c r="G14" s="43"/>
      <c r="H14" s="43"/>
      <c r="I14" s="43"/>
    </row>
    <row r="15" spans="2:12" x14ac:dyDescent="0.3">
      <c r="B15" s="41">
        <v>13</v>
      </c>
      <c r="C15" s="42">
        <f t="shared" si="0"/>
        <v>44562</v>
      </c>
      <c r="D15" s="43">
        <f t="shared" si="1"/>
        <v>0</v>
      </c>
      <c r="E15" s="43"/>
      <c r="F15" s="44"/>
      <c r="G15" s="43"/>
      <c r="H15" s="43"/>
      <c r="I15" s="43"/>
    </row>
    <row r="16" spans="2:12" x14ac:dyDescent="0.3">
      <c r="B16" s="41">
        <v>14</v>
      </c>
      <c r="C16" s="42">
        <f t="shared" si="0"/>
        <v>44593</v>
      </c>
      <c r="D16" s="43">
        <f t="shared" si="1"/>
        <v>0</v>
      </c>
      <c r="E16" s="43"/>
      <c r="F16" s="44"/>
      <c r="G16" s="43"/>
      <c r="H16" s="43"/>
      <c r="I16" s="43"/>
    </row>
    <row r="17" spans="2:9" x14ac:dyDescent="0.3">
      <c r="B17" s="41">
        <v>15</v>
      </c>
      <c r="C17" s="42">
        <f t="shared" si="0"/>
        <v>44621</v>
      </c>
      <c r="D17" s="43">
        <f t="shared" si="1"/>
        <v>0</v>
      </c>
      <c r="E17" s="43"/>
      <c r="F17" s="44"/>
      <c r="G17" s="43"/>
      <c r="H17" s="43"/>
      <c r="I17" s="43"/>
    </row>
    <row r="18" spans="2:9" x14ac:dyDescent="0.3">
      <c r="B18" s="41">
        <v>16</v>
      </c>
      <c r="C18" s="42">
        <f t="shared" si="0"/>
        <v>44652</v>
      </c>
      <c r="D18" s="43">
        <f t="shared" si="1"/>
        <v>0</v>
      </c>
      <c r="E18" s="43"/>
      <c r="F18" s="44"/>
      <c r="G18" s="43"/>
      <c r="H18" s="43"/>
      <c r="I18" s="43"/>
    </row>
    <row r="19" spans="2:9" x14ac:dyDescent="0.3">
      <c r="B19" s="41">
        <v>17</v>
      </c>
      <c r="C19" s="42">
        <f t="shared" si="0"/>
        <v>44682</v>
      </c>
      <c r="D19" s="43">
        <f t="shared" si="1"/>
        <v>0</v>
      </c>
      <c r="E19" s="43"/>
      <c r="F19" s="44"/>
      <c r="G19" s="43"/>
      <c r="H19" s="43"/>
      <c r="I19" s="43"/>
    </row>
    <row r="20" spans="2:9" x14ac:dyDescent="0.3">
      <c r="B20" s="41">
        <v>18</v>
      </c>
      <c r="C20" s="42">
        <f t="shared" si="0"/>
        <v>44713</v>
      </c>
      <c r="D20" s="43">
        <f t="shared" si="1"/>
        <v>0</v>
      </c>
      <c r="E20" s="43"/>
      <c r="F20" s="44"/>
      <c r="G20" s="43"/>
      <c r="H20" s="43"/>
      <c r="I20" s="43"/>
    </row>
    <row r="21" spans="2:9" x14ac:dyDescent="0.3">
      <c r="B21" s="41">
        <v>19</v>
      </c>
      <c r="C21" s="42">
        <f t="shared" si="0"/>
        <v>44743</v>
      </c>
      <c r="D21" s="43">
        <f t="shared" si="1"/>
        <v>0</v>
      </c>
      <c r="E21" s="43"/>
      <c r="F21" s="44"/>
      <c r="G21" s="43"/>
      <c r="H21" s="43"/>
      <c r="I21" s="43"/>
    </row>
    <row r="22" spans="2:9" x14ac:dyDescent="0.3">
      <c r="B22" s="41">
        <v>20</v>
      </c>
      <c r="C22" s="42">
        <f t="shared" si="0"/>
        <v>44774</v>
      </c>
      <c r="D22" s="43">
        <f t="shared" si="1"/>
        <v>0</v>
      </c>
      <c r="E22" s="43"/>
      <c r="F22" s="44"/>
      <c r="G22" s="43"/>
      <c r="H22" s="43"/>
      <c r="I22" s="43"/>
    </row>
    <row r="23" spans="2:9" x14ac:dyDescent="0.3">
      <c r="B23" s="41">
        <v>21</v>
      </c>
      <c r="C23" s="42">
        <f t="shared" si="0"/>
        <v>44805</v>
      </c>
      <c r="D23" s="43">
        <f t="shared" si="1"/>
        <v>0</v>
      </c>
      <c r="E23" s="43"/>
      <c r="F23" s="44"/>
      <c r="G23" s="43"/>
      <c r="H23" s="43"/>
      <c r="I23" s="43"/>
    </row>
    <row r="24" spans="2:9" x14ac:dyDescent="0.3">
      <c r="B24" s="41">
        <v>22</v>
      </c>
      <c r="C24" s="42">
        <f t="shared" si="0"/>
        <v>44835</v>
      </c>
      <c r="D24" s="43">
        <f t="shared" si="1"/>
        <v>0</v>
      </c>
      <c r="E24" s="43"/>
      <c r="F24" s="44"/>
      <c r="G24" s="43"/>
      <c r="H24" s="43"/>
      <c r="I24" s="43"/>
    </row>
    <row r="25" spans="2:9" x14ac:dyDescent="0.3">
      <c r="B25" s="41">
        <v>23</v>
      </c>
      <c r="C25" s="42">
        <f t="shared" si="0"/>
        <v>44866</v>
      </c>
      <c r="D25" s="43">
        <f t="shared" si="1"/>
        <v>0</v>
      </c>
      <c r="E25" s="43"/>
      <c r="F25" s="44"/>
      <c r="G25" s="43"/>
      <c r="H25" s="43"/>
      <c r="I25" s="43"/>
    </row>
    <row r="26" spans="2:9" x14ac:dyDescent="0.3">
      <c r="B26" s="41">
        <v>24</v>
      </c>
      <c r="C26" s="42">
        <f t="shared" si="0"/>
        <v>44896</v>
      </c>
      <c r="D26" s="43">
        <f t="shared" si="1"/>
        <v>0</v>
      </c>
      <c r="E26" s="43"/>
      <c r="F26" s="44"/>
      <c r="G26" s="43"/>
      <c r="H26" s="43"/>
      <c r="I26" s="43"/>
    </row>
    <row r="27" spans="2:9" x14ac:dyDescent="0.3">
      <c r="B27" s="41">
        <v>25</v>
      </c>
      <c r="C27" s="42">
        <f t="shared" si="0"/>
        <v>44927</v>
      </c>
      <c r="D27" s="43">
        <f t="shared" si="1"/>
        <v>0</v>
      </c>
      <c r="E27" s="43"/>
      <c r="F27" s="44"/>
      <c r="G27" s="43"/>
      <c r="H27" s="43"/>
      <c r="I27" s="43"/>
    </row>
    <row r="28" spans="2:9" x14ac:dyDescent="0.3">
      <c r="B28" s="41">
        <v>26</v>
      </c>
      <c r="C28" s="42">
        <f t="shared" si="0"/>
        <v>44958</v>
      </c>
      <c r="D28" s="43">
        <f t="shared" si="1"/>
        <v>0</v>
      </c>
      <c r="E28" s="43"/>
      <c r="F28" s="44"/>
      <c r="G28" s="43"/>
      <c r="H28" s="43"/>
      <c r="I28" s="43"/>
    </row>
    <row r="29" spans="2:9" x14ac:dyDescent="0.3">
      <c r="B29" s="41">
        <v>27</v>
      </c>
      <c r="C29" s="42">
        <f t="shared" si="0"/>
        <v>44986</v>
      </c>
      <c r="D29" s="43">
        <f t="shared" si="1"/>
        <v>0</v>
      </c>
      <c r="E29" s="43"/>
      <c r="F29" s="44"/>
      <c r="G29" s="43"/>
      <c r="H29" s="43"/>
      <c r="I29" s="43"/>
    </row>
    <row r="30" spans="2:9" x14ac:dyDescent="0.3">
      <c r="B30" s="41">
        <v>28</v>
      </c>
      <c r="C30" s="42">
        <f t="shared" si="0"/>
        <v>45017</v>
      </c>
      <c r="D30" s="43">
        <f t="shared" si="1"/>
        <v>0</v>
      </c>
      <c r="E30" s="43"/>
      <c r="F30" s="44"/>
      <c r="G30" s="43"/>
      <c r="H30" s="43"/>
      <c r="I30" s="43"/>
    </row>
    <row r="31" spans="2:9" x14ac:dyDescent="0.3">
      <c r="B31" s="41">
        <v>29</v>
      </c>
      <c r="C31" s="42">
        <f t="shared" si="0"/>
        <v>45047</v>
      </c>
      <c r="D31" s="43">
        <f t="shared" si="1"/>
        <v>0</v>
      </c>
      <c r="E31" s="43"/>
      <c r="F31" s="44"/>
      <c r="G31" s="43"/>
      <c r="H31" s="43"/>
      <c r="I31" s="43"/>
    </row>
    <row r="32" spans="2:9" ht="14.5" thickBot="1" x14ac:dyDescent="0.35">
      <c r="B32" s="46">
        <v>30</v>
      </c>
      <c r="C32" s="53">
        <f t="shared" si="0"/>
        <v>45078</v>
      </c>
      <c r="D32" s="47">
        <v>0</v>
      </c>
      <c r="E32" s="47"/>
      <c r="F32" s="48"/>
      <c r="G32" s="43"/>
      <c r="H32" s="43"/>
      <c r="I32" s="43"/>
    </row>
    <row r="33" spans="2:9" x14ac:dyDescent="0.3">
      <c r="B33" s="49" t="s">
        <v>28</v>
      </c>
      <c r="C33" s="49" t="s">
        <v>28</v>
      </c>
      <c r="D33" s="50" t="s">
        <v>28</v>
      </c>
      <c r="E33" s="50" t="s">
        <v>28</v>
      </c>
      <c r="F33" s="50" t="s">
        <v>28</v>
      </c>
      <c r="G33" s="50"/>
      <c r="H33" s="50"/>
      <c r="I33" s="50"/>
    </row>
  </sheetData>
  <conditionalFormatting sqref="L3">
    <cfRule type="cellIs" dxfId="3" priority="3" operator="lessThan">
      <formula>0</formula>
    </cfRule>
    <cfRule type="cellIs" dxfId="2" priority="2" operator="greaterThan">
      <formula>0</formula>
    </cfRule>
  </conditionalFormatting>
  <conditionalFormatting sqref="H3:H32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חישוב תשואה ורווח</vt:lpstr>
      <vt:lpstr>הוצאות אמיתיות</vt:lpstr>
      <vt:lpstr>הפקדות_במהלך_החודש</vt:lpstr>
      <vt:lpstr>סכום_בסוף_החודש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eilst</dc:creator>
  <cp:lastModifiedBy>אילון איילשטיין</cp:lastModifiedBy>
  <dcterms:created xsi:type="dcterms:W3CDTF">2021-02-09T21:29:15Z</dcterms:created>
  <dcterms:modified xsi:type="dcterms:W3CDTF">2021-08-18T16:06:17Z</dcterms:modified>
</cp:coreProperties>
</file>