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3dfd8bce089d115/Eirbot/Coupe 23/eirbot-2023-2A/roulante/Mbed/"/>
    </mc:Choice>
  </mc:AlternateContent>
  <xr:revisionPtr revIDLastSave="2" documentId="13_ncr:1_{61928F11-47AA-4255-BB54-42059DA535A5}" xr6:coauthVersionLast="47" xr6:coauthVersionMax="47" xr10:uidLastSave="{C1392755-BBC3-494A-8830-BA63154EC1B5}"/>
  <bookViews>
    <workbookView minimized="1" xWindow="5220" yWindow="348" windowWidth="7500" windowHeight="8880" firstSheet="1" activeTab="3" xr2:uid="{C5C556AA-2340-4B55-93B2-7F9C24D0CA21}"/>
  </bookViews>
  <sheets>
    <sheet name="Alban &lt;3" sheetId="6" state="hidden" r:id="rId1"/>
    <sheet name="BDD" sheetId="12" r:id="rId2"/>
    <sheet name="Pins Restant" sheetId="11" r:id="rId3"/>
    <sheet name="Nucléo" sheetId="1" r:id="rId4"/>
  </sheets>
  <definedNames>
    <definedName name="_xlnm._FilterDatabase" localSheetId="0" hidden="1">'Alban &lt;3'!$A$1:$V$51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3" i="1" l="1" a="1"/>
  <c r="F3" i="1" s="1"/>
  <c r="F4" i="1" a="1"/>
  <c r="F4" i="1" s="1"/>
  <c r="F5" i="1" a="1"/>
  <c r="F5" i="1" s="1"/>
  <c r="F6" i="1" a="1"/>
  <c r="F6" i="1" s="1"/>
  <c r="F7" i="1" a="1"/>
  <c r="F7" i="1" s="1"/>
  <c r="F8" i="1" a="1"/>
  <c r="F8" i="1" s="1"/>
  <c r="F9" i="1" a="1"/>
  <c r="F9" i="1" s="1"/>
  <c r="F10" i="1" a="1"/>
  <c r="F10" i="1" s="1"/>
  <c r="F11" i="1" a="1"/>
  <c r="F11" i="1" s="1"/>
  <c r="F12" i="1" a="1"/>
  <c r="F12" i="1" s="1"/>
  <c r="F13" i="1" a="1"/>
  <c r="F13" i="1" s="1"/>
  <c r="F14" i="1" a="1"/>
  <c r="F14" i="1" s="1"/>
  <c r="F15" i="1" a="1"/>
  <c r="F15" i="1" s="1"/>
  <c r="F16" i="1" a="1"/>
  <c r="F16" i="1" s="1"/>
  <c r="F17" i="1" a="1"/>
  <c r="F17" i="1" s="1"/>
  <c r="F18" i="1" a="1"/>
  <c r="F18" i="1" s="1"/>
  <c r="F19" i="1" a="1"/>
  <c r="F19" i="1" s="1"/>
  <c r="F20" i="1" a="1"/>
  <c r="F20" i="1" s="1"/>
  <c r="F21" i="1" a="1"/>
  <c r="F21" i="1" s="1"/>
  <c r="F22" i="1" a="1"/>
  <c r="F22" i="1" s="1"/>
  <c r="F23" i="1" a="1"/>
  <c r="F23" i="1" s="1"/>
  <c r="F24" i="1" a="1"/>
  <c r="F24" i="1" s="1"/>
  <c r="F25" i="1" a="1"/>
  <c r="F25" i="1" s="1"/>
  <c r="F26" i="1" a="1"/>
  <c r="F26" i="1" s="1"/>
  <c r="F27" i="1" a="1"/>
  <c r="F27" i="1" s="1"/>
  <c r="F28" i="1" a="1"/>
  <c r="F28" i="1" s="1"/>
  <c r="F29" i="1" a="1"/>
  <c r="F29" i="1" s="1"/>
  <c r="F30" i="1" a="1"/>
  <c r="F30" i="1" s="1"/>
  <c r="F31" i="1" a="1"/>
  <c r="F31" i="1" s="1"/>
  <c r="F32" i="1" a="1"/>
  <c r="F32" i="1" s="1"/>
  <c r="F33" i="1" a="1"/>
  <c r="F33" i="1" s="1"/>
  <c r="F34" i="1" a="1"/>
  <c r="F34" i="1" s="1"/>
  <c r="F35" i="1" a="1"/>
  <c r="F35" i="1" s="1"/>
  <c r="F36" i="1" a="1"/>
  <c r="F36" i="1" s="1"/>
  <c r="F37" i="1" a="1"/>
  <c r="F37" i="1" s="1"/>
  <c r="F38" i="1" a="1"/>
  <c r="F38" i="1" s="1"/>
  <c r="D33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4" i="1"/>
  <c r="D35" i="1"/>
  <c r="D36" i="1"/>
  <c r="D37" i="1"/>
  <c r="D38" i="1"/>
  <c r="B3" i="12" a="1"/>
  <c r="C44" i="12" a="1"/>
  <c r="C44" i="12" s="1"/>
  <c r="C45" i="12" a="1"/>
  <c r="C45" i="12" s="1"/>
  <c r="C46" i="12" a="1"/>
  <c r="C46" i="12" s="1"/>
  <c r="C47" i="12" a="1"/>
  <c r="C47" i="12" s="1"/>
  <c r="C48" i="12" a="1"/>
  <c r="C48" i="12" s="1"/>
  <c r="C49" i="12" a="1"/>
  <c r="C49" i="12" s="1"/>
  <c r="C50" i="12" a="1"/>
  <c r="C50" i="12" s="1"/>
  <c r="C51" i="12" a="1"/>
  <c r="C51" i="12" s="1"/>
  <c r="C52" i="12" a="1"/>
  <c r="C52" i="12" s="1"/>
  <c r="C53" i="12" a="1"/>
  <c r="C53" i="12" s="1"/>
  <c r="B3" i="12" l="1"/>
  <c r="C19" i="11" a="1"/>
  <c r="C19" i="11" s="1"/>
  <c r="C16" i="11" a="1"/>
  <c r="C16" i="11" s="1"/>
  <c r="C29" i="11" a="1"/>
  <c r="C29" i="11" s="1"/>
  <c r="C25" i="11" a="1"/>
  <c r="C25" i="11" s="1"/>
  <c r="C26" i="11" a="1"/>
  <c r="C26" i="11" s="1"/>
  <c r="C22" i="11" a="1"/>
  <c r="C22" i="11" s="1"/>
  <c r="C17" i="11" a="1"/>
  <c r="C17" i="11" s="1"/>
  <c r="C15" i="12" a="1"/>
  <c r="C15" i="12" s="1"/>
  <c r="C12" i="12" a="1"/>
  <c r="C12" i="12" s="1"/>
  <c r="C8" i="12" a="1"/>
  <c r="C8" i="12" s="1"/>
  <c r="C4" i="12" a="1"/>
  <c r="C4" i="12" s="1"/>
  <c r="C40" i="12" a="1"/>
  <c r="C40" i="12" s="1"/>
  <c r="C37" i="12" a="1"/>
  <c r="C37" i="12" s="1"/>
  <c r="C33" i="12" a="1"/>
  <c r="C33" i="12" s="1"/>
  <c r="C27" i="12" a="1"/>
  <c r="C27" i="12" s="1"/>
  <c r="C24" i="12" a="1"/>
  <c r="C24" i="12" s="1"/>
  <c r="C21" i="12" a="1"/>
  <c r="C21" i="12" s="1"/>
  <c r="C18" i="12" a="1"/>
  <c r="C18" i="12" s="1"/>
  <c r="C14" i="12" a="1"/>
  <c r="C14" i="12" s="1"/>
  <c r="C11" i="12" a="1"/>
  <c r="C11" i="12" s="1"/>
  <c r="C7" i="12" a="1"/>
  <c r="C7" i="12" s="1"/>
  <c r="C43" i="12" a="1"/>
  <c r="C43" i="12" s="1"/>
  <c r="C39" i="12" a="1"/>
  <c r="C39" i="12" s="1"/>
  <c r="C36" i="12" a="1"/>
  <c r="C36" i="12" s="1"/>
  <c r="C30" i="12" a="1"/>
  <c r="C30" i="12" s="1"/>
  <c r="C26" i="12" a="1"/>
  <c r="C26" i="12" s="1"/>
  <c r="C20" i="12" a="1"/>
  <c r="C20" i="12" s="1"/>
  <c r="C28" i="11" a="1"/>
  <c r="C28" i="11" s="1"/>
  <c r="C24" i="11" a="1"/>
  <c r="C24" i="11" s="1"/>
  <c r="C21" i="11" a="1"/>
  <c r="C21" i="11" s="1"/>
  <c r="C18" i="11" a="1"/>
  <c r="C18" i="11" s="1"/>
  <c r="C17" i="12" a="1"/>
  <c r="C17" i="12" s="1"/>
  <c r="C10" i="12" a="1"/>
  <c r="C10" i="12" s="1"/>
  <c r="C6" i="12" a="1"/>
  <c r="C6" i="12" s="1"/>
  <c r="C42" i="12" a="1"/>
  <c r="C42" i="12" s="1"/>
  <c r="C35" i="12" a="1"/>
  <c r="C35" i="12" s="1"/>
  <c r="C32" i="12" a="1"/>
  <c r="C32" i="12" s="1"/>
  <c r="C29" i="12" a="1"/>
  <c r="C29" i="12" s="1"/>
  <c r="C23" i="12" a="1"/>
  <c r="C23" i="12" s="1"/>
  <c r="C19" i="12" a="1"/>
  <c r="C19" i="12" s="1"/>
  <c r="C27" i="11" a="1"/>
  <c r="C27" i="11" s="1"/>
  <c r="C23" i="11" a="1"/>
  <c r="C23" i="11" s="1"/>
  <c r="C20" i="11" a="1"/>
  <c r="C20" i="11" s="1"/>
  <c r="C16" i="12" a="1"/>
  <c r="C16" i="12" s="1"/>
  <c r="C13" i="12" a="1"/>
  <c r="C13" i="12" s="1"/>
  <c r="C9" i="12" a="1"/>
  <c r="C9" i="12" s="1"/>
  <c r="C5" i="12" a="1"/>
  <c r="C5" i="12" s="1"/>
  <c r="C41" i="12" a="1"/>
  <c r="C41" i="12" s="1"/>
  <c r="C38" i="12" a="1"/>
  <c r="C38" i="12" s="1"/>
  <c r="C34" i="12" a="1"/>
  <c r="C34" i="12" s="1"/>
  <c r="C31" i="12" a="1"/>
  <c r="C31" i="12" s="1"/>
  <c r="C28" i="12" a="1"/>
  <c r="C28" i="12" s="1"/>
  <c r="C25" i="12" a="1"/>
  <c r="C25" i="12" s="1"/>
  <c r="C22" i="12" a="1"/>
  <c r="C22" i="12" s="1"/>
  <c r="C3" i="12" l="1" a="1"/>
  <c r="C3" i="12" s="1"/>
  <c r="B3" i="11" a="1"/>
  <c r="C4" i="11" s="1" a="1"/>
  <c r="C4" i="11" s="1"/>
  <c r="B3" i="11" l="1"/>
  <c r="C6" i="11" a="1"/>
  <c r="C6" i="11" s="1"/>
  <c r="C13" i="11" a="1"/>
  <c r="C13" i="11" s="1"/>
  <c r="C7" i="11" a="1"/>
  <c r="C7" i="11" s="1"/>
  <c r="C15" i="11" a="1"/>
  <c r="C15" i="11" s="1"/>
  <c r="C8" i="11" a="1"/>
  <c r="C8" i="11" s="1"/>
  <c r="C11" i="11" a="1"/>
  <c r="C11" i="11" s="1"/>
  <c r="C9" i="11" a="1"/>
  <c r="C9" i="11" s="1"/>
  <c r="C14" i="11" a="1"/>
  <c r="C14" i="11" s="1"/>
  <c r="C12" i="11" a="1"/>
  <c r="C12" i="11" s="1"/>
  <c r="C5" i="11" a="1"/>
  <c r="C5" i="11" s="1"/>
  <c r="C10" i="11" a="1"/>
  <c r="C10" i="11" s="1"/>
  <c r="C3" i="11" l="1" a="1"/>
  <c r="C3" i="11" s="1"/>
  <c r="B1" i="1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<sst xmlns="http://schemas.openxmlformats.org/spreadsheetml/2006/main" count="621" uniqueCount="343">
  <si>
    <t>PA_8</t>
  </si>
  <si>
    <t>PB_3</t>
  </si>
  <si>
    <t>PB_10</t>
  </si>
  <si>
    <t>PC_12</t>
  </si>
  <si>
    <t>PC_10</t>
  </si>
  <si>
    <t>PC_11</t>
  </si>
  <si>
    <t>UART3_RX</t>
  </si>
  <si>
    <t>UART3_TX</t>
  </si>
  <si>
    <t>UART5_TX</t>
  </si>
  <si>
    <t>UART5_RX</t>
  </si>
  <si>
    <t>PA_7</t>
  </si>
  <si>
    <t>PA_6</t>
  </si>
  <si>
    <t>PB_5</t>
  </si>
  <si>
    <t>PB_4</t>
  </si>
  <si>
    <t>PC_6</t>
  </si>
  <si>
    <t>PC_7</t>
  </si>
  <si>
    <t>PB_6</t>
  </si>
  <si>
    <t>PB_7</t>
  </si>
  <si>
    <t>PB_8</t>
  </si>
  <si>
    <t>PC_15</t>
  </si>
  <si>
    <t>PA_0</t>
  </si>
  <si>
    <t>PA_5</t>
  </si>
  <si>
    <t>PA_1</t>
  </si>
  <si>
    <t>PB_9</t>
  </si>
  <si>
    <t>PD_2</t>
  </si>
  <si>
    <t>UART1_RX</t>
  </si>
  <si>
    <t>UART1_TX</t>
  </si>
  <si>
    <t>PA_9</t>
  </si>
  <si>
    <t>PA_10</t>
  </si>
  <si>
    <t>I2C2_SCL</t>
  </si>
  <si>
    <t>I2C3_SDA</t>
  </si>
  <si>
    <t>D0</t>
  </si>
  <si>
    <t>D1</t>
  </si>
  <si>
    <t>D2</t>
  </si>
  <si>
    <t>I2C2_SDA</t>
  </si>
  <si>
    <t>D3</t>
  </si>
  <si>
    <t>I2C1_SCL</t>
  </si>
  <si>
    <t>I2C1_SDA</t>
  </si>
  <si>
    <t>UART4_RX</t>
  </si>
  <si>
    <t>UART4_TX</t>
  </si>
  <si>
    <r>
      <rPr>
        <sz val="12"/>
        <rFont val="Calibri"/>
        <family val="1"/>
      </rPr>
      <t>FT</t>
    </r>
  </si>
  <si>
    <r>
      <rPr>
        <sz val="12"/>
        <rFont val="Calibri"/>
        <family val="1"/>
      </rPr>
      <t>OUI</t>
    </r>
  </si>
  <si>
    <r>
      <rPr>
        <sz val="12"/>
        <rFont val="Calibri"/>
        <family val="1"/>
      </rPr>
      <t>ADC123_IN13</t>
    </r>
  </si>
  <si>
    <r>
      <rPr>
        <sz val="12"/>
        <rFont val="Calibri"/>
        <family val="1"/>
      </rPr>
      <t>SPI2_MOSI</t>
    </r>
  </si>
  <si>
    <r>
      <rPr>
        <sz val="12"/>
        <rFont val="Calibri"/>
        <family val="1"/>
      </rPr>
      <t>ADC123_IN10</t>
    </r>
  </si>
  <si>
    <r>
      <rPr>
        <sz val="12"/>
        <rFont val="Calibri"/>
        <family val="1"/>
      </rPr>
      <t>ADC12_IN8</t>
    </r>
  </si>
  <si>
    <r>
      <rPr>
        <sz val="12"/>
        <rFont val="Calibri"/>
        <family val="1"/>
      </rPr>
      <t>TIM1_CH2N</t>
    </r>
  </si>
  <si>
    <r>
      <rPr>
        <sz val="12"/>
        <rFont val="Calibri"/>
        <family val="1"/>
      </rPr>
      <t>TIM3_CH3</t>
    </r>
  </si>
  <si>
    <r>
      <rPr>
        <sz val="12"/>
        <rFont val="Calibri"/>
        <family val="1"/>
      </rPr>
      <t>TIM8_CH2N</t>
    </r>
  </si>
  <si>
    <r>
      <rPr>
        <sz val="12"/>
        <rFont val="Calibri"/>
        <family val="1"/>
      </rPr>
      <t>SPI3_MOSI</t>
    </r>
  </si>
  <si>
    <r>
      <rPr>
        <sz val="12"/>
        <rFont val="Calibri"/>
        <family val="1"/>
      </rPr>
      <t>ADC123_IN11</t>
    </r>
  </si>
  <si>
    <r>
      <rPr>
        <sz val="12"/>
        <rFont val="Calibri"/>
        <family val="1"/>
      </rPr>
      <t>TT</t>
    </r>
  </si>
  <si>
    <r>
      <rPr>
        <sz val="12"/>
        <rFont val="Calibri"/>
        <family val="1"/>
      </rPr>
      <t>ADC12_IN4</t>
    </r>
  </si>
  <si>
    <r>
      <rPr>
        <sz val="12"/>
        <rFont val="Calibri"/>
        <family val="1"/>
      </rPr>
      <t>DAC_OUT1</t>
    </r>
  </si>
  <si>
    <r>
      <rPr>
        <sz val="12"/>
        <rFont val="Calibri"/>
        <family val="1"/>
      </rPr>
      <t>OUI*</t>
    </r>
  </si>
  <si>
    <r>
      <rPr>
        <sz val="12"/>
        <rFont val="Calibri"/>
        <family val="1"/>
      </rPr>
      <t>OSC_OUT, mais ok pour GPIO</t>
    </r>
  </si>
  <si>
    <r>
      <rPr>
        <sz val="12"/>
        <rFont val="Calibri"/>
        <family val="1"/>
      </rPr>
      <t>UART5_RX</t>
    </r>
  </si>
  <si>
    <r>
      <rPr>
        <sz val="12"/>
        <rFont val="Calibri"/>
        <family val="1"/>
      </rPr>
      <t>UART5_TX</t>
    </r>
  </si>
  <si>
    <r>
      <rPr>
        <sz val="12"/>
        <rFont val="Calibri"/>
        <family val="1"/>
      </rPr>
      <t>I2C2_SDA</t>
    </r>
  </si>
  <si>
    <r>
      <rPr>
        <sz val="12"/>
        <rFont val="Calibri"/>
        <family val="1"/>
      </rPr>
      <t>SWDIO, mais ok pour GPIO</t>
    </r>
  </si>
  <si>
    <r>
      <rPr>
        <sz val="12"/>
        <rFont val="Calibri"/>
        <family val="1"/>
      </rPr>
      <t>SWCLK, mais ok pour gpio</t>
    </r>
  </si>
  <si>
    <r>
      <rPr>
        <sz val="12"/>
        <rFont val="Calibri"/>
        <family val="1"/>
      </rPr>
      <t>USART3_TX</t>
    </r>
  </si>
  <si>
    <r>
      <rPr>
        <sz val="12"/>
        <rFont val="Calibri"/>
        <family val="1"/>
      </rPr>
      <t>TIM2_CH3</t>
    </r>
  </si>
  <si>
    <r>
      <rPr>
        <sz val="12"/>
        <rFont val="Calibri"/>
        <family val="1"/>
      </rPr>
      <t>SPI2_SCK</t>
    </r>
  </si>
  <si>
    <r>
      <rPr>
        <sz val="12"/>
        <rFont val="Calibri"/>
        <family val="1"/>
      </rPr>
      <t>I2C2_SCL</t>
    </r>
  </si>
  <si>
    <r>
      <rPr>
        <sz val="12"/>
        <rFont val="Calibri"/>
        <family val="1"/>
      </rPr>
      <t>TIM2_CH1</t>
    </r>
  </si>
  <si>
    <r>
      <rPr>
        <sz val="12"/>
        <rFont val="Calibri"/>
        <family val="1"/>
      </rPr>
      <t>TIM4_CH3</t>
    </r>
  </si>
  <si>
    <r>
      <rPr>
        <sz val="12"/>
        <rFont val="Calibri"/>
        <family val="1"/>
      </rPr>
      <t>TIM10_CH1</t>
    </r>
  </si>
  <si>
    <r>
      <rPr>
        <sz val="12"/>
        <rFont val="Calibri"/>
        <family val="1"/>
      </rPr>
      <t>I2C1_SCL</t>
    </r>
  </si>
  <si>
    <r>
      <rPr>
        <sz val="12"/>
        <rFont val="Calibri"/>
        <family val="1"/>
      </rPr>
      <t>CAN1_RX</t>
    </r>
  </si>
  <si>
    <r>
      <rPr>
        <sz val="12"/>
        <rFont val="Calibri"/>
        <family val="1"/>
      </rPr>
      <t>TIM2_CH2</t>
    </r>
  </si>
  <si>
    <r>
      <rPr>
        <sz val="12"/>
        <rFont val="Calibri"/>
        <family val="1"/>
      </rPr>
      <t>TIM4_CH4</t>
    </r>
  </si>
  <si>
    <r>
      <rPr>
        <sz val="12"/>
        <rFont val="Calibri"/>
        <family val="1"/>
      </rPr>
      <t>TIM11_CH1</t>
    </r>
  </si>
  <si>
    <r>
      <rPr>
        <sz val="12"/>
        <rFont val="Calibri"/>
        <family val="1"/>
      </rPr>
      <t>I2C1_SDA</t>
    </r>
  </si>
  <si>
    <r>
      <rPr>
        <sz val="12"/>
        <rFont val="Calibri"/>
        <family val="1"/>
      </rPr>
      <t>CAN1_TX</t>
    </r>
  </si>
  <si>
    <r>
      <rPr>
        <sz val="12"/>
        <rFont val="Calibri"/>
        <family val="1"/>
      </rPr>
      <t>SWO, mais ok pour gpio</t>
    </r>
  </si>
  <si>
    <r>
      <rPr>
        <sz val="12"/>
        <rFont val="Calibri"/>
        <family val="1"/>
      </rPr>
      <t>SPI1_SCK</t>
    </r>
  </si>
  <si>
    <r>
      <rPr>
        <sz val="12"/>
        <rFont val="Calibri"/>
        <family val="1"/>
      </rPr>
      <t>SPI3_SCK</t>
    </r>
  </si>
  <si>
    <r>
      <rPr>
        <sz val="12"/>
        <rFont val="Calibri"/>
        <family val="1"/>
      </rPr>
      <t>ADC12_IN14</t>
    </r>
  </si>
  <si>
    <r>
      <rPr>
        <sz val="12"/>
        <rFont val="Calibri"/>
        <family val="1"/>
      </rPr>
      <t>ADC12_IN9</t>
    </r>
  </si>
  <si>
    <r>
      <rPr>
        <sz val="12"/>
        <rFont val="Calibri"/>
        <family val="1"/>
      </rPr>
      <t>TIM1_CH3N</t>
    </r>
  </si>
  <si>
    <r>
      <rPr>
        <sz val="12"/>
        <rFont val="Calibri"/>
        <family val="1"/>
      </rPr>
      <t>TIM3_CH4</t>
    </r>
  </si>
  <si>
    <r>
      <rPr>
        <sz val="12"/>
        <rFont val="Calibri"/>
        <family val="1"/>
      </rPr>
      <t>TIM8_CH3N</t>
    </r>
  </si>
  <si>
    <r>
      <rPr>
        <sz val="12"/>
        <rFont val="Calibri"/>
        <family val="1"/>
      </rPr>
      <t>ADC123_IN1</t>
    </r>
  </si>
  <si>
    <r>
      <rPr>
        <sz val="12"/>
        <rFont val="Calibri"/>
        <family val="1"/>
      </rPr>
      <t>TIM5_CH2</t>
    </r>
  </si>
  <si>
    <r>
      <rPr>
        <sz val="12"/>
        <rFont val="Calibri"/>
        <family val="1"/>
      </rPr>
      <t>ADC123_IN0</t>
    </r>
  </si>
  <si>
    <r>
      <rPr>
        <sz val="12"/>
        <rFont val="Calibri"/>
        <family val="1"/>
      </rPr>
      <t>TIM5_CH1</t>
    </r>
  </si>
  <si>
    <r>
      <rPr>
        <sz val="12"/>
        <rFont val="Calibri"/>
        <family val="1"/>
      </rPr>
      <t>ADC123_IN12</t>
    </r>
  </si>
  <si>
    <r>
      <rPr>
        <sz val="12"/>
        <rFont val="Calibri"/>
        <family val="1"/>
      </rPr>
      <t>SPI2_MISO</t>
    </r>
  </si>
  <si>
    <r>
      <rPr>
        <sz val="12"/>
        <rFont val="Calibri"/>
        <family val="1"/>
      </rPr>
      <t>SPI3_MISO</t>
    </r>
  </si>
  <si>
    <r>
      <rPr>
        <sz val="12"/>
        <rFont val="Calibri"/>
        <family val="1"/>
      </rPr>
      <t>TIM1_CH1N</t>
    </r>
  </si>
  <si>
    <r>
      <rPr>
        <sz val="12"/>
        <rFont val="Calibri"/>
        <family val="1"/>
      </rPr>
      <t>CAN2_TX</t>
    </r>
  </si>
  <si>
    <r>
      <rPr>
        <sz val="12"/>
        <rFont val="Calibri"/>
        <family val="1"/>
      </rPr>
      <t>TIM12_CH1</t>
    </r>
  </si>
  <si>
    <r>
      <rPr>
        <sz val="12"/>
        <rFont val="Calibri"/>
        <family val="1"/>
      </rPr>
      <t>TIM12_CH2</t>
    </r>
  </si>
  <si>
    <r>
      <rPr>
        <sz val="12"/>
        <rFont val="Calibri"/>
        <family val="1"/>
      </rPr>
      <t>CAN2_RX</t>
    </r>
  </si>
  <si>
    <r>
      <rPr>
        <sz val="12"/>
        <rFont val="Calibri"/>
        <family val="1"/>
      </rPr>
      <t>TIM1_CH4</t>
    </r>
  </si>
  <si>
    <r>
      <rPr>
        <sz val="12"/>
        <rFont val="Calibri"/>
        <family val="1"/>
      </rPr>
      <t>USART1_RX</t>
    </r>
  </si>
  <si>
    <r>
      <rPr>
        <sz val="12"/>
        <rFont val="Calibri"/>
        <family val="1"/>
      </rPr>
      <t>TIM1_CH3</t>
    </r>
  </si>
  <si>
    <r>
      <rPr>
        <sz val="12"/>
        <rFont val="Calibri"/>
        <family val="1"/>
      </rPr>
      <t>USART1_TX</t>
    </r>
  </si>
  <si>
    <r>
      <rPr>
        <sz val="12"/>
        <rFont val="Calibri"/>
        <family val="1"/>
      </rPr>
      <t>TIM1_CH2</t>
    </r>
  </si>
  <si>
    <r>
      <rPr>
        <sz val="12"/>
        <rFont val="Calibri"/>
        <family val="1"/>
      </rPr>
      <t>USART6_TX</t>
    </r>
  </si>
  <si>
    <r>
      <rPr>
        <sz val="12"/>
        <rFont val="Calibri"/>
        <family val="1"/>
      </rPr>
      <t>TIM3_CH1</t>
    </r>
  </si>
  <si>
    <r>
      <rPr>
        <sz val="12"/>
        <rFont val="Calibri"/>
        <family val="1"/>
      </rPr>
      <t>TIM8_CH1</t>
    </r>
  </si>
  <si>
    <r>
      <rPr>
        <sz val="12"/>
        <rFont val="Calibri"/>
        <family val="1"/>
      </rPr>
      <t>USART6_RX</t>
    </r>
  </si>
  <si>
    <r>
      <rPr>
        <sz val="12"/>
        <rFont val="Calibri"/>
        <family val="1"/>
      </rPr>
      <t>TIM3_CH2</t>
    </r>
  </si>
  <si>
    <r>
      <rPr>
        <sz val="12"/>
        <rFont val="Calibri"/>
        <family val="1"/>
      </rPr>
      <t>TIM8_CH2</t>
    </r>
  </si>
  <si>
    <r>
      <rPr>
        <sz val="12"/>
        <rFont val="Calibri"/>
        <family val="1"/>
      </rPr>
      <t>User button par défaut ! Remove SB17 !</t>
    </r>
  </si>
  <si>
    <r>
      <rPr>
        <sz val="12"/>
        <rFont val="Calibri"/>
        <family val="1"/>
      </rPr>
      <t>TIM8_CH4</t>
    </r>
  </si>
  <si>
    <r>
      <rPr>
        <sz val="12"/>
        <rFont val="Calibri"/>
        <family val="1"/>
      </rPr>
      <t>I2C3_SDA</t>
    </r>
  </si>
  <si>
    <r>
      <rPr>
        <sz val="12"/>
        <rFont val="Calibri"/>
        <family val="1"/>
      </rPr>
      <t>na</t>
    </r>
  </si>
  <si>
    <r>
      <rPr>
        <sz val="12"/>
        <rFont val="Calibri"/>
        <family val="1"/>
      </rPr>
      <t>TIM8_CH3</t>
    </r>
  </si>
  <si>
    <r>
      <rPr>
        <sz val="12"/>
        <rFont val="Calibri"/>
        <family val="1"/>
      </rPr>
      <t>SPI1_MISO</t>
    </r>
  </si>
  <si>
    <r>
      <rPr>
        <sz val="12"/>
        <rFont val="Calibri"/>
        <family val="1"/>
      </rPr>
      <t>SPI1_MOSI</t>
    </r>
  </si>
  <si>
    <r>
      <rPr>
        <sz val="12"/>
        <rFont val="Calibri"/>
        <family val="1"/>
      </rPr>
      <t>TIM4_CH2</t>
    </r>
  </si>
  <si>
    <r>
      <rPr>
        <sz val="12"/>
        <rFont val="Calibri"/>
        <family val="1"/>
      </rPr>
      <t>TIM1_CH1</t>
    </r>
  </si>
  <si>
    <r>
      <rPr>
        <sz val="12"/>
        <rFont val="Calibri"/>
        <family val="1"/>
      </rPr>
      <t>I2C3_SCL</t>
    </r>
  </si>
  <si>
    <r>
      <rPr>
        <sz val="12"/>
        <rFont val="Calibri"/>
        <family val="1"/>
      </rPr>
      <t>USART3_RX</t>
    </r>
  </si>
  <si>
    <r>
      <rPr>
        <sz val="12"/>
        <rFont val="Calibri"/>
        <family val="1"/>
      </rPr>
      <t>TIM4_CH1</t>
    </r>
  </si>
  <si>
    <r>
      <rPr>
        <sz val="12"/>
        <rFont val="Calibri"/>
        <family val="1"/>
      </rPr>
      <t>ADC12_IN6</t>
    </r>
  </si>
  <si>
    <r>
      <rPr>
        <sz val="12"/>
        <rFont val="Calibri"/>
        <family val="1"/>
      </rPr>
      <t>TIM13_CH1</t>
    </r>
  </si>
  <si>
    <r>
      <rPr>
        <sz val="12"/>
        <rFont val="Calibri"/>
        <family val="1"/>
      </rPr>
      <t>TIM2_CH4</t>
    </r>
  </si>
  <si>
    <r>
      <rPr>
        <sz val="12"/>
        <rFont val="Calibri"/>
        <family val="1"/>
      </rPr>
      <t>ADC12_IN7</t>
    </r>
  </si>
  <si>
    <r>
      <rPr>
        <sz val="12"/>
        <rFont val="Calibri"/>
        <family val="1"/>
      </rPr>
      <t>TIM8_CH1N</t>
    </r>
  </si>
  <si>
    <r>
      <rPr>
        <sz val="12"/>
        <rFont val="Calibri"/>
        <family val="1"/>
      </rPr>
      <t>TIM14_CH1</t>
    </r>
  </si>
  <si>
    <r>
      <rPr>
        <sz val="12"/>
        <rFont val="Calibri"/>
        <family val="1"/>
      </rPr>
      <t>ADC12_IN5</t>
    </r>
  </si>
  <si>
    <r>
      <rPr>
        <sz val="12"/>
        <rFont val="Calibri"/>
        <family val="1"/>
      </rPr>
      <t>DAC_OUT2</t>
    </r>
  </si>
  <si>
    <r>
      <rPr>
        <sz val="12"/>
        <rFont val="Calibri"/>
        <family val="1"/>
      </rPr>
      <t>NON</t>
    </r>
  </si>
  <si>
    <r>
      <rPr>
        <sz val="12"/>
        <rFont val="Calibri"/>
        <family val="1"/>
      </rPr>
      <t>Interface debug STLINK USB</t>
    </r>
  </si>
  <si>
    <r>
      <rPr>
        <sz val="12"/>
        <rFont val="Calibri"/>
        <family val="1"/>
      </rPr>
      <t>ADC123_IN3</t>
    </r>
  </si>
  <si>
    <r>
      <rPr>
        <sz val="12"/>
        <rFont val="Calibri"/>
        <family val="1"/>
      </rPr>
      <t>USART2_RX</t>
    </r>
  </si>
  <si>
    <r>
      <rPr>
        <sz val="12"/>
        <rFont val="Calibri"/>
        <family val="1"/>
      </rPr>
      <t>TIM5_CH4</t>
    </r>
  </si>
  <si>
    <r>
      <rPr>
        <sz val="12"/>
        <rFont val="Calibri"/>
        <family val="1"/>
      </rPr>
      <t>TIM9_CH2</t>
    </r>
  </si>
  <si>
    <r>
      <rPr>
        <sz val="12"/>
        <rFont val="Calibri"/>
        <family val="1"/>
      </rPr>
      <t>ADC123_IN2</t>
    </r>
  </si>
  <si>
    <r>
      <rPr>
        <sz val="12"/>
        <rFont val="Calibri"/>
        <family val="1"/>
      </rPr>
      <t>USART2_TX</t>
    </r>
  </si>
  <si>
    <r>
      <rPr>
        <sz val="12"/>
        <rFont val="Calibri"/>
        <family val="1"/>
      </rPr>
      <t>TIM5_CH3</t>
    </r>
  </si>
  <si>
    <r>
      <rPr>
        <sz val="12"/>
        <rFont val="Calibri"/>
        <family val="1"/>
      </rPr>
      <t>TIM9_CH1</t>
    </r>
  </si>
  <si>
    <r>
      <rPr>
        <sz val="12"/>
        <rFont val="Calibri"/>
        <family val="1"/>
      </rPr>
      <t>Utilisé par OSC_IN (MCO du STLINK)</t>
    </r>
  </si>
  <si>
    <r>
      <rPr>
        <sz val="12"/>
        <rFont val="Calibri"/>
        <family val="1"/>
      </rPr>
      <t>Utilisé par X2</t>
    </r>
  </si>
  <si>
    <t>Pin nucleo</t>
  </si>
  <si>
    <t>Commentaire</t>
  </si>
  <si>
    <t>I2C3_SCL</t>
  </si>
  <si>
    <t>UART6_TX</t>
  </si>
  <si>
    <t>UART6_RX</t>
  </si>
  <si>
    <t>PC_9</t>
  </si>
  <si>
    <t>TIM2_ch1</t>
  </si>
  <si>
    <t>TIM2_ch2</t>
  </si>
  <si>
    <t>TIM3_ch1</t>
  </si>
  <si>
    <t>TIM3_ch2</t>
  </si>
  <si>
    <t>TIM4_ch1</t>
  </si>
  <si>
    <t>TIM4_ch2</t>
  </si>
  <si>
    <t>ADC1</t>
  </si>
  <si>
    <t>ADC4</t>
  </si>
  <si>
    <t>ADC5</t>
  </si>
  <si>
    <t>ADC6</t>
  </si>
  <si>
    <t>ADC7</t>
  </si>
  <si>
    <t>ADC8</t>
  </si>
  <si>
    <t>ADC9</t>
  </si>
  <si>
    <t>ADC10</t>
  </si>
  <si>
    <t>ADC11</t>
  </si>
  <si>
    <t>ADC12</t>
  </si>
  <si>
    <t>ADC13</t>
  </si>
  <si>
    <t>ADC14</t>
  </si>
  <si>
    <t>ADC15</t>
  </si>
  <si>
    <t>ADC0</t>
  </si>
  <si>
    <t>PA_2</t>
  </si>
  <si>
    <t>PA_3</t>
  </si>
  <si>
    <t>PA_4</t>
  </si>
  <si>
    <t>PA_11</t>
  </si>
  <si>
    <t>PA_12</t>
  </si>
  <si>
    <t>PA_13</t>
  </si>
  <si>
    <t>PA_14</t>
  </si>
  <si>
    <t>PA_15</t>
  </si>
  <si>
    <t>PB_0</t>
  </si>
  <si>
    <t>PC_0</t>
  </si>
  <si>
    <t>PC_1</t>
  </si>
  <si>
    <t>PC_2</t>
  </si>
  <si>
    <t>PC_3</t>
  </si>
  <si>
    <t>PC_4</t>
  </si>
  <si>
    <t>PC_5</t>
  </si>
  <si>
    <t>PB_1</t>
  </si>
  <si>
    <t>PB_2</t>
  </si>
  <si>
    <t>PB_12</t>
  </si>
  <si>
    <t>PB_13</t>
  </si>
  <si>
    <t>PB_14</t>
  </si>
  <si>
    <t>PB_15</t>
  </si>
  <si>
    <t>PC_8</t>
  </si>
  <si>
    <t>D15</t>
  </si>
  <si>
    <t>D14</t>
  </si>
  <si>
    <t>D13</t>
  </si>
  <si>
    <t>D12</t>
  </si>
  <si>
    <t>D10</t>
  </si>
  <si>
    <t>D11</t>
  </si>
  <si>
    <t>D9</t>
  </si>
  <si>
    <t>D8</t>
  </si>
  <si>
    <t>D7</t>
  </si>
  <si>
    <t>D6</t>
  </si>
  <si>
    <t>D5</t>
  </si>
  <si>
    <t>D4</t>
  </si>
  <si>
    <t>en face de D5</t>
  </si>
  <si>
    <t>en face de D6</t>
  </si>
  <si>
    <t>en face de D7</t>
  </si>
  <si>
    <t>en face de D4</t>
  </si>
  <si>
    <t>diagonable basse D8</t>
  </si>
  <si>
    <t>diagonable basse D11</t>
  </si>
  <si>
    <t>diagonable basse D12</t>
  </si>
  <si>
    <t>diagonable basse D13</t>
  </si>
  <si>
    <t>diagonable basse D14</t>
  </si>
  <si>
    <t>diagonable basse D15</t>
  </si>
  <si>
    <t>au dessu de D15</t>
  </si>
  <si>
    <t>diagonale haute D15</t>
  </si>
  <si>
    <t>A5</t>
  </si>
  <si>
    <t>A4</t>
  </si>
  <si>
    <t>A3</t>
  </si>
  <si>
    <t>A2</t>
  </si>
  <si>
    <t>A1</t>
  </si>
  <si>
    <t>A0</t>
  </si>
  <si>
    <t>en face de RESET</t>
  </si>
  <si>
    <t>en face de 5V</t>
  </si>
  <si>
    <t>en face de 3.3V</t>
  </si>
  <si>
    <t>en face de GND (celui du bas)</t>
  </si>
  <si>
    <t>en face de A4</t>
  </si>
  <si>
    <t>en face de A5</t>
  </si>
  <si>
    <t>avant dernier droit [haut gauche]</t>
  </si>
  <si>
    <t>avant dernier [haut gauche]</t>
  </si>
  <si>
    <t>dernier droit [haut gauche]</t>
  </si>
  <si>
    <t>dernier gauche [haut gauche]</t>
  </si>
  <si>
    <t>PH_1</t>
  </si>
  <si>
    <t>en face de A2</t>
  </si>
  <si>
    <t>en face de D2</t>
  </si>
  <si>
    <t>Current motor phase c MR</t>
  </si>
  <si>
    <t>Current motor phase b MR</t>
  </si>
  <si>
    <t>Current motor phase a MR</t>
  </si>
  <si>
    <t>Current motor phase c ML</t>
  </si>
  <si>
    <t>Current motor phase b ML</t>
  </si>
  <si>
    <t>Current motor phase a ML</t>
  </si>
  <si>
    <t>PWM phase a High ML</t>
  </si>
  <si>
    <t>PWM phase a Low ML</t>
  </si>
  <si>
    <t>PWM phase b High ML</t>
  </si>
  <si>
    <t>PWM phase c High ML</t>
  </si>
  <si>
    <t>PWM phase b Low ML</t>
  </si>
  <si>
    <t>PWM phase a High MD</t>
  </si>
  <si>
    <t>PWM phase a Low MD</t>
  </si>
  <si>
    <t>PWM phase b High MD</t>
  </si>
  <si>
    <t>PWM phase b Low MD</t>
  </si>
  <si>
    <t>PWM phase c High MD</t>
  </si>
  <si>
    <t>Hall 1 ML</t>
  </si>
  <si>
    <t>Hall 2 ML</t>
  </si>
  <si>
    <t>Hall 3 ML</t>
  </si>
  <si>
    <t>Hall 1 MD</t>
  </si>
  <si>
    <t>Hall 2 MD</t>
  </si>
  <si>
    <t>Hall 3 MD</t>
  </si>
  <si>
    <t>Description</t>
  </si>
  <si>
    <t>PWM phase c Low MD</t>
  </si>
  <si>
    <t>PWM phase c Low ML</t>
  </si>
  <si>
    <t>Pins</t>
  </si>
  <si>
    <t>utilisable</t>
  </si>
  <si>
    <t>TIM1</t>
  </si>
  <si>
    <t>TIM2</t>
  </si>
  <si>
    <t>PC_14</t>
  </si>
  <si>
    <t>PH_0</t>
  </si>
  <si>
    <t>PC_13</t>
  </si>
  <si>
    <t>ESC - Brushless</t>
  </si>
  <si>
    <t>Canon</t>
  </si>
  <si>
    <t>Lidar</t>
  </si>
  <si>
    <t>Pin Utilisable</t>
  </si>
  <si>
    <t>F1</t>
  </si>
  <si>
    <t>F2</t>
  </si>
  <si>
    <t>F3</t>
  </si>
  <si>
    <t>F4</t>
  </si>
  <si>
    <t>F5</t>
  </si>
  <si>
    <t>F6</t>
  </si>
  <si>
    <t>UART</t>
  </si>
  <si>
    <t xml:space="preserve">USART3_RX </t>
  </si>
  <si>
    <t xml:space="preserve">USART3_TX </t>
  </si>
  <si>
    <t>ADC</t>
  </si>
  <si>
    <t>DAC</t>
  </si>
  <si>
    <t>UART / USART</t>
  </si>
  <si>
    <t>TIM3</t>
  </si>
  <si>
    <t>TIM4</t>
  </si>
  <si>
    <t>TIM5</t>
  </si>
  <si>
    <t>TIM8</t>
  </si>
  <si>
    <t>TIM9 - 14</t>
  </si>
  <si>
    <t>SPI1</t>
  </si>
  <si>
    <t>SPI2</t>
  </si>
  <si>
    <t>SPI3</t>
  </si>
  <si>
    <t>I2C1</t>
  </si>
  <si>
    <t>I2C2</t>
  </si>
  <si>
    <t>I2C3</t>
  </si>
  <si>
    <t>CAN</t>
  </si>
  <si>
    <t>IO type</t>
  </si>
  <si>
    <t>RX_LIDAR</t>
  </si>
  <si>
    <t>TX_LIDAR</t>
  </si>
  <si>
    <t>Cerveau - Servos</t>
  </si>
  <si>
    <t>Fin de course</t>
  </si>
  <si>
    <t>Tirette</t>
  </si>
  <si>
    <t>PIN_FDC_FL</t>
  </si>
  <si>
    <t>PIN_FDC_FR</t>
  </si>
  <si>
    <t>PIN_FDC_BL</t>
  </si>
  <si>
    <t>PIN_FDC_BR</t>
  </si>
  <si>
    <t>PIN_CANON</t>
  </si>
  <si>
    <t>PIN_TIRETTE</t>
  </si>
  <si>
    <t>Nombre de pins restants</t>
  </si>
  <si>
    <t>Name</t>
  </si>
  <si>
    <t>IA_L</t>
  </si>
  <si>
    <t>IC_L</t>
  </si>
  <si>
    <t>IB_L</t>
  </si>
  <si>
    <t>IA_R</t>
  </si>
  <si>
    <t>IB_R</t>
  </si>
  <si>
    <t>IC_R</t>
  </si>
  <si>
    <t>AH_L</t>
  </si>
  <si>
    <t>AL_L</t>
  </si>
  <si>
    <t>BH_L</t>
  </si>
  <si>
    <t>BL_L</t>
  </si>
  <si>
    <t>CH_L</t>
  </si>
  <si>
    <t>CL_L</t>
  </si>
  <si>
    <t>AH_R</t>
  </si>
  <si>
    <t>AL_R</t>
  </si>
  <si>
    <t>BH_R</t>
  </si>
  <si>
    <t>BL_R</t>
  </si>
  <si>
    <t>CH_R</t>
  </si>
  <si>
    <t>CL_R</t>
  </si>
  <si>
    <t>H1_L</t>
  </si>
  <si>
    <t>H2_L</t>
  </si>
  <si>
    <t>H3_L</t>
  </si>
  <si>
    <t>H1_R</t>
  </si>
  <si>
    <t>H2_R</t>
  </si>
  <si>
    <t>H3_R</t>
  </si>
  <si>
    <t>PIN_DANGER</t>
  </si>
  <si>
    <t>PIN_AVERTISSEMENT</t>
  </si>
  <si>
    <t>PIN_PINCE_SERVOS</t>
  </si>
  <si>
    <t>PIN_FUNNY_SERVOS</t>
  </si>
  <si>
    <t>Fin de course arrière droit</t>
  </si>
  <si>
    <t>Fin de course arrière gauche</t>
  </si>
  <si>
    <t>Fin de course avant droit</t>
  </si>
  <si>
    <t>Fin de course avant gauche</t>
  </si>
  <si>
    <t>Déclenchement du déguisement</t>
  </si>
  <si>
    <t>Déclenchement des pinces</t>
  </si>
  <si>
    <t>Avertissement de distance</t>
  </si>
  <si>
    <t>Danger Adversaire !</t>
  </si>
  <si>
    <t>Déclenchement du canon</t>
  </si>
  <si>
    <t>Pin Arduino</t>
  </si>
  <si>
    <t>Fonctions disponibles</t>
  </si>
  <si>
    <t>NON TERMINE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</si>
</sst>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0"/>
      <color rgb="FF000000"/>
      <name val="Times New Roman"/>
      <family val="1"/>
    </font>
    <font>
      <sz val="12"/>
      <name val="Calibri"/>
      <family val="2"/>
    </font>
    <font>
      <sz val="12"/>
      <name val="Calibri"/>
      <family val="1"/>
    </font>
    <font>
      <sz val="12"/>
      <color rgb="FF000000"/>
      <name val="Times New Roman"/>
      <family val="1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0"/>
      <name val="Calibri"/>
      <family val="2"/>
    </font>
    <font>
      <sz val="11"/>
      <color theme="1" tint="0.249977111117893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rgb="FFD8E1F2"/>
      </patternFill>
    </fill>
    <fill>
      <patternFill patternType="solid">
        <fgColor rgb="FFE2EFDA"/>
      </patternFill>
    </fill>
    <fill>
      <patternFill patternType="solid">
        <fgColor rgb="FFDBDBDB"/>
      </patternFill>
    </fill>
    <fill>
      <patternFill patternType="solid">
        <fgColor rgb="FF00AF50"/>
      </patternFill>
    </fill>
    <fill>
      <patternFill patternType="solid">
        <fgColor rgb="FFFFF2CC"/>
      </patternFill>
    </fill>
    <fill>
      <patternFill patternType="solid">
        <fgColor rgb="FFFFBF00"/>
      </patternFill>
    </fill>
    <fill>
      <patternFill patternType="solid">
        <fgColor rgb="FFFF0000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-0.249977111117893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50">
    <xf numFmtId="0" fontId="0" fillId="0" borderId="0" xfId="0"/>
    <xf numFmtId="0" fontId="2" fillId="0" borderId="1" xfId="1" applyFont="1" applyBorder="1" applyAlignment="1">
      <alignment horizontal="center" vertical="center"/>
    </xf>
    <xf numFmtId="0" fontId="2" fillId="5" borderId="1" xfId="1" applyFont="1" applyFill="1" applyBorder="1" applyAlignment="1">
      <alignment horizontal="center" vertical="center"/>
    </xf>
    <xf numFmtId="0" fontId="2" fillId="6" borderId="1" xfId="1" applyFont="1" applyFill="1" applyBorder="1" applyAlignment="1">
      <alignment horizontal="center" vertical="center"/>
    </xf>
    <xf numFmtId="0" fontId="2" fillId="7" borderId="1" xfId="1" applyFont="1" applyFill="1" applyBorder="1" applyAlignment="1">
      <alignment horizontal="center" vertical="center"/>
    </xf>
    <xf numFmtId="0" fontId="2" fillId="8" borderId="1" xfId="1" applyFont="1" applyFill="1" applyBorder="1" applyAlignment="1">
      <alignment horizontal="center" vertical="center"/>
    </xf>
    <xf numFmtId="0" fontId="2" fillId="9" borderId="1" xfId="1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3" fillId="3" borderId="3" xfId="1" applyFont="1" applyFill="1" applyBorder="1" applyAlignment="1">
      <alignment horizontal="center" vertical="center"/>
    </xf>
    <xf numFmtId="0" fontId="2" fillId="5" borderId="5" xfId="1" applyFont="1" applyFill="1" applyBorder="1" applyAlignment="1">
      <alignment horizontal="center" vertical="center"/>
    </xf>
    <xf numFmtId="0" fontId="2" fillId="9" borderId="5" xfId="1" applyFont="1" applyFill="1" applyBorder="1" applyAlignment="1">
      <alignment horizontal="center" vertical="center"/>
    </xf>
    <xf numFmtId="0" fontId="3" fillId="2" borderId="5" xfId="1" applyFont="1" applyFill="1" applyBorder="1" applyAlignment="1">
      <alignment horizontal="center" vertical="center"/>
    </xf>
    <xf numFmtId="0" fontId="3" fillId="2" borderId="1" xfId="1" applyFont="1" applyFill="1" applyBorder="1" applyAlignment="1">
      <alignment horizontal="center" vertical="center"/>
    </xf>
    <xf numFmtId="0" fontId="3" fillId="4" borderId="1" xfId="1" applyFont="1" applyFill="1" applyBorder="1" applyAlignment="1">
      <alignment horizontal="center" vertical="center"/>
    </xf>
    <xf numFmtId="0" fontId="0" fillId="0" borderId="7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vertical="center"/>
    </xf>
    <xf numFmtId="0" fontId="0" fillId="0" borderId="0" xfId="0" applyAlignment="1">
      <alignment horizontal="center"/>
    </xf>
    <xf numFmtId="0" fontId="6" fillId="0" borderId="0" xfId="0" applyFont="1"/>
    <xf numFmtId="0" fontId="4" fillId="0" borderId="1" xfId="1" applyFont="1" applyBorder="1" applyAlignment="1">
      <alignment horizontal="center" vertical="center"/>
    </xf>
    <xf numFmtId="0" fontId="4" fillId="0" borderId="2" xfId="1" applyFont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2" fillId="0" borderId="5" xfId="1" applyFont="1" applyBorder="1" applyAlignment="1">
      <alignment horizontal="center" vertical="center"/>
    </xf>
    <xf numFmtId="0" fontId="4" fillId="0" borderId="5" xfId="1" applyFont="1" applyBorder="1" applyAlignment="1">
      <alignment horizontal="center" vertical="center"/>
    </xf>
    <xf numFmtId="0" fontId="4" fillId="0" borderId="6" xfId="1" applyFont="1" applyBorder="1" applyAlignment="1">
      <alignment horizontal="center" vertical="center"/>
    </xf>
    <xf numFmtId="0" fontId="8" fillId="0" borderId="3" xfId="1" applyFont="1" applyBorder="1" applyAlignment="1">
      <alignment horizontal="center" vertical="center"/>
    </xf>
    <xf numFmtId="0" fontId="8" fillId="0" borderId="4" xfId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9" fillId="0" borderId="9" xfId="0" applyFont="1" applyBorder="1"/>
    <xf numFmtId="0" fontId="9" fillId="0" borderId="9" xfId="0" applyFont="1" applyBorder="1" applyAlignment="1">
      <alignment vertical="center"/>
    </xf>
    <xf numFmtId="0" fontId="9" fillId="0" borderId="10" xfId="0" applyFont="1" applyBorder="1" applyAlignment="1">
      <alignment vertical="center"/>
    </xf>
    <xf numFmtId="0" fontId="0" fillId="0" borderId="2" xfId="0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7" fillId="12" borderId="8" xfId="0" applyFont="1" applyFill="1" applyBorder="1" applyAlignment="1">
      <alignment horizontal="center" vertical="center"/>
    </xf>
    <xf numFmtId="0" fontId="7" fillId="12" borderId="3" xfId="0" applyFont="1" applyFill="1" applyBorder="1" applyAlignment="1">
      <alignment horizontal="center" vertical="center"/>
    </xf>
    <xf numFmtId="0" fontId="7" fillId="12" borderId="4" xfId="0" applyFont="1" applyFill="1" applyBorder="1" applyAlignment="1">
      <alignment horizontal="center" vertical="center"/>
    </xf>
    <xf numFmtId="0" fontId="0" fillId="13" borderId="0" xfId="0" applyFill="1" applyAlignment="1">
      <alignment horizontal="center" vertical="center"/>
    </xf>
    <xf numFmtId="0" fontId="0" fillId="17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11" borderId="0" xfId="0" applyFill="1" applyAlignment="1">
      <alignment horizontal="center" vertical="center"/>
    </xf>
    <xf numFmtId="0" fontId="0" fillId="16" borderId="0" xfId="0" applyFill="1" applyAlignment="1">
      <alignment horizontal="center" vertical="center"/>
    </xf>
    <xf numFmtId="0" fontId="0" fillId="15" borderId="0" xfId="0" applyFill="1" applyAlignment="1">
      <alignment horizontal="center" vertical="center"/>
    </xf>
    <xf numFmtId="0" fontId="0" fillId="14" borderId="0" xfId="0" applyFill="1" applyAlignment="1">
      <alignment horizontal="center" vertical="center"/>
    </xf>
    <xf numFmtId="0" fontId="7" fillId="10" borderId="2" xfId="0" applyFont="1" applyFill="1" applyBorder="1" applyAlignment="1">
      <alignment horizontal="center" vertical="center"/>
    </xf>
    <xf numFmtId="0" fontId="7" fillId="10" borderId="9" xfId="0" applyFont="1" applyFill="1" applyBorder="1" applyAlignment="1">
      <alignment horizontal="center" vertical="center"/>
    </xf>
    <xf numFmtId="0" fontId="7" fillId="10" borderId="10" xfId="0" applyFont="1" applyFill="1" applyBorder="1" applyAlignment="1">
      <alignment horizontal="center" vertical="center"/>
    </xf>
  </cellXfs>
  <cellStyles count="2">
    <cellStyle name="Normal" xfId="0" builtinId="0"/>
    <cellStyle name="Normal 2" xfId="1" xr:uid="{42AF9439-B8B8-42CE-8063-2DE13A3BBA44}"/>
  </cellStyles>
  <dxfs count="40">
    <dxf>
      <fill>
        <patternFill>
          <bgColor theme="5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0" formatCode="General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fill>
        <patternFill patternType="solid">
          <fgColor indexed="64"/>
          <bgColor rgb="FFFF000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fill>
        <patternFill patternType="solid">
          <fgColor indexed="64"/>
          <bgColor rgb="FFDBDBDB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fill>
        <patternFill patternType="solid">
          <fgColor indexed="64"/>
          <bgColor rgb="FFA5A5A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  <fill>
        <patternFill patternType="solid">
          <fgColor indexed="64"/>
          <bgColor rgb="FFDBDBDB"/>
        </patternFill>
      </fill>
      <alignment horizontal="center" vertical="center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fill>
        <patternFill patternType="solid">
          <fgColor indexed="64"/>
          <bgColor rgb="FFD8E1F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38015E7-EF77-4E2A-A5D4-841FBDF51D17}" name="Tableau1" displayName="Tableau1" ref="A1:V51" totalsRowShown="0" headerRowDxfId="39" dataDxfId="37" headerRowBorderDxfId="38" tableBorderDxfId="36" totalsRowBorderDxfId="35" headerRowCellStyle="Normal 2" dataCellStyle="Normal 2">
  <autoFilter ref="A1:V51" xr:uid="{D38015E7-EF77-4E2A-A5D4-841FBDF51D17}"/>
  <tableColumns count="22">
    <tableColumn id="2" xr3:uid="{61D714C3-4990-4EA9-B04A-D75138B47D0E}" name="Pin nucleo" dataDxfId="34" dataCellStyle="Normal 2"/>
    <tableColumn id="3" xr3:uid="{DB574504-806B-4C4A-BD99-C588F15F48E7}" name="IO type" dataDxfId="33" dataCellStyle="Normal 2"/>
    <tableColumn id="4" xr3:uid="{F48DB1B8-8119-4DA2-83C6-1A61F034BB75}" name="utilisable" dataDxfId="32" dataCellStyle="Normal 2"/>
    <tableColumn id="5" xr3:uid="{FC7405A8-9FA8-485E-B0A7-0F8DB413A113}" name="Commentaire" dataDxfId="31" dataCellStyle="Normal 2"/>
    <tableColumn id="6" xr3:uid="{1C730BAA-2E56-4A4A-947B-9BF09D1ED029}" name="ADC" dataDxfId="30"/>
    <tableColumn id="7" xr3:uid="{318B45E5-3318-4071-8C8A-75DDF4E3D217}" name="DAC" dataDxfId="29" dataCellStyle="Normal 2"/>
    <tableColumn id="1" xr3:uid="{D052B14A-AB19-4436-8765-953536090170}" name="UART" dataDxfId="28" dataCellStyle="Normal 2"/>
    <tableColumn id="8" xr3:uid="{71C23CB8-1C96-46E2-B648-A227D481EF65}" name="UART / USART" dataDxfId="27"/>
    <tableColumn id="9" xr3:uid="{C23D58F9-8953-43C9-9C58-9E719C52AB8F}" name="TIM1" dataDxfId="26" dataCellStyle="Normal 2"/>
    <tableColumn id="10" xr3:uid="{990487E8-4916-4743-9D80-79A8194DF99E}" name="TIM2" dataDxfId="25"/>
    <tableColumn id="11" xr3:uid="{17605EA1-3B55-4FB9-B2B2-0FD3E473BE5E}" name="TIM3" dataDxfId="24" dataCellStyle="Normal 2"/>
    <tableColumn id="12" xr3:uid="{CA614BDB-E31D-4959-9071-C5313BFEA48B}" name="TIM4" dataDxfId="23" dataCellStyle="Normal 2"/>
    <tableColumn id="13" xr3:uid="{AB45BBD2-3710-4AC6-880A-47CAA9922DE9}" name="TIM5" dataDxfId="22"/>
    <tableColumn id="14" xr3:uid="{E4DD5FFD-955F-4364-9D75-DDDBE712894E}" name="TIM8" dataDxfId="21" dataCellStyle="Normal 2"/>
    <tableColumn id="15" xr3:uid="{6C10D69D-EC9C-4715-9433-EDC6A2E3C9E0}" name="TIM9 - 14" dataDxfId="20"/>
    <tableColumn id="16" xr3:uid="{CCCF1928-C28E-4A57-9E79-55C5FEC7C4B9}" name="SPI1" dataDxfId="19" dataCellStyle="Normal 2"/>
    <tableColumn id="17" xr3:uid="{7DA2A7CC-A375-44E9-971C-FEA4C4965F64}" name="SPI2" dataDxfId="18" dataCellStyle="Normal 2"/>
    <tableColumn id="18" xr3:uid="{85215E42-C1C8-4CC6-A9E8-B8A81B472462}" name="SPI3" dataDxfId="17" dataCellStyle="Normal 2"/>
    <tableColumn id="19" xr3:uid="{B4C3F447-43E8-4398-AE32-B99741DF14D3}" name="I2C1" dataDxfId="16" dataCellStyle="Normal 2"/>
    <tableColumn id="20" xr3:uid="{9F8BCF31-AFB4-47F9-A6B0-3BF66B4F988C}" name="I2C2" dataDxfId="15" dataCellStyle="Normal 2"/>
    <tableColumn id="21" xr3:uid="{B8689A5E-EBC9-4171-9A8F-B91361B86AC5}" name="I2C3" dataDxfId="14" dataCellStyle="Normal 2"/>
    <tableColumn id="22" xr3:uid="{5B424CAA-8A3F-48A9-A7E1-EEF47B764DC9}" name="CAN" dataDxfId="13" dataCellStyle="Normal 2"/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7DF57ABB-C894-4ECF-B4AA-93B83259B523}" name="Tableau6" displayName="Tableau6" ref="B2:E38" totalsRowShown="0" headerRowDxfId="12" headerRowBorderDxfId="11" tableBorderDxfId="10" totalsRowBorderDxfId="9">
  <autoFilter ref="B2:E38" xr:uid="{7DF57ABB-C894-4ECF-B4AA-93B83259B523}"/>
  <tableColumns count="4">
    <tableColumn id="1" xr3:uid="{38D66C56-DFDF-4410-B584-0535E1A9B089}" name="Description" dataDxfId="8"/>
    <tableColumn id="3" xr3:uid="{529117A2-67FE-4B44-B1B8-6F4BA48AA5E6}" name="Name" dataDxfId="7"/>
    <tableColumn id="4" xr3:uid="{1FEFD234-1201-4A2E-9C41-B40EBA41620C}" name="Pin Arduino" dataDxfId="6">
      <calculatedColumnFormula>IF(ISERROR(VLOOKUP(Tableau6[[#This Row],[Pins]],BDD!$J$3:$K$48,2,FALSE)),"",VLOOKUP(Tableau6[[#This Row],[Pins]],BDD!$J$3:$K$48,2,FALSE))</calculatedColumnFormula>
    </tableColumn>
    <tableColumn id="2" xr3:uid="{8A424371-67EA-4EC5-9EFC-63D95BCAD360}" name="Pins" dataDxfId="5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8A2A15-4912-4EF4-8E5C-1D3BD0FBE4D8}">
  <sheetPr>
    <tabColor theme="9"/>
  </sheetPr>
  <dimension ref="A1:V51"/>
  <sheetViews>
    <sheetView topLeftCell="A14" zoomScale="55" zoomScaleNormal="55" workbookViewId="0">
      <selection activeCell="J55" sqref="J55"/>
    </sheetView>
  </sheetViews>
  <sheetFormatPr baseColWidth="10" defaultRowHeight="14.4" x14ac:dyDescent="0.3"/>
  <cols>
    <col min="1" max="1" width="16.44140625" customWidth="1"/>
    <col min="2" max="2" width="10.88671875" customWidth="1"/>
    <col min="3" max="3" width="12.5546875" customWidth="1"/>
    <col min="4" max="4" width="48.109375" bestFit="1" customWidth="1"/>
    <col min="5" max="5" width="19" bestFit="1" customWidth="1"/>
    <col min="6" max="6" width="15.5546875" bestFit="1" customWidth="1"/>
    <col min="7" max="7" width="15.5546875" customWidth="1"/>
    <col min="8" max="8" width="25.77734375" bestFit="1" customWidth="1"/>
    <col min="9" max="9" width="16.6640625" bestFit="1" customWidth="1"/>
    <col min="10" max="13" width="15.5546875" bestFit="1" customWidth="1"/>
    <col min="14" max="14" width="17.33203125" bestFit="1" customWidth="1"/>
    <col min="15" max="15" width="16.6640625" bestFit="1" customWidth="1"/>
    <col min="16" max="16" width="16.109375" bestFit="1" customWidth="1"/>
    <col min="17" max="18" width="16.6640625" bestFit="1" customWidth="1"/>
    <col min="19" max="19" width="14.44140625" bestFit="1" customWidth="1"/>
    <col min="20" max="21" width="15" bestFit="1" customWidth="1"/>
    <col min="22" max="22" width="13.88671875" bestFit="1" customWidth="1"/>
    <col min="23" max="24" width="18" bestFit="1" customWidth="1"/>
    <col min="25" max="25" width="17.88671875" bestFit="1" customWidth="1"/>
    <col min="26" max="26" width="18" bestFit="1" customWidth="1"/>
    <col min="27" max="27" width="17.88671875" bestFit="1" customWidth="1"/>
    <col min="28" max="29" width="18" bestFit="1" customWidth="1"/>
  </cols>
  <sheetData>
    <row r="1" spans="1:22" ht="15.6" x14ac:dyDescent="0.3">
      <c r="A1" s="10" t="s">
        <v>138</v>
      </c>
      <c r="B1" s="28" t="s">
        <v>289</v>
      </c>
      <c r="C1" s="28" t="s">
        <v>255</v>
      </c>
      <c r="D1" s="28" t="s">
        <v>139</v>
      </c>
      <c r="E1" s="28" t="s">
        <v>274</v>
      </c>
      <c r="F1" s="28" t="s">
        <v>275</v>
      </c>
      <c r="G1" s="28" t="s">
        <v>271</v>
      </c>
      <c r="H1" s="28" t="s">
        <v>276</v>
      </c>
      <c r="I1" s="28" t="s">
        <v>256</v>
      </c>
      <c r="J1" s="28" t="s">
        <v>257</v>
      </c>
      <c r="K1" s="28" t="s">
        <v>277</v>
      </c>
      <c r="L1" s="28" t="s">
        <v>278</v>
      </c>
      <c r="M1" s="28" t="s">
        <v>279</v>
      </c>
      <c r="N1" s="28" t="s">
        <v>280</v>
      </c>
      <c r="O1" s="28" t="s">
        <v>281</v>
      </c>
      <c r="P1" s="28" t="s">
        <v>282</v>
      </c>
      <c r="Q1" s="28" t="s">
        <v>283</v>
      </c>
      <c r="R1" s="28" t="s">
        <v>284</v>
      </c>
      <c r="S1" s="28" t="s">
        <v>285</v>
      </c>
      <c r="T1" s="28" t="s">
        <v>286</v>
      </c>
      <c r="U1" s="28" t="s">
        <v>287</v>
      </c>
      <c r="V1" s="29" t="s">
        <v>288</v>
      </c>
    </row>
    <row r="2" spans="1:22" ht="15.6" x14ac:dyDescent="0.3">
      <c r="A2" s="15" t="s">
        <v>176</v>
      </c>
      <c r="B2" s="2" t="s">
        <v>40</v>
      </c>
      <c r="C2" s="3" t="s">
        <v>41</v>
      </c>
      <c r="D2" s="22"/>
      <c r="E2" s="1" t="s">
        <v>42</v>
      </c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1" t="s">
        <v>43</v>
      </c>
      <c r="R2" s="22"/>
      <c r="S2" s="22"/>
      <c r="T2" s="22"/>
      <c r="U2" s="22"/>
      <c r="V2" s="23"/>
    </row>
    <row r="3" spans="1:22" ht="15.6" x14ac:dyDescent="0.3">
      <c r="A3" s="15" t="s">
        <v>173</v>
      </c>
      <c r="B3" s="1" t="s">
        <v>40</v>
      </c>
      <c r="C3" s="3" t="s">
        <v>41</v>
      </c>
      <c r="D3" s="22"/>
      <c r="E3" s="1" t="s">
        <v>44</v>
      </c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3"/>
    </row>
    <row r="4" spans="1:22" ht="15.6" x14ac:dyDescent="0.3">
      <c r="A4" s="15" t="s">
        <v>172</v>
      </c>
      <c r="B4" s="2" t="s">
        <v>40</v>
      </c>
      <c r="C4" s="3" t="s">
        <v>41</v>
      </c>
      <c r="D4" s="22"/>
      <c r="E4" s="1" t="s">
        <v>45</v>
      </c>
      <c r="F4" s="22"/>
      <c r="G4" s="22"/>
      <c r="H4" s="22"/>
      <c r="I4" s="1" t="s">
        <v>46</v>
      </c>
      <c r="J4" s="22"/>
      <c r="K4" s="1" t="s">
        <v>47</v>
      </c>
      <c r="L4" s="22"/>
      <c r="M4" s="22"/>
      <c r="N4" s="1" t="s">
        <v>48</v>
      </c>
      <c r="O4" s="22"/>
      <c r="P4" s="22"/>
      <c r="Q4" s="22"/>
      <c r="R4" s="1" t="s">
        <v>49</v>
      </c>
      <c r="S4" s="22"/>
      <c r="T4" s="22"/>
      <c r="U4" s="22"/>
      <c r="V4" s="23"/>
    </row>
    <row r="5" spans="1:22" ht="15.6" x14ac:dyDescent="0.3">
      <c r="A5" s="15" t="s">
        <v>174</v>
      </c>
      <c r="B5" s="1" t="s">
        <v>40</v>
      </c>
      <c r="C5" s="3" t="s">
        <v>41</v>
      </c>
      <c r="D5" s="22"/>
      <c r="E5" s="1" t="s">
        <v>50</v>
      </c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1" t="s">
        <v>43</v>
      </c>
      <c r="R5" s="1" t="s">
        <v>49</v>
      </c>
      <c r="S5" s="22"/>
      <c r="T5" s="22"/>
      <c r="U5" s="22"/>
      <c r="V5" s="23"/>
    </row>
    <row r="6" spans="1:22" ht="15.6" x14ac:dyDescent="0.3">
      <c r="A6" s="15" t="s">
        <v>166</v>
      </c>
      <c r="B6" s="4" t="s">
        <v>51</v>
      </c>
      <c r="C6" s="3" t="s">
        <v>41</v>
      </c>
      <c r="D6" s="22"/>
      <c r="E6" s="1" t="s">
        <v>52</v>
      </c>
      <c r="F6" s="1" t="s">
        <v>53</v>
      </c>
      <c r="G6" s="1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3"/>
    </row>
    <row r="7" spans="1:22" ht="15.6" x14ac:dyDescent="0.3">
      <c r="A7" s="15" t="s">
        <v>226</v>
      </c>
      <c r="B7" s="1" t="s">
        <v>40</v>
      </c>
      <c r="C7" s="5" t="s">
        <v>54</v>
      </c>
      <c r="D7" s="1" t="s">
        <v>55</v>
      </c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3"/>
    </row>
    <row r="8" spans="1:22" ht="15.6" x14ac:dyDescent="0.3">
      <c r="A8" s="15" t="s">
        <v>24</v>
      </c>
      <c r="B8" s="2" t="s">
        <v>40</v>
      </c>
      <c r="C8" s="3" t="s">
        <v>41</v>
      </c>
      <c r="D8" s="22"/>
      <c r="E8" s="22"/>
      <c r="F8" s="22"/>
      <c r="G8" s="22" t="s">
        <v>56</v>
      </c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3"/>
    </row>
    <row r="9" spans="1:22" ht="15.6" x14ac:dyDescent="0.3">
      <c r="A9" s="15" t="s">
        <v>3</v>
      </c>
      <c r="B9" s="1" t="s">
        <v>40</v>
      </c>
      <c r="C9" s="3" t="s">
        <v>41</v>
      </c>
      <c r="D9" s="22"/>
      <c r="E9" s="22"/>
      <c r="F9" s="22"/>
      <c r="G9" s="22" t="s">
        <v>57</v>
      </c>
      <c r="H9" s="22"/>
      <c r="I9" s="22"/>
      <c r="J9" s="22"/>
      <c r="K9" s="22"/>
      <c r="L9" s="22"/>
      <c r="M9" s="22"/>
      <c r="N9" s="22"/>
      <c r="O9" s="22"/>
      <c r="P9" s="22"/>
      <c r="Q9" s="22"/>
      <c r="R9" s="1" t="s">
        <v>49</v>
      </c>
      <c r="S9" s="22"/>
      <c r="T9" s="1" t="s">
        <v>58</v>
      </c>
      <c r="U9" s="22"/>
      <c r="V9" s="23"/>
    </row>
    <row r="10" spans="1:22" ht="15.6" x14ac:dyDescent="0.3">
      <c r="A10" s="15" t="s">
        <v>169</v>
      </c>
      <c r="B10" s="2" t="s">
        <v>40</v>
      </c>
      <c r="C10" s="5" t="s">
        <v>54</v>
      </c>
      <c r="D10" s="1" t="s">
        <v>59</v>
      </c>
      <c r="E10" s="22"/>
      <c r="F10" s="22"/>
      <c r="G10" s="22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3"/>
    </row>
    <row r="11" spans="1:22" ht="15.6" x14ac:dyDescent="0.3">
      <c r="A11" s="15" t="s">
        <v>170</v>
      </c>
      <c r="B11" s="1" t="s">
        <v>40</v>
      </c>
      <c r="C11" s="5" t="s">
        <v>54</v>
      </c>
      <c r="D11" s="1" t="s">
        <v>60</v>
      </c>
      <c r="E11" s="22"/>
      <c r="F11" s="22"/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3"/>
    </row>
    <row r="12" spans="1:22" ht="15.6" x14ac:dyDescent="0.3">
      <c r="A12" s="15" t="s">
        <v>2</v>
      </c>
      <c r="B12" s="2" t="s">
        <v>40</v>
      </c>
      <c r="C12" s="3" t="s">
        <v>41</v>
      </c>
      <c r="D12" s="22"/>
      <c r="E12" s="22"/>
      <c r="F12" s="22"/>
      <c r="G12" s="22"/>
      <c r="H12" s="22" t="s">
        <v>61</v>
      </c>
      <c r="I12" s="22"/>
      <c r="J12" s="1" t="s">
        <v>62</v>
      </c>
      <c r="K12" s="22"/>
      <c r="L12" s="22"/>
      <c r="M12" s="22"/>
      <c r="N12" s="22"/>
      <c r="O12" s="22"/>
      <c r="P12" s="22"/>
      <c r="Q12" s="1" t="s">
        <v>63</v>
      </c>
      <c r="R12" s="22"/>
      <c r="S12" s="22"/>
      <c r="T12" s="1" t="s">
        <v>64</v>
      </c>
      <c r="U12" s="22"/>
      <c r="V12" s="23"/>
    </row>
    <row r="13" spans="1:22" ht="15.6" x14ac:dyDescent="0.3">
      <c r="A13" s="15" t="s">
        <v>18</v>
      </c>
      <c r="B13" s="1" t="s">
        <v>40</v>
      </c>
      <c r="C13" s="3" t="s">
        <v>41</v>
      </c>
      <c r="D13" s="22"/>
      <c r="E13" s="22"/>
      <c r="F13" s="22"/>
      <c r="G13" s="22"/>
      <c r="H13" s="22"/>
      <c r="I13" s="22"/>
      <c r="J13" s="1" t="s">
        <v>65</v>
      </c>
      <c r="K13" s="22"/>
      <c r="L13" s="1" t="s">
        <v>66</v>
      </c>
      <c r="M13" s="22"/>
      <c r="N13" s="22"/>
      <c r="O13" s="1" t="s">
        <v>67</v>
      </c>
      <c r="P13" s="22"/>
      <c r="Q13" s="22"/>
      <c r="R13" s="22"/>
      <c r="S13" s="1" t="s">
        <v>68</v>
      </c>
      <c r="T13" s="22"/>
      <c r="U13" s="22"/>
      <c r="V13" s="24" t="s">
        <v>69</v>
      </c>
    </row>
    <row r="14" spans="1:22" ht="15.6" x14ac:dyDescent="0.3">
      <c r="A14" s="15" t="s">
        <v>23</v>
      </c>
      <c r="B14" s="2" t="s">
        <v>40</v>
      </c>
      <c r="C14" s="3" t="s">
        <v>41</v>
      </c>
      <c r="D14" s="22"/>
      <c r="E14" s="22"/>
      <c r="F14" s="22"/>
      <c r="G14" s="22"/>
      <c r="H14" s="22"/>
      <c r="I14" s="22"/>
      <c r="J14" s="1" t="s">
        <v>70</v>
      </c>
      <c r="K14" s="22"/>
      <c r="L14" s="1" t="s">
        <v>71</v>
      </c>
      <c r="M14" s="22"/>
      <c r="N14" s="22"/>
      <c r="O14" s="1" t="s">
        <v>72</v>
      </c>
      <c r="P14" s="22"/>
      <c r="Q14" s="22"/>
      <c r="R14" s="22"/>
      <c r="S14" s="1" t="s">
        <v>73</v>
      </c>
      <c r="T14" s="22"/>
      <c r="U14" s="22"/>
      <c r="V14" s="24" t="s">
        <v>74</v>
      </c>
    </row>
    <row r="15" spans="1:22" ht="15.6" x14ac:dyDescent="0.3">
      <c r="A15" s="15" t="s">
        <v>1</v>
      </c>
      <c r="B15" s="1" t="s">
        <v>40</v>
      </c>
      <c r="C15" s="5" t="s">
        <v>54</v>
      </c>
      <c r="D15" s="1" t="s">
        <v>75</v>
      </c>
      <c r="E15" s="22"/>
      <c r="F15" s="22"/>
      <c r="G15" s="22"/>
      <c r="H15" s="22"/>
      <c r="I15" s="22"/>
      <c r="J15" s="1" t="s">
        <v>70</v>
      </c>
      <c r="K15" s="22"/>
      <c r="L15" s="22"/>
      <c r="M15" s="22"/>
      <c r="N15" s="22"/>
      <c r="O15" s="22"/>
      <c r="P15" s="1" t="s">
        <v>76</v>
      </c>
      <c r="Q15" s="22"/>
      <c r="R15" s="1" t="s">
        <v>77</v>
      </c>
      <c r="S15" s="22"/>
      <c r="T15" s="1" t="s">
        <v>58</v>
      </c>
      <c r="U15" s="22"/>
      <c r="V15" s="23"/>
    </row>
    <row r="16" spans="1:22" ht="15.6" x14ac:dyDescent="0.3">
      <c r="A16" s="15" t="s">
        <v>177</v>
      </c>
      <c r="B16" s="2" t="s">
        <v>40</v>
      </c>
      <c r="C16" s="3" t="s">
        <v>41</v>
      </c>
      <c r="D16" s="22"/>
      <c r="E16" s="1" t="s">
        <v>78</v>
      </c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3"/>
    </row>
    <row r="17" spans="1:22" ht="15.6" x14ac:dyDescent="0.3">
      <c r="A17" s="15" t="s">
        <v>179</v>
      </c>
      <c r="B17" s="1" t="s">
        <v>40</v>
      </c>
      <c r="C17" s="3" t="s">
        <v>41</v>
      </c>
      <c r="D17" s="22"/>
      <c r="E17" s="1" t="s">
        <v>79</v>
      </c>
      <c r="F17" s="22"/>
      <c r="G17" s="22"/>
      <c r="H17" s="22"/>
      <c r="I17" s="1" t="s">
        <v>80</v>
      </c>
      <c r="J17" s="22"/>
      <c r="K17" s="1" t="s">
        <v>81</v>
      </c>
      <c r="L17" s="22"/>
      <c r="M17" s="22"/>
      <c r="N17" s="1" t="s">
        <v>82</v>
      </c>
      <c r="O17" s="22"/>
      <c r="P17" s="22"/>
      <c r="Q17" s="22"/>
      <c r="R17" s="22"/>
      <c r="S17" s="22"/>
      <c r="T17" s="22"/>
      <c r="U17" s="22"/>
      <c r="V17" s="23"/>
    </row>
    <row r="18" spans="1:22" ht="15.6" x14ac:dyDescent="0.3">
      <c r="A18" s="15" t="s">
        <v>22</v>
      </c>
      <c r="B18" s="2" t="s">
        <v>40</v>
      </c>
      <c r="C18" s="3" t="s">
        <v>41</v>
      </c>
      <c r="D18" s="22"/>
      <c r="E18" s="1" t="s">
        <v>83</v>
      </c>
      <c r="F18" s="22"/>
      <c r="G18" s="22" t="s">
        <v>38</v>
      </c>
      <c r="H18" s="22"/>
      <c r="I18" s="22"/>
      <c r="J18" s="1" t="s">
        <v>70</v>
      </c>
      <c r="K18" s="22"/>
      <c r="L18" s="22"/>
      <c r="M18" s="1" t="s">
        <v>84</v>
      </c>
      <c r="N18" s="22"/>
      <c r="O18" s="22"/>
      <c r="P18" s="22"/>
      <c r="Q18" s="22"/>
      <c r="R18" s="22"/>
      <c r="S18" s="22"/>
      <c r="T18" s="22"/>
      <c r="U18" s="22"/>
      <c r="V18" s="23"/>
    </row>
    <row r="19" spans="1:22" ht="15.6" x14ac:dyDescent="0.3">
      <c r="A19" s="15" t="s">
        <v>20</v>
      </c>
      <c r="B19" s="1" t="s">
        <v>40</v>
      </c>
      <c r="C19" s="3" t="s">
        <v>41</v>
      </c>
      <c r="D19" s="22"/>
      <c r="E19" s="1" t="s">
        <v>85</v>
      </c>
      <c r="F19" s="22"/>
      <c r="G19" s="22" t="s">
        <v>39</v>
      </c>
      <c r="H19" s="22"/>
      <c r="I19" s="22"/>
      <c r="J19" s="1" t="s">
        <v>65</v>
      </c>
      <c r="K19" s="22"/>
      <c r="L19" s="22"/>
      <c r="M19" s="1" t="s">
        <v>86</v>
      </c>
      <c r="N19" s="22"/>
      <c r="O19" s="22"/>
      <c r="P19" s="22"/>
      <c r="Q19" s="22"/>
      <c r="R19" s="22"/>
      <c r="S19" s="22"/>
      <c r="T19" s="22"/>
      <c r="U19" s="22"/>
      <c r="V19" s="23"/>
    </row>
    <row r="20" spans="1:22" ht="15.6" x14ac:dyDescent="0.3">
      <c r="A20" s="15" t="s">
        <v>175</v>
      </c>
      <c r="B20" s="2" t="s">
        <v>40</v>
      </c>
      <c r="C20" s="3" t="s">
        <v>41</v>
      </c>
      <c r="D20" s="22"/>
      <c r="E20" s="1" t="s">
        <v>87</v>
      </c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1" t="s">
        <v>88</v>
      </c>
      <c r="R20" s="22"/>
      <c r="S20" s="22"/>
      <c r="T20" s="22"/>
      <c r="U20" s="22"/>
      <c r="V20" s="23"/>
    </row>
    <row r="21" spans="1:22" ht="15.6" x14ac:dyDescent="0.3">
      <c r="A21" s="15" t="s">
        <v>4</v>
      </c>
      <c r="B21" s="1" t="s">
        <v>40</v>
      </c>
      <c r="C21" s="3" t="s">
        <v>41</v>
      </c>
      <c r="D21" s="22"/>
      <c r="E21" s="22"/>
      <c r="F21" s="22"/>
      <c r="G21" s="22" t="s">
        <v>39</v>
      </c>
      <c r="H21" s="22" t="s">
        <v>273</v>
      </c>
      <c r="I21" s="22"/>
      <c r="J21" s="22"/>
      <c r="K21" s="22"/>
      <c r="L21" s="22"/>
      <c r="M21" s="22"/>
      <c r="N21" s="22"/>
      <c r="O21" s="22"/>
      <c r="P21" s="22"/>
      <c r="Q21" s="22"/>
      <c r="R21" s="1" t="s">
        <v>77</v>
      </c>
      <c r="S21" s="22"/>
      <c r="T21" s="22"/>
      <c r="U21" s="22"/>
      <c r="V21" s="23"/>
    </row>
    <row r="22" spans="1:22" ht="15.6" x14ac:dyDescent="0.3">
      <c r="A22" s="15" t="s">
        <v>5</v>
      </c>
      <c r="B22" s="2" t="s">
        <v>40</v>
      </c>
      <c r="C22" s="3" t="s">
        <v>41</v>
      </c>
      <c r="D22" s="22"/>
      <c r="E22" s="22"/>
      <c r="F22" s="22"/>
      <c r="G22" s="22" t="s">
        <v>38</v>
      </c>
      <c r="H22" s="22" t="s">
        <v>272</v>
      </c>
      <c r="I22" s="22"/>
      <c r="J22" s="22"/>
      <c r="K22" s="22"/>
      <c r="L22" s="22"/>
      <c r="M22" s="22"/>
      <c r="N22" s="22"/>
      <c r="O22" s="22"/>
      <c r="P22" s="22"/>
      <c r="Q22" s="22"/>
      <c r="R22" s="1" t="s">
        <v>89</v>
      </c>
      <c r="S22" s="22"/>
      <c r="T22" s="22"/>
      <c r="U22" s="22"/>
      <c r="V22" s="23"/>
    </row>
    <row r="23" spans="1:22" ht="15.6" x14ac:dyDescent="0.3">
      <c r="A23" s="15" t="s">
        <v>182</v>
      </c>
      <c r="B23" s="1" t="s">
        <v>40</v>
      </c>
      <c r="C23" s="3" t="s">
        <v>41</v>
      </c>
      <c r="D23" s="22"/>
      <c r="E23" s="22"/>
      <c r="F23" s="22"/>
      <c r="G23" s="22"/>
      <c r="H23" s="22"/>
      <c r="I23" s="1" t="s">
        <v>90</v>
      </c>
      <c r="J23" s="22"/>
      <c r="K23" s="22"/>
      <c r="L23" s="22"/>
      <c r="M23" s="22"/>
      <c r="N23" s="22"/>
      <c r="O23" s="22"/>
      <c r="P23" s="22"/>
      <c r="Q23" s="1" t="s">
        <v>63</v>
      </c>
      <c r="R23" s="22"/>
      <c r="S23" s="22"/>
      <c r="T23" s="22"/>
      <c r="U23" s="22"/>
      <c r="V23" s="24" t="s">
        <v>91</v>
      </c>
    </row>
    <row r="24" spans="1:22" ht="15.6" x14ac:dyDescent="0.3">
      <c r="A24" s="15" t="s">
        <v>183</v>
      </c>
      <c r="B24" s="2" t="s">
        <v>40</v>
      </c>
      <c r="C24" s="3" t="s">
        <v>41</v>
      </c>
      <c r="D24" s="22"/>
      <c r="E24" s="22"/>
      <c r="F24" s="22"/>
      <c r="G24" s="22"/>
      <c r="H24" s="22"/>
      <c r="I24" s="1" t="s">
        <v>46</v>
      </c>
      <c r="J24" s="22"/>
      <c r="K24" s="22"/>
      <c r="L24" s="22"/>
      <c r="M24" s="22"/>
      <c r="N24" s="1" t="s">
        <v>48</v>
      </c>
      <c r="O24" s="1" t="s">
        <v>92</v>
      </c>
      <c r="P24" s="22"/>
      <c r="Q24" s="1" t="s">
        <v>88</v>
      </c>
      <c r="R24" s="22"/>
      <c r="S24" s="22"/>
      <c r="T24" s="22"/>
      <c r="U24" s="22"/>
      <c r="V24" s="23"/>
    </row>
    <row r="25" spans="1:22" ht="15.6" x14ac:dyDescent="0.3">
      <c r="A25" s="15" t="s">
        <v>184</v>
      </c>
      <c r="B25" s="1" t="s">
        <v>40</v>
      </c>
      <c r="C25" s="3" t="s">
        <v>41</v>
      </c>
      <c r="D25" s="22"/>
      <c r="E25" s="22"/>
      <c r="F25" s="22"/>
      <c r="G25" s="22"/>
      <c r="H25" s="22"/>
      <c r="I25" s="1" t="s">
        <v>80</v>
      </c>
      <c r="J25" s="22"/>
      <c r="K25" s="22"/>
      <c r="L25" s="22"/>
      <c r="M25" s="22"/>
      <c r="N25" s="1" t="s">
        <v>82</v>
      </c>
      <c r="O25" s="1" t="s">
        <v>93</v>
      </c>
      <c r="P25" s="22"/>
      <c r="Q25" s="1" t="s">
        <v>43</v>
      </c>
      <c r="R25" s="22"/>
      <c r="S25" s="22"/>
      <c r="T25" s="22"/>
      <c r="U25" s="22"/>
      <c r="V25" s="23"/>
    </row>
    <row r="26" spans="1:22" ht="15.6" x14ac:dyDescent="0.3">
      <c r="A26" s="15" t="s">
        <v>181</v>
      </c>
      <c r="B26" s="2" t="s">
        <v>40</v>
      </c>
      <c r="C26" s="3" t="s">
        <v>41</v>
      </c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4" t="s">
        <v>94</v>
      </c>
    </row>
    <row r="27" spans="1:22" ht="15.6" x14ac:dyDescent="0.3">
      <c r="A27" s="15" t="s">
        <v>167</v>
      </c>
      <c r="B27" s="1" t="s">
        <v>40</v>
      </c>
      <c r="C27" s="3" t="s">
        <v>41</v>
      </c>
      <c r="D27" s="22"/>
      <c r="E27" s="22"/>
      <c r="F27" s="22"/>
      <c r="G27" s="22"/>
      <c r="H27" s="22"/>
      <c r="I27" s="1" t="s">
        <v>95</v>
      </c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4" t="s">
        <v>69</v>
      </c>
    </row>
    <row r="28" spans="1:22" ht="15.6" x14ac:dyDescent="0.3">
      <c r="A28" s="15" t="s">
        <v>168</v>
      </c>
      <c r="B28" s="2" t="s">
        <v>40</v>
      </c>
      <c r="C28" s="3" t="s">
        <v>41</v>
      </c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4" t="s">
        <v>74</v>
      </c>
    </row>
    <row r="29" spans="1:22" ht="15.6" x14ac:dyDescent="0.3">
      <c r="A29" s="15" t="s">
        <v>28</v>
      </c>
      <c r="B29" s="1" t="s">
        <v>40</v>
      </c>
      <c r="C29" s="3" t="s">
        <v>41</v>
      </c>
      <c r="D29" s="22"/>
      <c r="E29" s="22"/>
      <c r="F29" s="22"/>
      <c r="G29" s="22"/>
      <c r="H29" s="1" t="s">
        <v>96</v>
      </c>
      <c r="I29" s="1" t="s">
        <v>97</v>
      </c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3"/>
    </row>
    <row r="30" spans="1:22" ht="15.6" x14ac:dyDescent="0.3">
      <c r="A30" s="15" t="s">
        <v>27</v>
      </c>
      <c r="B30" s="2" t="s">
        <v>40</v>
      </c>
      <c r="C30" s="3" t="s">
        <v>41</v>
      </c>
      <c r="D30" s="22"/>
      <c r="E30" s="22"/>
      <c r="F30" s="22"/>
      <c r="G30" s="22"/>
      <c r="H30" s="1" t="s">
        <v>98</v>
      </c>
      <c r="I30" s="1" t="s">
        <v>99</v>
      </c>
      <c r="J30" s="22"/>
      <c r="K30" s="22"/>
      <c r="L30" s="22"/>
      <c r="M30" s="22"/>
      <c r="N30" s="22"/>
      <c r="O30" s="22"/>
      <c r="P30" s="22"/>
      <c r="Q30" s="1" t="s">
        <v>63</v>
      </c>
      <c r="R30" s="22"/>
      <c r="S30" s="22"/>
      <c r="T30" s="22"/>
      <c r="U30" s="22"/>
      <c r="V30" s="23"/>
    </row>
    <row r="31" spans="1:22" ht="15.6" x14ac:dyDescent="0.3">
      <c r="A31" s="15" t="s">
        <v>14</v>
      </c>
      <c r="B31" s="1" t="s">
        <v>40</v>
      </c>
      <c r="C31" s="3" t="s">
        <v>41</v>
      </c>
      <c r="D31" s="22"/>
      <c r="E31" s="22"/>
      <c r="F31" s="22"/>
      <c r="G31" s="22"/>
      <c r="H31" s="1" t="s">
        <v>100</v>
      </c>
      <c r="I31" s="22"/>
      <c r="J31" s="22"/>
      <c r="K31" s="1" t="s">
        <v>101</v>
      </c>
      <c r="L31" s="22"/>
      <c r="M31" s="22"/>
      <c r="N31" s="1" t="s">
        <v>102</v>
      </c>
      <c r="O31" s="22"/>
      <c r="P31" s="22"/>
      <c r="Q31" s="22"/>
      <c r="R31" s="22"/>
      <c r="S31" s="22"/>
      <c r="T31" s="22"/>
      <c r="U31" s="22"/>
      <c r="V31" s="23"/>
    </row>
    <row r="32" spans="1:22" ht="15.6" x14ac:dyDescent="0.3">
      <c r="A32" s="15" t="s">
        <v>15</v>
      </c>
      <c r="B32" s="2" t="s">
        <v>40</v>
      </c>
      <c r="C32" s="3" t="s">
        <v>41</v>
      </c>
      <c r="D32" s="22"/>
      <c r="E32" s="22"/>
      <c r="F32" s="22"/>
      <c r="G32" s="22"/>
      <c r="H32" s="1" t="s">
        <v>103</v>
      </c>
      <c r="I32" s="22"/>
      <c r="J32" s="22"/>
      <c r="K32" s="1" t="s">
        <v>104</v>
      </c>
      <c r="L32" s="22"/>
      <c r="M32" s="22"/>
      <c r="N32" s="1" t="s">
        <v>105</v>
      </c>
      <c r="O32" s="22"/>
      <c r="P32" s="22"/>
      <c r="Q32" s="1" t="s">
        <v>63</v>
      </c>
      <c r="R32" s="22"/>
      <c r="S32" s="22"/>
      <c r="T32" s="22"/>
      <c r="U32" s="22"/>
      <c r="V32" s="23"/>
    </row>
    <row r="33" spans="1:22" ht="15.6" x14ac:dyDescent="0.3">
      <c r="A33" s="15" t="s">
        <v>260</v>
      </c>
      <c r="B33" s="1" t="s">
        <v>40</v>
      </c>
      <c r="C33" s="5" t="s">
        <v>54</v>
      </c>
      <c r="D33" s="1" t="s">
        <v>106</v>
      </c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3"/>
    </row>
    <row r="34" spans="1:22" ht="15.6" x14ac:dyDescent="0.3">
      <c r="A34" s="15" t="s">
        <v>171</v>
      </c>
      <c r="B34" s="2" t="s">
        <v>40</v>
      </c>
      <c r="C34" s="3" t="s">
        <v>41</v>
      </c>
      <c r="D34" s="22"/>
      <c r="E34" s="22"/>
      <c r="F34" s="22"/>
      <c r="G34" s="22"/>
      <c r="H34" s="22"/>
      <c r="I34" s="22"/>
      <c r="J34" s="1" t="s">
        <v>65</v>
      </c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3"/>
    </row>
    <row r="35" spans="1:22" ht="15.6" x14ac:dyDescent="0.3">
      <c r="A35" s="15" t="s">
        <v>143</v>
      </c>
      <c r="B35" s="1" t="s">
        <v>40</v>
      </c>
      <c r="C35" s="3" t="s">
        <v>41</v>
      </c>
      <c r="D35" s="22"/>
      <c r="E35" s="22"/>
      <c r="F35" s="22"/>
      <c r="G35" s="22"/>
      <c r="H35" s="22"/>
      <c r="I35" s="22"/>
      <c r="J35" s="22"/>
      <c r="K35" s="1" t="s">
        <v>81</v>
      </c>
      <c r="L35" s="22"/>
      <c r="M35" s="22"/>
      <c r="N35" s="1" t="s">
        <v>107</v>
      </c>
      <c r="O35" s="22"/>
      <c r="P35" s="22"/>
      <c r="Q35" s="22"/>
      <c r="R35" s="22"/>
      <c r="S35" s="22"/>
      <c r="T35" s="22"/>
      <c r="U35" s="1" t="s">
        <v>108</v>
      </c>
      <c r="V35" s="23"/>
    </row>
    <row r="36" spans="1:22" ht="15.6" x14ac:dyDescent="0.3">
      <c r="A36" s="15" t="s">
        <v>185</v>
      </c>
      <c r="B36" s="1" t="s">
        <v>40</v>
      </c>
      <c r="C36" s="3" t="s">
        <v>41</v>
      </c>
      <c r="D36" s="22"/>
      <c r="E36" s="22"/>
      <c r="F36" s="22"/>
      <c r="G36" s="22"/>
      <c r="H36" s="22"/>
      <c r="I36" s="22"/>
      <c r="J36" s="22"/>
      <c r="K36" s="1" t="s">
        <v>47</v>
      </c>
      <c r="L36" s="22"/>
      <c r="M36" s="22"/>
      <c r="N36" s="1" t="s">
        <v>110</v>
      </c>
      <c r="O36" s="22"/>
      <c r="P36" s="22"/>
      <c r="Q36" s="22"/>
      <c r="R36" s="22"/>
      <c r="S36" s="22"/>
      <c r="T36" s="22"/>
      <c r="U36" s="22"/>
      <c r="V36" s="23"/>
    </row>
    <row r="37" spans="1:22" ht="15.6" x14ac:dyDescent="0.3">
      <c r="A37" s="15" t="s">
        <v>13</v>
      </c>
      <c r="B37" s="2" t="s">
        <v>40</v>
      </c>
      <c r="C37" s="3" t="s">
        <v>41</v>
      </c>
      <c r="D37" s="22"/>
      <c r="E37" s="22"/>
      <c r="F37" s="22"/>
      <c r="G37" s="22"/>
      <c r="H37" s="22"/>
      <c r="I37" s="22"/>
      <c r="J37" s="22"/>
      <c r="K37" s="1" t="s">
        <v>101</v>
      </c>
      <c r="L37" s="22"/>
      <c r="M37" s="22"/>
      <c r="N37" s="22"/>
      <c r="O37" s="22"/>
      <c r="P37" s="1" t="s">
        <v>111</v>
      </c>
      <c r="Q37" s="22"/>
      <c r="R37" s="1" t="s">
        <v>89</v>
      </c>
      <c r="S37" s="22"/>
      <c r="T37" s="22"/>
      <c r="U37" s="1" t="s">
        <v>108</v>
      </c>
      <c r="V37" s="23"/>
    </row>
    <row r="38" spans="1:22" ht="15.6" x14ac:dyDescent="0.3">
      <c r="A38" s="15" t="s">
        <v>12</v>
      </c>
      <c r="B38" s="1" t="s">
        <v>40</v>
      </c>
      <c r="C38" s="3" t="s">
        <v>41</v>
      </c>
      <c r="D38" s="22"/>
      <c r="E38" s="22"/>
      <c r="F38" s="22"/>
      <c r="G38" s="22"/>
      <c r="H38" s="22"/>
      <c r="I38" s="22"/>
      <c r="J38" s="22"/>
      <c r="K38" s="1" t="s">
        <v>104</v>
      </c>
      <c r="L38" s="22"/>
      <c r="M38" s="22"/>
      <c r="N38" s="22"/>
      <c r="O38" s="22"/>
      <c r="P38" s="1" t="s">
        <v>112</v>
      </c>
      <c r="Q38" s="22"/>
      <c r="R38" s="1" t="s">
        <v>49</v>
      </c>
      <c r="S38" s="22"/>
      <c r="T38" s="22"/>
      <c r="U38" s="22"/>
      <c r="V38" s="24" t="s">
        <v>94</v>
      </c>
    </row>
    <row r="39" spans="1:22" ht="15.6" x14ac:dyDescent="0.3">
      <c r="A39" s="14" t="s">
        <v>17</v>
      </c>
      <c r="B39" s="2" t="s">
        <v>40</v>
      </c>
      <c r="C39" s="3" t="s">
        <v>41</v>
      </c>
      <c r="D39" s="22"/>
      <c r="E39" s="22"/>
      <c r="F39" s="22"/>
      <c r="G39" s="22"/>
      <c r="H39" s="1" t="s">
        <v>96</v>
      </c>
      <c r="I39" s="22"/>
      <c r="J39" s="22"/>
      <c r="K39" s="22"/>
      <c r="L39" s="1" t="s">
        <v>113</v>
      </c>
      <c r="M39" s="22"/>
      <c r="N39" s="22"/>
      <c r="O39" s="22"/>
      <c r="P39" s="22"/>
      <c r="Q39" s="22"/>
      <c r="R39" s="22"/>
      <c r="S39" s="1" t="s">
        <v>73</v>
      </c>
      <c r="T39" s="22"/>
      <c r="U39" s="22"/>
      <c r="V39" s="23"/>
    </row>
    <row r="40" spans="1:22" ht="15.6" x14ac:dyDescent="0.3">
      <c r="A40" s="14" t="s">
        <v>0</v>
      </c>
      <c r="B40" s="1" t="s">
        <v>40</v>
      </c>
      <c r="C40" s="3" t="s">
        <v>41</v>
      </c>
      <c r="D40" s="22"/>
      <c r="E40" s="22"/>
      <c r="F40" s="22"/>
      <c r="G40" s="22"/>
      <c r="H40" s="22"/>
      <c r="I40" s="1" t="s">
        <v>114</v>
      </c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1" t="s">
        <v>115</v>
      </c>
      <c r="V40" s="23"/>
    </row>
    <row r="41" spans="1:22" ht="15.6" x14ac:dyDescent="0.3">
      <c r="A41" s="14" t="s">
        <v>178</v>
      </c>
      <c r="B41" s="2" t="s">
        <v>40</v>
      </c>
      <c r="C41" s="3" t="s">
        <v>41</v>
      </c>
      <c r="D41" s="22"/>
      <c r="E41" s="1"/>
      <c r="F41" s="1"/>
      <c r="G41" s="1"/>
      <c r="H41" s="1" t="s">
        <v>116</v>
      </c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3"/>
    </row>
    <row r="42" spans="1:22" ht="15.6" x14ac:dyDescent="0.3">
      <c r="A42" s="14" t="s">
        <v>16</v>
      </c>
      <c r="B42" s="1" t="s">
        <v>40</v>
      </c>
      <c r="C42" s="3" t="s">
        <v>41</v>
      </c>
      <c r="D42" s="22"/>
      <c r="E42" s="22"/>
      <c r="F42" s="22"/>
      <c r="G42" s="22"/>
      <c r="H42" s="1" t="s">
        <v>98</v>
      </c>
      <c r="I42" s="22"/>
      <c r="J42" s="22"/>
      <c r="K42" s="22"/>
      <c r="L42" s="1" t="s">
        <v>117</v>
      </c>
      <c r="M42" s="22"/>
      <c r="N42" s="22"/>
      <c r="O42" s="22"/>
      <c r="P42" s="22"/>
      <c r="Q42" s="22"/>
      <c r="R42" s="22"/>
      <c r="S42" s="1" t="s">
        <v>68</v>
      </c>
      <c r="T42" s="22"/>
      <c r="U42" s="22"/>
      <c r="V42" s="24" t="s">
        <v>91</v>
      </c>
    </row>
    <row r="43" spans="1:22" ht="15.6" x14ac:dyDescent="0.3">
      <c r="A43" s="14" t="s">
        <v>11</v>
      </c>
      <c r="B43" s="2" t="s">
        <v>40</v>
      </c>
      <c r="C43" s="3" t="s">
        <v>41</v>
      </c>
      <c r="D43" s="22"/>
      <c r="E43" s="1" t="s">
        <v>118</v>
      </c>
      <c r="F43" s="22"/>
      <c r="G43" s="22"/>
      <c r="H43" s="22"/>
      <c r="I43" s="22"/>
      <c r="J43" s="22"/>
      <c r="K43" s="1" t="s">
        <v>101</v>
      </c>
      <c r="L43" s="22"/>
      <c r="M43" s="22"/>
      <c r="N43" s="22"/>
      <c r="O43" s="1" t="s">
        <v>119</v>
      </c>
      <c r="P43" s="1" t="s">
        <v>111</v>
      </c>
      <c r="Q43" s="22"/>
      <c r="R43" s="22"/>
      <c r="S43" s="22"/>
      <c r="T43" s="22"/>
      <c r="U43" s="22"/>
      <c r="V43" s="23"/>
    </row>
    <row r="44" spans="1:22" ht="15.6" x14ac:dyDescent="0.3">
      <c r="A44" s="14" t="s">
        <v>180</v>
      </c>
      <c r="B44" s="1" t="s">
        <v>40</v>
      </c>
      <c r="C44" s="3" t="s">
        <v>41</v>
      </c>
      <c r="D44" s="22"/>
      <c r="E44" s="22"/>
      <c r="F44" s="22"/>
      <c r="G44" s="22"/>
      <c r="H44" s="22"/>
      <c r="I44" s="22"/>
      <c r="J44" s="1" t="s">
        <v>120</v>
      </c>
      <c r="K44" s="22"/>
      <c r="L44" s="22"/>
      <c r="M44" s="22"/>
      <c r="N44" s="22"/>
      <c r="O44" s="22"/>
      <c r="P44" s="22"/>
      <c r="Q44" s="22"/>
      <c r="R44" s="1" t="s">
        <v>49</v>
      </c>
      <c r="S44" s="22"/>
      <c r="T44" s="22"/>
      <c r="U44" s="22"/>
      <c r="V44" s="23"/>
    </row>
    <row r="45" spans="1:22" ht="15.6" x14ac:dyDescent="0.3">
      <c r="A45" s="14" t="s">
        <v>10</v>
      </c>
      <c r="B45" s="2" t="s">
        <v>40</v>
      </c>
      <c r="C45" s="3" t="s">
        <v>41</v>
      </c>
      <c r="D45" s="22"/>
      <c r="E45" s="1" t="s">
        <v>121</v>
      </c>
      <c r="F45" s="22"/>
      <c r="G45" s="22"/>
      <c r="H45" s="22"/>
      <c r="I45" s="1" t="s">
        <v>90</v>
      </c>
      <c r="J45" s="22"/>
      <c r="K45" s="1" t="s">
        <v>104</v>
      </c>
      <c r="L45" s="22"/>
      <c r="M45" s="22"/>
      <c r="N45" s="1" t="s">
        <v>122</v>
      </c>
      <c r="O45" s="1" t="s">
        <v>123</v>
      </c>
      <c r="P45" s="1" t="s">
        <v>112</v>
      </c>
      <c r="Q45" s="22"/>
      <c r="R45" s="22"/>
      <c r="S45" s="22"/>
      <c r="T45" s="22"/>
      <c r="U45" s="22"/>
      <c r="V45" s="23"/>
    </row>
    <row r="46" spans="1:22" ht="15.6" x14ac:dyDescent="0.3">
      <c r="A46" s="14" t="s">
        <v>21</v>
      </c>
      <c r="B46" s="4" t="s">
        <v>51</v>
      </c>
      <c r="C46" s="3" t="s">
        <v>41</v>
      </c>
      <c r="D46" s="22"/>
      <c r="E46" s="1" t="s">
        <v>124</v>
      </c>
      <c r="F46" s="1" t="s">
        <v>125</v>
      </c>
      <c r="G46" s="1"/>
      <c r="H46" s="22"/>
      <c r="I46" s="22"/>
      <c r="J46" s="1" t="s">
        <v>65</v>
      </c>
      <c r="K46" s="22"/>
      <c r="L46" s="22"/>
      <c r="M46" s="22"/>
      <c r="N46" s="1" t="s">
        <v>122</v>
      </c>
      <c r="O46" s="22"/>
      <c r="P46" s="1" t="s">
        <v>76</v>
      </c>
      <c r="Q46" s="22"/>
      <c r="R46" s="22"/>
      <c r="S46" s="22"/>
      <c r="T46" s="22"/>
      <c r="U46" s="22"/>
      <c r="V46" s="23"/>
    </row>
    <row r="47" spans="1:22" ht="15.6" x14ac:dyDescent="0.3">
      <c r="A47" s="14" t="s">
        <v>165</v>
      </c>
      <c r="B47" s="2" t="s">
        <v>40</v>
      </c>
      <c r="C47" s="6" t="s">
        <v>126</v>
      </c>
      <c r="D47" s="1" t="s">
        <v>127</v>
      </c>
      <c r="E47" s="1" t="s">
        <v>128</v>
      </c>
      <c r="F47" s="22"/>
      <c r="G47" s="22"/>
      <c r="H47" s="1" t="s">
        <v>129</v>
      </c>
      <c r="I47" s="22"/>
      <c r="J47" s="1" t="s">
        <v>120</v>
      </c>
      <c r="K47" s="22"/>
      <c r="L47" s="22"/>
      <c r="M47" s="1" t="s">
        <v>130</v>
      </c>
      <c r="N47" s="22"/>
      <c r="O47" s="1" t="s">
        <v>131</v>
      </c>
      <c r="P47" s="22"/>
      <c r="Q47" s="22"/>
      <c r="R47" s="22"/>
      <c r="S47" s="22"/>
      <c r="T47" s="22"/>
      <c r="U47" s="22"/>
      <c r="V47" s="23"/>
    </row>
    <row r="48" spans="1:22" ht="15.6" x14ac:dyDescent="0.3">
      <c r="A48" s="14" t="s">
        <v>164</v>
      </c>
      <c r="B48" s="1" t="s">
        <v>40</v>
      </c>
      <c r="C48" s="6" t="s">
        <v>126</v>
      </c>
      <c r="D48" s="1" t="s">
        <v>127</v>
      </c>
      <c r="E48" s="1" t="s">
        <v>132</v>
      </c>
      <c r="F48" s="22"/>
      <c r="G48" s="22"/>
      <c r="H48" s="1" t="s">
        <v>133</v>
      </c>
      <c r="I48" s="22"/>
      <c r="J48" s="1" t="s">
        <v>62</v>
      </c>
      <c r="K48" s="22"/>
      <c r="L48" s="22"/>
      <c r="M48" s="1" t="s">
        <v>134</v>
      </c>
      <c r="N48" s="22"/>
      <c r="O48" s="1" t="s">
        <v>135</v>
      </c>
      <c r="P48" s="22"/>
      <c r="Q48" s="22"/>
      <c r="R48" s="22"/>
      <c r="S48" s="22"/>
      <c r="T48" s="22"/>
      <c r="U48" s="22"/>
      <c r="V48" s="23"/>
    </row>
    <row r="49" spans="1:22" ht="15.6" x14ac:dyDescent="0.3">
      <c r="A49" s="14" t="s">
        <v>259</v>
      </c>
      <c r="B49" s="2" t="s">
        <v>109</v>
      </c>
      <c r="C49" s="6" t="s">
        <v>126</v>
      </c>
      <c r="D49" s="1" t="s">
        <v>136</v>
      </c>
      <c r="E49" s="22"/>
      <c r="F49" s="22"/>
      <c r="G49" s="22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3"/>
    </row>
    <row r="50" spans="1:22" ht="15.6" x14ac:dyDescent="0.3">
      <c r="A50" s="14" t="s">
        <v>258</v>
      </c>
      <c r="B50" s="1" t="s">
        <v>109</v>
      </c>
      <c r="C50" s="6" t="s">
        <v>126</v>
      </c>
      <c r="D50" s="1" t="s">
        <v>137</v>
      </c>
      <c r="E50" s="22"/>
      <c r="F50" s="22"/>
      <c r="G50" s="2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3"/>
    </row>
    <row r="51" spans="1:22" ht="15.6" x14ac:dyDescent="0.3">
      <c r="A51" s="13" t="s">
        <v>19</v>
      </c>
      <c r="B51" s="11" t="s">
        <v>109</v>
      </c>
      <c r="C51" s="12" t="s">
        <v>126</v>
      </c>
      <c r="D51" s="25" t="s">
        <v>137</v>
      </c>
      <c r="E51" s="26"/>
      <c r="F51" s="26"/>
      <c r="G51" s="26"/>
      <c r="H51" s="26"/>
      <c r="I51" s="26"/>
      <c r="J51" s="26"/>
      <c r="K51" s="26"/>
      <c r="L51" s="26"/>
      <c r="M51" s="26"/>
      <c r="N51" s="26"/>
      <c r="O51" s="26"/>
      <c r="P51" s="26"/>
      <c r="Q51" s="26"/>
      <c r="R51" s="26"/>
      <c r="S51" s="26"/>
      <c r="T51" s="26"/>
      <c r="U51" s="26"/>
      <c r="V51" s="27"/>
    </row>
  </sheetData>
  <sheetProtection sheet="1" objects="1" scenarios="1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B3C3BE-8B1B-496F-90A2-081B4A3F42D5}">
  <dimension ref="B1:Q53"/>
  <sheetViews>
    <sheetView topLeftCell="F11" workbookViewId="0">
      <selection activeCell="J21" sqref="J21"/>
    </sheetView>
  </sheetViews>
  <sheetFormatPr baseColWidth="10" defaultRowHeight="14.4" x14ac:dyDescent="0.3"/>
  <cols>
    <col min="2" max="2" width="15" customWidth="1"/>
    <col min="3" max="3" width="12.33203125" bestFit="1" customWidth="1"/>
    <col min="4" max="4" width="11" bestFit="1" customWidth="1"/>
    <col min="5" max="5" width="10.5546875" bestFit="1" customWidth="1"/>
    <col min="6" max="6" width="10.88671875" bestFit="1" customWidth="1"/>
    <col min="7" max="7" width="10.5546875" bestFit="1" customWidth="1"/>
    <col min="8" max="8" width="9.88671875" bestFit="1" customWidth="1"/>
    <col min="9" max="9" width="11" customWidth="1"/>
    <col min="11" max="11" width="28.109375" bestFit="1" customWidth="1"/>
  </cols>
  <sheetData>
    <row r="1" spans="2:17" x14ac:dyDescent="0.3">
      <c r="M1" s="42" t="s">
        <v>342</v>
      </c>
      <c r="N1" s="42"/>
      <c r="O1" s="42"/>
      <c r="P1" s="42"/>
      <c r="Q1" s="42"/>
    </row>
    <row r="2" spans="2:17" x14ac:dyDescent="0.3">
      <c r="B2" s="20" t="s">
        <v>264</v>
      </c>
      <c r="C2" t="s">
        <v>265</v>
      </c>
      <c r="D2" t="s">
        <v>266</v>
      </c>
      <c r="E2" t="s">
        <v>267</v>
      </c>
      <c r="F2" t="s">
        <v>268</v>
      </c>
      <c r="G2" t="s">
        <v>269</v>
      </c>
      <c r="H2" t="s">
        <v>270</v>
      </c>
      <c r="J2" s="20"/>
      <c r="M2" s="42"/>
      <c r="N2" s="42"/>
      <c r="O2" s="42"/>
      <c r="P2" s="42"/>
      <c r="Q2" s="42"/>
    </row>
    <row r="3" spans="2:17" x14ac:dyDescent="0.3">
      <c r="B3" s="20" t="str" cm="1">
        <f t="array" ref="B3:B42">_xlfn._xlws.FILTER(Tableau1[Pin nucleo],IF(Tableau1[utilisable]="OUI",TRUE,FALSE))</f>
        <v>PC_3</v>
      </c>
      <c r="C3" t="str" cm="1">
        <f t="array" ref="C3:D3">_xlfn._xlws.FILTER(_xlfn.XLOOKUP(B3,Tableau1[Pin nucleo],Tableau1[[ADC]:[CAN]],"",0,1),NOT(ISBLANK(_xlfn.XLOOKUP(B3,Tableau1[Pin nucleo],Tableau1[[ADC]:[CAN]],"",0,1))),"")</f>
        <v>ADC123_IN13</v>
      </c>
      <c r="D3" t="str">
        <v>SPI2_MOSI</v>
      </c>
      <c r="J3" t="s">
        <v>20</v>
      </c>
      <c r="K3" t="s">
        <v>215</v>
      </c>
      <c r="M3" s="21" t="s">
        <v>25</v>
      </c>
      <c r="N3" s="21" t="s">
        <v>28</v>
      </c>
      <c r="O3" s="21"/>
      <c r="P3" s="21"/>
      <c r="Q3" s="21"/>
    </row>
    <row r="4" spans="2:17" x14ac:dyDescent="0.3">
      <c r="B4" s="20" t="str">
        <v>PC_0</v>
      </c>
      <c r="C4" t="str" cm="1">
        <f t="array" ref="C4">_xlfn._xlws.FILTER(_xlfn.XLOOKUP(B4,Tableau1[Pin nucleo],Tableau1[[ADC]:[CAN]],"",0,1),NOT(ISBLANK(_xlfn.XLOOKUP(B4,Tableau1[Pin nucleo],Tableau1[[ADC]:[CAN]],"",0,1))),"")</f>
        <v>ADC123_IN10</v>
      </c>
      <c r="J4" t="s">
        <v>22</v>
      </c>
      <c r="K4" t="s">
        <v>214</v>
      </c>
      <c r="M4" s="21" t="s">
        <v>26</v>
      </c>
      <c r="N4" s="21" t="s">
        <v>27</v>
      </c>
      <c r="O4" s="21"/>
      <c r="P4" s="21"/>
      <c r="Q4" s="21"/>
    </row>
    <row r="5" spans="2:17" x14ac:dyDescent="0.3">
      <c r="B5" s="20" t="str">
        <v>PB_0</v>
      </c>
      <c r="C5" t="str" cm="1">
        <f t="array" ref="C5:G5">_xlfn._xlws.FILTER(_xlfn.XLOOKUP(B5,Tableau1[Pin nucleo],Tableau1[[ADC]:[CAN]],"",0,1),NOT(ISBLANK(_xlfn.XLOOKUP(B5,Tableau1[Pin nucleo],Tableau1[[ADC]:[CAN]],"",0,1))),"")</f>
        <v>ADC12_IN8</v>
      </c>
      <c r="D5" t="str">
        <v>TIM1_CH2N</v>
      </c>
      <c r="E5" t="str">
        <v>TIM3_CH3</v>
      </c>
      <c r="F5" t="str">
        <v>TIM8_CH2N</v>
      </c>
      <c r="G5" t="str">
        <v>SPI3_MOSI</v>
      </c>
      <c r="J5" t="s">
        <v>164</v>
      </c>
      <c r="K5" t="s">
        <v>32</v>
      </c>
      <c r="M5" s="21" t="s">
        <v>6</v>
      </c>
      <c r="N5" s="21" t="s">
        <v>5</v>
      </c>
      <c r="O5" s="21"/>
      <c r="P5" s="21"/>
      <c r="Q5" s="21"/>
    </row>
    <row r="6" spans="2:17" x14ac:dyDescent="0.3">
      <c r="B6" s="20" t="str">
        <v>PC_1</v>
      </c>
      <c r="C6" t="str" cm="1">
        <f t="array" ref="C6:E6">_xlfn._xlws.FILTER(_xlfn.XLOOKUP(B6,Tableau1[Pin nucleo],Tableau1[[ADC]:[CAN]],"",0,1),NOT(ISBLANK(_xlfn.XLOOKUP(B6,Tableau1[Pin nucleo],Tableau1[[ADC]:[CAN]],"",0,1))),"")</f>
        <v>ADC123_IN11</v>
      </c>
      <c r="D6" t="str">
        <v>SPI2_MOSI</v>
      </c>
      <c r="E6" t="str">
        <v>SPI3_MOSI</v>
      </c>
      <c r="J6" t="s">
        <v>165</v>
      </c>
      <c r="K6" t="s">
        <v>31</v>
      </c>
      <c r="M6" s="21" t="s">
        <v>7</v>
      </c>
      <c r="N6" s="21" t="s">
        <v>2</v>
      </c>
      <c r="O6" s="21"/>
      <c r="P6" s="21"/>
      <c r="Q6" s="21"/>
    </row>
    <row r="7" spans="2:17" x14ac:dyDescent="0.3">
      <c r="B7" s="20" t="str">
        <v>PA_4</v>
      </c>
      <c r="C7" t="str" cm="1">
        <f t="array" ref="C7:D7">_xlfn._xlws.FILTER(_xlfn.XLOOKUP(B7,Tableau1[Pin nucleo],Tableau1[[ADC]:[CAN]],"",0,1),NOT(ISBLANK(_xlfn.XLOOKUP(B7,Tableau1[Pin nucleo],Tableau1[[ADC]:[CAN]],"",0,1))),"")</f>
        <v>ADC12_IN4</v>
      </c>
      <c r="D7" t="str">
        <v>DAC_OUT1</v>
      </c>
      <c r="J7" t="s">
        <v>166</v>
      </c>
      <c r="K7" t="s">
        <v>213</v>
      </c>
      <c r="M7" s="21" t="s">
        <v>38</v>
      </c>
      <c r="N7" s="21" t="s">
        <v>22</v>
      </c>
      <c r="O7" s="21"/>
      <c r="P7" s="21"/>
      <c r="Q7" s="21"/>
    </row>
    <row r="8" spans="2:17" x14ac:dyDescent="0.3">
      <c r="B8" s="20" t="str">
        <v>PD_2</v>
      </c>
      <c r="C8" t="str" cm="1">
        <f t="array" ref="C8">_xlfn._xlws.FILTER(_xlfn.XLOOKUP(B8,Tableau1[Pin nucleo],Tableau1[[ADC]:[CAN]],"",0,1),NOT(ISBLANK(_xlfn.XLOOKUP(B8,Tableau1[Pin nucleo],Tableau1[[ADC]:[CAN]],"",0,1))),"")</f>
        <v>UART5_RX</v>
      </c>
      <c r="J8" t="s">
        <v>21</v>
      </c>
      <c r="K8" t="s">
        <v>188</v>
      </c>
      <c r="M8" s="21" t="s">
        <v>39</v>
      </c>
      <c r="N8" s="21" t="s">
        <v>20</v>
      </c>
      <c r="O8" s="21"/>
      <c r="P8" s="21"/>
      <c r="Q8" s="21"/>
    </row>
    <row r="9" spans="2:17" x14ac:dyDescent="0.3">
      <c r="B9" s="20" t="str">
        <v>PC_12</v>
      </c>
      <c r="C9" t="str" cm="1">
        <f t="array" ref="C9:E9">_xlfn._xlws.FILTER(_xlfn.XLOOKUP(B9,Tableau1[Pin nucleo],Tableau1[[ADC]:[CAN]],"",0,1),NOT(ISBLANK(_xlfn.XLOOKUP(B9,Tableau1[Pin nucleo],Tableau1[[ADC]:[CAN]],"",0,1))),"")</f>
        <v>UART5_TX</v>
      </c>
      <c r="D9" t="str">
        <v>SPI3_MOSI</v>
      </c>
      <c r="E9" t="str">
        <v>I2C2_SDA</v>
      </c>
      <c r="J9" t="s">
        <v>11</v>
      </c>
      <c r="K9" t="s">
        <v>189</v>
      </c>
      <c r="M9" s="21" t="s">
        <v>9</v>
      </c>
      <c r="N9" s="21" t="s">
        <v>24</v>
      </c>
      <c r="O9" s="21"/>
      <c r="P9" s="21"/>
      <c r="Q9" s="21"/>
    </row>
    <row r="10" spans="2:17" x14ac:dyDescent="0.3">
      <c r="B10" s="20" t="str">
        <v>PB_10</v>
      </c>
      <c r="C10" t="str" cm="1">
        <f t="array" ref="C10:F10">_xlfn._xlws.FILTER(_xlfn.XLOOKUP(B10,Tableau1[Pin nucleo],Tableau1[[ADC]:[CAN]],"",0,1),NOT(ISBLANK(_xlfn.XLOOKUP(B10,Tableau1[Pin nucleo],Tableau1[[ADC]:[CAN]],"",0,1))),"")</f>
        <v>USART3_TX</v>
      </c>
      <c r="D10" t="str">
        <v>TIM2_CH3</v>
      </c>
      <c r="E10" t="str">
        <v>SPI2_SCK</v>
      </c>
      <c r="F10" t="str">
        <v>I2C2_SCL</v>
      </c>
      <c r="J10" t="s">
        <v>10</v>
      </c>
      <c r="K10" t="s">
        <v>191</v>
      </c>
      <c r="M10" s="21" t="s">
        <v>8</v>
      </c>
      <c r="N10" s="21" t="s">
        <v>3</v>
      </c>
      <c r="O10" s="21"/>
      <c r="P10" s="21"/>
      <c r="Q10" s="21"/>
    </row>
    <row r="11" spans="2:17" x14ac:dyDescent="0.3">
      <c r="B11" s="20" t="str">
        <v>PB_8</v>
      </c>
      <c r="C11" t="str" cm="1">
        <f t="array" ref="C11:G11">_xlfn._xlws.FILTER(_xlfn.XLOOKUP(B11,Tableau1[Pin nucleo],Tableau1[[ADC]:[CAN]],"",0,1),NOT(ISBLANK(_xlfn.XLOOKUP(B11,Tableau1[Pin nucleo],Tableau1[[ADC]:[CAN]],"",0,1))),"")</f>
        <v>TIM2_CH1</v>
      </c>
      <c r="D11" t="str">
        <v>TIM4_CH3</v>
      </c>
      <c r="E11" t="str">
        <v>TIM10_CH1</v>
      </c>
      <c r="F11" t="str">
        <v>I2C1_SCL</v>
      </c>
      <c r="G11" t="str">
        <v>CAN1_RX</v>
      </c>
      <c r="J11" t="s">
        <v>0</v>
      </c>
      <c r="K11" t="s">
        <v>194</v>
      </c>
      <c r="M11" s="21" t="s">
        <v>142</v>
      </c>
      <c r="N11" s="21" t="s">
        <v>15</v>
      </c>
      <c r="O11" s="21"/>
      <c r="P11" s="21"/>
      <c r="Q11" s="21"/>
    </row>
    <row r="12" spans="2:17" x14ac:dyDescent="0.3">
      <c r="B12" s="20" t="str">
        <v>PB_9</v>
      </c>
      <c r="C12" t="str" cm="1">
        <f t="array" ref="C12:G12">_xlfn._xlws.FILTER(_xlfn.XLOOKUP(B12,Tableau1[Pin nucleo],Tableau1[[ADC]:[CAN]],"",0,1),NOT(ISBLANK(_xlfn.XLOOKUP(B12,Tableau1[Pin nucleo],Tableau1[[ADC]:[CAN]],"",0,1))),"")</f>
        <v>TIM2_CH2</v>
      </c>
      <c r="D12" t="str">
        <v>TIM4_CH4</v>
      </c>
      <c r="E12" t="str">
        <v>TIM11_CH1</v>
      </c>
      <c r="F12" t="str">
        <v>I2C1_SDA</v>
      </c>
      <c r="G12" t="str">
        <v>CAN1_TX</v>
      </c>
      <c r="J12" t="s">
        <v>27</v>
      </c>
      <c r="K12" t="s">
        <v>193</v>
      </c>
      <c r="M12" s="21" t="s">
        <v>141</v>
      </c>
      <c r="N12" s="21" t="s">
        <v>14</v>
      </c>
      <c r="O12" s="21"/>
      <c r="P12" s="21"/>
      <c r="Q12" s="21"/>
    </row>
    <row r="13" spans="2:17" x14ac:dyDescent="0.3">
      <c r="B13" s="20" t="str">
        <v>PC_4</v>
      </c>
      <c r="C13" t="str" cm="1">
        <f t="array" ref="C13">_xlfn._xlws.FILTER(_xlfn.XLOOKUP(B13,Tableau1[Pin nucleo],Tableau1[[ADC]:[CAN]],"",0,1),NOT(ISBLANK(_xlfn.XLOOKUP(B13,Tableau1[Pin nucleo],Tableau1[[ADC]:[CAN]],"",0,1))),"")</f>
        <v>ADC12_IN14</v>
      </c>
      <c r="J13" t="s">
        <v>28</v>
      </c>
      <c r="K13" t="s">
        <v>33</v>
      </c>
      <c r="M13" s="21" t="s">
        <v>36</v>
      </c>
      <c r="N13" s="21" t="s">
        <v>16</v>
      </c>
      <c r="O13" s="21" t="s">
        <v>18</v>
      </c>
      <c r="P13" s="21"/>
      <c r="Q13" s="21"/>
    </row>
    <row r="14" spans="2:17" x14ac:dyDescent="0.3">
      <c r="B14" s="20" t="str">
        <v>PB_1</v>
      </c>
      <c r="C14" t="str" cm="1">
        <f t="array" ref="C14:F14">_xlfn._xlws.FILTER(_xlfn.XLOOKUP(B14,Tableau1[Pin nucleo],Tableau1[[ADC]:[CAN]],"",0,1),NOT(ISBLANK(_xlfn.XLOOKUP(B14,Tableau1[Pin nucleo],Tableau1[[ADC]:[CAN]],"",0,1))),"")</f>
        <v>ADC12_IN9</v>
      </c>
      <c r="D14" t="str">
        <v>TIM1_CH3N</v>
      </c>
      <c r="E14" t="str">
        <v>TIM3_CH4</v>
      </c>
      <c r="F14" t="str">
        <v>TIM8_CH3N</v>
      </c>
      <c r="J14" t="s">
        <v>167</v>
      </c>
      <c r="K14" t="s">
        <v>204</v>
      </c>
      <c r="M14" s="21" t="s">
        <v>37</v>
      </c>
      <c r="N14" s="21" t="s">
        <v>17</v>
      </c>
      <c r="O14" s="21" t="s">
        <v>23</v>
      </c>
      <c r="P14" s="21"/>
      <c r="Q14" s="21"/>
    </row>
    <row r="15" spans="2:17" x14ac:dyDescent="0.3">
      <c r="B15" s="20" t="str">
        <v>PA_1</v>
      </c>
      <c r="C15" t="str" cm="1">
        <f t="array" ref="C15:F15">_xlfn._xlws.FILTER(_xlfn.XLOOKUP(B15,Tableau1[Pin nucleo],Tableau1[[ADC]:[CAN]],"",0,1),NOT(ISBLANK(_xlfn.XLOOKUP(B15,Tableau1[Pin nucleo],Tableau1[[ADC]:[CAN]],"",0,1))),"")</f>
        <v>ADC123_IN1</v>
      </c>
      <c r="D15" t="str">
        <v>UART4_RX</v>
      </c>
      <c r="E15" t="str">
        <v>TIM2_CH2</v>
      </c>
      <c r="F15" t="str">
        <v>TIM5_CH2</v>
      </c>
      <c r="J15" t="s">
        <v>168</v>
      </c>
      <c r="K15" t="s">
        <v>205</v>
      </c>
      <c r="M15" s="21" t="s">
        <v>29</v>
      </c>
      <c r="N15" s="21" t="s">
        <v>2</v>
      </c>
      <c r="O15" s="21"/>
      <c r="P15" s="21"/>
      <c r="Q15" s="21"/>
    </row>
    <row r="16" spans="2:17" x14ac:dyDescent="0.3">
      <c r="B16" s="20" t="str">
        <v>PA_0</v>
      </c>
      <c r="C16" t="str" cm="1">
        <f t="array" ref="C16:F16">_xlfn._xlws.FILTER(_xlfn.XLOOKUP(B16,Tableau1[Pin nucleo],Tableau1[[ADC]:[CAN]],"",0,1),NOT(ISBLANK(_xlfn.XLOOKUP(B16,Tableau1[Pin nucleo],Tableau1[[ADC]:[CAN]],"",0,1))),"")</f>
        <v>ADC123_IN0</v>
      </c>
      <c r="D16" t="str">
        <v>UART4_TX</v>
      </c>
      <c r="E16" t="str">
        <v>TIM2_CH1</v>
      </c>
      <c r="F16" t="str">
        <v>TIM5_CH1</v>
      </c>
      <c r="J16" t="s">
        <v>169</v>
      </c>
      <c r="K16" t="s">
        <v>216</v>
      </c>
      <c r="M16" s="21" t="s">
        <v>34</v>
      </c>
      <c r="N16" s="21" t="s">
        <v>1</v>
      </c>
      <c r="O16" s="21" t="s">
        <v>3</v>
      </c>
      <c r="P16" s="21"/>
      <c r="Q16" s="21"/>
    </row>
    <row r="17" spans="2:17" x14ac:dyDescent="0.3">
      <c r="B17" s="20" t="str">
        <v>PC_2</v>
      </c>
      <c r="C17" t="str" cm="1">
        <f t="array" ref="C17:D17">_xlfn._xlws.FILTER(_xlfn.XLOOKUP(B17,Tableau1[Pin nucleo],Tableau1[[ADC]:[CAN]],"",0,1),NOT(ISBLANK(_xlfn.XLOOKUP(B17,Tableau1[Pin nucleo],Tableau1[[ADC]:[CAN]],"",0,1))),"")</f>
        <v>ADC123_IN12</v>
      </c>
      <c r="D17" t="str">
        <v>SPI2_MISO</v>
      </c>
      <c r="J17" t="s">
        <v>170</v>
      </c>
      <c r="K17" t="s">
        <v>218</v>
      </c>
      <c r="M17" s="21" t="s">
        <v>140</v>
      </c>
      <c r="N17" s="21" t="s">
        <v>0</v>
      </c>
      <c r="O17" s="21"/>
      <c r="P17" s="21"/>
      <c r="Q17" s="21"/>
    </row>
    <row r="18" spans="2:17" x14ac:dyDescent="0.3">
      <c r="B18" s="20" t="str">
        <v>PC_10</v>
      </c>
      <c r="C18" t="str" cm="1">
        <f t="array" ref="C18:E18">_xlfn._xlws.FILTER(_xlfn.XLOOKUP(B18,Tableau1[Pin nucleo],Tableau1[[ADC]:[CAN]],"",0,1),NOT(ISBLANK(_xlfn.XLOOKUP(B18,Tableau1[Pin nucleo],Tableau1[[ADC]:[CAN]],"",0,1))),"")</f>
        <v>UART4_TX</v>
      </c>
      <c r="D18" t="str">
        <v xml:space="preserve">USART3_TX </v>
      </c>
      <c r="E18" t="str">
        <v>SPI3_SCK</v>
      </c>
      <c r="J18" t="s">
        <v>171</v>
      </c>
      <c r="K18" t="s">
        <v>217</v>
      </c>
      <c r="M18" s="21" t="s">
        <v>30</v>
      </c>
      <c r="N18" s="21" t="s">
        <v>143</v>
      </c>
      <c r="O18" s="21" t="s">
        <v>13</v>
      </c>
      <c r="P18" s="21"/>
      <c r="Q18" s="21"/>
    </row>
    <row r="19" spans="2:17" x14ac:dyDescent="0.3">
      <c r="B19" s="20" t="str">
        <v>PC_11</v>
      </c>
      <c r="C19" t="str" cm="1">
        <f t="array" ref="C19:E19">_xlfn._xlws.FILTER(_xlfn.XLOOKUP(B19,Tableau1[Pin nucleo],Tableau1[[ADC]:[CAN]],"",0,1),NOT(ISBLANK(_xlfn.XLOOKUP(B19,Tableau1[Pin nucleo],Tableau1[[ADC]:[CAN]],"",0,1))),"")</f>
        <v>UART4_RX</v>
      </c>
      <c r="D19" t="str">
        <v xml:space="preserve">USART3_RX </v>
      </c>
      <c r="E19" t="str">
        <v>SPI3_MISO</v>
      </c>
      <c r="J19" t="s">
        <v>172</v>
      </c>
      <c r="K19" t="s">
        <v>212</v>
      </c>
      <c r="M19" s="21" t="s">
        <v>144</v>
      </c>
      <c r="N19" s="21" t="s">
        <v>18</v>
      </c>
      <c r="O19" s="21" t="s">
        <v>20</v>
      </c>
      <c r="P19" s="21" t="s">
        <v>19</v>
      </c>
      <c r="Q19" s="21" t="s">
        <v>21</v>
      </c>
    </row>
    <row r="20" spans="2:17" x14ac:dyDescent="0.3">
      <c r="B20" s="20" t="str">
        <v>PB_13</v>
      </c>
      <c r="C20" t="str" cm="1">
        <f t="array" ref="C20:E20">_xlfn._xlws.FILTER(_xlfn.XLOOKUP(B20,Tableau1[Pin nucleo],Tableau1[[ADC]:[CAN]],"",0,1),NOT(ISBLANK(_xlfn.XLOOKUP(B20,Tableau1[Pin nucleo],Tableau1[[ADC]:[CAN]],"",0,1))),"")</f>
        <v>TIM1_CH1N</v>
      </c>
      <c r="D20" t="str">
        <v>SPI2_SCK</v>
      </c>
      <c r="E20" t="str">
        <v>CAN2_TX</v>
      </c>
      <c r="J20" t="s">
        <v>179</v>
      </c>
      <c r="K20" t="s">
        <v>200</v>
      </c>
      <c r="M20" s="21" t="s">
        <v>145</v>
      </c>
      <c r="N20" s="21" t="s">
        <v>22</v>
      </c>
      <c r="O20" s="21" t="s">
        <v>1</v>
      </c>
      <c r="P20" s="21" t="s">
        <v>23</v>
      </c>
      <c r="Q20" s="21"/>
    </row>
    <row r="21" spans="2:17" x14ac:dyDescent="0.3">
      <c r="B21" s="20" t="str">
        <v>PB_14</v>
      </c>
      <c r="C21" t="str" cm="1">
        <f t="array" ref="C21:F21">_xlfn._xlws.FILTER(_xlfn.XLOOKUP(B21,Tableau1[Pin nucleo],Tableau1[[ADC]:[CAN]],"",0,1),NOT(ISBLANK(_xlfn.XLOOKUP(B21,Tableau1[Pin nucleo],Tableau1[[ADC]:[CAN]],"",0,1))),"")</f>
        <v>TIM1_CH2N</v>
      </c>
      <c r="D21" t="str">
        <v>TIM8_CH2N</v>
      </c>
      <c r="E21" t="str">
        <v>TIM12_CH1</v>
      </c>
      <c r="F21" t="str">
        <v>SPI2_MISO</v>
      </c>
      <c r="J21" t="s">
        <v>180</v>
      </c>
      <c r="K21" t="s">
        <v>202</v>
      </c>
      <c r="M21" s="21" t="s">
        <v>146</v>
      </c>
      <c r="N21" s="21" t="s">
        <v>11</v>
      </c>
      <c r="O21" s="21" t="s">
        <v>13</v>
      </c>
      <c r="P21" s="21" t="s">
        <v>14</v>
      </c>
      <c r="Q21" s="21"/>
    </row>
    <row r="22" spans="2:17" x14ac:dyDescent="0.3">
      <c r="B22" s="20" t="str">
        <v>PB_15</v>
      </c>
      <c r="C22" t="str" cm="1">
        <f t="array" ref="C22:F22">_xlfn._xlws.FILTER(_xlfn.XLOOKUP(B22,Tableau1[Pin nucleo],Tableau1[[ADC]:[CAN]],"",0,1),NOT(ISBLANK(_xlfn.XLOOKUP(B22,Tableau1[Pin nucleo],Tableau1[[ADC]:[CAN]],"",0,1))),"")</f>
        <v>TIM1_CH3N</v>
      </c>
      <c r="D22" t="str">
        <v>TIM8_CH3N</v>
      </c>
      <c r="E22" t="str">
        <v>TIM12_CH2</v>
      </c>
      <c r="F22" t="str">
        <v>SPI2_MOSI</v>
      </c>
      <c r="J22" t="s">
        <v>1</v>
      </c>
      <c r="K22" t="s">
        <v>35</v>
      </c>
      <c r="M22" s="21" t="s">
        <v>147</v>
      </c>
      <c r="N22" s="21" t="s">
        <v>10</v>
      </c>
      <c r="O22" s="21" t="s">
        <v>12</v>
      </c>
      <c r="P22" s="21" t="s">
        <v>15</v>
      </c>
      <c r="Q22" s="21"/>
    </row>
    <row r="23" spans="2:17" x14ac:dyDescent="0.3">
      <c r="B23" s="20" t="str">
        <v>PB_12</v>
      </c>
      <c r="C23" t="str" cm="1">
        <f t="array" ref="C23">_xlfn._xlws.FILTER(_xlfn.XLOOKUP(B23,Tableau1[Pin nucleo],Tableau1[[ADC]:[CAN]],"",0,1),NOT(ISBLANK(_xlfn.XLOOKUP(B23,Tableau1[Pin nucleo],Tableau1[[ADC]:[CAN]],"",0,1))),"")</f>
        <v>CAN2_RX</v>
      </c>
      <c r="J23" t="s">
        <v>13</v>
      </c>
      <c r="K23" t="s">
        <v>196</v>
      </c>
      <c r="M23" s="21" t="s">
        <v>148</v>
      </c>
      <c r="N23" s="21" t="s">
        <v>16</v>
      </c>
      <c r="O23" s="21"/>
      <c r="P23" s="21"/>
      <c r="Q23" s="21"/>
    </row>
    <row r="24" spans="2:17" x14ac:dyDescent="0.3">
      <c r="B24" s="20" t="str">
        <v>PA_11</v>
      </c>
      <c r="C24" t="str" cm="1">
        <f t="array" ref="C24:D24">_xlfn._xlws.FILTER(_xlfn.XLOOKUP(B24,Tableau1[Pin nucleo],Tableau1[[ADC]:[CAN]],"",0,1),NOT(ISBLANK(_xlfn.XLOOKUP(B24,Tableau1[Pin nucleo],Tableau1[[ADC]:[CAN]],"",0,1))),"")</f>
        <v>TIM1_CH4</v>
      </c>
      <c r="D24" t="str">
        <v>CAN1_RX</v>
      </c>
      <c r="J24" t="s">
        <v>12</v>
      </c>
      <c r="K24" t="s">
        <v>197</v>
      </c>
      <c r="M24" s="21" t="s">
        <v>149</v>
      </c>
      <c r="N24" s="21" t="s">
        <v>17</v>
      </c>
      <c r="O24" s="21"/>
      <c r="P24" s="21"/>
      <c r="Q24" s="21"/>
    </row>
    <row r="25" spans="2:17" x14ac:dyDescent="0.3">
      <c r="B25" s="20" t="str">
        <v>PA_12</v>
      </c>
      <c r="C25" t="str" cm="1">
        <f t="array" ref="C25">_xlfn._xlws.FILTER(_xlfn.XLOOKUP(B25,Tableau1[Pin nucleo],Tableau1[[ADC]:[CAN]],"",0,1),NOT(ISBLANK(_xlfn.XLOOKUP(B25,Tableau1[Pin nucleo],Tableau1[[ADC]:[CAN]],"",0,1))),"")</f>
        <v>CAN1_TX</v>
      </c>
      <c r="J25" t="s">
        <v>16</v>
      </c>
      <c r="K25" t="s">
        <v>190</v>
      </c>
      <c r="M25" s="21" t="s">
        <v>163</v>
      </c>
      <c r="N25" s="21" t="s">
        <v>20</v>
      </c>
      <c r="O25" s="21"/>
      <c r="P25" s="21"/>
      <c r="Q25" s="21"/>
    </row>
    <row r="26" spans="2:17" x14ac:dyDescent="0.3">
      <c r="B26" s="20" t="str">
        <v>PA_10</v>
      </c>
      <c r="C26" t="str" cm="1">
        <f t="array" ref="C26:D26">_xlfn._xlws.FILTER(_xlfn.XLOOKUP(B26,Tableau1[Pin nucleo],Tableau1[[ADC]:[CAN]],"",0,1),NOT(ISBLANK(_xlfn.XLOOKUP(B26,Tableau1[Pin nucleo],Tableau1[[ADC]:[CAN]],"",0,1))),"")</f>
        <v>USART1_RX</v>
      </c>
      <c r="D26" t="str">
        <v>TIM1_CH3</v>
      </c>
      <c r="J26" t="s">
        <v>17</v>
      </c>
      <c r="K26" t="s">
        <v>219</v>
      </c>
      <c r="M26" s="21" t="s">
        <v>150</v>
      </c>
      <c r="N26" s="21" t="s">
        <v>22</v>
      </c>
      <c r="O26" s="21"/>
      <c r="P26" s="21"/>
      <c r="Q26" s="21"/>
    </row>
    <row r="27" spans="2:17" x14ac:dyDescent="0.3">
      <c r="B27" s="20" t="str">
        <v>PA_9</v>
      </c>
      <c r="C27" t="str" cm="1">
        <f t="array" ref="C27:E27">_xlfn._xlws.FILTER(_xlfn.XLOOKUP(B27,Tableau1[Pin nucleo],Tableau1[[ADC]:[CAN]],"",0,1),NOT(ISBLANK(_xlfn.XLOOKUP(B27,Tableau1[Pin nucleo],Tableau1[[ADC]:[CAN]],"",0,1))),"")</f>
        <v>USART1_TX</v>
      </c>
      <c r="D27" t="str">
        <v>TIM1_CH2</v>
      </c>
      <c r="E27" t="str">
        <v>SPI2_SCK</v>
      </c>
      <c r="J27" t="s">
        <v>18</v>
      </c>
      <c r="K27" t="s">
        <v>186</v>
      </c>
      <c r="M27" s="21" t="s">
        <v>151</v>
      </c>
      <c r="N27" s="21" t="s">
        <v>166</v>
      </c>
      <c r="O27" s="21"/>
      <c r="P27" s="21"/>
      <c r="Q27" s="21"/>
    </row>
    <row r="28" spans="2:17" x14ac:dyDescent="0.3">
      <c r="B28" s="20" t="str">
        <v>PC_6</v>
      </c>
      <c r="C28" t="str" cm="1">
        <f t="array" ref="C28:E28">_xlfn._xlws.FILTER(_xlfn.XLOOKUP(B28,Tableau1[Pin nucleo],Tableau1[[ADC]:[CAN]],"",0,1),NOT(ISBLANK(_xlfn.XLOOKUP(B28,Tableau1[Pin nucleo],Tableau1[[ADC]:[CAN]],"",0,1))),"")</f>
        <v>USART6_TX</v>
      </c>
      <c r="D28" t="str">
        <v>TIM3_CH1</v>
      </c>
      <c r="E28" t="str">
        <v>TIM8_CH1</v>
      </c>
      <c r="J28" t="s">
        <v>23</v>
      </c>
      <c r="K28" t="s">
        <v>187</v>
      </c>
      <c r="M28" s="21" t="s">
        <v>152</v>
      </c>
      <c r="N28" s="21" t="s">
        <v>21</v>
      </c>
      <c r="O28" s="21"/>
      <c r="P28" s="21"/>
      <c r="Q28" s="21"/>
    </row>
    <row r="29" spans="2:17" x14ac:dyDescent="0.3">
      <c r="B29" s="20" t="str">
        <v>PC_7</v>
      </c>
      <c r="C29" t="str" cm="1">
        <f t="array" ref="C29:F29">_xlfn._xlws.FILTER(_xlfn.XLOOKUP(B29,Tableau1[Pin nucleo],Tableau1[[ADC]:[CAN]],"",0,1),NOT(ISBLANK(_xlfn.XLOOKUP(B29,Tableau1[Pin nucleo],Tableau1[[ADC]:[CAN]],"",0,1))),"")</f>
        <v>USART6_RX</v>
      </c>
      <c r="D29" t="str">
        <v>TIM3_CH2</v>
      </c>
      <c r="E29" t="str">
        <v>TIM8_CH2</v>
      </c>
      <c r="F29" t="str">
        <v>SPI2_SCK</v>
      </c>
      <c r="J29" t="s">
        <v>2</v>
      </c>
      <c r="K29" t="s">
        <v>195</v>
      </c>
      <c r="M29" s="21" t="s">
        <v>153</v>
      </c>
      <c r="N29" s="21" t="s">
        <v>11</v>
      </c>
      <c r="O29" s="21"/>
      <c r="P29" s="21"/>
      <c r="Q29" s="21"/>
    </row>
    <row r="30" spans="2:17" x14ac:dyDescent="0.3">
      <c r="B30" s="20" t="str">
        <v>PA_15</v>
      </c>
      <c r="C30" t="str" cm="1">
        <f t="array" ref="C30">_xlfn._xlws.FILTER(_xlfn.XLOOKUP(B30,Tableau1[Pin nucleo],Tableau1[[ADC]:[CAN]],"",0,1),NOT(ISBLANK(_xlfn.XLOOKUP(B30,Tableau1[Pin nucleo],Tableau1[[ADC]:[CAN]],"",0,1))),"")</f>
        <v>TIM2_CH1</v>
      </c>
      <c r="J30" t="s">
        <v>181</v>
      </c>
      <c r="K30" t="s">
        <v>203</v>
      </c>
      <c r="M30" s="21" t="s">
        <v>154</v>
      </c>
      <c r="N30" s="21" t="s">
        <v>10</v>
      </c>
      <c r="O30" s="21"/>
      <c r="P30" s="21"/>
      <c r="Q30" s="21"/>
    </row>
    <row r="31" spans="2:17" x14ac:dyDescent="0.3">
      <c r="B31" s="20" t="str">
        <v>PC_9</v>
      </c>
      <c r="C31" t="str" cm="1">
        <f t="array" ref="C31:E31">_xlfn._xlws.FILTER(_xlfn.XLOOKUP(B31,Tableau1[Pin nucleo],Tableau1[[ADC]:[CAN]],"",0,1),NOT(ISBLANK(_xlfn.XLOOKUP(B31,Tableau1[Pin nucleo],Tableau1[[ADC]:[CAN]],"",0,1))),"")</f>
        <v>TIM3_CH4</v>
      </c>
      <c r="D31" t="str">
        <v>TIM8_CH4</v>
      </c>
      <c r="E31" t="str">
        <v>I2C3_SDA</v>
      </c>
      <c r="J31" t="s">
        <v>182</v>
      </c>
      <c r="K31" t="s">
        <v>201</v>
      </c>
      <c r="M31" s="21" t="s">
        <v>155</v>
      </c>
      <c r="N31" s="21" t="s">
        <v>172</v>
      </c>
      <c r="O31" s="21"/>
      <c r="P31" s="21"/>
      <c r="Q31" s="21"/>
    </row>
    <row r="32" spans="2:17" x14ac:dyDescent="0.3">
      <c r="B32" s="20" t="str">
        <v>PC_8</v>
      </c>
      <c r="C32" t="str" cm="1">
        <f t="array" ref="C32:D32">_xlfn._xlws.FILTER(_xlfn.XLOOKUP(B32,Tableau1[Pin nucleo],Tableau1[[ADC]:[CAN]],"",0,1),NOT(ISBLANK(_xlfn.XLOOKUP(B32,Tableau1[Pin nucleo],Tableau1[[ADC]:[CAN]],"",0,1))),"")</f>
        <v>TIM3_CH3</v>
      </c>
      <c r="D32" t="str">
        <v>TIM8_CH3</v>
      </c>
      <c r="J32" t="s">
        <v>183</v>
      </c>
      <c r="K32" t="s">
        <v>198</v>
      </c>
      <c r="M32" s="21" t="s">
        <v>156</v>
      </c>
      <c r="N32" s="21" t="s">
        <v>179</v>
      </c>
      <c r="O32" s="21"/>
      <c r="P32" s="21"/>
      <c r="Q32" s="21"/>
    </row>
    <row r="33" spans="2:17" x14ac:dyDescent="0.3">
      <c r="B33" s="20" t="str">
        <v>PB_4</v>
      </c>
      <c r="C33" t="str" cm="1">
        <f t="array" ref="C33:F33">_xlfn._xlws.FILTER(_xlfn.XLOOKUP(B33,Tableau1[Pin nucleo],Tableau1[[ADC]:[CAN]],"",0,1),NOT(ISBLANK(_xlfn.XLOOKUP(B33,Tableau1[Pin nucleo],Tableau1[[ADC]:[CAN]],"",0,1))),"")</f>
        <v>TIM3_CH1</v>
      </c>
      <c r="D33" t="str">
        <v>SPI1_MISO</v>
      </c>
      <c r="E33" t="str">
        <v>SPI3_MISO</v>
      </c>
      <c r="F33" t="str">
        <v>I2C3_SDA</v>
      </c>
      <c r="J33" t="s">
        <v>184</v>
      </c>
      <c r="K33" t="s">
        <v>199</v>
      </c>
      <c r="M33" s="21" t="s">
        <v>157</v>
      </c>
      <c r="N33" s="21" t="s">
        <v>173</v>
      </c>
      <c r="O33" s="21"/>
      <c r="P33" s="21"/>
      <c r="Q33" s="21"/>
    </row>
    <row r="34" spans="2:17" x14ac:dyDescent="0.3">
      <c r="B34" s="20" t="str">
        <v>PB_5</v>
      </c>
      <c r="C34" t="str" cm="1">
        <f t="array" ref="C34:F34">_xlfn._xlws.FILTER(_xlfn.XLOOKUP(B34,Tableau1[Pin nucleo],Tableau1[[ADC]:[CAN]],"",0,1),NOT(ISBLANK(_xlfn.XLOOKUP(B34,Tableau1[Pin nucleo],Tableau1[[ADC]:[CAN]],"",0,1))),"")</f>
        <v>TIM3_CH2</v>
      </c>
      <c r="D34" t="str">
        <v>SPI1_MOSI</v>
      </c>
      <c r="E34" t="str">
        <v>SPI3_MOSI</v>
      </c>
      <c r="F34" t="str">
        <v>CAN2_RX</v>
      </c>
      <c r="J34" t="s">
        <v>173</v>
      </c>
      <c r="K34" t="s">
        <v>210</v>
      </c>
      <c r="M34" s="21" t="s">
        <v>158</v>
      </c>
      <c r="N34" s="21" t="s">
        <v>174</v>
      </c>
      <c r="O34" s="21"/>
      <c r="P34" s="21"/>
      <c r="Q34" s="21"/>
    </row>
    <row r="35" spans="2:17" x14ac:dyDescent="0.3">
      <c r="B35" s="20" t="str">
        <v>PB_7</v>
      </c>
      <c r="C35" t="str" cm="1">
        <f t="array" ref="C35:E35">_xlfn._xlws.FILTER(_xlfn.XLOOKUP(B35,Tableau1[Pin nucleo],Tableau1[[ADC]:[CAN]],"",0,1),NOT(ISBLANK(_xlfn.XLOOKUP(B35,Tableau1[Pin nucleo],Tableau1[[ADC]:[CAN]],"",0,1))),"")</f>
        <v>USART1_RX</v>
      </c>
      <c r="D35" t="str">
        <v>TIM4_CH2</v>
      </c>
      <c r="E35" t="str">
        <v>I2C1_SDA</v>
      </c>
      <c r="J35" t="s">
        <v>174</v>
      </c>
      <c r="K35" t="s">
        <v>211</v>
      </c>
      <c r="M35" s="21" t="s">
        <v>159</v>
      </c>
      <c r="N35" s="21" t="s">
        <v>175</v>
      </c>
      <c r="O35" s="21"/>
      <c r="P35" s="21"/>
      <c r="Q35" s="21"/>
    </row>
    <row r="36" spans="2:17" x14ac:dyDescent="0.3">
      <c r="B36" s="20" t="str">
        <v>PA_8</v>
      </c>
      <c r="C36" t="str" cm="1">
        <f t="array" ref="C36:D36">_xlfn._xlws.FILTER(_xlfn.XLOOKUP(B36,Tableau1[Pin nucleo],Tableau1[[ADC]:[CAN]],"",0,1),NOT(ISBLANK(_xlfn.XLOOKUP(B36,Tableau1[Pin nucleo],Tableau1[[ADC]:[CAN]],"",0,1))),"")</f>
        <v>TIM1_CH1</v>
      </c>
      <c r="D36" t="str">
        <v>I2C3_SCL</v>
      </c>
      <c r="J36" t="s">
        <v>175</v>
      </c>
      <c r="K36" t="s">
        <v>220</v>
      </c>
      <c r="M36" s="21" t="s">
        <v>160</v>
      </c>
      <c r="N36" s="21" t="s">
        <v>176</v>
      </c>
      <c r="O36" s="21"/>
      <c r="P36" s="21"/>
      <c r="Q36" s="21"/>
    </row>
    <row r="37" spans="2:17" x14ac:dyDescent="0.3">
      <c r="B37" s="20" t="str">
        <v>PC_5</v>
      </c>
      <c r="C37" t="str" cm="1">
        <f t="array" ref="C37">_xlfn._xlws.FILTER(_xlfn.XLOOKUP(B37,Tableau1[Pin nucleo],Tableau1[[ADC]:[CAN]],"",0,1),NOT(ISBLANK(_xlfn.XLOOKUP(B37,Tableau1[Pin nucleo],Tableau1[[ADC]:[CAN]],"",0,1))),"")</f>
        <v>USART3_RX</v>
      </c>
      <c r="J37" t="s">
        <v>176</v>
      </c>
      <c r="K37" t="s">
        <v>221</v>
      </c>
      <c r="M37" s="21" t="s">
        <v>161</v>
      </c>
      <c r="N37" s="21" t="s">
        <v>177</v>
      </c>
      <c r="O37" s="21"/>
      <c r="P37" s="21"/>
      <c r="Q37" s="21"/>
    </row>
    <row r="38" spans="2:17" x14ac:dyDescent="0.3">
      <c r="B38" s="20" t="str">
        <v>PB_6</v>
      </c>
      <c r="C38" t="str" cm="1">
        <f t="array" ref="C38:F38">_xlfn._xlws.FILTER(_xlfn.XLOOKUP(B38,Tableau1[Pin nucleo],Tableau1[[ADC]:[CAN]],"",0,1),NOT(ISBLANK(_xlfn.XLOOKUP(B38,Tableau1[Pin nucleo],Tableau1[[ADC]:[CAN]],"",0,1))),"")</f>
        <v>USART1_TX</v>
      </c>
      <c r="D38" t="str">
        <v>TIM4_CH1</v>
      </c>
      <c r="E38" t="str">
        <v>I2C1_SCL</v>
      </c>
      <c r="F38" t="str">
        <v>CAN2_TX</v>
      </c>
      <c r="J38" t="s">
        <v>177</v>
      </c>
      <c r="K38" t="s">
        <v>228</v>
      </c>
      <c r="M38" s="21" t="s">
        <v>162</v>
      </c>
      <c r="N38" s="21" t="s">
        <v>178</v>
      </c>
      <c r="O38" s="21"/>
      <c r="P38" s="21"/>
      <c r="Q38" s="21"/>
    </row>
    <row r="39" spans="2:17" x14ac:dyDescent="0.3">
      <c r="B39" s="20" t="str">
        <v>PA_6</v>
      </c>
      <c r="C39" t="str" cm="1">
        <f t="array" ref="C39:F39">_xlfn._xlws.FILTER(_xlfn.XLOOKUP(B39,Tableau1[Pin nucleo],Tableau1[[ADC]:[CAN]],"",0,1),NOT(ISBLANK(_xlfn.XLOOKUP(B39,Tableau1[Pin nucleo],Tableau1[[ADC]:[CAN]],"",0,1))),"")</f>
        <v>ADC12_IN6</v>
      </c>
      <c r="D39" t="str">
        <v>TIM3_CH1</v>
      </c>
      <c r="E39" t="str">
        <v>TIM13_CH1</v>
      </c>
      <c r="F39" t="str">
        <v>SPI1_MISO</v>
      </c>
      <c r="J39" t="s">
        <v>178</v>
      </c>
      <c r="K39" t="s">
        <v>206</v>
      </c>
    </row>
    <row r="40" spans="2:17" x14ac:dyDescent="0.3">
      <c r="B40" s="20" t="str">
        <v>PB_2</v>
      </c>
      <c r="C40" t="str" cm="1">
        <f t="array" ref="C40:D40">_xlfn._xlws.FILTER(_xlfn.XLOOKUP(B40,Tableau1[Pin nucleo],Tableau1[[ADC]:[CAN]],"",0,1),NOT(ISBLANK(_xlfn.XLOOKUP(B40,Tableau1[Pin nucleo],Tableau1[[ADC]:[CAN]],"",0,1))),"")</f>
        <v>TIM2_CH4</v>
      </c>
      <c r="D40" t="str">
        <v>SPI3_MOSI</v>
      </c>
      <c r="J40" t="s">
        <v>14</v>
      </c>
      <c r="K40" t="s">
        <v>207</v>
      </c>
    </row>
    <row r="41" spans="2:17" x14ac:dyDescent="0.3">
      <c r="B41" s="20" t="str">
        <v>PA_7</v>
      </c>
      <c r="C41" t="str" cm="1">
        <f t="array" ref="C41:H41">_xlfn._xlws.FILTER(_xlfn.XLOOKUP(B41,Tableau1[Pin nucleo],Tableau1[[ADC]:[CAN]],"",0,1),NOT(ISBLANK(_xlfn.XLOOKUP(B41,Tableau1[Pin nucleo],Tableau1[[ADC]:[CAN]],"",0,1))),"")</f>
        <v>ADC12_IN7</v>
      </c>
      <c r="D41" t="str">
        <v>TIM1_CH1N</v>
      </c>
      <c r="E41" t="str">
        <v>TIM3_CH2</v>
      </c>
      <c r="F41" t="str">
        <v>TIM8_CH1N</v>
      </c>
      <c r="G41" t="str">
        <v>TIM14_CH1</v>
      </c>
      <c r="H41" t="str">
        <v>SPI1_MOSI</v>
      </c>
      <c r="J41" t="s">
        <v>15</v>
      </c>
      <c r="K41" t="s">
        <v>192</v>
      </c>
    </row>
    <row r="42" spans="2:17" x14ac:dyDescent="0.3">
      <c r="B42" s="20" t="str">
        <v>PA_5</v>
      </c>
      <c r="C42" t="str" cm="1">
        <f t="array" ref="C42:G42">_xlfn._xlws.FILTER(_xlfn.XLOOKUP(B42,Tableau1[Pin nucleo],Tableau1[[ADC]:[CAN]],"",0,1),NOT(ISBLANK(_xlfn.XLOOKUP(B42,Tableau1[Pin nucleo],Tableau1[[ADC]:[CAN]],"",0,1))),"")</f>
        <v>ADC12_IN5</v>
      </c>
      <c r="D42" t="str">
        <v>DAC_OUT2</v>
      </c>
      <c r="E42" t="str">
        <v>TIM2_CH1</v>
      </c>
      <c r="F42" t="str">
        <v>TIM8_CH1N</v>
      </c>
      <c r="G42" t="str">
        <v>SPI1_SCK</v>
      </c>
      <c r="J42" t="s">
        <v>185</v>
      </c>
      <c r="K42" t="s">
        <v>209</v>
      </c>
    </row>
    <row r="43" spans="2:17" x14ac:dyDescent="0.3">
      <c r="B43" s="20"/>
      <c r="C43" t="str" cm="1">
        <f t="array" ref="C43">_xlfn._xlws.FILTER(_xlfn.XLOOKUP(B43,Tableau1[Pin nucleo],Tableau1[[ADC]:[CAN]],"",0,1),NOT(ISBLANK(_xlfn.XLOOKUP(B43,Tableau1[Pin nucleo],Tableau1[[ADC]:[CAN]],"",0,1))),"")</f>
        <v/>
      </c>
      <c r="J43" t="s">
        <v>143</v>
      </c>
      <c r="K43" t="s">
        <v>208</v>
      </c>
    </row>
    <row r="44" spans="2:17" x14ac:dyDescent="0.3">
      <c r="C44" t="str" cm="1">
        <f t="array" ref="C44">_xlfn._xlws.FILTER(_xlfn.XLOOKUP(B44,Tableau1[Pin nucleo],Tableau1[[ADC]:[CAN]],"",0,1),NOT(ISBLANK(_xlfn.XLOOKUP(B44,Tableau1[Pin nucleo],Tableau1[[ADC]:[CAN]],"",0,1))),"")</f>
        <v/>
      </c>
      <c r="J44" t="s">
        <v>4</v>
      </c>
      <c r="K44" t="s">
        <v>225</v>
      </c>
    </row>
    <row r="45" spans="2:17" x14ac:dyDescent="0.3">
      <c r="C45" t="str" cm="1">
        <f t="array" ref="C45">_xlfn._xlws.FILTER(_xlfn.XLOOKUP(B45,Tableau1[Pin nucleo],Tableau1[[ADC]:[CAN]],"",0,1),NOT(ISBLANK(_xlfn.XLOOKUP(B45,Tableau1[Pin nucleo],Tableau1[[ADC]:[CAN]],"",0,1))),"")</f>
        <v/>
      </c>
      <c r="J45" t="s">
        <v>5</v>
      </c>
      <c r="K45" t="s">
        <v>224</v>
      </c>
    </row>
    <row r="46" spans="2:17" x14ac:dyDescent="0.3">
      <c r="C46" t="str" cm="1">
        <f t="array" ref="C46">_xlfn._xlws.FILTER(_xlfn.XLOOKUP(B46,Tableau1[Pin nucleo],Tableau1[[ADC]:[CAN]],"",0,1),NOT(ISBLANK(_xlfn.XLOOKUP(B46,Tableau1[Pin nucleo],Tableau1[[ADC]:[CAN]],"",0,1))),"")</f>
        <v/>
      </c>
      <c r="J46" t="s">
        <v>3</v>
      </c>
      <c r="K46" t="s">
        <v>223</v>
      </c>
    </row>
    <row r="47" spans="2:17" x14ac:dyDescent="0.3">
      <c r="C47" t="str" cm="1">
        <f t="array" ref="C47">_xlfn._xlws.FILTER(_xlfn.XLOOKUP(B47,Tableau1[Pin nucleo],Tableau1[[ADC]:[CAN]],"",0,1),NOT(ISBLANK(_xlfn.XLOOKUP(B47,Tableau1[Pin nucleo],Tableau1[[ADC]:[CAN]],"",0,1))),"")</f>
        <v/>
      </c>
      <c r="J47" t="s">
        <v>24</v>
      </c>
      <c r="K47" t="s">
        <v>222</v>
      </c>
    </row>
    <row r="48" spans="2:17" x14ac:dyDescent="0.3">
      <c r="C48" t="str" cm="1">
        <f t="array" ref="C48">_xlfn._xlws.FILTER(_xlfn.XLOOKUP(B48,Tableau1[Pin nucleo],Tableau1[[ADC]:[CAN]],"",0,1),NOT(ISBLANK(_xlfn.XLOOKUP(B48,Tableau1[Pin nucleo],Tableau1[[ADC]:[CAN]],"",0,1))),"")</f>
        <v/>
      </c>
      <c r="J48" t="s">
        <v>226</v>
      </c>
      <c r="K48" t="s">
        <v>227</v>
      </c>
    </row>
    <row r="49" spans="3:3" x14ac:dyDescent="0.3">
      <c r="C49" t="str" cm="1">
        <f t="array" ref="C49">_xlfn._xlws.FILTER(_xlfn.XLOOKUP(B49,Tableau1[Pin nucleo],Tableau1[[ADC]:[CAN]],"",0,1),NOT(ISBLANK(_xlfn.XLOOKUP(B49,Tableau1[Pin nucleo],Tableau1[[ADC]:[CAN]],"",0,1))),"")</f>
        <v/>
      </c>
    </row>
    <row r="50" spans="3:3" x14ac:dyDescent="0.3">
      <c r="C50" t="str" cm="1">
        <f t="array" ref="C50">_xlfn._xlws.FILTER(_xlfn.XLOOKUP(B50,Tableau1[Pin nucleo],Tableau1[[ADC]:[CAN]],"",0,1),NOT(ISBLANK(_xlfn.XLOOKUP(B50,Tableau1[Pin nucleo],Tableau1[[ADC]:[CAN]],"",0,1))),"")</f>
        <v/>
      </c>
    </row>
    <row r="51" spans="3:3" x14ac:dyDescent="0.3">
      <c r="C51" t="str" cm="1">
        <f t="array" ref="C51">_xlfn._xlws.FILTER(_xlfn.XLOOKUP(B51,Tableau1[Pin nucleo],Tableau1[[ADC]:[CAN]],"",0,1),NOT(ISBLANK(_xlfn.XLOOKUP(B51,Tableau1[Pin nucleo],Tableau1[[ADC]:[CAN]],"",0,1))),"")</f>
        <v/>
      </c>
    </row>
    <row r="52" spans="3:3" x14ac:dyDescent="0.3">
      <c r="C52" t="str" cm="1">
        <f t="array" ref="C52">_xlfn._xlws.FILTER(_xlfn.XLOOKUP(B52,Tableau1[Pin nucleo],Tableau1[[ADC]:[CAN]],"",0,1),NOT(ISBLANK(_xlfn.XLOOKUP(B52,Tableau1[Pin nucleo],Tableau1[[ADC]:[CAN]],"",0,1))),"")</f>
        <v/>
      </c>
    </row>
    <row r="53" spans="3:3" x14ac:dyDescent="0.3">
      <c r="C53" t="str" cm="1">
        <f t="array" ref="C53">_xlfn._xlws.FILTER(_xlfn.XLOOKUP(B53,Tableau1[Pin nucleo],Tableau1[[ADC]:[CAN]],"",0,1),NOT(ISBLANK(_xlfn.XLOOKUP(B53,Tableau1[Pin nucleo],Tableau1[[ADC]:[CAN]],"",0,1))),"")</f>
        <v/>
      </c>
    </row>
  </sheetData>
  <mergeCells count="1">
    <mergeCell ref="M1:Q2"/>
  </mergeCells>
  <conditionalFormatting sqref="B2:H43 J2">
    <cfRule type="expression" dxfId="4" priority="2">
      <formula>MOD(ROW(),2)</formula>
    </cfRule>
  </conditionalFormatting>
  <conditionalFormatting sqref="M3:Q38">
    <cfRule type="expression" dxfId="3" priority="3">
      <formula>MOD(ROW(),2)</formula>
    </cfRule>
  </conditionalFormatting>
  <conditionalFormatting sqref="J3:K48">
    <cfRule type="expression" dxfId="2" priority="1">
      <formula>MOD(ROW(),2)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9E5470-85B3-417C-9FA3-82F2CE0AD1D8}">
  <dimension ref="A1:G29"/>
  <sheetViews>
    <sheetView workbookViewId="0">
      <selection activeCell="C3" sqref="C3:E3"/>
    </sheetView>
  </sheetViews>
  <sheetFormatPr baseColWidth="10" defaultRowHeight="14.4" x14ac:dyDescent="0.3"/>
  <cols>
    <col min="1" max="1" width="20.88671875" bestFit="1" customWidth="1"/>
  </cols>
  <sheetData>
    <row r="1" spans="1:7" x14ac:dyDescent="0.3">
      <c r="A1" t="s">
        <v>301</v>
      </c>
      <c r="B1">
        <f>ROWS(_xlfn.UNIQUE(B3:B100))-1</f>
        <v>4</v>
      </c>
    </row>
    <row r="3" spans="1:7" x14ac:dyDescent="0.3">
      <c r="B3" t="str" cm="1">
        <f t="array" ref="B3:B6">_xlfn._xlws.FILTER(_xlfn.ANCHORARRAY(BDD!B3),ISERROR(MATCH(_xlfn.ANCHORARRAY(BDD!B3), Tableau6[Pins],0)))</f>
        <v>PC_10</v>
      </c>
      <c r="C3" t="str" cm="1">
        <f t="array" ref="C3:E3">_xlfn._xlws.FILTER(_xlfn.XLOOKUP(B3,Tableau1[Pin nucleo],Tableau1[[ADC]:[CAN]],"",0,1),NOT(ISBLANK(_xlfn.XLOOKUP(B3,Tableau1[Pin nucleo],Tableau1[[ADC]:[CAN]],"",0,1))),"")</f>
        <v>UART4_TX</v>
      </c>
      <c r="D3" t="str">
        <v xml:space="preserve">USART3_TX </v>
      </c>
      <c r="E3" t="str">
        <v>SPI3_SCK</v>
      </c>
    </row>
    <row r="4" spans="1:7" x14ac:dyDescent="0.3">
      <c r="B4" t="str">
        <v>PC_11</v>
      </c>
      <c r="C4" t="str" cm="1">
        <f t="array" ref="C4:E4">_xlfn._xlws.FILTER(_xlfn.XLOOKUP(B4,Tableau1[Pin nucleo],Tableau1[[ADC]:[CAN]],"",0,1),NOT(ISBLANK(_xlfn.XLOOKUP(B4,Tableau1[Pin nucleo],Tableau1[[ADC]:[CAN]],"",0,1))),"")</f>
        <v>UART4_RX</v>
      </c>
      <c r="D4" t="str">
        <v xml:space="preserve">USART3_RX </v>
      </c>
      <c r="E4" t="str">
        <v>SPI3_MISO</v>
      </c>
    </row>
    <row r="5" spans="1:7" x14ac:dyDescent="0.3">
      <c r="B5" t="str">
        <v>PC_9</v>
      </c>
      <c r="C5" t="str" cm="1">
        <f t="array" ref="C5:E5">_xlfn._xlws.FILTER(_xlfn.XLOOKUP(B5,Tableau1[Pin nucleo],Tableau1[[ADC]:[CAN]],"",0,1),NOT(ISBLANK(_xlfn.XLOOKUP(B5,Tableau1[Pin nucleo],Tableau1[[ADC]:[CAN]],"",0,1))),"")</f>
        <v>TIM3_CH4</v>
      </c>
      <c r="D5" t="str">
        <v>TIM8_CH4</v>
      </c>
      <c r="E5" t="str">
        <v>I2C3_SDA</v>
      </c>
    </row>
    <row r="6" spans="1:7" x14ac:dyDescent="0.3">
      <c r="B6" t="str">
        <v>PA_5</v>
      </c>
      <c r="C6" t="str" cm="1">
        <f t="array" ref="C6:G6">_xlfn._xlws.FILTER(_xlfn.XLOOKUP(B6,Tableau1[Pin nucleo],Tableau1[[ADC]:[CAN]],"",0,1),NOT(ISBLANK(_xlfn.XLOOKUP(B6,Tableau1[Pin nucleo],Tableau1[[ADC]:[CAN]],"",0,1))),"")</f>
        <v>ADC12_IN5</v>
      </c>
      <c r="D6" t="str">
        <v>DAC_OUT2</v>
      </c>
      <c r="E6" t="str">
        <v>TIM2_CH1</v>
      </c>
      <c r="F6" t="str">
        <v>TIM8_CH1N</v>
      </c>
      <c r="G6" t="str">
        <v>SPI1_SCK</v>
      </c>
    </row>
    <row r="7" spans="1:7" x14ac:dyDescent="0.3">
      <c r="C7" t="str" cm="1">
        <f t="array" ref="C7">_xlfn._xlws.FILTER(_xlfn.XLOOKUP(B7,Tableau1[Pin nucleo],Tableau1[[ADC]:[CAN]],"",0,1),NOT(ISBLANK(_xlfn.XLOOKUP(B7,Tableau1[Pin nucleo],Tableau1[[ADC]:[CAN]],"",0,1))),"")</f>
        <v/>
      </c>
    </row>
    <row r="8" spans="1:7" x14ac:dyDescent="0.3">
      <c r="C8" t="str" cm="1">
        <f t="array" ref="C8">_xlfn._xlws.FILTER(_xlfn.XLOOKUP(B8,Tableau1[Pin nucleo],Tableau1[[ADC]:[CAN]],"",0,1),NOT(ISBLANK(_xlfn.XLOOKUP(B8,Tableau1[Pin nucleo],Tableau1[[ADC]:[CAN]],"",0,1))),"")</f>
        <v/>
      </c>
    </row>
    <row r="9" spans="1:7" x14ac:dyDescent="0.3">
      <c r="C9" t="str" cm="1">
        <f t="array" ref="C9">_xlfn._xlws.FILTER(_xlfn.XLOOKUP(B9,Tableau1[Pin nucleo],Tableau1[[ADC]:[CAN]],"",0,1),NOT(ISBLANK(_xlfn.XLOOKUP(B9,Tableau1[Pin nucleo],Tableau1[[ADC]:[CAN]],"",0,1))),"")</f>
        <v/>
      </c>
    </row>
    <row r="10" spans="1:7" x14ac:dyDescent="0.3">
      <c r="C10" t="str" cm="1">
        <f t="array" ref="C10">_xlfn._xlws.FILTER(_xlfn.XLOOKUP(B10,Tableau1[Pin nucleo],Tableau1[[ADC]:[CAN]],"",0,1),NOT(ISBLANK(_xlfn.XLOOKUP(B10,Tableau1[Pin nucleo],Tableau1[[ADC]:[CAN]],"",0,1))),"")</f>
        <v/>
      </c>
    </row>
    <row r="11" spans="1:7" x14ac:dyDescent="0.3">
      <c r="C11" t="str" cm="1">
        <f t="array" ref="C11">_xlfn._xlws.FILTER(_xlfn.XLOOKUP(B11,Tableau1[Pin nucleo],Tableau1[[ADC]:[CAN]],"",0,1),NOT(ISBLANK(_xlfn.XLOOKUP(B11,Tableau1[Pin nucleo],Tableau1[[ADC]:[CAN]],"",0,1))),"")</f>
        <v/>
      </c>
    </row>
    <row r="12" spans="1:7" x14ac:dyDescent="0.3">
      <c r="C12" t="str" cm="1">
        <f t="array" ref="C12">_xlfn._xlws.FILTER(_xlfn.XLOOKUP(B12,Tableau1[Pin nucleo],Tableau1[[ADC]:[CAN]],"",0,1),NOT(ISBLANK(_xlfn.XLOOKUP(B12,Tableau1[Pin nucleo],Tableau1[[ADC]:[CAN]],"",0,1))),"")</f>
        <v/>
      </c>
    </row>
    <row r="13" spans="1:7" x14ac:dyDescent="0.3">
      <c r="C13" t="str" cm="1">
        <f t="array" ref="C13">_xlfn._xlws.FILTER(_xlfn.XLOOKUP(B13,Tableau1[Pin nucleo],Tableau1[[ADC]:[CAN]],"",0,1),NOT(ISBLANK(_xlfn.XLOOKUP(B13,Tableau1[Pin nucleo],Tableau1[[ADC]:[CAN]],"",0,1))),"")</f>
        <v/>
      </c>
    </row>
    <row r="14" spans="1:7" x14ac:dyDescent="0.3">
      <c r="C14" t="str" cm="1">
        <f t="array" ref="C14">_xlfn._xlws.FILTER(_xlfn.XLOOKUP(B14,Tableau1[Pin nucleo],Tableau1[[ADC]:[CAN]],"",0,1),NOT(ISBLANK(_xlfn.XLOOKUP(B14,Tableau1[Pin nucleo],Tableau1[[ADC]:[CAN]],"",0,1))),"")</f>
        <v/>
      </c>
    </row>
    <row r="15" spans="1:7" x14ac:dyDescent="0.3">
      <c r="C15" t="str" cm="1">
        <f t="array" ref="C15">_xlfn._xlws.FILTER(_xlfn.XLOOKUP(B15,Tableau1[Pin nucleo],Tableau1[[ADC]:[CAN]],"",0,1),NOT(ISBLANK(_xlfn.XLOOKUP(B15,Tableau1[Pin nucleo],Tableau1[[ADC]:[CAN]],"",0,1))),"")</f>
        <v/>
      </c>
    </row>
    <row r="16" spans="1:7" x14ac:dyDescent="0.3">
      <c r="C16" t="str" cm="1">
        <f t="array" ref="C16">_xlfn._xlws.FILTER(_xlfn.XLOOKUP(B16,Tableau1[Pin nucleo],Tableau1[[ADC]:[CAN]],"",0,1),NOT(ISBLANK(_xlfn.XLOOKUP(B16,Tableau1[Pin nucleo],Tableau1[[ADC]:[CAN]],"",0,1))),"")</f>
        <v/>
      </c>
    </row>
    <row r="17" spans="3:3" x14ac:dyDescent="0.3">
      <c r="C17" t="str" cm="1">
        <f t="array" ref="C17">_xlfn._xlws.FILTER(_xlfn.XLOOKUP(B17,Tableau1[Pin nucleo],Tableau1[[ADC]:[CAN]],"",0,1),NOT(ISBLANK(_xlfn.XLOOKUP(B17,Tableau1[Pin nucleo],Tableau1[[ADC]:[CAN]],"",0,1))),"")</f>
        <v/>
      </c>
    </row>
    <row r="18" spans="3:3" x14ac:dyDescent="0.3">
      <c r="C18" t="str" cm="1">
        <f t="array" ref="C18">_xlfn._xlws.FILTER(_xlfn.XLOOKUP(B18,Tableau1[Pin nucleo],Tableau1[[ADC]:[CAN]],"",0,1),NOT(ISBLANK(_xlfn.XLOOKUP(B18,Tableau1[Pin nucleo],Tableau1[[ADC]:[CAN]],"",0,1))),"")</f>
        <v/>
      </c>
    </row>
    <row r="19" spans="3:3" x14ac:dyDescent="0.3">
      <c r="C19" t="str" cm="1">
        <f t="array" ref="C19">_xlfn._xlws.FILTER(_xlfn.XLOOKUP(B19,Tableau1[Pin nucleo],Tableau1[[ADC]:[CAN]],"",0,1),NOT(ISBLANK(_xlfn.XLOOKUP(B19,Tableau1[Pin nucleo],Tableau1[[ADC]:[CAN]],"",0,1))),"")</f>
        <v/>
      </c>
    </row>
    <row r="20" spans="3:3" x14ac:dyDescent="0.3">
      <c r="C20" t="str" cm="1">
        <f t="array" ref="C20">_xlfn._xlws.FILTER(_xlfn.XLOOKUP(B20,Tableau1[Pin nucleo],Tableau1[[ADC]:[CAN]],"",0,1),NOT(ISBLANK(_xlfn.XLOOKUP(B20,Tableau1[Pin nucleo],Tableau1[[ADC]:[CAN]],"",0,1))),"")</f>
        <v/>
      </c>
    </row>
    <row r="21" spans="3:3" x14ac:dyDescent="0.3">
      <c r="C21" t="str" cm="1">
        <f t="array" ref="C21">_xlfn._xlws.FILTER(_xlfn.XLOOKUP(B21,Tableau1[Pin nucleo],Tableau1[[ADC]:[CAN]],"",0,1),NOT(ISBLANK(_xlfn.XLOOKUP(B21,Tableau1[Pin nucleo],Tableau1[[ADC]:[CAN]],"",0,1))),"")</f>
        <v/>
      </c>
    </row>
    <row r="22" spans="3:3" x14ac:dyDescent="0.3">
      <c r="C22" t="str" cm="1">
        <f t="array" ref="C22">_xlfn._xlws.FILTER(_xlfn.XLOOKUP(B22,Tableau1[Pin nucleo],Tableau1[[ADC]:[CAN]],"",0,1),NOT(ISBLANK(_xlfn.XLOOKUP(B22,Tableau1[Pin nucleo],Tableau1[[ADC]:[CAN]],"",0,1))),"")</f>
        <v/>
      </c>
    </row>
    <row r="23" spans="3:3" x14ac:dyDescent="0.3">
      <c r="C23" t="str" cm="1">
        <f t="array" ref="C23">_xlfn._xlws.FILTER(_xlfn.XLOOKUP(B23,Tableau1[Pin nucleo],Tableau1[[ADC]:[CAN]],"",0,1),NOT(ISBLANK(_xlfn.XLOOKUP(B23,Tableau1[Pin nucleo],Tableau1[[ADC]:[CAN]],"",0,1))),"")</f>
        <v/>
      </c>
    </row>
    <row r="24" spans="3:3" x14ac:dyDescent="0.3">
      <c r="C24" t="str" cm="1">
        <f t="array" ref="C24">_xlfn._xlws.FILTER(_xlfn.XLOOKUP(B24,Tableau1[Pin nucleo],Tableau1[[ADC]:[CAN]],"",0,1),NOT(ISBLANK(_xlfn.XLOOKUP(B24,Tableau1[Pin nucleo],Tableau1[[ADC]:[CAN]],"",0,1))),"")</f>
        <v/>
      </c>
    </row>
    <row r="25" spans="3:3" x14ac:dyDescent="0.3">
      <c r="C25" t="str" cm="1">
        <f t="array" ref="C25">_xlfn._xlws.FILTER(_xlfn.XLOOKUP(B25,Tableau1[Pin nucleo],Tableau1[[ADC]:[CAN]],"",0,1),NOT(ISBLANK(_xlfn.XLOOKUP(B25,Tableau1[Pin nucleo],Tableau1[[ADC]:[CAN]],"",0,1))),"")</f>
        <v/>
      </c>
    </row>
    <row r="26" spans="3:3" x14ac:dyDescent="0.3">
      <c r="C26" t="str" cm="1">
        <f t="array" ref="C26">_xlfn._xlws.FILTER(_xlfn.XLOOKUP(B26,Tableau1[Pin nucleo],Tableau1[[ADC]:[CAN]],"",0,1),NOT(ISBLANK(_xlfn.XLOOKUP(B26,Tableau1[Pin nucleo],Tableau1[[ADC]:[CAN]],"",0,1))),"")</f>
        <v/>
      </c>
    </row>
    <row r="27" spans="3:3" x14ac:dyDescent="0.3">
      <c r="C27" t="str" cm="1">
        <f t="array" ref="C27">_xlfn._xlws.FILTER(_xlfn.XLOOKUP(B27,Tableau1[Pin nucleo],Tableau1[[ADC]:[CAN]],"",0,1),NOT(ISBLANK(_xlfn.XLOOKUP(B27,Tableau1[Pin nucleo],Tableau1[[ADC]:[CAN]],"",0,1))),"")</f>
        <v/>
      </c>
    </row>
    <row r="28" spans="3:3" x14ac:dyDescent="0.3">
      <c r="C28" t="str" cm="1">
        <f t="array" ref="C28">_xlfn._xlws.FILTER(_xlfn.XLOOKUP(B28,Tableau1[Pin nucleo],Tableau1[[ADC]:[CAN]],"",0,1),NOT(ISBLANK(_xlfn.XLOOKUP(B28,Tableau1[Pin nucleo],Tableau1[[ADC]:[CAN]],"",0,1))),"")</f>
        <v/>
      </c>
    </row>
    <row r="29" spans="3:3" x14ac:dyDescent="0.3">
      <c r="C29" t="str" cm="1">
        <f t="array" ref="C29">_xlfn._xlws.FILTER(_xlfn.XLOOKUP(B29,Tableau1[Pin nucleo],Tableau1[[ADC]:[CAN]],"",0,1),NOT(ISBLANK(_xlfn.XLOOKUP(B29,Tableau1[Pin nucleo],Tableau1[[ADC]:[CAN]],"",0,1))),"")</f>
        <v/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13D390-B234-4EBE-9A78-92CE03D84A33}">
  <dimension ref="A1:L38"/>
  <sheetViews>
    <sheetView showZeros="0" tabSelected="1" topLeftCell="A13" zoomScale="85" zoomScaleNormal="85" workbookViewId="0">
      <selection activeCell="E38" sqref="E38"/>
    </sheetView>
  </sheetViews>
  <sheetFormatPr baseColWidth="10" defaultColWidth="11.44140625" defaultRowHeight="14.4" x14ac:dyDescent="0.3"/>
  <cols>
    <col min="1" max="1" width="17" style="7" customWidth="1"/>
    <col min="2" max="2" width="27.21875" style="7" bestFit="1" customWidth="1"/>
    <col min="3" max="3" width="26.21875" style="7" customWidth="1"/>
    <col min="4" max="4" width="28.109375" style="7" bestFit="1" customWidth="1"/>
    <col min="5" max="5" width="12.88671875" style="20" customWidth="1"/>
    <col min="6" max="6" width="12.33203125" style="7" bestFit="1" customWidth="1"/>
    <col min="7" max="7" width="10.88671875" style="7" bestFit="1" customWidth="1"/>
    <col min="8" max="8" width="10.5546875" style="7" bestFit="1" customWidth="1"/>
    <col min="9" max="9" width="10.88671875" style="7" bestFit="1" customWidth="1"/>
    <col min="10" max="10" width="10.5546875" style="7" bestFit="1" customWidth="1"/>
    <col min="11" max="11" width="9.88671875" style="7" bestFit="1" customWidth="1"/>
    <col min="12" max="16384" width="11.44140625" style="7"/>
  </cols>
  <sheetData>
    <row r="1" spans="1:12" x14ac:dyDescent="0.3">
      <c r="D1" s="30"/>
    </row>
    <row r="2" spans="1:12" x14ac:dyDescent="0.3">
      <c r="B2" s="37" t="s">
        <v>251</v>
      </c>
      <c r="C2" s="38" t="s">
        <v>302</v>
      </c>
      <c r="D2" s="38" t="s">
        <v>340</v>
      </c>
      <c r="E2" s="39" t="s">
        <v>254</v>
      </c>
      <c r="F2" s="47" t="s">
        <v>341</v>
      </c>
      <c r="G2" s="48"/>
      <c r="H2" s="48"/>
      <c r="I2" s="48"/>
      <c r="J2" s="48"/>
      <c r="K2" s="48"/>
      <c r="L2" s="49"/>
    </row>
    <row r="3" spans="1:12" x14ac:dyDescent="0.3">
      <c r="A3" s="43" t="s">
        <v>261</v>
      </c>
      <c r="B3" s="17" t="s">
        <v>234</v>
      </c>
      <c r="C3" s="8" t="s">
        <v>303</v>
      </c>
      <c r="D3" s="9" t="str">
        <f>IF(ISERROR(VLOOKUP(Tableau6[[#This Row],[Pins]],BDD!$J$3:$K$48,2,FALSE)),"",VLOOKUP(Tableau6[[#This Row],[Pins]],BDD!$J$3:$K$48,2,FALSE))</f>
        <v>A5</v>
      </c>
      <c r="E3" s="18" t="s">
        <v>173</v>
      </c>
      <c r="F3" s="32" t="str" cm="1">
        <f t="array" ref="F3">_xlfn._xlws.FILTER(_xlfn.XLOOKUP(Tableau6[[#This Row],[Pins]],Tableau1[Pin nucleo],Tableau1[[ADC]:[CAN]],"",0,1),NOT(ISBLANK(_xlfn.XLOOKUP(Tableau6[[#This Row],[Pins]],Tableau1[Pin nucleo],Tableau1[[ADC]:[CAN]],"",0,1))),"")</f>
        <v>ADC123_IN10</v>
      </c>
      <c r="G3" s="33"/>
      <c r="H3" s="32"/>
      <c r="I3" s="32"/>
      <c r="J3" s="32"/>
      <c r="K3" s="33"/>
      <c r="L3" s="34"/>
    </row>
    <row r="4" spans="1:12" x14ac:dyDescent="0.3">
      <c r="A4" s="43"/>
      <c r="B4" s="17" t="s">
        <v>233</v>
      </c>
      <c r="C4" s="8" t="s">
        <v>305</v>
      </c>
      <c r="D4" s="9" t="str">
        <f>IF(ISERROR(VLOOKUP(Tableau6[[#This Row],[Pins]],BDD!$J$3:$K$48,2,FALSE)),"",VLOOKUP(Tableau6[[#This Row],[Pins]],BDD!$J$3:$K$48,2,FALSE))</f>
        <v>A4</v>
      </c>
      <c r="E4" s="18" t="s">
        <v>174</v>
      </c>
      <c r="F4" s="32" t="str" cm="1">
        <f t="array" ref="F4:H4">_xlfn._xlws.FILTER(_xlfn.XLOOKUP(Tableau6[[#This Row],[Pins]],Tableau1[Pin nucleo],Tableau1[[ADC]:[CAN]],"",0,1),NOT(ISBLANK(_xlfn.XLOOKUP(Tableau6[[#This Row],[Pins]],Tableau1[Pin nucleo],Tableau1[[ADC]:[CAN]],"",0,1))),"")</f>
        <v>ADC123_IN11</v>
      </c>
      <c r="G4" s="33" t="str">
        <v>SPI2_MOSI</v>
      </c>
      <c r="H4" s="32" t="str">
        <v>SPI3_MOSI</v>
      </c>
      <c r="I4" s="32"/>
      <c r="J4" s="32"/>
      <c r="K4" s="33"/>
      <c r="L4" s="34"/>
    </row>
    <row r="5" spans="1:12" x14ac:dyDescent="0.3">
      <c r="A5" s="43"/>
      <c r="B5" s="17" t="s">
        <v>232</v>
      </c>
      <c r="C5" s="8" t="s">
        <v>304</v>
      </c>
      <c r="D5" s="9" t="str">
        <f>IF(ISERROR(VLOOKUP(Tableau6[[#This Row],[Pins]],BDD!$J$3:$K$48,2,FALSE)),"",VLOOKUP(Tableau6[[#This Row],[Pins]],BDD!$J$3:$K$48,2,FALSE))</f>
        <v>en face de A4</v>
      </c>
      <c r="E5" s="18" t="s">
        <v>175</v>
      </c>
      <c r="F5" s="32" t="str" cm="1">
        <f t="array" ref="F5:G5">_xlfn._xlws.FILTER(_xlfn.XLOOKUP(Tableau6[[#This Row],[Pins]],Tableau1[Pin nucleo],Tableau1[[ADC]:[CAN]],"",0,1),NOT(ISBLANK(_xlfn.XLOOKUP(Tableau6[[#This Row],[Pins]],Tableau1[Pin nucleo],Tableau1[[ADC]:[CAN]],"",0,1))),"")</f>
        <v>ADC123_IN12</v>
      </c>
      <c r="G5" s="33" t="str">
        <v>SPI2_MISO</v>
      </c>
      <c r="H5" s="32"/>
      <c r="I5" s="32"/>
      <c r="J5" s="32"/>
      <c r="K5" s="33"/>
      <c r="L5" s="34"/>
    </row>
    <row r="6" spans="1:12" x14ac:dyDescent="0.3">
      <c r="A6" s="43"/>
      <c r="B6" s="17" t="s">
        <v>231</v>
      </c>
      <c r="C6" s="8" t="s">
        <v>306</v>
      </c>
      <c r="D6" s="9" t="str">
        <f>IF(ISERROR(VLOOKUP(Tableau6[[#This Row],[Pins]],BDD!$J$3:$K$48,2,FALSE)),"",VLOOKUP(Tableau6[[#This Row],[Pins]],BDD!$J$3:$K$48,2,FALSE))</f>
        <v>en face de A5</v>
      </c>
      <c r="E6" s="18" t="s">
        <v>176</v>
      </c>
      <c r="F6" s="32" t="str" cm="1">
        <f t="array" ref="F6:G6">_xlfn._xlws.FILTER(_xlfn.XLOOKUP(Tableau6[[#This Row],[Pins]],Tableau1[Pin nucleo],Tableau1[[ADC]:[CAN]],"",0,1),NOT(ISBLANK(_xlfn.XLOOKUP(Tableau6[[#This Row],[Pins]],Tableau1[Pin nucleo],Tableau1[[ADC]:[CAN]],"",0,1))),"")</f>
        <v>ADC123_IN13</v>
      </c>
      <c r="G6" s="33" t="str">
        <v>SPI2_MOSI</v>
      </c>
      <c r="H6" s="32"/>
      <c r="I6" s="32"/>
      <c r="J6" s="32"/>
      <c r="K6" s="33"/>
      <c r="L6" s="34"/>
    </row>
    <row r="7" spans="1:12" x14ac:dyDescent="0.3">
      <c r="A7" s="43"/>
      <c r="B7" s="17" t="s">
        <v>230</v>
      </c>
      <c r="C7" s="8" t="s">
        <v>307</v>
      </c>
      <c r="D7" s="9" t="str">
        <f>IF(ISERROR(VLOOKUP(Tableau6[[#This Row],[Pins]],BDD!$J$3:$K$48,2,FALSE)),"",VLOOKUP(Tableau6[[#This Row],[Pins]],BDD!$J$3:$K$48,2,FALSE))</f>
        <v>en face de D2</v>
      </c>
      <c r="E7" s="18" t="s">
        <v>177</v>
      </c>
      <c r="F7" s="32" t="str" cm="1">
        <f t="array" ref="F7">_xlfn._xlws.FILTER(_xlfn.XLOOKUP(Tableau6[[#This Row],[Pins]],Tableau1[Pin nucleo],Tableau1[[ADC]:[CAN]],"",0,1),NOT(ISBLANK(_xlfn.XLOOKUP(Tableau6[[#This Row],[Pins]],Tableau1[Pin nucleo],Tableau1[[ADC]:[CAN]],"",0,1))),"")</f>
        <v>ADC12_IN14</v>
      </c>
      <c r="G7" s="33"/>
      <c r="H7" s="32"/>
      <c r="I7" s="32"/>
      <c r="J7" s="32"/>
      <c r="K7" s="33"/>
      <c r="L7" s="34"/>
    </row>
    <row r="8" spans="1:12" x14ac:dyDescent="0.3">
      <c r="A8" s="43"/>
      <c r="B8" s="17" t="s">
        <v>229</v>
      </c>
      <c r="C8" s="8" t="s">
        <v>308</v>
      </c>
      <c r="D8" s="9" t="str">
        <f>IF(ISERROR(VLOOKUP(Tableau6[[#This Row],[Pins]],BDD!$J$3:$K$48,2,FALSE)),"",VLOOKUP(Tableau6[[#This Row],[Pins]],BDD!$J$3:$K$48,2,FALSE))</f>
        <v>diagonable basse D14</v>
      </c>
      <c r="E8" s="18" t="s">
        <v>178</v>
      </c>
      <c r="F8" s="32" t="str" cm="1">
        <f t="array" ref="F8">_xlfn._xlws.FILTER(_xlfn.XLOOKUP(Tableau6[[#This Row],[Pins]],Tableau1[Pin nucleo],Tableau1[[ADC]:[CAN]],"",0,1),NOT(ISBLANK(_xlfn.XLOOKUP(Tableau6[[#This Row],[Pins]],Tableau1[Pin nucleo],Tableau1[[ADC]:[CAN]],"",0,1))),"")</f>
        <v>USART3_RX</v>
      </c>
      <c r="G8" s="33"/>
      <c r="H8" s="32"/>
      <c r="I8" s="32"/>
      <c r="J8" s="32"/>
      <c r="K8" s="33"/>
      <c r="L8" s="34"/>
    </row>
    <row r="9" spans="1:12" x14ac:dyDescent="0.3">
      <c r="A9" s="43"/>
      <c r="B9" s="17" t="s">
        <v>235</v>
      </c>
      <c r="C9" s="8" t="s">
        <v>309</v>
      </c>
      <c r="D9" s="9" t="str">
        <f>IF(ISERROR(VLOOKUP(Tableau6[[#This Row],[Pins]],BDD!$J$3:$K$48,2,FALSE)),"",VLOOKUP(Tableau6[[#This Row],[Pins]],BDD!$J$3:$K$48,2,FALSE))</f>
        <v>D7</v>
      </c>
      <c r="E9" s="18" t="s">
        <v>0</v>
      </c>
      <c r="F9" s="32" t="str" cm="1">
        <f t="array" ref="F9:G9">_xlfn._xlws.FILTER(_xlfn.XLOOKUP(Tableau6[[#This Row],[Pins]],Tableau1[Pin nucleo],Tableau1[[ADC]:[CAN]],"",0,1),NOT(ISBLANK(_xlfn.XLOOKUP(Tableau6[[#This Row],[Pins]],Tableau1[Pin nucleo],Tableau1[[ADC]:[CAN]],"",0,1))),"")</f>
        <v>TIM1_CH1</v>
      </c>
      <c r="G9" s="33" t="str">
        <v>I2C3_SCL</v>
      </c>
      <c r="H9" s="32"/>
      <c r="I9" s="32"/>
      <c r="J9" s="32"/>
      <c r="K9" s="33"/>
      <c r="L9" s="34"/>
    </row>
    <row r="10" spans="1:12" x14ac:dyDescent="0.3">
      <c r="A10" s="43"/>
      <c r="B10" s="17" t="s">
        <v>236</v>
      </c>
      <c r="C10" s="8" t="s">
        <v>310</v>
      </c>
      <c r="D10" s="9" t="str">
        <f>IF(ISERROR(VLOOKUP(Tableau6[[#This Row],[Pins]],BDD!$J$3:$K$48,2,FALSE)),"",VLOOKUP(Tableau6[[#This Row],[Pins]],BDD!$J$3:$K$48,2,FALSE))</f>
        <v>en face de D4</v>
      </c>
      <c r="E10" s="18" t="s">
        <v>182</v>
      </c>
      <c r="F10" s="32" t="str" cm="1">
        <f t="array" ref="F10:H10">_xlfn._xlws.FILTER(_xlfn.XLOOKUP(Tableau6[[#This Row],[Pins]],Tableau1[Pin nucleo],Tableau1[[ADC]:[CAN]],"",0,1),NOT(ISBLANK(_xlfn.XLOOKUP(Tableau6[[#This Row],[Pins]],Tableau1[Pin nucleo],Tableau1[[ADC]:[CAN]],"",0,1))),"")</f>
        <v>TIM1_CH1N</v>
      </c>
      <c r="G10" s="33" t="str">
        <v>SPI2_SCK</v>
      </c>
      <c r="H10" s="32" t="str">
        <v>CAN2_TX</v>
      </c>
      <c r="I10" s="32"/>
      <c r="J10" s="32"/>
      <c r="K10" s="33"/>
      <c r="L10" s="34"/>
    </row>
    <row r="11" spans="1:12" x14ac:dyDescent="0.3">
      <c r="A11" s="43"/>
      <c r="B11" s="17" t="s">
        <v>237</v>
      </c>
      <c r="C11" s="8" t="s">
        <v>311</v>
      </c>
      <c r="D11" s="9" t="str">
        <f>IF(ISERROR(VLOOKUP(Tableau6[[#This Row],[Pins]],BDD!$J$3:$K$48,2,FALSE)),"",VLOOKUP(Tableau6[[#This Row],[Pins]],BDD!$J$3:$K$48,2,FALSE))</f>
        <v>D8</v>
      </c>
      <c r="E11" s="18" t="s">
        <v>27</v>
      </c>
      <c r="F11" s="32" t="str" cm="1">
        <f t="array" ref="F11:H11">_xlfn._xlws.FILTER(_xlfn.XLOOKUP(Tableau6[[#This Row],[Pins]],Tableau1[Pin nucleo],Tableau1[[ADC]:[CAN]],"",0,1),NOT(ISBLANK(_xlfn.XLOOKUP(Tableau6[[#This Row],[Pins]],Tableau1[Pin nucleo],Tableau1[[ADC]:[CAN]],"",0,1))),"")</f>
        <v>USART1_TX</v>
      </c>
      <c r="G11" s="33" t="str">
        <v>TIM1_CH2</v>
      </c>
      <c r="H11" s="32" t="str">
        <v>SPI2_SCK</v>
      </c>
      <c r="I11" s="32"/>
      <c r="J11" s="32"/>
      <c r="K11" s="33"/>
      <c r="L11" s="34"/>
    </row>
    <row r="12" spans="1:12" x14ac:dyDescent="0.3">
      <c r="A12" s="43"/>
      <c r="B12" s="17" t="s">
        <v>239</v>
      </c>
      <c r="C12" s="8" t="s">
        <v>312</v>
      </c>
      <c r="D12" s="9" t="str">
        <f>IF(ISERROR(VLOOKUP(Tableau6[[#This Row],[Pins]],BDD!$J$3:$K$48,2,FALSE)),"",VLOOKUP(Tableau6[[#This Row],[Pins]],BDD!$J$3:$K$48,2,FALSE))</f>
        <v>A3</v>
      </c>
      <c r="E12" s="18" t="s">
        <v>172</v>
      </c>
      <c r="F12" s="32" t="str" cm="1">
        <f t="array" ref="F12:J12">_xlfn._xlws.FILTER(_xlfn.XLOOKUP(Tableau6[[#This Row],[Pins]],Tableau1[Pin nucleo],Tableau1[[ADC]:[CAN]],"",0,1),NOT(ISBLANK(_xlfn.XLOOKUP(Tableau6[[#This Row],[Pins]],Tableau1[Pin nucleo],Tableau1[[ADC]:[CAN]],"",0,1))),"")</f>
        <v>ADC12_IN8</v>
      </c>
      <c r="G12" s="33" t="str">
        <v>TIM1_CH2N</v>
      </c>
      <c r="H12" s="32" t="str">
        <v>TIM3_CH3</v>
      </c>
      <c r="I12" s="32" t="str">
        <v>TIM8_CH2N</v>
      </c>
      <c r="J12" s="32" t="str">
        <v>SPI3_MOSI</v>
      </c>
      <c r="K12" s="33"/>
      <c r="L12" s="34"/>
    </row>
    <row r="13" spans="1:12" x14ac:dyDescent="0.3">
      <c r="A13" s="43"/>
      <c r="B13" s="17" t="s">
        <v>238</v>
      </c>
      <c r="C13" s="8" t="s">
        <v>313</v>
      </c>
      <c r="D13" s="9" t="str">
        <f>IF(ISERROR(VLOOKUP(Tableau6[[#This Row],[Pins]],BDD!$J$3:$K$48,2,FALSE)),"",VLOOKUP(Tableau6[[#This Row],[Pins]],BDD!$J$3:$K$48,2,FALSE))</f>
        <v>D2</v>
      </c>
      <c r="E13" s="18" t="s">
        <v>28</v>
      </c>
      <c r="F13" s="32" t="str" cm="1">
        <f t="array" ref="F13:G13">_xlfn._xlws.FILTER(_xlfn.XLOOKUP(Tableau6[[#This Row],[Pins]],Tableau1[Pin nucleo],Tableau1[[ADC]:[CAN]],"",0,1),NOT(ISBLANK(_xlfn.XLOOKUP(Tableau6[[#This Row],[Pins]],Tableau1[Pin nucleo],Tableau1[[ADC]:[CAN]],"",0,1))),"")</f>
        <v>USART1_RX</v>
      </c>
      <c r="G13" s="33" t="str">
        <v>TIM1_CH3</v>
      </c>
      <c r="H13" s="32"/>
      <c r="I13" s="32"/>
      <c r="J13" s="32"/>
      <c r="K13" s="33"/>
      <c r="L13" s="34"/>
    </row>
    <row r="14" spans="1:12" x14ac:dyDescent="0.3">
      <c r="A14" s="43"/>
      <c r="B14" s="17" t="s">
        <v>253</v>
      </c>
      <c r="C14" s="8" t="s">
        <v>314</v>
      </c>
      <c r="D14" s="9" t="str">
        <f>IF(ISERROR(VLOOKUP(Tableau6[[#This Row],[Pins]],BDD!$J$3:$K$48,2,FALSE)),"",VLOOKUP(Tableau6[[#This Row],[Pins]],BDD!$J$3:$K$48,2,FALSE))</f>
        <v>en face de D7</v>
      </c>
      <c r="E14" s="18" t="s">
        <v>179</v>
      </c>
      <c r="F14" s="32" t="str" cm="1">
        <f t="array" ref="F14:I14">_xlfn._xlws.FILTER(_xlfn.XLOOKUP(Tableau6[[#This Row],[Pins]],Tableau1[Pin nucleo],Tableau1[[ADC]:[CAN]],"",0,1),NOT(ISBLANK(_xlfn.XLOOKUP(Tableau6[[#This Row],[Pins]],Tableau1[Pin nucleo],Tableau1[[ADC]:[CAN]],"",0,1))),"")</f>
        <v>ADC12_IN9</v>
      </c>
      <c r="G14" s="33" t="str">
        <v>TIM1_CH3N</v>
      </c>
      <c r="H14" s="32" t="str">
        <v>TIM3_CH4</v>
      </c>
      <c r="I14" s="32" t="str">
        <v>TIM8_CH3N</v>
      </c>
      <c r="J14" s="32"/>
      <c r="K14" s="33"/>
      <c r="L14" s="34"/>
    </row>
    <row r="15" spans="1:12" x14ac:dyDescent="0.3">
      <c r="A15" s="43"/>
      <c r="B15" s="17" t="s">
        <v>240</v>
      </c>
      <c r="C15" s="8" t="s">
        <v>315</v>
      </c>
      <c r="D15" s="9" t="str">
        <f>IF(ISERROR(VLOOKUP(Tableau6[[#This Row],[Pins]],BDD!$J$3:$K$48,2,FALSE)),"",VLOOKUP(Tableau6[[#This Row],[Pins]],BDD!$J$3:$K$48,2,FALSE))</f>
        <v>diagonable basse D15</v>
      </c>
      <c r="E15" s="18" t="s">
        <v>14</v>
      </c>
      <c r="F15" s="32" t="str" cm="1">
        <f t="array" ref="F15:H15">_xlfn._xlws.FILTER(_xlfn.XLOOKUP(Tableau6[[#This Row],[Pins]],Tableau1[Pin nucleo],Tableau1[[ADC]:[CAN]],"",0,1),NOT(ISBLANK(_xlfn.XLOOKUP(Tableau6[[#This Row],[Pins]],Tableau1[Pin nucleo],Tableau1[[ADC]:[CAN]],"",0,1))),"")</f>
        <v>USART6_TX</v>
      </c>
      <c r="G15" s="33" t="str">
        <v>TIM3_CH1</v>
      </c>
      <c r="H15" s="32" t="str">
        <v>TIM8_CH1</v>
      </c>
      <c r="I15" s="32"/>
      <c r="J15" s="32"/>
      <c r="K15" s="33"/>
      <c r="L15" s="34"/>
    </row>
    <row r="16" spans="1:12" x14ac:dyDescent="0.3">
      <c r="A16" s="43"/>
      <c r="B16" s="17" t="s">
        <v>241</v>
      </c>
      <c r="C16" s="8" t="s">
        <v>316</v>
      </c>
      <c r="D16" s="9" t="str">
        <f>IF(ISERROR(VLOOKUP(Tableau6[[#This Row],[Pins]],BDD!$J$3:$K$48,2,FALSE)),"",VLOOKUP(Tableau6[[#This Row],[Pins]],BDD!$J$3:$K$48,2,FALSE))</f>
        <v>D11</v>
      </c>
      <c r="E16" s="18" t="s">
        <v>10</v>
      </c>
      <c r="F16" s="32" t="str" cm="1">
        <f t="array" ref="F16:K16">_xlfn._xlws.FILTER(_xlfn.XLOOKUP(Tableau6[[#This Row],[Pins]],Tableau1[Pin nucleo],Tableau1[[ADC]:[CAN]],"",0,1),NOT(ISBLANK(_xlfn.XLOOKUP(Tableau6[[#This Row],[Pins]],Tableau1[Pin nucleo],Tableau1[[ADC]:[CAN]],"",0,1))),"")</f>
        <v>ADC12_IN7</v>
      </c>
      <c r="G16" s="33" t="str">
        <v>TIM1_CH1N</v>
      </c>
      <c r="H16" s="32" t="str">
        <v>TIM3_CH2</v>
      </c>
      <c r="I16" s="32" t="str">
        <v>TIM8_CH1N</v>
      </c>
      <c r="J16" s="32" t="str">
        <v>TIM14_CH1</v>
      </c>
      <c r="K16" s="33" t="str">
        <v>SPI1_MOSI</v>
      </c>
      <c r="L16" s="34"/>
    </row>
    <row r="17" spans="1:12" x14ac:dyDescent="0.3">
      <c r="A17" s="43"/>
      <c r="B17" s="17" t="s">
        <v>242</v>
      </c>
      <c r="C17" s="8" t="s">
        <v>317</v>
      </c>
      <c r="D17" s="9" t="str">
        <f>IF(ISERROR(VLOOKUP(Tableau6[[#This Row],[Pins]],BDD!$J$3:$K$48,2,FALSE)),"",VLOOKUP(Tableau6[[#This Row],[Pins]],BDD!$J$3:$K$48,2,FALSE))</f>
        <v>D9</v>
      </c>
      <c r="E17" s="18" t="s">
        <v>15</v>
      </c>
      <c r="F17" s="32" t="str" cm="1">
        <f t="array" ref="F17:I17">_xlfn._xlws.FILTER(_xlfn.XLOOKUP(Tableau6[[#This Row],[Pins]],Tableau1[Pin nucleo],Tableau1[[ADC]:[CAN]],"",0,1),NOT(ISBLANK(_xlfn.XLOOKUP(Tableau6[[#This Row],[Pins]],Tableau1[Pin nucleo],Tableau1[[ADC]:[CAN]],"",0,1))),"")</f>
        <v>USART6_RX</v>
      </c>
      <c r="G17" s="33" t="str">
        <v>TIM3_CH2</v>
      </c>
      <c r="H17" s="32" t="str">
        <v>TIM8_CH2</v>
      </c>
      <c r="I17" s="32" t="str">
        <v>SPI2_SCK</v>
      </c>
      <c r="J17" s="32"/>
      <c r="K17" s="33"/>
      <c r="L17" s="34"/>
    </row>
    <row r="18" spans="1:12" x14ac:dyDescent="0.3">
      <c r="A18" s="43"/>
      <c r="B18" s="17" t="s">
        <v>243</v>
      </c>
      <c r="C18" s="8" t="s">
        <v>318</v>
      </c>
      <c r="D18" s="9" t="str">
        <f>IF(ISERROR(VLOOKUP(Tableau6[[#This Row],[Pins]],BDD!$J$3:$K$48,2,FALSE)),"",VLOOKUP(Tableau6[[#This Row],[Pins]],BDD!$J$3:$K$48,2,FALSE))</f>
        <v>en face de D5</v>
      </c>
      <c r="E18" s="18" t="s">
        <v>183</v>
      </c>
      <c r="F18" s="32" t="str" cm="1">
        <f t="array" ref="F18:I18">_xlfn._xlws.FILTER(_xlfn.XLOOKUP(Tableau6[[#This Row],[Pins]],Tableau1[Pin nucleo],Tableau1[[ADC]:[CAN]],"",0,1),NOT(ISBLANK(_xlfn.XLOOKUP(Tableau6[[#This Row],[Pins]],Tableau1[Pin nucleo],Tableau1[[ADC]:[CAN]],"",0,1))),"")</f>
        <v>TIM1_CH2N</v>
      </c>
      <c r="G18" s="33" t="str">
        <v>TIM8_CH2N</v>
      </c>
      <c r="H18" s="32" t="str">
        <v>TIM12_CH1</v>
      </c>
      <c r="I18" s="32" t="str">
        <v>SPI2_MISO</v>
      </c>
      <c r="J18" s="32"/>
      <c r="K18" s="33"/>
      <c r="L18" s="34"/>
    </row>
    <row r="19" spans="1:12" x14ac:dyDescent="0.3">
      <c r="A19" s="43"/>
      <c r="B19" s="17" t="s">
        <v>244</v>
      </c>
      <c r="C19" s="8" t="s">
        <v>319</v>
      </c>
      <c r="D19" s="9" t="str">
        <f>IF(ISERROR(VLOOKUP(Tableau6[[#This Row],[Pins]],BDD!$J$3:$K$48,2,FALSE)),"",VLOOKUP(Tableau6[[#This Row],[Pins]],BDD!$J$3:$K$48,2,FALSE))</f>
        <v>diagonale haute D15</v>
      </c>
      <c r="E19" s="18" t="s">
        <v>185</v>
      </c>
      <c r="F19" s="32" t="str" cm="1">
        <f t="array" ref="F19:G19">_xlfn._xlws.FILTER(_xlfn.XLOOKUP(Tableau6[[#This Row],[Pins]],Tableau1[Pin nucleo],Tableau1[[ADC]:[CAN]],"",0,1),NOT(ISBLANK(_xlfn.XLOOKUP(Tableau6[[#This Row],[Pins]],Tableau1[Pin nucleo],Tableau1[[ADC]:[CAN]],"",0,1))),"")</f>
        <v>TIM3_CH3</v>
      </c>
      <c r="G19" s="33" t="str">
        <v>TIM8_CH3</v>
      </c>
      <c r="H19" s="32"/>
      <c r="I19" s="32"/>
      <c r="J19" s="32"/>
      <c r="K19" s="33"/>
      <c r="L19" s="34"/>
    </row>
    <row r="20" spans="1:12" x14ac:dyDescent="0.3">
      <c r="A20" s="43"/>
      <c r="B20" s="17" t="s">
        <v>252</v>
      </c>
      <c r="C20" s="8" t="s">
        <v>320</v>
      </c>
      <c r="D20" s="9" t="str">
        <f>IF(ISERROR(VLOOKUP(Tableau6[[#This Row],[Pins]],BDD!$J$3:$K$48,2,FALSE)),"",VLOOKUP(Tableau6[[#This Row],[Pins]],BDD!$J$3:$K$48,2,FALSE))</f>
        <v>en face de D6</v>
      </c>
      <c r="E20" s="18" t="s">
        <v>184</v>
      </c>
      <c r="F20" s="32" t="str" cm="1">
        <f t="array" ref="F20:I20">_xlfn._xlws.FILTER(_xlfn.XLOOKUP(Tableau6[[#This Row],[Pins]],Tableau1[Pin nucleo],Tableau1[[ADC]:[CAN]],"",0,1),NOT(ISBLANK(_xlfn.XLOOKUP(Tableau6[[#This Row],[Pins]],Tableau1[Pin nucleo],Tableau1[[ADC]:[CAN]],"",0,1))),"")</f>
        <v>TIM1_CH3N</v>
      </c>
      <c r="G20" s="33" t="str">
        <v>TIM8_CH3N</v>
      </c>
      <c r="H20" s="32" t="str">
        <v>TIM12_CH2</v>
      </c>
      <c r="I20" s="32" t="str">
        <v>SPI2_MOSI</v>
      </c>
      <c r="J20" s="32"/>
      <c r="K20" s="33"/>
      <c r="L20" s="34"/>
    </row>
    <row r="21" spans="1:12" x14ac:dyDescent="0.3">
      <c r="A21" s="43"/>
      <c r="B21" s="17" t="s">
        <v>245</v>
      </c>
      <c r="C21" s="8" t="s">
        <v>321</v>
      </c>
      <c r="D21" s="9" t="str">
        <f>IF(ISERROR(VLOOKUP(Tableau6[[#This Row],[Pins]],BDD!$J$3:$K$48,2,FALSE)),"",VLOOKUP(Tableau6[[#This Row],[Pins]],BDD!$J$3:$K$48,2,FALSE))</f>
        <v>diagonable basse D8</v>
      </c>
      <c r="E21" s="18" t="s">
        <v>180</v>
      </c>
      <c r="F21" s="32" t="str" cm="1">
        <f t="array" ref="F21:G21">_xlfn._xlws.FILTER(_xlfn.XLOOKUP(Tableau6[[#This Row],[Pins]],Tableau1[Pin nucleo],Tableau1[[ADC]:[CAN]],"",0,1),NOT(ISBLANK(_xlfn.XLOOKUP(Tableau6[[#This Row],[Pins]],Tableau1[Pin nucleo],Tableau1[[ADC]:[CAN]],"",0,1))),"")</f>
        <v>TIM2_CH4</v>
      </c>
      <c r="G21" s="33" t="str">
        <v>SPI3_MOSI</v>
      </c>
      <c r="H21" s="32"/>
      <c r="I21" s="32"/>
      <c r="J21" s="32"/>
      <c r="K21" s="33"/>
      <c r="L21" s="34"/>
    </row>
    <row r="22" spans="1:12" x14ac:dyDescent="0.3">
      <c r="A22" s="43"/>
      <c r="B22" s="17" t="s">
        <v>246</v>
      </c>
      <c r="C22" s="8" t="s">
        <v>322</v>
      </c>
      <c r="D22" s="9" t="str">
        <f>IF(ISERROR(VLOOKUP(Tableau6[[#This Row],[Pins]],BDD!$J$3:$K$48,2,FALSE)),"",VLOOKUP(Tableau6[[#This Row],[Pins]],BDD!$J$3:$K$48,2,FALSE))</f>
        <v>D4</v>
      </c>
      <c r="E22" s="18" t="s">
        <v>12</v>
      </c>
      <c r="F22" s="32" t="str" cm="1">
        <f t="array" ref="F22:I22">_xlfn._xlws.FILTER(_xlfn.XLOOKUP(Tableau6[[#This Row],[Pins]],Tableau1[Pin nucleo],Tableau1[[ADC]:[CAN]],"",0,1),NOT(ISBLANK(_xlfn.XLOOKUP(Tableau6[[#This Row],[Pins]],Tableau1[Pin nucleo],Tableau1[[ADC]:[CAN]],"",0,1))),"")</f>
        <v>TIM3_CH2</v>
      </c>
      <c r="G22" s="33" t="str">
        <v>SPI1_MOSI</v>
      </c>
      <c r="H22" s="32" t="str">
        <v>SPI3_MOSI</v>
      </c>
      <c r="I22" s="32" t="str">
        <v>CAN2_RX</v>
      </c>
      <c r="J22" s="32"/>
      <c r="K22" s="33"/>
      <c r="L22" s="34"/>
    </row>
    <row r="23" spans="1:12" x14ac:dyDescent="0.3">
      <c r="A23" s="43"/>
      <c r="B23" s="17" t="s">
        <v>247</v>
      </c>
      <c r="C23" s="8" t="s">
        <v>323</v>
      </c>
      <c r="D23" s="9" t="str">
        <f>IF(ISERROR(VLOOKUP(Tableau6[[#This Row],[Pins]],BDD!$J$3:$K$48,2,FALSE)),"",VLOOKUP(Tableau6[[#This Row],[Pins]],BDD!$J$3:$K$48,2,FALSE))</f>
        <v>D10</v>
      </c>
      <c r="E23" s="18" t="s">
        <v>16</v>
      </c>
      <c r="F23" s="32" t="str" cm="1">
        <f t="array" ref="F23:I23">_xlfn._xlws.FILTER(_xlfn.XLOOKUP(Tableau6[[#This Row],[Pins]],Tableau1[Pin nucleo],Tableau1[[ADC]:[CAN]],"",0,1),NOT(ISBLANK(_xlfn.XLOOKUP(Tableau6[[#This Row],[Pins]],Tableau1[Pin nucleo],Tableau1[[ADC]:[CAN]],"",0,1))),"")</f>
        <v>USART1_TX</v>
      </c>
      <c r="G23" s="33" t="str">
        <v>TIM4_CH1</v>
      </c>
      <c r="H23" s="32" t="str">
        <v>I2C1_SCL</v>
      </c>
      <c r="I23" s="32" t="str">
        <v>CAN2_TX</v>
      </c>
      <c r="J23" s="32"/>
      <c r="K23" s="33"/>
      <c r="L23" s="34"/>
    </row>
    <row r="24" spans="1:12" x14ac:dyDescent="0.3">
      <c r="A24" s="43"/>
      <c r="B24" s="17" t="s">
        <v>248</v>
      </c>
      <c r="C24" s="8" t="s">
        <v>324</v>
      </c>
      <c r="D24" s="9" t="str">
        <f>IF(ISERROR(VLOOKUP(Tableau6[[#This Row],[Pins]],BDD!$J$3:$K$48,2,FALSE)),"",VLOOKUP(Tableau6[[#This Row],[Pins]],BDD!$J$3:$K$48,2,FALSE))</f>
        <v>en face de GND (celui du bas)</v>
      </c>
      <c r="E24" s="18" t="s">
        <v>17</v>
      </c>
      <c r="F24" s="32" t="str" cm="1">
        <f t="array" ref="F24:H24">_xlfn._xlws.FILTER(_xlfn.XLOOKUP(Tableau6[[#This Row],[Pins]],Tableau1[Pin nucleo],Tableau1[[ADC]:[CAN]],"",0,1),NOT(ISBLANK(_xlfn.XLOOKUP(Tableau6[[#This Row],[Pins]],Tableau1[Pin nucleo],Tableau1[[ADC]:[CAN]],"",0,1))),"")</f>
        <v>USART1_RX</v>
      </c>
      <c r="G24" s="33" t="str">
        <v>TIM4_CH2</v>
      </c>
      <c r="H24" s="32" t="str">
        <v>I2C1_SDA</v>
      </c>
      <c r="I24" s="32"/>
      <c r="J24" s="32"/>
      <c r="K24" s="33"/>
      <c r="L24" s="34"/>
    </row>
    <row r="25" spans="1:12" x14ac:dyDescent="0.3">
      <c r="A25" s="43"/>
      <c r="B25" s="17" t="s">
        <v>249</v>
      </c>
      <c r="C25" s="8" t="s">
        <v>325</v>
      </c>
      <c r="D25" s="9" t="str">
        <f>IF(ISERROR(VLOOKUP(Tableau6[[#This Row],[Pins]],BDD!$J$3:$K$48,2,FALSE)),"",VLOOKUP(Tableau6[[#This Row],[Pins]],BDD!$J$3:$K$48,2,FALSE))</f>
        <v>D15</v>
      </c>
      <c r="E25" s="18" t="s">
        <v>18</v>
      </c>
      <c r="F25" s="32" t="str" cm="1">
        <f t="array" ref="F25:J25">_xlfn._xlws.FILTER(_xlfn.XLOOKUP(Tableau6[[#This Row],[Pins]],Tableau1[Pin nucleo],Tableau1[[ADC]:[CAN]],"",0,1),NOT(ISBLANK(_xlfn.XLOOKUP(Tableau6[[#This Row],[Pins]],Tableau1[Pin nucleo],Tableau1[[ADC]:[CAN]],"",0,1))),"")</f>
        <v>TIM2_CH1</v>
      </c>
      <c r="G25" s="33" t="str">
        <v>TIM4_CH3</v>
      </c>
      <c r="H25" s="32" t="str">
        <v>TIM10_CH1</v>
      </c>
      <c r="I25" s="32" t="str">
        <v>I2C1_SCL</v>
      </c>
      <c r="J25" s="32" t="str">
        <v>CAN1_RX</v>
      </c>
      <c r="K25" s="33"/>
      <c r="L25" s="34"/>
    </row>
    <row r="26" spans="1:12" x14ac:dyDescent="0.3">
      <c r="A26" s="43"/>
      <c r="B26" s="17" t="s">
        <v>250</v>
      </c>
      <c r="C26" s="8" t="s">
        <v>326</v>
      </c>
      <c r="D26" s="9" t="str">
        <f>IF(ISERROR(VLOOKUP(Tableau6[[#This Row],[Pins]],BDD!$J$3:$K$48,2,FALSE)),"",VLOOKUP(Tableau6[[#This Row],[Pins]],BDD!$J$3:$K$48,2,FALSE))</f>
        <v>D14</v>
      </c>
      <c r="E26" s="18" t="s">
        <v>23</v>
      </c>
      <c r="F26" s="32" t="str" cm="1">
        <f t="array" ref="F26:J26">_xlfn._xlws.FILTER(_xlfn.XLOOKUP(Tableau6[[#This Row],[Pins]],Tableau1[Pin nucleo],Tableau1[[ADC]:[CAN]],"",0,1),NOT(ISBLANK(_xlfn.XLOOKUP(Tableau6[[#This Row],[Pins]],Tableau1[Pin nucleo],Tableau1[[ADC]:[CAN]],"",0,1))),"")</f>
        <v>TIM2_CH2</v>
      </c>
      <c r="G26" s="33" t="str">
        <v>TIM4_CH4</v>
      </c>
      <c r="H26" s="32" t="str">
        <v>TIM11_CH1</v>
      </c>
      <c r="I26" s="32" t="str">
        <v>I2C1_SDA</v>
      </c>
      <c r="J26" s="32" t="str">
        <v>CAN1_TX</v>
      </c>
      <c r="K26" s="33"/>
      <c r="L26" s="34"/>
    </row>
    <row r="27" spans="1:12" x14ac:dyDescent="0.3">
      <c r="A27" s="40" t="s">
        <v>262</v>
      </c>
      <c r="B27" s="17" t="s">
        <v>339</v>
      </c>
      <c r="C27" s="8" t="s">
        <v>299</v>
      </c>
      <c r="D27" s="9" t="str">
        <f>IF(ISERROR(VLOOKUP(Tableau6[[#This Row],[Pins]],BDD!$J$3:$K$48,2,FALSE)),"",VLOOKUP(Tableau6[[#This Row],[Pins]],BDD!$J$3:$K$48,2,FALSE))</f>
        <v>D6</v>
      </c>
      <c r="E27" s="35" t="s">
        <v>2</v>
      </c>
      <c r="F27" s="32" t="str" cm="1">
        <f t="array" ref="F27:I27">_xlfn._xlws.FILTER(_xlfn.XLOOKUP(Tableau6[[#This Row],[Pins]],Tableau1[Pin nucleo],Tableau1[[ADC]:[CAN]],"",0,1),NOT(ISBLANK(_xlfn.XLOOKUP(Tableau6[[#This Row],[Pins]],Tableau1[Pin nucleo],Tableau1[[ADC]:[CAN]],"",0,1))),"")</f>
        <v>USART3_TX</v>
      </c>
      <c r="G27" s="33" t="str">
        <v>TIM2_CH3</v>
      </c>
      <c r="H27" s="33" t="str">
        <v>SPI2_SCK</v>
      </c>
      <c r="I27" s="33" t="str">
        <v>I2C2_SCL</v>
      </c>
      <c r="J27" s="33"/>
      <c r="K27" s="33"/>
      <c r="L27" s="33"/>
    </row>
    <row r="28" spans="1:12" x14ac:dyDescent="0.3">
      <c r="A28" s="46" t="s">
        <v>263</v>
      </c>
      <c r="B28" s="17" t="s">
        <v>338</v>
      </c>
      <c r="C28" s="8" t="s">
        <v>327</v>
      </c>
      <c r="D28" s="9" t="str">
        <f>IF(ISERROR(VLOOKUP(Tableau6[[#This Row],[Pins]],BDD!$J$3:$K$48,2,FALSE)),"",VLOOKUP(Tableau6[[#This Row],[Pins]],BDD!$J$3:$K$48,2,FALSE))</f>
        <v>diagonable basse D11</v>
      </c>
      <c r="E28" s="35" t="s">
        <v>181</v>
      </c>
      <c r="F28" s="32" t="str" cm="1">
        <f t="array" ref="F28">_xlfn._xlws.FILTER(_xlfn.XLOOKUP(Tableau6[[#This Row],[Pins]],Tableau1[Pin nucleo],Tableau1[[ADC]:[CAN]],"",0,1),NOT(ISBLANK(_xlfn.XLOOKUP(Tableau6[[#This Row],[Pins]],Tableau1[Pin nucleo],Tableau1[[ADC]:[CAN]],"",0,1))),"")</f>
        <v>CAN2_RX</v>
      </c>
      <c r="G28" s="33"/>
      <c r="H28" s="33"/>
      <c r="I28" s="33"/>
      <c r="J28" s="33"/>
      <c r="K28" s="33"/>
      <c r="L28" s="33"/>
    </row>
    <row r="29" spans="1:12" x14ac:dyDescent="0.3">
      <c r="A29" s="46"/>
      <c r="B29" s="17" t="s">
        <v>337</v>
      </c>
      <c r="C29" s="8" t="s">
        <v>328</v>
      </c>
      <c r="D29" s="9" t="str">
        <f>IF(ISERROR(VLOOKUP(Tableau6[[#This Row],[Pins]],BDD!$J$3:$K$48,2,FALSE)),"",VLOOKUP(Tableau6[[#This Row],[Pins]],BDD!$J$3:$K$48,2,FALSE))</f>
        <v>diagonable basse D13</v>
      </c>
      <c r="E29" s="35" t="s">
        <v>168</v>
      </c>
      <c r="F29" s="32" t="str" cm="1">
        <f t="array" ref="F29">_xlfn._xlws.FILTER(_xlfn.XLOOKUP(Tableau6[[#This Row],[Pins]],Tableau1[Pin nucleo],Tableau1[[ADC]:[CAN]],"",0,1),NOT(ISBLANK(_xlfn.XLOOKUP(Tableau6[[#This Row],[Pins]],Tableau1[Pin nucleo],Tableau1[[ADC]:[CAN]],"",0,1))),"")</f>
        <v>CAN1_TX</v>
      </c>
      <c r="G29" s="33"/>
      <c r="H29" s="33"/>
      <c r="I29" s="33"/>
      <c r="J29" s="33"/>
      <c r="K29" s="33"/>
      <c r="L29" s="33"/>
    </row>
    <row r="30" spans="1:12" x14ac:dyDescent="0.3">
      <c r="A30" s="46"/>
      <c r="B30" s="17" t="s">
        <v>291</v>
      </c>
      <c r="C30" s="8" t="s">
        <v>291</v>
      </c>
      <c r="D30" s="9" t="str">
        <f>IF(ISERROR(VLOOKUP(Tableau6[[#This Row],[Pins]],BDD!$J$3:$K$48,2,FALSE)),"",VLOOKUP(Tableau6[[#This Row],[Pins]],BDD!$J$3:$K$48,2,FALSE))</f>
        <v>avant dernier droit [haut gauche]</v>
      </c>
      <c r="E30" s="18" t="s">
        <v>24</v>
      </c>
      <c r="F30" s="32" t="str" cm="1">
        <f t="array" ref="F30">_xlfn._xlws.FILTER(_xlfn.XLOOKUP(Tableau6[[#This Row],[Pins]],Tableau1[Pin nucleo],Tableau1[[ADC]:[CAN]],"",0,1),NOT(ISBLANK(_xlfn.XLOOKUP(Tableau6[[#This Row],[Pins]],Tableau1[Pin nucleo],Tableau1[[ADC]:[CAN]],"",0,1))),"")</f>
        <v>UART5_RX</v>
      </c>
      <c r="G30" s="33"/>
      <c r="H30" s="33"/>
      <c r="I30" s="33"/>
      <c r="J30" s="33"/>
      <c r="K30" s="33"/>
      <c r="L30" s="33"/>
    </row>
    <row r="31" spans="1:12" x14ac:dyDescent="0.3">
      <c r="A31" s="46"/>
      <c r="B31" s="17" t="s">
        <v>290</v>
      </c>
      <c r="C31" s="8" t="s">
        <v>290</v>
      </c>
      <c r="D31" s="9" t="str">
        <f>IF(ISERROR(VLOOKUP(Tableau6[[#This Row],[Pins]],BDD!$J$3:$K$48,2,FALSE)),"",VLOOKUP(Tableau6[[#This Row],[Pins]],BDD!$J$3:$K$48,2,FALSE))</f>
        <v>avant dernier [haut gauche]</v>
      </c>
      <c r="E31" s="18" t="s">
        <v>3</v>
      </c>
      <c r="F31" s="32" t="str" cm="1">
        <f t="array" ref="F31:H31">_xlfn._xlws.FILTER(_xlfn.XLOOKUP(Tableau6[[#This Row],[Pins]],Tableau1[Pin nucleo],Tableau1[[ADC]:[CAN]],"",0,1),NOT(ISBLANK(_xlfn.XLOOKUP(Tableau6[[#This Row],[Pins]],Tableau1[Pin nucleo],Tableau1[[ADC]:[CAN]],"",0,1))),"")</f>
        <v>UART5_TX</v>
      </c>
      <c r="G31" s="33" t="str">
        <v>SPI3_MOSI</v>
      </c>
      <c r="H31" s="33" t="str">
        <v>I2C2_SDA</v>
      </c>
      <c r="I31" s="33"/>
      <c r="J31" s="33"/>
      <c r="K31" s="33"/>
      <c r="L31" s="33"/>
    </row>
    <row r="32" spans="1:12" x14ac:dyDescent="0.3">
      <c r="A32" s="45" t="s">
        <v>292</v>
      </c>
      <c r="B32" s="17" t="s">
        <v>336</v>
      </c>
      <c r="C32" s="8" t="s">
        <v>329</v>
      </c>
      <c r="D32" s="9" t="str">
        <f>IF(ISERROR(VLOOKUP(Tableau6[[#This Row],[Pins]],BDD!$J$3:$K$48,2,FALSE)),"",VLOOKUP(Tableau6[[#This Row],[Pins]],BDD!$J$3:$K$48,2,FALSE))</f>
        <v>A0</v>
      </c>
      <c r="E32" s="18" t="s">
        <v>20</v>
      </c>
      <c r="F32" s="32" t="str" cm="1">
        <f t="array" ref="F32:I32">_xlfn._xlws.FILTER(_xlfn.XLOOKUP(Tableau6[[#This Row],[Pins]],Tableau1[Pin nucleo],Tableau1[[ADC]:[CAN]],"",0,1),NOT(ISBLANK(_xlfn.XLOOKUP(Tableau6[[#This Row],[Pins]],Tableau1[Pin nucleo],Tableau1[[ADC]:[CAN]],"",0,1))),"")</f>
        <v>ADC123_IN0</v>
      </c>
      <c r="G32" s="33" t="str">
        <v>UART4_TX</v>
      </c>
      <c r="H32" s="33" t="str">
        <v>TIM2_CH1</v>
      </c>
      <c r="I32" s="33" t="str">
        <v>TIM5_CH1</v>
      </c>
      <c r="J32" s="33"/>
      <c r="K32" s="33"/>
      <c r="L32" s="33"/>
    </row>
    <row r="33" spans="1:12" x14ac:dyDescent="0.3">
      <c r="A33" s="45"/>
      <c r="B33" s="17" t="s">
        <v>335</v>
      </c>
      <c r="C33" s="8" t="s">
        <v>330</v>
      </c>
      <c r="D33" s="9" t="str">
        <f>IF(ISERROR(VLOOKUP(Tableau6[[#This Row],[Pins]],BDD!$J$3:$K$48,2,FALSE)),"",VLOOKUP(Tableau6[[#This Row],[Pins]],BDD!$J$3:$K$48,2,FALSE))</f>
        <v>A2</v>
      </c>
      <c r="E33" s="35" t="s">
        <v>166</v>
      </c>
      <c r="F33" s="32" t="str" cm="1">
        <f t="array" ref="F33:G33">_xlfn._xlws.FILTER(_xlfn.XLOOKUP(Tableau6[[#This Row],[Pins]],Tableau1[Pin nucleo],Tableau1[[ADC]:[CAN]],"",0,1),NOT(ISBLANK(_xlfn.XLOOKUP(Tableau6[[#This Row],[Pins]],Tableau1[Pin nucleo],Tableau1[[ADC]:[CAN]],"",0,1))),"")</f>
        <v>ADC12_IN4</v>
      </c>
      <c r="G33" s="33" t="str">
        <v>DAC_OUT1</v>
      </c>
      <c r="H33" s="33"/>
      <c r="I33" s="33"/>
      <c r="J33" s="33"/>
      <c r="K33" s="33"/>
      <c r="L33" s="33"/>
    </row>
    <row r="34" spans="1:12" x14ac:dyDescent="0.3">
      <c r="A34" s="44" t="s">
        <v>293</v>
      </c>
      <c r="B34" s="17" t="s">
        <v>334</v>
      </c>
      <c r="C34" s="8" t="s">
        <v>295</v>
      </c>
      <c r="D34" s="9" t="str">
        <f>IF(ISERROR(VLOOKUP(Tableau6[[#This Row],[Pins]],BDD!$J$3:$K$48,2,FALSE)),"",VLOOKUP(Tableau6[[#This Row],[Pins]],BDD!$J$3:$K$48,2,FALSE))</f>
        <v>en face de 5V</v>
      </c>
      <c r="E34" s="35" t="s">
        <v>171</v>
      </c>
      <c r="F34" s="32" t="str" cm="1">
        <f t="array" ref="F34">_xlfn._xlws.FILTER(_xlfn.XLOOKUP(Tableau6[[#This Row],[Pins]],Tableau1[Pin nucleo],Tableau1[[ADC]:[CAN]],"",0,1),NOT(ISBLANK(_xlfn.XLOOKUP(Tableau6[[#This Row],[Pins]],Tableau1[Pin nucleo],Tableau1[[ADC]:[CAN]],"",0,1))),"")</f>
        <v>TIM2_CH1</v>
      </c>
      <c r="G34" s="33"/>
      <c r="H34" s="33"/>
      <c r="I34" s="33"/>
      <c r="J34" s="33"/>
      <c r="K34" s="33"/>
      <c r="L34" s="33"/>
    </row>
    <row r="35" spans="1:12" x14ac:dyDescent="0.3">
      <c r="A35" s="44"/>
      <c r="B35" s="17" t="s">
        <v>333</v>
      </c>
      <c r="C35" s="8" t="s">
        <v>296</v>
      </c>
      <c r="D35" s="9" t="str">
        <f>IF(ISERROR(VLOOKUP(Tableau6[[#This Row],[Pins]],BDD!$J$3:$K$48,2,FALSE)),"",VLOOKUP(Tableau6[[#This Row],[Pins]],BDD!$J$3:$K$48,2,FALSE))</f>
        <v>D5</v>
      </c>
      <c r="E35" s="35" t="s">
        <v>13</v>
      </c>
      <c r="F35" s="32" t="str" cm="1">
        <f t="array" ref="F35:I35">_xlfn._xlws.FILTER(_xlfn.XLOOKUP(Tableau6[[#This Row],[Pins]],Tableau1[Pin nucleo],Tableau1[[ADC]:[CAN]],"",0,1),NOT(ISBLANK(_xlfn.XLOOKUP(Tableau6[[#This Row],[Pins]],Tableau1[Pin nucleo],Tableau1[[ADC]:[CAN]],"",0,1))),"")</f>
        <v>TIM3_CH1</v>
      </c>
      <c r="G35" s="33" t="str">
        <v>SPI1_MISO</v>
      </c>
      <c r="H35" s="33" t="str">
        <v>SPI3_MISO</v>
      </c>
      <c r="I35" s="33" t="str">
        <v>I2C3_SDA</v>
      </c>
      <c r="J35" s="33"/>
      <c r="K35" s="33"/>
      <c r="L35" s="33"/>
    </row>
    <row r="36" spans="1:12" x14ac:dyDescent="0.3">
      <c r="A36" s="44"/>
      <c r="B36" s="17" t="s">
        <v>332</v>
      </c>
      <c r="C36" s="8" t="s">
        <v>297</v>
      </c>
      <c r="D36" s="9" t="str">
        <f>IF(ISERROR(VLOOKUP(Tableau6[[#This Row],[Pins]],BDD!$J$3:$K$48,2,FALSE)),"",VLOOKUP(Tableau6[[#This Row],[Pins]],BDD!$J$3:$K$48,2,FALSE))</f>
        <v>D12</v>
      </c>
      <c r="E36" s="35" t="s">
        <v>11</v>
      </c>
      <c r="F36" s="32" t="str" cm="1">
        <f t="array" ref="F36:I36">_xlfn._xlws.FILTER(_xlfn.XLOOKUP(Tableau6[[#This Row],[Pins]],Tableau1[Pin nucleo],Tableau1[[ADC]:[CAN]],"",0,1),NOT(ISBLANK(_xlfn.XLOOKUP(Tableau6[[#This Row],[Pins]],Tableau1[Pin nucleo],Tableau1[[ADC]:[CAN]],"",0,1))),"")</f>
        <v>ADC12_IN6</v>
      </c>
      <c r="G36" s="33" t="str">
        <v>TIM3_CH1</v>
      </c>
      <c r="H36" s="33" t="str">
        <v>TIM13_CH1</v>
      </c>
      <c r="I36" s="33" t="str">
        <v>SPI1_MISO</v>
      </c>
      <c r="J36" s="33"/>
      <c r="K36" s="33"/>
      <c r="L36" s="33"/>
    </row>
    <row r="37" spans="1:12" x14ac:dyDescent="0.3">
      <c r="A37" s="44"/>
      <c r="B37" s="17" t="s">
        <v>331</v>
      </c>
      <c r="C37" s="8" t="s">
        <v>298</v>
      </c>
      <c r="D37" s="9" t="str">
        <f>IF(ISERROR(VLOOKUP(Tableau6[[#This Row],[Pins]],BDD!$J$3:$K$48,2,FALSE)),"",VLOOKUP(Tableau6[[#This Row],[Pins]],BDD!$J$3:$K$48,2,FALSE))</f>
        <v>diagonable basse D12</v>
      </c>
      <c r="E37" s="35" t="s">
        <v>167</v>
      </c>
      <c r="F37" s="32" t="str" cm="1">
        <f t="array" ref="F37:G37">_xlfn._xlws.FILTER(_xlfn.XLOOKUP(Tableau6[[#This Row],[Pins]],Tableau1[Pin nucleo],Tableau1[[ADC]:[CAN]],"",0,1),NOT(ISBLANK(_xlfn.XLOOKUP(Tableau6[[#This Row],[Pins]],Tableau1[Pin nucleo],Tableau1[[ADC]:[CAN]],"",0,1))),"")</f>
        <v>TIM1_CH4</v>
      </c>
      <c r="G37" s="33" t="str">
        <v>CAN1_RX</v>
      </c>
      <c r="H37" s="33"/>
      <c r="I37" s="33"/>
      <c r="J37" s="33"/>
      <c r="K37" s="33"/>
      <c r="L37" s="33"/>
    </row>
    <row r="38" spans="1:12" x14ac:dyDescent="0.3">
      <c r="A38" s="41" t="s">
        <v>294</v>
      </c>
      <c r="B38" s="16" t="s">
        <v>294</v>
      </c>
      <c r="C38" s="19" t="s">
        <v>300</v>
      </c>
      <c r="D38" s="36" t="str">
        <f>IF(ISERROR(VLOOKUP(Tableau6[[#This Row],[Pins]],BDD!$J$3:$K$48,2,FALSE)),"",VLOOKUP(Tableau6[[#This Row],[Pins]],BDD!$J$3:$K$48,2,FALSE))</f>
        <v>A1</v>
      </c>
      <c r="E38" s="31" t="s">
        <v>22</v>
      </c>
      <c r="F38" s="32" t="str" cm="1">
        <f t="array" ref="F38:I38">_xlfn._xlws.FILTER(_xlfn.XLOOKUP(Tableau6[[#This Row],[Pins]],Tableau1[Pin nucleo],Tableau1[[ADC]:[CAN]],"",0,1),NOT(ISBLANK(_xlfn.XLOOKUP(Tableau6[[#This Row],[Pins]],Tableau1[Pin nucleo],Tableau1[[ADC]:[CAN]],"",0,1))),"")</f>
        <v>ADC123_IN1</v>
      </c>
      <c r="G38" s="33" t="str">
        <v>UART4_RX</v>
      </c>
      <c r="H38" s="33" t="str">
        <v>TIM2_CH2</v>
      </c>
      <c r="I38" s="33" t="str">
        <v>TIM5_CH2</v>
      </c>
      <c r="J38" s="33"/>
      <c r="K38" s="33"/>
      <c r="L38" s="33"/>
    </row>
  </sheetData>
  <mergeCells count="5">
    <mergeCell ref="A3:A26"/>
    <mergeCell ref="A34:A37"/>
    <mergeCell ref="A32:A33"/>
    <mergeCell ref="A28:A31"/>
    <mergeCell ref="F2:L2"/>
  </mergeCells>
  <phoneticPr fontId="5" type="noConversion"/>
  <conditionalFormatting sqref="B3:L38">
    <cfRule type="expression" dxfId="1" priority="2">
      <formula>MOD(ROW(),2)=0</formula>
    </cfRule>
  </conditionalFormatting>
  <conditionalFormatting sqref="E3:E26 E30:E32 E38">
    <cfRule type="duplicateValues" dxfId="0" priority="1"/>
  </conditionalFormatting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B47775E-DB54-4618-B5B4-9B9E317A967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Alban &lt;3</vt:lpstr>
      <vt:lpstr>BDD</vt:lpstr>
      <vt:lpstr>Pins Restant</vt:lpstr>
      <vt:lpstr>Nucléo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 Vachet</dc:creator>
  <cp:lastModifiedBy>Léo Vachet</cp:lastModifiedBy>
  <dcterms:created xsi:type="dcterms:W3CDTF">2022-04-22T11:32:44Z</dcterms:created>
  <dcterms:modified xsi:type="dcterms:W3CDTF">2023-05-15T09:09:47Z</dcterms:modified>
</cp:coreProperties>
</file>