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o\Documents\UNI\Rese412\"/>
    </mc:Choice>
  </mc:AlternateContent>
  <xr:revisionPtr revIDLastSave="0" documentId="8_{F5DA69D9-23F7-493F-95A4-9E41062391E1}" xr6:coauthVersionLast="45" xr6:coauthVersionMax="45" xr10:uidLastSave="{00000000-0000-0000-0000-000000000000}"/>
  <bookViews>
    <workbookView xWindow="-108" yWindow="-108" windowWidth="23256" windowHeight="12576" xr2:uid="{646AD3DC-1AB3-42B9-A3AD-BA244090FEC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4" i="1" l="1"/>
  <c r="R13" i="1"/>
  <c r="R12" i="1"/>
  <c r="R11" i="1"/>
  <c r="R10" i="1"/>
  <c r="R9" i="1"/>
  <c r="R8" i="1"/>
  <c r="R7" i="1"/>
  <c r="R6" i="1"/>
  <c r="Q14" i="1"/>
  <c r="Q13" i="1"/>
  <c r="Q12" i="1"/>
  <c r="Q11" i="1"/>
  <c r="Q10" i="1"/>
  <c r="Q9" i="1"/>
  <c r="Q8" i="1"/>
  <c r="Q7" i="1"/>
  <c r="Q6" i="1"/>
  <c r="Q5" i="1"/>
  <c r="C11" i="1"/>
  <c r="C10" i="1"/>
  <c r="C9" i="1"/>
  <c r="C8" i="1"/>
  <c r="C6" i="1"/>
  <c r="B7" i="1"/>
  <c r="C7" i="1" s="1"/>
  <c r="L11" i="1"/>
  <c r="L7" i="1"/>
  <c r="K15" i="1"/>
  <c r="L14" i="1" s="1"/>
  <c r="K14" i="1"/>
  <c r="L13" i="1" s="1"/>
  <c r="K13" i="1"/>
  <c r="L12" i="1" s="1"/>
  <c r="K12" i="1"/>
  <c r="K11" i="1"/>
  <c r="L10" i="1" s="1"/>
  <c r="K10" i="1"/>
  <c r="L9" i="1" s="1"/>
  <c r="K9" i="1"/>
  <c r="L8" i="1" s="1"/>
  <c r="K8" i="1"/>
  <c r="K7" i="1"/>
  <c r="L6" i="1" s="1"/>
  <c r="K6" i="1"/>
  <c r="K5" i="1"/>
</calcChain>
</file>

<file path=xl/sharedStrings.xml><?xml version="1.0" encoding="utf-8"?>
<sst xmlns="http://schemas.openxmlformats.org/spreadsheetml/2006/main" count="12" uniqueCount="10">
  <si>
    <t>time</t>
  </si>
  <si>
    <t xml:space="preserve">differences </t>
  </si>
  <si>
    <t>3000 ah battery tested at 24V 1A</t>
  </si>
  <si>
    <t>2000 ah battery tested at 24v 6A</t>
  </si>
  <si>
    <t xml:space="preserve">charge percentage </t>
  </si>
  <si>
    <t>charge percentage</t>
  </si>
  <si>
    <t xml:space="preserve">time </t>
  </si>
  <si>
    <t xml:space="preserve">difference </t>
  </si>
  <si>
    <t>4200 ah battery tested at 31v at 9A</t>
  </si>
  <si>
    <t>differences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</si>
</sst>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2000ah</a:t>
            </a:r>
            <a:r>
              <a:rPr lang="en-NZ" baseline="0"/>
              <a:t> battery charge rate 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Sheet1!$A$5:$A$12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77.7</c:v>
                </c:pt>
              </c:numCache>
            </c:numRef>
          </c:xVal>
          <c:yVal>
            <c:numRef>
              <c:f>Sheet1!$B$5:$B$12</c:f>
              <c:numCache>
                <c:formatCode>General</c:formatCode>
                <c:ptCount val="8"/>
                <c:pt idx="0">
                  <c:v>140</c:v>
                </c:pt>
                <c:pt idx="1">
                  <c:v>266</c:v>
                </c:pt>
                <c:pt idx="2">
                  <c:v>395</c:v>
                </c:pt>
                <c:pt idx="3">
                  <c:v>524</c:v>
                </c:pt>
                <c:pt idx="4">
                  <c:v>653</c:v>
                </c:pt>
                <c:pt idx="5">
                  <c:v>783</c:v>
                </c:pt>
                <c:pt idx="6">
                  <c:v>911</c:v>
                </c:pt>
                <c:pt idx="7">
                  <c:v>1009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CA-4740-BA95-C12B4E837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139056"/>
        <c:axId val="339136760"/>
      </c:scatterChart>
      <c:valAx>
        <c:axId val="33913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Charge</a:t>
                </a:r>
                <a:r>
                  <a:rPr lang="en-NZ" baseline="0"/>
                  <a:t> percentage 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136760"/>
        <c:crosses val="autoZero"/>
        <c:crossBetween val="midCat"/>
      </c:valAx>
      <c:valAx>
        <c:axId val="33913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</a:t>
                </a:r>
                <a:r>
                  <a:rPr lang="en-NZ" baseline="0"/>
                  <a:t> (s)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13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3000ah</a:t>
            </a:r>
            <a:r>
              <a:rPr lang="en-NZ" baseline="0"/>
              <a:t> battery charge rate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Sheet1!$J$5:$J$15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113</c:v>
                </c:pt>
              </c:numCache>
            </c:numRef>
          </c:xVal>
          <c:yVal>
            <c:numRef>
              <c:f>Sheet1!$K$5:$K$15</c:f>
              <c:numCache>
                <c:formatCode>General</c:formatCode>
                <c:ptCount val="11"/>
                <c:pt idx="0">
                  <c:v>1201</c:v>
                </c:pt>
                <c:pt idx="1">
                  <c:v>2407</c:v>
                </c:pt>
                <c:pt idx="2">
                  <c:v>3622</c:v>
                </c:pt>
                <c:pt idx="3">
                  <c:v>4795</c:v>
                </c:pt>
                <c:pt idx="4">
                  <c:v>6045</c:v>
                </c:pt>
                <c:pt idx="5">
                  <c:v>7209</c:v>
                </c:pt>
                <c:pt idx="6">
                  <c:v>8435</c:v>
                </c:pt>
                <c:pt idx="7">
                  <c:v>9605</c:v>
                </c:pt>
                <c:pt idx="8">
                  <c:v>10818</c:v>
                </c:pt>
                <c:pt idx="9">
                  <c:v>12020</c:v>
                </c:pt>
                <c:pt idx="10">
                  <c:v>13545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40-4A27-9E20-08DA9DCC0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087280"/>
        <c:axId val="463085312"/>
      </c:scatterChart>
      <c:valAx>
        <c:axId val="46308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Charge</a:t>
                </a:r>
                <a:r>
                  <a:rPr lang="en-NZ" baseline="0"/>
                  <a:t> percentage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85312"/>
        <c:crosses val="autoZero"/>
        <c:crossBetween val="midCat"/>
      </c:valAx>
      <c:valAx>
        <c:axId val="46308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</a:t>
                </a:r>
                <a:r>
                  <a:rPr lang="en-NZ" baseline="0"/>
                  <a:t> (s)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8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4200ah</a:t>
            </a:r>
            <a:r>
              <a:rPr lang="en-NZ" baseline="0"/>
              <a:t> battery charge rate 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Sheet1!$P$5:$P$14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99.3</c:v>
                </c:pt>
              </c:numCache>
            </c:numRef>
          </c:xVal>
          <c:yVal>
            <c:numRef>
              <c:f>Sheet1!$Q$5:$Q$14</c:f>
              <c:numCache>
                <c:formatCode>General</c:formatCode>
                <c:ptCount val="10"/>
                <c:pt idx="0">
                  <c:v>208</c:v>
                </c:pt>
                <c:pt idx="1">
                  <c:v>388</c:v>
                </c:pt>
                <c:pt idx="2">
                  <c:v>570</c:v>
                </c:pt>
                <c:pt idx="3">
                  <c:v>750</c:v>
                </c:pt>
                <c:pt idx="4">
                  <c:v>930</c:v>
                </c:pt>
                <c:pt idx="5">
                  <c:v>1112</c:v>
                </c:pt>
                <c:pt idx="6">
                  <c:v>1285</c:v>
                </c:pt>
                <c:pt idx="7">
                  <c:v>1471</c:v>
                </c:pt>
                <c:pt idx="8">
                  <c:v>1650</c:v>
                </c:pt>
                <c:pt idx="9">
                  <c:v>1801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96-4692-9A01-680C3D707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163768"/>
        <c:axId val="568157208"/>
      </c:scatterChart>
      <c:valAx>
        <c:axId val="568163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Charge</a:t>
                </a:r>
                <a:r>
                  <a:rPr lang="en-NZ" baseline="0"/>
                  <a:t> percentage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157208"/>
        <c:crosses val="autoZero"/>
        <c:crossBetween val="midCat"/>
      </c:valAx>
      <c:valAx>
        <c:axId val="56815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</a:t>
                </a:r>
                <a:r>
                  <a:rPr lang="en-NZ" baseline="0"/>
                  <a:t> (s)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163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137160</xdr:rowOff>
    </xdr:from>
    <xdr:to>
      <xdr:col>6</xdr:col>
      <xdr:colOff>129540</xdr:colOff>
      <xdr:row>29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CB349-9A88-46D9-AEB8-797C1EB72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228600</xdr:colOff>
      <xdr:row>15</xdr:row>
      <xdr:rowOff>167640</xdr:rowOff>
    </xdr:from>
    <xdr:to>
      <xdr:col>13</xdr:col>
      <xdr:colOff>297180</xdr:colOff>
      <xdr:row>29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0EC040-2F37-4909-BA9B-7C74A821A1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16</xdr:row>
      <xdr:rowOff>7620</xdr:rowOff>
    </xdr:from>
    <xdr:to>
      <xdr:col>20</xdr:col>
      <xdr:colOff>320040</xdr:colOff>
      <xdr:row>28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12EF0B-2052-466A-9EEB-6B30049121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35DC1-1E69-4F30-B150-98E9300DA76A}">
  <dimension ref="A3:R15"/>
  <sheetViews>
    <sheetView tabSelected="1" topLeftCell="A6" workbookViewId="0">
      <selection activeCell="P5" sqref="P5:Q14"/>
    </sheetView>
  </sheetViews>
  <sheetFormatPr defaultRowHeight="14.4" x14ac:dyDescent="0.3"/>
  <sheetData>
    <row r="3" spans="1:18" x14ac:dyDescent="0.3">
      <c r="A3" t="s">
        <v>3</v>
      </c>
      <c r="J3" t="s">
        <v>2</v>
      </c>
      <c r="P3" t="s">
        <v>8</v>
      </c>
    </row>
    <row r="4" spans="1:18" x14ac:dyDescent="0.3">
      <c r="A4" t="s">
        <v>4</v>
      </c>
      <c r="B4" t="s">
        <v>6</v>
      </c>
      <c r="C4" t="s">
        <v>7</v>
      </c>
      <c r="J4" t="s">
        <v>5</v>
      </c>
      <c r="K4" t="s">
        <v>0</v>
      </c>
      <c r="L4" t="s">
        <v>1</v>
      </c>
      <c r="P4" t="s">
        <v>4</v>
      </c>
      <c r="Q4" t="s">
        <v>0</v>
      </c>
      <c r="R4" t="s">
        <v>9</v>
      </c>
    </row>
    <row r="5" spans="1:18" x14ac:dyDescent="0.3">
      <c r="A5">
        <v>10</v>
      </c>
      <c r="B5">
        <v>140</v>
      </c>
      <c r="C5">
        <v>140</v>
      </c>
      <c r="J5">
        <v>10</v>
      </c>
      <c r="K5">
        <f>20*60 +1</f>
        <v>1201</v>
      </c>
      <c r="L5">
        <v>1201</v>
      </c>
      <c r="P5">
        <v>10</v>
      </c>
      <c r="Q5">
        <f xml:space="preserve"> 3*60 + 28</f>
        <v>208</v>
      </c>
      <c r="R5">
        <v>208</v>
      </c>
    </row>
    <row r="6" spans="1:18" x14ac:dyDescent="0.3">
      <c r="A6">
        <v>20</v>
      </c>
      <c r="B6">
        <v>266</v>
      </c>
      <c r="C6">
        <f>B6-B5</f>
        <v>126</v>
      </c>
      <c r="J6">
        <v>20</v>
      </c>
      <c r="K6">
        <f xml:space="preserve"> 40*60+7</f>
        <v>2407</v>
      </c>
      <c r="L6">
        <f>K7-K6</f>
        <v>1215</v>
      </c>
      <c r="P6">
        <v>20</v>
      </c>
      <c r="Q6">
        <f xml:space="preserve"> 6*60 + 28</f>
        <v>388</v>
      </c>
      <c r="R6">
        <f>Q6-Q5</f>
        <v>180</v>
      </c>
    </row>
    <row r="7" spans="1:18" x14ac:dyDescent="0.3">
      <c r="A7">
        <v>30</v>
      </c>
      <c r="B7">
        <f>360+35</f>
        <v>395</v>
      </c>
      <c r="C7">
        <f>B7-B6</f>
        <v>129</v>
      </c>
      <c r="J7">
        <v>30</v>
      </c>
      <c r="K7">
        <f>60*60+22</f>
        <v>3622</v>
      </c>
      <c r="L7">
        <f>K8-K7</f>
        <v>1173</v>
      </c>
      <c r="P7">
        <v>30</v>
      </c>
      <c r="Q7">
        <f>60*9 + 30</f>
        <v>570</v>
      </c>
      <c r="R7">
        <f>Q7-Q6</f>
        <v>182</v>
      </c>
    </row>
    <row r="8" spans="1:18" x14ac:dyDescent="0.3">
      <c r="A8">
        <v>40</v>
      </c>
      <c r="B8">
        <v>524</v>
      </c>
      <c r="C8">
        <f>B8-B7</f>
        <v>129</v>
      </c>
      <c r="J8">
        <v>40</v>
      </c>
      <c r="K8">
        <f xml:space="preserve"> 60*79+ 55</f>
        <v>4795</v>
      </c>
      <c r="L8">
        <f>K9-K8</f>
        <v>1250</v>
      </c>
      <c r="P8">
        <v>40</v>
      </c>
      <c r="Q8">
        <f xml:space="preserve"> 60*12+ 30</f>
        <v>750</v>
      </c>
      <c r="R8">
        <f>Q8-Q7</f>
        <v>180</v>
      </c>
    </row>
    <row r="9" spans="1:18" x14ac:dyDescent="0.3">
      <c r="A9">
        <v>50</v>
      </c>
      <c r="B9">
        <v>653</v>
      </c>
      <c r="C9">
        <f>B9-B8</f>
        <v>129</v>
      </c>
      <c r="J9">
        <v>50</v>
      </c>
      <c r="K9">
        <f>60*100+ 45</f>
        <v>6045</v>
      </c>
      <c r="L9">
        <f>K10-K9</f>
        <v>1164</v>
      </c>
      <c r="P9">
        <v>50</v>
      </c>
      <c r="Q9">
        <f xml:space="preserve"> 60*15 + 30</f>
        <v>930</v>
      </c>
      <c r="R9">
        <f>Q9-Q8</f>
        <v>180</v>
      </c>
    </row>
    <row r="10" spans="1:18" x14ac:dyDescent="0.3">
      <c r="A10">
        <v>60</v>
      </c>
      <c r="B10">
        <v>783</v>
      </c>
      <c r="C10">
        <f>B10-B9</f>
        <v>130</v>
      </c>
      <c r="J10">
        <v>60</v>
      </c>
      <c r="K10">
        <f>120 *60+9</f>
        <v>7209</v>
      </c>
      <c r="L10">
        <f>K11-K10</f>
        <v>1226</v>
      </c>
      <c r="P10">
        <v>60</v>
      </c>
      <c r="Q10">
        <f xml:space="preserve"> 60*18 +32</f>
        <v>1112</v>
      </c>
      <c r="R10">
        <f>Q10-Q9</f>
        <v>182</v>
      </c>
    </row>
    <row r="11" spans="1:18" x14ac:dyDescent="0.3">
      <c r="A11">
        <v>70</v>
      </c>
      <c r="B11">
        <v>911</v>
      </c>
      <c r="C11">
        <f>B11-B10</f>
        <v>128</v>
      </c>
      <c r="J11">
        <v>70</v>
      </c>
      <c r="K11">
        <f>60*140+35</f>
        <v>8435</v>
      </c>
      <c r="L11">
        <f>K12-K11</f>
        <v>1170</v>
      </c>
      <c r="P11">
        <v>70</v>
      </c>
      <c r="Q11">
        <f xml:space="preserve"> 60* 21 + 25</f>
        <v>1285</v>
      </c>
      <c r="R11">
        <f>Q11-Q10</f>
        <v>173</v>
      </c>
    </row>
    <row r="12" spans="1:18" x14ac:dyDescent="0.3">
      <c r="A12">
        <v>77.7</v>
      </c>
      <c r="B12">
        <v>1009</v>
      </c>
      <c r="J12">
        <v>80</v>
      </c>
      <c r="K12">
        <f>60*160+5</f>
        <v>9605</v>
      </c>
      <c r="L12">
        <f>K13-K12</f>
        <v>1213</v>
      </c>
      <c r="P12">
        <v>80</v>
      </c>
      <c r="Q12">
        <f>24 *60 +31</f>
        <v>1471</v>
      </c>
      <c r="R12">
        <f>Q12-Q11</f>
        <v>186</v>
      </c>
    </row>
    <row r="13" spans="1:18" x14ac:dyDescent="0.3">
      <c r="J13">
        <v>90</v>
      </c>
      <c r="K13">
        <f xml:space="preserve"> 60 *180 + 18</f>
        <v>10818</v>
      </c>
      <c r="L13">
        <f>K14-K13</f>
        <v>1202</v>
      </c>
      <c r="P13">
        <v>90</v>
      </c>
      <c r="Q13">
        <f>60 *27+ 30</f>
        <v>1650</v>
      </c>
      <c r="R13">
        <f>Q13-Q12</f>
        <v>179</v>
      </c>
    </row>
    <row r="14" spans="1:18" x14ac:dyDescent="0.3">
      <c r="J14">
        <v>100</v>
      </c>
      <c r="K14">
        <f>60*200 + 20</f>
        <v>12020</v>
      </c>
      <c r="L14">
        <f>K15-K14</f>
        <v>1525</v>
      </c>
      <c r="P14">
        <v>99.3</v>
      </c>
      <c r="Q14">
        <f xml:space="preserve"> 60 *30 +1</f>
        <v>1801</v>
      </c>
      <c r="R14">
        <f>Q14-Q13</f>
        <v>151</v>
      </c>
    </row>
    <row r="15" spans="1:18" x14ac:dyDescent="0.3">
      <c r="J15">
        <v>113</v>
      </c>
      <c r="K15">
        <f xml:space="preserve"> 60*225 + 45</f>
        <v>13545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seano</dc:creator>
  <cp:lastModifiedBy>seano</cp:lastModifiedBy>
  <dcterms:created xsi:type="dcterms:W3CDTF">2020-09-30T05:03:33Z</dcterms:created>
  <dcterms:modified xsi:type="dcterms:W3CDTF">2020-09-30T05:34:19Z</dcterms:modified>
</cp:coreProperties>
</file>