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8800" windowHeight="12300"/>
  </bookViews>
  <sheets>
    <sheet name="Activity Plan (RETAS SCHEDULE) " sheetId="9" r:id="rId1"/>
    <sheet name="Activity Plan (RETAS SCHEDU #2" sheetId="11" r:id="rId2"/>
    <sheet name="Kuliah Reza" sheetId="7" r:id="rId3"/>
    <sheet name="Kuliah Talitha" sheetId="10" r:id="rId4"/>
    <sheet name="RAB" sheetId="2" r:id="rId5"/>
    <sheet name="List Seragam Keluarga" sheetId="4" r:id="rId6"/>
    <sheet name="List Seserahan" sheetId="3" r:id="rId7"/>
    <sheet name="Income" sheetId="1" r:id="rId8"/>
    <sheet name="Monthly Expenses" sheetId="6" r:id="rId9"/>
    <sheet name="HISTORY DATE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2" i="11" l="1"/>
  <c r="AK81" i="11"/>
  <c r="AK65" i="11"/>
  <c r="AK64" i="11"/>
  <c r="AK63" i="11"/>
  <c r="AK62" i="11"/>
  <c r="AK61" i="11"/>
  <c r="AK60" i="11"/>
  <c r="AK56" i="11"/>
  <c r="AK49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16" i="11"/>
  <c r="AK94" i="11" s="1"/>
  <c r="AK10" i="11"/>
  <c r="AK9" i="11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J43" i="10"/>
  <c r="H43" i="10"/>
  <c r="G43" i="10"/>
  <c r="J42" i="10"/>
  <c r="H42" i="10"/>
  <c r="G42" i="10"/>
  <c r="J41" i="10"/>
  <c r="H41" i="10"/>
  <c r="G41" i="10"/>
  <c r="J40" i="10"/>
  <c r="H40" i="10"/>
  <c r="G40" i="10"/>
  <c r="J39" i="10"/>
  <c r="H39" i="10"/>
  <c r="G39" i="10"/>
  <c r="J38" i="10"/>
  <c r="H38" i="10"/>
  <c r="G38" i="10"/>
  <c r="J37" i="10"/>
  <c r="H37" i="10"/>
  <c r="G37" i="10"/>
  <c r="J36" i="10"/>
  <c r="H36" i="10"/>
  <c r="G36" i="10"/>
  <c r="J35" i="10"/>
  <c r="H35" i="10"/>
  <c r="G35" i="10"/>
  <c r="J34" i="10"/>
  <c r="H34" i="10"/>
  <c r="G34" i="10"/>
  <c r="J33" i="10"/>
  <c r="H33" i="10"/>
  <c r="G33" i="10"/>
  <c r="J32" i="10"/>
  <c r="H32" i="10"/>
  <c r="G32" i="10"/>
  <c r="J31" i="10"/>
  <c r="H31" i="10"/>
  <c r="G31" i="10"/>
  <c r="J30" i="10"/>
  <c r="H30" i="10"/>
  <c r="G30" i="10"/>
  <c r="J29" i="10"/>
  <c r="H29" i="10"/>
  <c r="G29" i="10"/>
  <c r="J28" i="10"/>
  <c r="H28" i="10"/>
  <c r="G28" i="10"/>
  <c r="J27" i="10"/>
  <c r="H27" i="10"/>
  <c r="G27" i="10"/>
  <c r="J26" i="10"/>
  <c r="H26" i="10"/>
  <c r="G26" i="10"/>
  <c r="J25" i="10"/>
  <c r="H25" i="10"/>
  <c r="G25" i="10"/>
  <c r="J24" i="10"/>
  <c r="H24" i="10"/>
  <c r="G24" i="10"/>
  <c r="J23" i="10"/>
  <c r="H23" i="10"/>
  <c r="G23" i="10"/>
  <c r="J22" i="10"/>
  <c r="H22" i="10"/>
  <c r="G22" i="10"/>
  <c r="J21" i="10"/>
  <c r="H21" i="10"/>
  <c r="G21" i="10"/>
  <c r="J20" i="10"/>
  <c r="H20" i="10"/>
  <c r="G20" i="10"/>
  <c r="J19" i="10"/>
  <c r="H19" i="10"/>
  <c r="G19" i="10"/>
  <c r="J18" i="10"/>
  <c r="H18" i="10"/>
  <c r="G18" i="10"/>
  <c r="J17" i="10"/>
  <c r="H17" i="10"/>
  <c r="G17" i="10"/>
  <c r="J16" i="10"/>
  <c r="H16" i="10"/>
  <c r="G16" i="10"/>
  <c r="J15" i="10"/>
  <c r="H15" i="10"/>
  <c r="G15" i="10"/>
  <c r="J14" i="10"/>
  <c r="H14" i="10"/>
  <c r="G14" i="10"/>
  <c r="J13" i="10"/>
  <c r="H13" i="10"/>
  <c r="G13" i="10"/>
  <c r="J12" i="10"/>
  <c r="H12" i="10"/>
  <c r="G12" i="10"/>
  <c r="J11" i="10"/>
  <c r="H11" i="10"/>
  <c r="G11" i="10"/>
  <c r="J10" i="10"/>
  <c r="H10" i="10"/>
  <c r="G10" i="10"/>
  <c r="J9" i="10"/>
  <c r="H9" i="10"/>
  <c r="G9" i="10"/>
  <c r="J8" i="10"/>
  <c r="H8" i="10"/>
  <c r="G8" i="10"/>
  <c r="J7" i="10"/>
  <c r="H7" i="10"/>
  <c r="G7" i="10"/>
  <c r="J6" i="10"/>
  <c r="H6" i="10"/>
  <c r="G6" i="10"/>
  <c r="J5" i="10"/>
  <c r="H5" i="10"/>
  <c r="G5" i="10"/>
  <c r="J4" i="10"/>
  <c r="H4" i="10"/>
  <c r="G4" i="10"/>
  <c r="AL80" i="9" l="1"/>
  <c r="AK79" i="9"/>
  <c r="AK63" i="9"/>
  <c r="AK62" i="9"/>
  <c r="AK61" i="9"/>
  <c r="AK60" i="9"/>
  <c r="AK59" i="9"/>
  <c r="AK58" i="9"/>
  <c r="AK40" i="9"/>
  <c r="AK39" i="9"/>
  <c r="AK38" i="9"/>
  <c r="AK37" i="9"/>
  <c r="AK36" i="9"/>
  <c r="AK35" i="9"/>
  <c r="AK34" i="9"/>
  <c r="AK33" i="9"/>
  <c r="AK32" i="9"/>
  <c r="AK31" i="9"/>
  <c r="AK30" i="9"/>
  <c r="AK29" i="9"/>
  <c r="AK56" i="9"/>
  <c r="AK49" i="9"/>
  <c r="AK46" i="9"/>
  <c r="AK45" i="9"/>
  <c r="AK44" i="9"/>
  <c r="AK43" i="9"/>
  <c r="AK42" i="9"/>
  <c r="AK41" i="9"/>
  <c r="AK16" i="9"/>
  <c r="AK10" i="9"/>
  <c r="AK9" i="9"/>
  <c r="AK92" i="9" l="1"/>
  <c r="H64" i="7"/>
  <c r="H65" i="7"/>
  <c r="H66" i="7"/>
  <c r="H67" i="7"/>
  <c r="H68" i="7"/>
  <c r="H69" i="7"/>
  <c r="H70" i="7"/>
  <c r="H71" i="7"/>
  <c r="G65" i="7"/>
  <c r="G66" i="7"/>
  <c r="G67" i="7"/>
  <c r="G68" i="7"/>
  <c r="G69" i="7"/>
  <c r="G70" i="7"/>
  <c r="G71" i="7"/>
  <c r="G64" i="7"/>
  <c r="H54" i="7"/>
  <c r="H55" i="7"/>
  <c r="H56" i="7"/>
  <c r="H57" i="7"/>
  <c r="H58" i="7"/>
  <c r="H59" i="7"/>
  <c r="H60" i="7"/>
  <c r="H61" i="7"/>
  <c r="H62" i="7"/>
  <c r="H63" i="7"/>
  <c r="G55" i="7"/>
  <c r="G56" i="7"/>
  <c r="G57" i="7"/>
  <c r="G58" i="7"/>
  <c r="G59" i="7"/>
  <c r="G60" i="7"/>
  <c r="G61" i="7"/>
  <c r="G62" i="7"/>
  <c r="G63" i="7"/>
  <c r="G54" i="7"/>
  <c r="H47" i="7"/>
  <c r="H48" i="7"/>
  <c r="H49" i="7"/>
  <c r="H50" i="7"/>
  <c r="H51" i="7"/>
  <c r="H52" i="7"/>
  <c r="H53" i="7"/>
  <c r="H44" i="7"/>
  <c r="H45" i="7"/>
  <c r="H46" i="7"/>
  <c r="G45" i="7"/>
  <c r="G46" i="7"/>
  <c r="G47" i="7"/>
  <c r="G48" i="7"/>
  <c r="G49" i="7"/>
  <c r="G50" i="7"/>
  <c r="G51" i="7"/>
  <c r="G52" i="7"/>
  <c r="G53" i="7"/>
  <c r="G44" i="7"/>
  <c r="G35" i="7"/>
  <c r="G36" i="7"/>
  <c r="G37" i="7"/>
  <c r="G38" i="7"/>
  <c r="G39" i="7"/>
  <c r="G40" i="7"/>
  <c r="G41" i="7"/>
  <c r="G42" i="7"/>
  <c r="G43" i="7"/>
  <c r="G34" i="7"/>
  <c r="G24" i="7"/>
  <c r="G25" i="7"/>
  <c r="G26" i="7"/>
  <c r="G27" i="7"/>
  <c r="G28" i="7"/>
  <c r="G29" i="7"/>
  <c r="G30" i="7"/>
  <c r="G31" i="7"/>
  <c r="G32" i="7"/>
  <c r="G33" i="7"/>
  <c r="G23" i="7"/>
  <c r="G13" i="7"/>
  <c r="G14" i="7"/>
  <c r="G15" i="7"/>
  <c r="G16" i="7"/>
  <c r="G17" i="7"/>
  <c r="G18" i="7"/>
  <c r="G19" i="7"/>
  <c r="G20" i="7"/>
  <c r="G21" i="7"/>
  <c r="G22" i="7"/>
  <c r="G12" i="7"/>
  <c r="G5" i="7"/>
  <c r="G6" i="7"/>
  <c r="G7" i="7"/>
  <c r="G8" i="7"/>
  <c r="G9" i="7"/>
  <c r="G10" i="7"/>
  <c r="G11" i="7"/>
  <c r="G4" i="7"/>
  <c r="J43" i="7" l="1"/>
  <c r="H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5" i="7"/>
  <c r="H6" i="7"/>
  <c r="H7" i="7"/>
  <c r="H8" i="7"/>
  <c r="H9" i="7"/>
  <c r="H4" i="7"/>
  <c r="V12" i="5" l="1"/>
  <c r="T12" i="5"/>
  <c r="C21" i="6" l="1"/>
  <c r="L10" i="5" l="1"/>
  <c r="N10" i="5" s="1"/>
  <c r="P10" i="5" s="1"/>
  <c r="R10" i="5" s="1"/>
  <c r="T10" i="5" s="1"/>
  <c r="V10" i="5" s="1"/>
  <c r="X10" i="5" s="1"/>
  <c r="L13" i="5"/>
  <c r="N13" i="5" s="1"/>
  <c r="P13" i="5" s="1"/>
  <c r="R13" i="5" s="1"/>
  <c r="L9" i="5"/>
  <c r="N9" i="5" s="1"/>
  <c r="P9" i="5" s="1"/>
  <c r="R9" i="5" s="1"/>
  <c r="T9" i="5" s="1"/>
  <c r="V9" i="5" s="1"/>
  <c r="L32" i="1" l="1"/>
  <c r="L20" i="1"/>
  <c r="K20" i="1"/>
  <c r="H45" i="1" l="1"/>
  <c r="E36" i="4" l="1"/>
  <c r="I19" i="2"/>
  <c r="D6" i="2"/>
  <c r="E10" i="2"/>
  <c r="E17" i="2" s="1"/>
  <c r="E12" i="2"/>
  <c r="C38" i="3"/>
  <c r="C33" i="3"/>
  <c r="C30" i="3"/>
  <c r="C24" i="3"/>
  <c r="C39" i="3" s="1"/>
  <c r="C18" i="3"/>
  <c r="C12" i="3"/>
  <c r="C6" i="3"/>
</calcChain>
</file>

<file path=xl/sharedStrings.xml><?xml version="1.0" encoding="utf-8"?>
<sst xmlns="http://schemas.openxmlformats.org/spreadsheetml/2006/main" count="1051" uniqueCount="382">
  <si>
    <t>Cincin</t>
  </si>
  <si>
    <t>Catering</t>
  </si>
  <si>
    <t>(35+25)</t>
  </si>
  <si>
    <t>Suvernir</t>
  </si>
  <si>
    <t>gedung</t>
  </si>
  <si>
    <t>Perhiasan</t>
  </si>
  <si>
    <t>Gelang</t>
  </si>
  <si>
    <t>Kalung</t>
  </si>
  <si>
    <t>Alat sholat</t>
  </si>
  <si>
    <t>Mukena</t>
  </si>
  <si>
    <t>Sajadah</t>
  </si>
  <si>
    <t>Tasbih</t>
  </si>
  <si>
    <t>Al-Quran</t>
  </si>
  <si>
    <t>Perlengkapan Mandi</t>
  </si>
  <si>
    <t>Handuk x2</t>
  </si>
  <si>
    <t>Shampo</t>
  </si>
  <si>
    <t>Pasta gigi &amp; sikat gigi</t>
  </si>
  <si>
    <t>Body care</t>
  </si>
  <si>
    <t>Lulur</t>
  </si>
  <si>
    <t>body serum</t>
  </si>
  <si>
    <t>Deodorant</t>
  </si>
  <si>
    <t>Skincare</t>
  </si>
  <si>
    <t>micellar water garnier</t>
  </si>
  <si>
    <t>sabun muka Safi</t>
  </si>
  <si>
    <t>Suncreen</t>
  </si>
  <si>
    <t>Paket Skincare skintific</t>
  </si>
  <si>
    <t>Aksesoris</t>
  </si>
  <si>
    <t>Underware</t>
  </si>
  <si>
    <t>Baju dinas</t>
  </si>
  <si>
    <t>CD x3</t>
  </si>
  <si>
    <t>Bra x3</t>
  </si>
  <si>
    <t>Sabun Mandi</t>
  </si>
  <si>
    <t>body lotion &amp; Parfum</t>
  </si>
  <si>
    <t>Sepatu Running x2</t>
  </si>
  <si>
    <t>Total Keseluruhan</t>
  </si>
  <si>
    <t>Keseluruhan</t>
  </si>
  <si>
    <t>Seserahan</t>
  </si>
  <si>
    <t>Harga</t>
  </si>
  <si>
    <t>katering all</t>
  </si>
  <si>
    <t>Total</t>
  </si>
  <si>
    <t>QTY</t>
  </si>
  <si>
    <t>Tamu Undangan</t>
  </si>
  <si>
    <t>Engagement (10)</t>
  </si>
  <si>
    <t>Wedding (80)</t>
  </si>
  <si>
    <t>Post-Marriage (Reza) (50)</t>
  </si>
  <si>
    <t>Item</t>
  </si>
  <si>
    <t>Seragam</t>
  </si>
  <si>
    <t>Bude Sri</t>
  </si>
  <si>
    <t>Bule Lilis</t>
  </si>
  <si>
    <t>Bule Sri</t>
  </si>
  <si>
    <t>Bule Mul</t>
  </si>
  <si>
    <t>Bule Wiwik</t>
  </si>
  <si>
    <t>Bude Uas</t>
  </si>
  <si>
    <t xml:space="preserve"> </t>
  </si>
  <si>
    <t>Keluarga Reza</t>
  </si>
  <si>
    <t>Mba Tika</t>
  </si>
  <si>
    <t>Mba Rika</t>
  </si>
  <si>
    <t xml:space="preserve">Mba Ayu </t>
  </si>
  <si>
    <t>Mba lina</t>
  </si>
  <si>
    <t xml:space="preserve">Cewe </t>
  </si>
  <si>
    <t>Cowo</t>
  </si>
  <si>
    <t>Pupung</t>
  </si>
  <si>
    <t>Om Jay</t>
  </si>
  <si>
    <t>Daffa</t>
  </si>
  <si>
    <t>Raffa</t>
  </si>
  <si>
    <t>El</t>
  </si>
  <si>
    <t>Ardan</t>
  </si>
  <si>
    <t>Safa</t>
  </si>
  <si>
    <t>Nisa (bulek Sri)</t>
  </si>
  <si>
    <t>Kakaknya Mba Lina</t>
  </si>
  <si>
    <t xml:space="preserve">Uti </t>
  </si>
  <si>
    <t>Nida</t>
  </si>
  <si>
    <t>Lia</t>
  </si>
  <si>
    <t>Lita</t>
  </si>
  <si>
    <t>Intan</t>
  </si>
  <si>
    <t>Mba Sari</t>
  </si>
  <si>
    <t>Bulek  1</t>
  </si>
  <si>
    <t>Bulek  2</t>
  </si>
  <si>
    <t>Bulek  3</t>
  </si>
  <si>
    <t>Rivo</t>
  </si>
  <si>
    <t>Hasan</t>
  </si>
  <si>
    <t>Hanif</t>
  </si>
  <si>
    <t>Rizky</t>
  </si>
  <si>
    <t>Yusuf</t>
  </si>
  <si>
    <t>Fafa</t>
  </si>
  <si>
    <t>Mba Iip</t>
  </si>
  <si>
    <t>Mba Pur</t>
  </si>
  <si>
    <t>Mba Nining</t>
  </si>
  <si>
    <t>Mba Nas</t>
  </si>
  <si>
    <t>Mba Nadia</t>
  </si>
  <si>
    <t>Mba Kardi</t>
  </si>
  <si>
    <t>Mba Sitri</t>
  </si>
  <si>
    <t>Mas Anto</t>
  </si>
  <si>
    <t>Mas Fajar</t>
  </si>
  <si>
    <t>Mas DWI</t>
  </si>
  <si>
    <t>Mas Kardi</t>
  </si>
  <si>
    <t>Om Mur</t>
  </si>
  <si>
    <t>Mas Angga</t>
  </si>
  <si>
    <t>Mas Atik</t>
  </si>
  <si>
    <t>Mas Sitri</t>
  </si>
  <si>
    <t>Om Badri</t>
  </si>
  <si>
    <t>Arik</t>
  </si>
  <si>
    <t>Reno</t>
  </si>
  <si>
    <t>Valen</t>
  </si>
  <si>
    <t>Rezi</t>
  </si>
  <si>
    <t>Rakhay</t>
  </si>
  <si>
    <t>Komo</t>
  </si>
  <si>
    <t>Rapi</t>
  </si>
  <si>
    <t>Rehan</t>
  </si>
  <si>
    <t>Afrizal</t>
  </si>
  <si>
    <t>Zaky</t>
  </si>
  <si>
    <t>Al</t>
  </si>
  <si>
    <t>Keluarga Talitha</t>
  </si>
  <si>
    <t>Mba Anti</t>
  </si>
  <si>
    <t>Tante Andri</t>
  </si>
  <si>
    <t>Tanten Tuti</t>
  </si>
  <si>
    <t xml:space="preserve">Tante Sofi </t>
  </si>
  <si>
    <t>Mbah Sri</t>
  </si>
  <si>
    <t>Nisa</t>
  </si>
  <si>
    <t>Danesh</t>
  </si>
  <si>
    <t>Cindy</t>
  </si>
  <si>
    <t>Istri wa edon 1</t>
  </si>
  <si>
    <t>Istri wa edon 2</t>
  </si>
  <si>
    <t>Mas Satria</t>
  </si>
  <si>
    <t>Om iyan</t>
  </si>
  <si>
    <t>Om Pais</t>
  </si>
  <si>
    <t>Om Sigit</t>
  </si>
  <si>
    <t>Arkan</t>
  </si>
  <si>
    <t>Alip</t>
  </si>
  <si>
    <t>Gandi</t>
  </si>
  <si>
    <t>Mbah Sri Kakung</t>
  </si>
  <si>
    <t>Cantika?</t>
  </si>
  <si>
    <t>Keluarga Bapak 1</t>
  </si>
  <si>
    <t>Keluarga Bapak 2</t>
  </si>
  <si>
    <t>Keluarga Bapak 3</t>
  </si>
  <si>
    <t>Tia</t>
  </si>
  <si>
    <t>KikI</t>
  </si>
  <si>
    <t>Riska</t>
  </si>
  <si>
    <t>Lecty</t>
  </si>
  <si>
    <t>Jijah</t>
  </si>
  <si>
    <t>Nana</t>
  </si>
  <si>
    <t>Kuliah</t>
  </si>
  <si>
    <t>Tunangan / Nikah</t>
  </si>
  <si>
    <t>After (Jpn/Rmh)</t>
  </si>
  <si>
    <t>T</t>
  </si>
  <si>
    <t>R</t>
  </si>
  <si>
    <t>2028 =</t>
  </si>
  <si>
    <t>Tiap THR/BONUS/INTENSIF =</t>
  </si>
  <si>
    <t xml:space="preserve">2028 = </t>
  </si>
  <si>
    <t>2 orang</t>
  </si>
  <si>
    <t>dan 35 pegangan after</t>
  </si>
  <si>
    <t>THR AND BONUS =</t>
  </si>
  <si>
    <t>DALAM 1 TAHUN</t>
  </si>
  <si>
    <t>INTENSIF 2X AND THR =</t>
  </si>
  <si>
    <t>TOTAL / TAHUN =</t>
  </si>
  <si>
    <t>(POST-MERRIAGE)</t>
  </si>
  <si>
    <t>X 3 TAHUN =</t>
  </si>
  <si>
    <t xml:space="preserve">36 BULAN </t>
  </si>
  <si>
    <t>TARGET 75 JT lamaran + nikah</t>
  </si>
  <si>
    <t>ahsan</t>
  </si>
  <si>
    <t>mcd ngasih kulit ayam</t>
  </si>
  <si>
    <t>kondangan</t>
  </si>
  <si>
    <t xml:space="preserve">lacoco </t>
  </si>
  <si>
    <t>nonton</t>
  </si>
  <si>
    <t>prj</t>
  </si>
  <si>
    <t>pasar modern bsd</t>
  </si>
  <si>
    <t xml:space="preserve">kopken </t>
  </si>
  <si>
    <t>alisan &amp; kfc</t>
  </si>
  <si>
    <t>aeon nonton &amp; solaria</t>
  </si>
  <si>
    <t>lurve</t>
  </si>
  <si>
    <t>kantin bsd</t>
  </si>
  <si>
    <t>ruang rimba puncak</t>
  </si>
  <si>
    <t>resto storwberry puncak</t>
  </si>
  <si>
    <t>cofee shop samping umaku</t>
  </si>
  <si>
    <t>umaku cibubur</t>
  </si>
  <si>
    <t>mamagaio &amp; renan</t>
  </si>
  <si>
    <t>bcbd</t>
  </si>
  <si>
    <t>ayce galaxy</t>
  </si>
  <si>
    <t>taichan block m</t>
  </si>
  <si>
    <t>bkt</t>
  </si>
  <si>
    <t>bagi kopi</t>
  </si>
  <si>
    <t>pecel lele kali malang</t>
  </si>
  <si>
    <t>tim</t>
  </si>
  <si>
    <t>vapestore</t>
  </si>
  <si>
    <t>total sks</t>
  </si>
  <si>
    <t>sks smt 1</t>
  </si>
  <si>
    <t>sks smt 2</t>
  </si>
  <si>
    <t>sks smt 3</t>
  </si>
  <si>
    <t>sks smt 4</t>
  </si>
  <si>
    <t>sks smt 5</t>
  </si>
  <si>
    <t>sks smt 6</t>
  </si>
  <si>
    <t>sks smt 7</t>
  </si>
  <si>
    <t>sks smt 8</t>
  </si>
  <si>
    <t>Actual</t>
  </si>
  <si>
    <t>Accum</t>
  </si>
  <si>
    <t>Bule Giyani</t>
  </si>
  <si>
    <t>RAB RETAS</t>
  </si>
  <si>
    <t>Darurat</t>
  </si>
  <si>
    <t>Yangti (awal bulan)</t>
  </si>
  <si>
    <t>Pegangan (jajan)</t>
  </si>
  <si>
    <t>Main w/ thal</t>
  </si>
  <si>
    <t>Income</t>
  </si>
  <si>
    <t>Susu yangkung</t>
  </si>
  <si>
    <t xml:space="preserve">CHALLENGE </t>
  </si>
  <si>
    <t>BELI EMAS PAS THR</t>
  </si>
  <si>
    <t>Paketan</t>
  </si>
  <si>
    <t>Bantu Mbak Tika (sampe April) AFTER NYA BUAT NABUNG</t>
  </si>
  <si>
    <t>Start Nabung di yangti</t>
  </si>
  <si>
    <t>Nabung Gnti hp</t>
  </si>
  <si>
    <t>Sabun muka dan parfume</t>
  </si>
  <si>
    <t>Makan atau (kasih yangti per minggu)</t>
  </si>
  <si>
    <t>beli barang</t>
  </si>
  <si>
    <t>Bahasa jepang N4</t>
  </si>
  <si>
    <t>Plan 1 6SMT</t>
  </si>
  <si>
    <t>Plan 2 7SMT</t>
  </si>
  <si>
    <t>Plan 3 8SMT</t>
  </si>
  <si>
    <t>Tahun</t>
  </si>
  <si>
    <t>Umur Reza</t>
  </si>
  <si>
    <t>No</t>
  </si>
  <si>
    <t>Materi</t>
  </si>
  <si>
    <t>Semester</t>
  </si>
  <si>
    <t>Nilai</t>
  </si>
  <si>
    <t>SKS</t>
  </si>
  <si>
    <t>Bobot</t>
  </si>
  <si>
    <t>Mutu</t>
  </si>
  <si>
    <t>Pendidikan Pancasila</t>
  </si>
  <si>
    <t>A</t>
  </si>
  <si>
    <t>Bahasa Indonesia</t>
  </si>
  <si>
    <t>Bahasa Inggris I</t>
  </si>
  <si>
    <t>Fisika I</t>
  </si>
  <si>
    <t>Kimia Dasar</t>
  </si>
  <si>
    <t>Pengantar Teknologi Sistem Informasi</t>
  </si>
  <si>
    <t>Kalkulus I</t>
  </si>
  <si>
    <t>B</t>
  </si>
  <si>
    <t>Algoritma dan Pemrograman 1</t>
  </si>
  <si>
    <t>Agama</t>
  </si>
  <si>
    <t>Algoritma dan Pemrograman 2</t>
  </si>
  <si>
    <t>Dasar Pemograman</t>
  </si>
  <si>
    <t>Kalkulus II</t>
  </si>
  <si>
    <t>Kewarganegaraan</t>
  </si>
  <si>
    <t>Konsep Sistem Informasi</t>
  </si>
  <si>
    <t>Pengantar Organisasi dan Sistem</t>
  </si>
  <si>
    <t>Praktikum Algoritma dan Pemrograman 2</t>
  </si>
  <si>
    <t>Sistem Informasi Manajemen 1</t>
  </si>
  <si>
    <t>Struktur Data</t>
  </si>
  <si>
    <t>Graf Analisis Algoritma</t>
  </si>
  <si>
    <t>Analisis dan Perancangan Sistem Informasi</t>
  </si>
  <si>
    <t>Artificial Intelligence</t>
  </si>
  <si>
    <t>Jaringan Komputer Dasar</t>
  </si>
  <si>
    <t>Konsep Sistem Informasi Lanjut</t>
  </si>
  <si>
    <t>Perancangan Basis Data</t>
  </si>
  <si>
    <t>Praktikum Fisika</t>
  </si>
  <si>
    <t>Sistem Informasi Manajemen 2</t>
  </si>
  <si>
    <t>Sistem Operasi</t>
  </si>
  <si>
    <t>Sistem Organisasi Data Dan Berkas</t>
  </si>
  <si>
    <t>Statistik dan Probabilitas</t>
  </si>
  <si>
    <t>Konsep Data Mining</t>
  </si>
  <si>
    <t>Analisa Kinerja Sistem</t>
  </si>
  <si>
    <t>Enterprise Resource Planning</t>
  </si>
  <si>
    <t>Interaksi Manusia dan Komputer</t>
  </si>
  <si>
    <t>Sistem Terdistribusi</t>
  </si>
  <si>
    <t>Pemrograman Berorientasi Objek</t>
  </si>
  <si>
    <t>Sistem Jaringan Komputer</t>
  </si>
  <si>
    <t>Sistem Berbasis Pengetahuan</t>
  </si>
  <si>
    <t>Pemrograman Visual</t>
  </si>
  <si>
    <t>Teknik Pemrograman Tersetruktur 1</t>
  </si>
  <si>
    <t>Plan</t>
  </si>
  <si>
    <t>Pemrograman Berbasis Web</t>
  </si>
  <si>
    <t>Grafik Komputer dan Pengolahan Citra</t>
  </si>
  <si>
    <t>Pengantar Simulasi Permodelan</t>
  </si>
  <si>
    <t>Sistem Basis Data 1</t>
  </si>
  <si>
    <t>Sistem Basis Data 2</t>
  </si>
  <si>
    <t>Metode Penelitian</t>
  </si>
  <si>
    <t>Pengantar Teknik Kompilasi</t>
  </si>
  <si>
    <t>Pengelolaan Proyek Sistem Informasi</t>
  </si>
  <si>
    <t>Pengantar Bisnis Teknologi Informasi</t>
  </si>
  <si>
    <t>Metode Numerik</t>
  </si>
  <si>
    <t>/ MTKL</t>
  </si>
  <si>
    <t>Etika Profesi Teknologi Sistem Informasi</t>
  </si>
  <si>
    <t>Teori Organisasi Umum 1</t>
  </si>
  <si>
    <t>Accum All</t>
  </si>
  <si>
    <t>Sistem Penunjang Keputusan</t>
  </si>
  <si>
    <t>Aplikasi Bisnis Teknologi Informasi</t>
  </si>
  <si>
    <t>Sistem Multimedia</t>
  </si>
  <si>
    <t>Keamanan Komputer</t>
  </si>
  <si>
    <t>Kerja Praktek 1</t>
  </si>
  <si>
    <t>Pengolahan Citra*</t>
  </si>
  <si>
    <t>Design Grafis*</t>
  </si>
  <si>
    <t>Skripsi</t>
  </si>
  <si>
    <t>Kewirausahaan</t>
  </si>
  <si>
    <t>Teknik Pemrograman Tersetruktur 2</t>
  </si>
  <si>
    <t>Teori Organisasi Umum 2</t>
  </si>
  <si>
    <t>Testing dan Implementasi Sistem Informasi</t>
  </si>
  <si>
    <t>Struktur dan Organisasi Data 2</t>
  </si>
  <si>
    <t>Kerja Praktek 2</t>
  </si>
  <si>
    <t>E-Commerce*</t>
  </si>
  <si>
    <t>Data Warehouse*</t>
  </si>
  <si>
    <t>Pemrograman Java*</t>
  </si>
  <si>
    <t>Activity</t>
  </si>
  <si>
    <t>KPI</t>
  </si>
  <si>
    <t>Detail</t>
  </si>
  <si>
    <t>PIC</t>
  </si>
  <si>
    <t>Target %/item</t>
  </si>
  <si>
    <t>Actual Progress %</t>
  </si>
  <si>
    <t>Bobot/category</t>
  </si>
  <si>
    <t>Progress</t>
  </si>
  <si>
    <t>Note / Summary</t>
  </si>
  <si>
    <t>Done</t>
  </si>
  <si>
    <t>Legend:</t>
  </si>
  <si>
    <t>Reza</t>
  </si>
  <si>
    <t>Actual/Progress</t>
  </si>
  <si>
    <t xml:space="preserve">Note </t>
  </si>
  <si>
    <t>;</t>
  </si>
  <si>
    <t xml:space="preserve">Actual </t>
  </si>
  <si>
    <t xml:space="preserve">Planning </t>
  </si>
  <si>
    <t>Due date</t>
  </si>
  <si>
    <t>Finished</t>
  </si>
  <si>
    <t>Tabungan</t>
  </si>
  <si>
    <t>Kamar</t>
  </si>
  <si>
    <t>Ibadah</t>
  </si>
  <si>
    <t>Selesaikan Semester 4</t>
  </si>
  <si>
    <t>-</t>
  </si>
  <si>
    <t>Talitha</t>
  </si>
  <si>
    <t>Selesaikan Semester 5</t>
  </si>
  <si>
    <t>Selesaikan Semester 6</t>
  </si>
  <si>
    <t>Selesaikan Semester 7</t>
  </si>
  <si>
    <t>Minimal 22sks, dan B</t>
  </si>
  <si>
    <t>Minimal 21sks, dan B</t>
  </si>
  <si>
    <t>Minimal 16sks, dan B</t>
  </si>
  <si>
    <t>Status</t>
  </si>
  <si>
    <t>Memiliki Tabungan</t>
  </si>
  <si>
    <t>5 Juta Rupiang</t>
  </si>
  <si>
    <t>10 Juta Rupiah</t>
  </si>
  <si>
    <t>Menulis Al-Qur'an</t>
  </si>
  <si>
    <t>5 Juz</t>
  </si>
  <si>
    <t>Mengecat, Bikin Tangga, Relayout, Pasang Hexos, Pasang Tempat Sabun, Memperbaiki Lantai, Menata Barang</t>
  </si>
  <si>
    <t>Renovasi</t>
  </si>
  <si>
    <t>1 Kamar di Rumah Reza</t>
  </si>
  <si>
    <t>Ambil Sertifikasi Bahasa Jepang</t>
  </si>
  <si>
    <t xml:space="preserve">Renovasi </t>
  </si>
  <si>
    <t>1 Kamar di Rumah Talitha</t>
  </si>
  <si>
    <t>Sketsa Kamar</t>
  </si>
  <si>
    <t>2 layout, 1 3D Tangga</t>
  </si>
  <si>
    <t>Reza &amp; Talitha</t>
  </si>
  <si>
    <t>Persiapan Nikah</t>
  </si>
  <si>
    <t>RAB, Lokasi, Tamu, Seserahan, Total  Budget, dll</t>
  </si>
  <si>
    <t>Talitha &amp; Reza</t>
  </si>
  <si>
    <t>Bikin Aplikasi Buat Rapi</t>
  </si>
  <si>
    <t>1 System Management</t>
  </si>
  <si>
    <t>Preparation kerjaan di luar negri</t>
  </si>
  <si>
    <t>3 Referensi Tempat Kerja</t>
  </si>
  <si>
    <t>35 Juta Rupiah</t>
  </si>
  <si>
    <t>15 Juta Rupiah</t>
  </si>
  <si>
    <t>Berat Badan</t>
  </si>
  <si>
    <t>Menurunkan BB</t>
  </si>
  <si>
    <t>Penurunan 4 KG</t>
  </si>
  <si>
    <t>Penurunan 6 KG</t>
  </si>
  <si>
    <t>Menikah</t>
  </si>
  <si>
    <t>KUA</t>
  </si>
  <si>
    <t>S1</t>
  </si>
  <si>
    <t>S2</t>
  </si>
  <si>
    <t>JlPT N4</t>
  </si>
  <si>
    <t>JlPT N3</t>
  </si>
  <si>
    <t>BB = 82 KG</t>
  </si>
  <si>
    <t>BB = 76 KG</t>
  </si>
  <si>
    <t>BB = 78 KG</t>
  </si>
  <si>
    <t>BB = 72 KG</t>
  </si>
  <si>
    <t>BB = 68 KG</t>
  </si>
  <si>
    <t>Pergi ke Jepang</t>
  </si>
  <si>
    <t>Beli Kasur, AC</t>
  </si>
  <si>
    <t>Reza ? / Reza &amp; Talitha</t>
  </si>
  <si>
    <t>Mempertahankan BB</t>
  </si>
  <si>
    <t>+- 2KG</t>
  </si>
  <si>
    <t>'+- 2KG</t>
  </si>
  <si>
    <t>2025 Produktif</t>
  </si>
  <si>
    <t>BISSMILLAH ACTIVITY PLAN</t>
  </si>
  <si>
    <t>kuliah s2</t>
  </si>
  <si>
    <t>s2 di indo</t>
  </si>
  <si>
    <t>reza</t>
  </si>
  <si>
    <t>Juz 30</t>
  </si>
  <si>
    <t>Punya anak</t>
  </si>
  <si>
    <t>3 Referensi Tempat Kerja +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</si>
</sst>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3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b/>
      <sz val="28"/>
      <color theme="1"/>
      <name val="Times New Roman"/>
      <family val="1"/>
    </font>
    <font>
      <b/>
      <sz val="16"/>
      <color rgb="FF000000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Aptos Narrow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2"/>
      <color theme="1"/>
      <name val="Times New Roman"/>
      <family val="1"/>
    </font>
    <font>
      <u/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C7A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/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64"/>
      </right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 style="thin">
        <color rgb="FF000000"/>
      </left>
      <right style="hair">
        <color indexed="64"/>
      </right>
      <top/>
      <bottom style="dotted">
        <color rgb="FF000000"/>
      </bottom>
      <diagonal/>
    </border>
    <border>
      <left style="thin">
        <color indexed="64"/>
      </left>
      <right style="hair">
        <color indexed="64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medium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rgb="FF000000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hair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hair">
        <color indexed="64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indexed="64"/>
      </right>
      <top style="hair">
        <color rgb="FF000000"/>
      </top>
      <bottom/>
      <diagonal/>
    </border>
    <border>
      <left style="hair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rgb="FF000000"/>
      </bottom>
      <diagonal/>
    </border>
    <border>
      <left style="hair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indexed="64"/>
      </left>
      <right style="medium">
        <color rgb="FF000000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medium">
        <color rgb="FF000000"/>
      </right>
      <top/>
      <bottom style="dotted">
        <color rgb="FF000000"/>
      </bottom>
      <diagonal/>
    </border>
    <border>
      <left style="hair">
        <color indexed="64"/>
      </left>
      <right style="medium">
        <color rgb="FF000000"/>
      </right>
      <top/>
      <bottom style="thin">
        <color auto="1"/>
      </bottom>
      <diagonal/>
    </border>
    <border>
      <left style="hair">
        <color indexed="64"/>
      </left>
      <right style="medium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indexed="64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rgb="FF000000"/>
      </right>
      <top style="hair">
        <color rgb="FF000000"/>
      </top>
      <bottom/>
      <diagonal/>
    </border>
    <border>
      <left style="hair">
        <color indexed="64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</cellStyleXfs>
  <cellXfs count="47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/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6" borderId="40" xfId="0" applyNumberForma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6" borderId="50" xfId="0" applyNumberFormat="1" applyFill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/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1" fontId="0" fillId="6" borderId="54" xfId="0" applyNumberFormat="1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1" fontId="0" fillId="6" borderId="56" xfId="0" applyNumberFormat="1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/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1" fontId="0" fillId="5" borderId="40" xfId="0" applyNumberForma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1" fontId="0" fillId="5" borderId="50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" fontId="0" fillId="7" borderId="45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" fontId="0" fillId="7" borderId="59" xfId="0" applyNumberFormat="1" applyFill="1" applyBorder="1" applyAlignment="1">
      <alignment horizontal="center" vertical="center" wrapText="1"/>
    </xf>
    <xf numFmtId="1" fontId="0" fillId="0" borderId="60" xfId="0" applyNumberFormat="1" applyBorder="1" applyAlignment="1">
      <alignment horizontal="center" vertical="center"/>
    </xf>
    <xf numFmtId="1" fontId="0" fillId="6" borderId="61" xfId="0" applyNumberForma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1" fontId="0" fillId="5" borderId="61" xfId="0" applyNumberForma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1" fontId="0" fillId="9" borderId="61" xfId="0" applyNumberFormat="1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1" fontId="0" fillId="8" borderId="63" xfId="0" applyNumberFormat="1" applyFill="1" applyBorder="1" applyAlignment="1">
      <alignment horizontal="center"/>
    </xf>
    <xf numFmtId="1" fontId="0" fillId="8" borderId="63" xfId="0" applyNumberForma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1" fontId="0" fillId="5" borderId="63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1" fontId="0" fillId="9" borderId="51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/>
    <xf numFmtId="0" fontId="0" fillId="8" borderId="41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8" borderId="66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0" fillId="6" borderId="63" xfId="0" applyNumberFormat="1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/>
    <xf numFmtId="0" fontId="0" fillId="6" borderId="62" xfId="0" applyFill="1" applyBorder="1" applyAlignment="1">
      <alignment horizontal="center" vertical="center"/>
    </xf>
    <xf numFmtId="1" fontId="0" fillId="6" borderId="62" xfId="0" applyNumberFormat="1" applyFill="1" applyBorder="1" applyAlignment="1">
      <alignment horizontal="center" vertical="center"/>
    </xf>
    <xf numFmtId="1" fontId="0" fillId="6" borderId="64" xfId="0" applyNumberFormat="1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6" fillId="0" borderId="0" xfId="1" applyFont="1"/>
    <xf numFmtId="0" fontId="5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0" borderId="0" xfId="1"/>
    <xf numFmtId="0" fontId="8" fillId="0" borderId="0" xfId="1" applyFont="1"/>
    <xf numFmtId="0" fontId="9" fillId="0" borderId="0" xfId="2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68" xfId="1" applyFont="1" applyBorder="1"/>
    <xf numFmtId="0" fontId="12" fillId="0" borderId="0" xfId="1" applyFont="1"/>
    <xf numFmtId="0" fontId="15" fillId="0" borderId="0" xfId="1" applyFont="1"/>
    <xf numFmtId="0" fontId="17" fillId="0" borderId="0" xfId="1" applyFont="1"/>
    <xf numFmtId="0" fontId="19" fillId="0" borderId="89" xfId="1" applyFont="1" applyBorder="1" applyAlignment="1">
      <alignment horizontal="left" vertical="center" wrapText="1"/>
    </xf>
    <xf numFmtId="0" fontId="19" fillId="0" borderId="89" xfId="1" applyFont="1" applyBorder="1" applyAlignment="1">
      <alignment horizontal="center" vertical="center" wrapText="1"/>
    </xf>
    <xf numFmtId="0" fontId="20" fillId="0" borderId="90" xfId="1" applyFont="1" applyBorder="1"/>
    <xf numFmtId="0" fontId="20" fillId="0" borderId="91" xfId="1" applyFont="1" applyBorder="1"/>
    <xf numFmtId="0" fontId="20" fillId="0" borderId="93" xfId="1" applyFont="1" applyBorder="1"/>
    <xf numFmtId="0" fontId="20" fillId="5" borderId="91" xfId="1" applyFont="1" applyFill="1" applyBorder="1"/>
    <xf numFmtId="0" fontId="21" fillId="0" borderId="0" xfId="1" applyFont="1"/>
    <xf numFmtId="9" fontId="21" fillId="0" borderId="95" xfId="1" applyNumberFormat="1" applyFont="1" applyBorder="1" applyAlignment="1">
      <alignment horizontal="center" vertical="center"/>
    </xf>
    <xf numFmtId="9" fontId="21" fillId="0" borderId="96" xfId="3" applyFont="1" applyBorder="1" applyAlignment="1">
      <alignment horizontal="center" vertical="center"/>
    </xf>
    <xf numFmtId="9" fontId="21" fillId="0" borderId="96" xfId="1" applyNumberFormat="1" applyFont="1" applyBorder="1" applyAlignment="1">
      <alignment horizontal="center" vertical="center"/>
    </xf>
    <xf numFmtId="9" fontId="21" fillId="0" borderId="97" xfId="1" applyNumberFormat="1" applyFont="1" applyBorder="1" applyAlignment="1">
      <alignment horizontal="center" vertical="center"/>
    </xf>
    <xf numFmtId="9" fontId="22" fillId="0" borderId="98" xfId="2" applyNumberFormat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9" fillId="0" borderId="74" xfId="1" applyFont="1" applyBorder="1" applyAlignment="1">
      <alignment horizontal="left" vertical="center" wrapText="1"/>
    </xf>
    <xf numFmtId="0" fontId="19" fillId="0" borderId="74" xfId="1" applyFont="1" applyBorder="1" applyAlignment="1">
      <alignment horizontal="center" vertical="center" wrapText="1"/>
    </xf>
    <xf numFmtId="0" fontId="20" fillId="0" borderId="99" xfId="1" applyFont="1" applyBorder="1"/>
    <xf numFmtId="0" fontId="20" fillId="0" borderId="100" xfId="1" applyFont="1" applyBorder="1"/>
    <xf numFmtId="0" fontId="20" fillId="0" borderId="102" xfId="1" applyFont="1" applyBorder="1"/>
    <xf numFmtId="0" fontId="20" fillId="5" borderId="100" xfId="1" applyFont="1" applyFill="1" applyBorder="1"/>
    <xf numFmtId="0" fontId="25" fillId="0" borderId="1" xfId="1" applyFont="1" applyBorder="1" applyAlignment="1">
      <alignment horizontal="left" vertical="center"/>
    </xf>
    <xf numFmtId="0" fontId="24" fillId="0" borderId="1" xfId="1" applyFont="1" applyBorder="1" applyAlignment="1">
      <alignment horizontal="left" vertical="center"/>
    </xf>
    <xf numFmtId="9" fontId="21" fillId="0" borderId="74" xfId="1" applyNumberFormat="1" applyFont="1" applyBorder="1" applyAlignment="1">
      <alignment horizontal="center" vertical="center"/>
    </xf>
    <xf numFmtId="9" fontId="21" fillId="0" borderId="75" xfId="3" applyFont="1" applyBorder="1" applyAlignment="1">
      <alignment horizontal="center" vertical="center"/>
    </xf>
    <xf numFmtId="9" fontId="21" fillId="0" borderId="75" xfId="1" applyNumberFormat="1" applyFont="1" applyBorder="1" applyAlignment="1">
      <alignment horizontal="center" vertical="center"/>
    </xf>
    <xf numFmtId="9" fontId="21" fillId="0" borderId="77" xfId="1" applyNumberFormat="1" applyFont="1" applyBorder="1" applyAlignment="1">
      <alignment horizontal="center" vertical="center"/>
    </xf>
    <xf numFmtId="9" fontId="21" fillId="0" borderId="83" xfId="1" applyNumberFormat="1" applyFont="1" applyBorder="1" applyAlignment="1">
      <alignment horizontal="center" vertical="center"/>
    </xf>
    <xf numFmtId="9" fontId="21" fillId="0" borderId="84" xfId="3" applyFont="1" applyBorder="1" applyAlignment="1">
      <alignment horizontal="center" vertical="center"/>
    </xf>
    <xf numFmtId="9" fontId="21" fillId="0" borderId="84" xfId="1" applyNumberFormat="1" applyFont="1" applyBorder="1" applyAlignment="1">
      <alignment horizontal="center" vertical="center"/>
    </xf>
    <xf numFmtId="9" fontId="21" fillId="0" borderId="85" xfId="1" applyNumberFormat="1" applyFont="1" applyBorder="1" applyAlignment="1">
      <alignment horizontal="center" vertical="center"/>
    </xf>
    <xf numFmtId="9" fontId="21" fillId="0" borderId="82" xfId="1" applyNumberFormat="1" applyFont="1" applyBorder="1" applyAlignment="1">
      <alignment horizontal="center" vertical="center"/>
    </xf>
    <xf numFmtId="0" fontId="19" fillId="0" borderId="112" xfId="1" applyFont="1" applyBorder="1" applyAlignment="1">
      <alignment horizontal="left" vertical="center" wrapText="1"/>
    </xf>
    <xf numFmtId="0" fontId="19" fillId="0" borderId="113" xfId="1" applyFont="1" applyBorder="1" applyAlignment="1">
      <alignment horizontal="left" vertical="center" wrapText="1"/>
    </xf>
    <xf numFmtId="9" fontId="21" fillId="0" borderId="115" xfId="3" applyFont="1" applyBorder="1" applyAlignment="1">
      <alignment horizontal="center" vertical="center"/>
    </xf>
    <xf numFmtId="0" fontId="20" fillId="0" borderId="117" xfId="1" applyFont="1" applyBorder="1"/>
    <xf numFmtId="0" fontId="20" fillId="5" borderId="116" xfId="1" applyFont="1" applyFill="1" applyBorder="1"/>
    <xf numFmtId="0" fontId="19" fillId="0" borderId="89" xfId="0" applyFont="1" applyBorder="1" applyAlignment="1">
      <alignment horizontal="left" vertical="center" wrapText="1"/>
    </xf>
    <xf numFmtId="0" fontId="19" fillId="0" borderId="119" xfId="1" applyFont="1" applyBorder="1" applyAlignment="1">
      <alignment horizontal="left" vertical="center" wrapText="1"/>
    </xf>
    <xf numFmtId="0" fontId="20" fillId="0" borderId="121" xfId="1" applyFont="1" applyBorder="1"/>
    <xf numFmtId="0" fontId="20" fillId="5" borderId="120" xfId="1" applyFont="1" applyFill="1" applyBorder="1"/>
    <xf numFmtId="9" fontId="26" fillId="0" borderId="0" xfId="1" applyNumberFormat="1" applyFont="1"/>
    <xf numFmtId="9" fontId="27" fillId="0" borderId="124" xfId="2" applyNumberFormat="1" applyFont="1" applyBorder="1" applyAlignment="1">
      <alignment horizontal="center" vertical="center"/>
    </xf>
    <xf numFmtId="0" fontId="23" fillId="0" borderId="0" xfId="2" applyFont="1" applyAlignment="1">
      <alignment horizontal="left" vertical="center" wrapText="1"/>
    </xf>
    <xf numFmtId="0" fontId="28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 textRotation="90"/>
    </xf>
    <xf numFmtId="0" fontId="18" fillId="0" borderId="0" xfId="2" applyFont="1" applyAlignment="1">
      <alignment horizontal="center" vertical="center"/>
    </xf>
    <xf numFmtId="0" fontId="22" fillId="0" borderId="0" xfId="2" applyFont="1" applyAlignment="1">
      <alignment horizontal="left" vertical="center" wrapText="1"/>
    </xf>
    <xf numFmtId="0" fontId="29" fillId="0" borderId="0" xfId="1" applyFont="1"/>
    <xf numFmtId="9" fontId="27" fillId="0" borderId="125" xfId="2" applyNumberFormat="1" applyFont="1" applyBorder="1" applyAlignment="1">
      <alignment horizontal="center" vertical="center"/>
    </xf>
    <xf numFmtId="0" fontId="19" fillId="0" borderId="113" xfId="1" applyFont="1" applyBorder="1" applyAlignment="1">
      <alignment horizontal="center" vertical="center" wrapText="1"/>
    </xf>
    <xf numFmtId="0" fontId="20" fillId="13" borderId="91" xfId="1" applyFont="1" applyFill="1" applyBorder="1"/>
    <xf numFmtId="0" fontId="20" fillId="13" borderId="92" xfId="1" applyFont="1" applyFill="1" applyBorder="1"/>
    <xf numFmtId="0" fontId="20" fillId="13" borderId="100" xfId="1" applyFont="1" applyFill="1" applyBorder="1"/>
    <xf numFmtId="0" fontId="20" fillId="13" borderId="101" xfId="1" applyFont="1" applyFill="1" applyBorder="1"/>
    <xf numFmtId="0" fontId="23" fillId="0" borderId="109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0" xfId="2" applyFont="1" applyBorder="1" applyAlignment="1">
      <alignment horizontal="left" vertical="center"/>
    </xf>
    <xf numFmtId="0" fontId="19" fillId="0" borderId="89" xfId="1" quotePrefix="1" applyFont="1" applyBorder="1" applyAlignment="1">
      <alignment horizontal="center" vertical="center" wrapText="1"/>
    </xf>
    <xf numFmtId="0" fontId="19" fillId="0" borderId="89" xfId="0" applyFont="1" applyBorder="1" applyAlignment="1">
      <alignment horizontal="center" vertical="center" wrapText="1"/>
    </xf>
    <xf numFmtId="0" fontId="19" fillId="0" borderId="112" xfId="1" applyFont="1" applyBorder="1" applyAlignment="1">
      <alignment horizontal="center" vertical="center" wrapText="1"/>
    </xf>
    <xf numFmtId="0" fontId="23" fillId="0" borderId="137" xfId="2" applyFont="1" applyBorder="1" applyAlignment="1">
      <alignment horizontal="left" vertical="center"/>
    </xf>
    <xf numFmtId="0" fontId="23" fillId="0" borderId="138" xfId="2" applyFont="1" applyBorder="1" applyAlignment="1">
      <alignment horizontal="left" vertical="center"/>
    </xf>
    <xf numFmtId="0" fontId="23" fillId="0" borderId="139" xfId="2" applyFont="1" applyBorder="1" applyAlignment="1">
      <alignment horizontal="left" vertical="center"/>
    </xf>
    <xf numFmtId="0" fontId="20" fillId="0" borderId="39" xfId="1" applyFont="1" applyBorder="1"/>
    <xf numFmtId="0" fontId="20" fillId="0" borderId="140" xfId="1" applyFont="1" applyBorder="1"/>
    <xf numFmtId="0" fontId="20" fillId="0" borderId="141" xfId="1" applyFont="1" applyBorder="1"/>
    <xf numFmtId="0" fontId="20" fillId="0" borderId="142" xfId="1" applyFont="1" applyBorder="1"/>
    <xf numFmtId="0" fontId="20" fillId="0" borderId="143" xfId="1" applyFont="1" applyBorder="1"/>
    <xf numFmtId="0" fontId="20" fillId="0" borderId="144" xfId="1" applyFont="1" applyBorder="1"/>
    <xf numFmtId="0" fontId="20" fillId="0" borderId="122" xfId="1" applyFont="1" applyBorder="1"/>
    <xf numFmtId="0" fontId="20" fillId="0" borderId="94" xfId="1" applyFont="1" applyBorder="1"/>
    <xf numFmtId="0" fontId="20" fillId="0" borderId="103" xfId="1" applyFont="1" applyBorder="1"/>
    <xf numFmtId="0" fontId="19" fillId="0" borderId="119" xfId="1" applyFont="1" applyBorder="1" applyAlignment="1">
      <alignment horizontal="center" vertical="center" wrapText="1"/>
    </xf>
    <xf numFmtId="0" fontId="19" fillId="0" borderId="146" xfId="1" applyFont="1" applyBorder="1" applyAlignment="1">
      <alignment horizontal="left" vertical="center" wrapText="1"/>
    </xf>
    <xf numFmtId="0" fontId="19" fillId="0" borderId="146" xfId="1" applyFont="1" applyBorder="1" applyAlignment="1">
      <alignment horizontal="center" vertical="center" wrapText="1"/>
    </xf>
    <xf numFmtId="0" fontId="20" fillId="5" borderId="147" xfId="1" applyFont="1" applyFill="1" applyBorder="1"/>
    <xf numFmtId="0" fontId="20" fillId="0" borderId="111" xfId="1" applyFont="1" applyBorder="1"/>
    <xf numFmtId="0" fontId="20" fillId="0" borderId="148" xfId="1" applyFont="1" applyBorder="1"/>
    <xf numFmtId="0" fontId="20" fillId="0" borderId="149" xfId="1" applyFont="1" applyBorder="1"/>
    <xf numFmtId="0" fontId="20" fillId="0" borderId="118" xfId="1" applyFont="1" applyBorder="1"/>
    <xf numFmtId="0" fontId="20" fillId="0" borderId="150" xfId="1" applyFont="1" applyBorder="1"/>
    <xf numFmtId="0" fontId="20" fillId="13" borderId="122" xfId="1" applyFont="1" applyFill="1" applyBorder="1"/>
    <xf numFmtId="0" fontId="20" fillId="13" borderId="151" xfId="1" applyFont="1" applyFill="1" applyBorder="1"/>
    <xf numFmtId="0" fontId="20" fillId="13" borderId="152" xfId="1" applyFont="1" applyFill="1" applyBorder="1"/>
    <xf numFmtId="0" fontId="20" fillId="13" borderId="150" xfId="1" applyFont="1" applyFill="1" applyBorder="1"/>
    <xf numFmtId="0" fontId="20" fillId="13" borderId="153" xfId="1" applyFont="1" applyFill="1" applyBorder="1"/>
    <xf numFmtId="9" fontId="21" fillId="0" borderId="107" xfId="1" applyNumberFormat="1" applyFont="1" applyBorder="1" applyAlignment="1">
      <alignment horizontal="center" vertical="center"/>
    </xf>
    <xf numFmtId="0" fontId="16" fillId="0" borderId="154" xfId="1" applyFont="1" applyBorder="1" applyAlignment="1">
      <alignment horizontal="center" vertical="center" textRotation="90"/>
    </xf>
    <xf numFmtId="0" fontId="19" fillId="0" borderId="155" xfId="1" applyFont="1" applyBorder="1" applyAlignment="1">
      <alignment horizontal="left" vertical="center" wrapText="1"/>
    </xf>
    <xf numFmtId="0" fontId="19" fillId="0" borderId="155" xfId="1" applyFont="1" applyBorder="1" applyAlignment="1">
      <alignment horizontal="center" vertical="center" wrapText="1"/>
    </xf>
    <xf numFmtId="0" fontId="20" fillId="0" borderId="156" xfId="1" applyFont="1" applyBorder="1"/>
    <xf numFmtId="0" fontId="20" fillId="0" borderId="157" xfId="1" applyFont="1" applyBorder="1"/>
    <xf numFmtId="0" fontId="20" fillId="0" borderId="158" xfId="1" applyFont="1" applyBorder="1"/>
    <xf numFmtId="0" fontId="20" fillId="13" borderId="158" xfId="1" applyFont="1" applyFill="1" applyBorder="1"/>
    <xf numFmtId="0" fontId="20" fillId="13" borderId="159" xfId="1" applyFont="1" applyFill="1" applyBorder="1"/>
    <xf numFmtId="0" fontId="20" fillId="5" borderId="156" xfId="1" applyFont="1" applyFill="1" applyBorder="1"/>
    <xf numFmtId="0" fontId="19" fillId="0" borderId="161" xfId="1" applyFont="1" applyBorder="1" applyAlignment="1">
      <alignment horizontal="left" vertical="center" wrapText="1"/>
    </xf>
    <xf numFmtId="0" fontId="19" fillId="0" borderId="161" xfId="1" applyFont="1" applyBorder="1" applyAlignment="1">
      <alignment horizontal="center" vertical="center" wrapText="1"/>
    </xf>
    <xf numFmtId="0" fontId="20" fillId="0" borderId="162" xfId="1" applyFont="1" applyBorder="1"/>
    <xf numFmtId="0" fontId="20" fillId="0" borderId="163" xfId="1" applyFont="1" applyBorder="1"/>
    <xf numFmtId="0" fontId="20" fillId="0" borderId="164" xfId="1" applyFont="1" applyBorder="1"/>
    <xf numFmtId="0" fontId="20" fillId="5" borderId="165" xfId="1" applyFont="1" applyFill="1" applyBorder="1"/>
    <xf numFmtId="0" fontId="19" fillId="0" borderId="161" xfId="1" quotePrefix="1" applyFont="1" applyBorder="1" applyAlignment="1">
      <alignment horizontal="center" vertical="center" wrapText="1"/>
    </xf>
    <xf numFmtId="0" fontId="20" fillId="0" borderId="165" xfId="1" applyFont="1" applyBorder="1"/>
    <xf numFmtId="0" fontId="20" fillId="13" borderId="164" xfId="1" applyFont="1" applyFill="1" applyBorder="1"/>
    <xf numFmtId="0" fontId="20" fillId="13" borderId="166" xfId="1" applyFont="1" applyFill="1" applyBorder="1"/>
    <xf numFmtId="0" fontId="19" fillId="0" borderId="161" xfId="0" applyFont="1" applyBorder="1" applyAlignment="1">
      <alignment horizontal="center" vertical="center" wrapText="1"/>
    </xf>
    <xf numFmtId="0" fontId="19" fillId="0" borderId="168" xfId="1" applyFont="1" applyBorder="1" applyAlignment="1">
      <alignment horizontal="center" vertical="center" wrapText="1"/>
    </xf>
    <xf numFmtId="0" fontId="20" fillId="0" borderId="169" xfId="1" applyFont="1" applyBorder="1"/>
    <xf numFmtId="0" fontId="20" fillId="0" borderId="170" xfId="1" applyFont="1" applyBorder="1"/>
    <xf numFmtId="0" fontId="20" fillId="0" borderId="171" xfId="1" applyFont="1" applyBorder="1"/>
    <xf numFmtId="0" fontId="20" fillId="13" borderId="171" xfId="1" applyFont="1" applyFill="1" applyBorder="1"/>
    <xf numFmtId="0" fontId="20" fillId="13" borderId="172" xfId="1" applyFont="1" applyFill="1" applyBorder="1"/>
    <xf numFmtId="0" fontId="20" fillId="5" borderId="173" xfId="1" applyFont="1" applyFill="1" applyBorder="1"/>
    <xf numFmtId="0" fontId="23" fillId="0" borderId="104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5" xfId="2" applyFont="1" applyBorder="1" applyAlignment="1">
      <alignment horizontal="left" vertical="center"/>
    </xf>
    <xf numFmtId="0" fontId="13" fillId="11" borderId="70" xfId="1" applyFont="1" applyFill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3" fillId="0" borderId="104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5" xfId="2" applyFont="1" applyBorder="1" applyAlignment="1">
      <alignment horizontal="left" vertical="center"/>
    </xf>
    <xf numFmtId="0" fontId="23" fillId="0" borderId="109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6" fillId="0" borderId="76" xfId="1" applyFont="1" applyBorder="1" applyAlignment="1">
      <alignment horizontal="center" vertical="center" textRotation="90"/>
    </xf>
    <xf numFmtId="0" fontId="16" fillId="0" borderId="108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1" borderId="175" xfId="1" applyFont="1" applyFill="1" applyBorder="1" applyAlignment="1">
      <alignment vertical="center"/>
    </xf>
    <xf numFmtId="0" fontId="16" fillId="11" borderId="176" xfId="1" applyFont="1" applyFill="1" applyBorder="1" applyAlignment="1">
      <alignment vertical="center"/>
    </xf>
    <xf numFmtId="0" fontId="16" fillId="11" borderId="177" xfId="1" applyFont="1" applyFill="1" applyBorder="1" applyAlignment="1">
      <alignment vertical="center"/>
    </xf>
    <xf numFmtId="0" fontId="16" fillId="11" borderId="178" xfId="1" applyFont="1" applyFill="1" applyBorder="1" applyAlignment="1">
      <alignment vertical="center"/>
    </xf>
    <xf numFmtId="0" fontId="16" fillId="11" borderId="179" xfId="1" applyFont="1" applyFill="1" applyBorder="1" applyAlignment="1">
      <alignment vertical="center"/>
    </xf>
    <xf numFmtId="0" fontId="23" fillId="0" borderId="109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0" xfId="2" applyFont="1" applyBorder="1" applyAlignment="1">
      <alignment horizontal="left" vertical="center"/>
    </xf>
    <xf numFmtId="0" fontId="8" fillId="12" borderId="77" xfId="1" applyFont="1" applyFill="1" applyBorder="1" applyAlignment="1">
      <alignment horizontal="center" vertical="center"/>
    </xf>
    <xf numFmtId="0" fontId="8" fillId="12" borderId="85" xfId="1" applyFont="1" applyFill="1" applyBorder="1" applyAlignment="1">
      <alignment horizontal="center" vertical="center"/>
    </xf>
    <xf numFmtId="0" fontId="14" fillId="10" borderId="78" xfId="2" applyFont="1" applyFill="1" applyBorder="1" applyAlignment="1">
      <alignment horizontal="center" vertical="center"/>
    </xf>
    <xf numFmtId="0" fontId="14" fillId="10" borderId="86" xfId="2" applyFont="1" applyFill="1" applyBorder="1" applyAlignment="1">
      <alignment horizontal="center" vertical="center"/>
    </xf>
    <xf numFmtId="0" fontId="14" fillId="10" borderId="79" xfId="2" applyFont="1" applyFill="1" applyBorder="1" applyAlignment="1">
      <alignment horizontal="center" vertical="center"/>
    </xf>
    <xf numFmtId="0" fontId="14" fillId="10" borderId="80" xfId="2" applyFont="1" applyFill="1" applyBorder="1" applyAlignment="1">
      <alignment horizontal="center" vertical="center"/>
    </xf>
    <xf numFmtId="0" fontId="14" fillId="10" borderId="81" xfId="2" applyFont="1" applyFill="1" applyBorder="1" applyAlignment="1">
      <alignment horizontal="center" vertical="center"/>
    </xf>
    <xf numFmtId="0" fontId="14" fillId="10" borderId="87" xfId="2" applyFont="1" applyFill="1" applyBorder="1" applyAlignment="1">
      <alignment horizontal="center" vertical="center"/>
    </xf>
    <xf numFmtId="0" fontId="14" fillId="10" borderId="4" xfId="2" applyFont="1" applyFill="1" applyBorder="1" applyAlignment="1">
      <alignment horizontal="center" vertical="center"/>
    </xf>
    <xf numFmtId="0" fontId="14" fillId="10" borderId="88" xfId="2" applyFont="1" applyFill="1" applyBorder="1" applyAlignment="1">
      <alignment horizontal="center" vertical="center"/>
    </xf>
    <xf numFmtId="0" fontId="13" fillId="11" borderId="73" xfId="1" applyFont="1" applyFill="1" applyBorder="1" applyAlignment="1">
      <alignment horizontal="center" vertical="center"/>
    </xf>
    <xf numFmtId="0" fontId="16" fillId="0" borderId="107" xfId="1" applyFont="1" applyBorder="1" applyAlignment="1">
      <alignment horizontal="center" vertical="center" textRotation="90"/>
    </xf>
    <xf numFmtId="0" fontId="16" fillId="0" borderId="76" xfId="1" applyFont="1" applyBorder="1" applyAlignment="1">
      <alignment horizontal="center" vertical="center" textRotation="90"/>
    </xf>
    <xf numFmtId="0" fontId="16" fillId="0" borderId="75" xfId="1" applyFont="1" applyBorder="1" applyAlignment="1">
      <alignment horizontal="center" vertical="center" textRotation="90"/>
    </xf>
    <xf numFmtId="0" fontId="16" fillId="0" borderId="106" xfId="1" applyFont="1" applyBorder="1" applyAlignment="1">
      <alignment horizontal="center" vertical="center"/>
    </xf>
    <xf numFmtId="0" fontId="16" fillId="0" borderId="108" xfId="1" applyFont="1" applyBorder="1" applyAlignment="1">
      <alignment horizontal="center" vertical="center"/>
    </xf>
    <xf numFmtId="0" fontId="16" fillId="0" borderId="114" xfId="1" applyFont="1" applyBorder="1" applyAlignment="1">
      <alignment horizontal="center" vertical="center"/>
    </xf>
    <xf numFmtId="0" fontId="13" fillId="11" borderId="71" xfId="1" applyFont="1" applyFill="1" applyBorder="1" applyAlignment="1">
      <alignment horizontal="center" vertical="center" wrapText="1"/>
    </xf>
    <xf numFmtId="0" fontId="13" fillId="11" borderId="136" xfId="1" applyFont="1" applyFill="1" applyBorder="1" applyAlignment="1">
      <alignment horizontal="center" vertical="center" wrapText="1"/>
    </xf>
    <xf numFmtId="0" fontId="8" fillId="12" borderId="74" xfId="1" applyFont="1" applyFill="1" applyBorder="1" applyAlignment="1">
      <alignment horizontal="center" vertical="center"/>
    </xf>
    <xf numFmtId="0" fontId="8" fillId="12" borderId="83" xfId="1" applyFont="1" applyFill="1" applyBorder="1" applyAlignment="1">
      <alignment horizontal="center" vertical="center"/>
    </xf>
    <xf numFmtId="0" fontId="8" fillId="12" borderId="75" xfId="1" applyFont="1" applyFill="1" applyBorder="1" applyAlignment="1">
      <alignment horizontal="center" vertical="center"/>
    </xf>
    <xf numFmtId="0" fontId="8" fillId="12" borderId="84" xfId="1" applyFont="1" applyFill="1" applyBorder="1" applyAlignment="1">
      <alignment horizontal="center" vertical="center"/>
    </xf>
    <xf numFmtId="0" fontId="8" fillId="12" borderId="76" xfId="1" applyFont="1" applyFill="1" applyBorder="1" applyAlignment="1">
      <alignment horizontal="center" vertical="center"/>
    </xf>
    <xf numFmtId="0" fontId="13" fillId="11" borderId="69" xfId="1" applyFont="1" applyFill="1" applyBorder="1" applyAlignment="1">
      <alignment horizontal="center" vertical="center"/>
    </xf>
    <xf numFmtId="0" fontId="13" fillId="11" borderId="133" xfId="1" applyFont="1" applyFill="1" applyBorder="1" applyAlignment="1">
      <alignment horizontal="center" vertical="center"/>
    </xf>
    <xf numFmtId="0" fontId="13" fillId="11" borderId="70" xfId="1" applyFont="1" applyFill="1" applyBorder="1" applyAlignment="1">
      <alignment horizontal="center" vertical="center"/>
    </xf>
    <xf numFmtId="0" fontId="13" fillId="11" borderId="130" xfId="1" applyFont="1" applyFill="1" applyBorder="1" applyAlignment="1">
      <alignment horizontal="center" vertical="center"/>
    </xf>
    <xf numFmtId="0" fontId="13" fillId="11" borderId="131" xfId="1" applyFont="1" applyFill="1" applyBorder="1" applyAlignment="1">
      <alignment horizontal="center" vertical="center"/>
    </xf>
    <xf numFmtId="0" fontId="13" fillId="11" borderId="132" xfId="1" applyFont="1" applyFill="1" applyBorder="1" applyAlignment="1">
      <alignment horizontal="center" vertical="center"/>
    </xf>
    <xf numFmtId="0" fontId="13" fillId="11" borderId="129" xfId="1" applyFont="1" applyFill="1" applyBorder="1" applyAlignment="1">
      <alignment horizontal="center" vertical="center" wrapText="1"/>
    </xf>
    <xf numFmtId="0" fontId="16" fillId="0" borderId="106" xfId="1" applyFont="1" applyBorder="1" applyAlignment="1">
      <alignment horizontal="center" vertical="center" wrapText="1"/>
    </xf>
    <xf numFmtId="0" fontId="16" fillId="0" borderId="108" xfId="1" applyFont="1" applyBorder="1" applyAlignment="1">
      <alignment horizontal="center" vertical="center" wrapText="1"/>
    </xf>
    <xf numFmtId="0" fontId="16" fillId="0" borderId="114" xfId="1" applyFont="1" applyBorder="1" applyAlignment="1">
      <alignment horizontal="center" vertical="center" wrapText="1"/>
    </xf>
    <xf numFmtId="0" fontId="16" fillId="0" borderId="174" xfId="1" applyFont="1" applyBorder="1" applyAlignment="1">
      <alignment horizontal="center" vertical="center"/>
    </xf>
    <xf numFmtId="0" fontId="16" fillId="0" borderId="123" xfId="1" applyFont="1" applyBorder="1" applyAlignment="1">
      <alignment horizontal="center" vertical="center"/>
    </xf>
    <xf numFmtId="0" fontId="13" fillId="11" borderId="127" xfId="1" applyFont="1" applyFill="1" applyBorder="1" applyAlignment="1">
      <alignment horizontal="center" vertical="center"/>
    </xf>
    <xf numFmtId="0" fontId="13" fillId="11" borderId="126" xfId="1" applyFont="1" applyFill="1" applyBorder="1" applyAlignment="1">
      <alignment horizontal="center" vertical="center"/>
    </xf>
    <xf numFmtId="0" fontId="16" fillId="0" borderId="135" xfId="1" applyFont="1" applyBorder="1" applyAlignment="1">
      <alignment horizontal="center" vertical="center" wrapText="1"/>
    </xf>
    <xf numFmtId="0" fontId="16" fillId="0" borderId="134" xfId="1" applyFont="1" applyBorder="1" applyAlignment="1">
      <alignment horizontal="center" vertical="center" textRotation="90"/>
    </xf>
    <xf numFmtId="0" fontId="23" fillId="0" borderId="104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5" xfId="2" applyFont="1" applyBorder="1" applyAlignment="1">
      <alignment horizontal="left" vertical="center"/>
    </xf>
    <xf numFmtId="0" fontId="23" fillId="0" borderId="87" xfId="2" applyFont="1" applyBorder="1" applyAlignment="1">
      <alignment horizontal="left" vertical="center"/>
    </xf>
    <xf numFmtId="0" fontId="23" fillId="0" borderId="4" xfId="2" applyFont="1" applyBorder="1" applyAlignment="1">
      <alignment horizontal="left" vertical="center"/>
    </xf>
    <xf numFmtId="0" fontId="23" fillId="0" borderId="88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6" fillId="0" borderId="145" xfId="1" applyFont="1" applyBorder="1" applyAlignment="1">
      <alignment horizontal="center" vertical="center" textRotation="90"/>
    </xf>
    <xf numFmtId="0" fontId="16" fillId="0" borderId="160" xfId="1" applyFont="1" applyBorder="1" applyAlignment="1">
      <alignment horizontal="center" vertical="center" textRotation="90"/>
    </xf>
    <xf numFmtId="0" fontId="16" fillId="0" borderId="167" xfId="1" applyFont="1" applyBorder="1" applyAlignment="1">
      <alignment horizontal="center" vertical="center" textRotation="90"/>
    </xf>
    <xf numFmtId="0" fontId="13" fillId="11" borderId="70" xfId="1" applyFont="1" applyFill="1" applyBorder="1" applyAlignment="1">
      <alignment horizontal="center" vertical="center" wrapText="1"/>
    </xf>
    <xf numFmtId="0" fontId="13" fillId="11" borderId="128" xfId="1" applyFont="1" applyFill="1" applyBorder="1" applyAlignment="1">
      <alignment horizontal="center" vertical="center" wrapText="1"/>
    </xf>
    <xf numFmtId="0" fontId="13" fillId="11" borderId="72" xfId="1" applyFont="1" applyFill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 wrapText="1"/>
    </xf>
    <xf numFmtId="0" fontId="0" fillId="7" borderId="58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180" xfId="1" applyFont="1" applyBorder="1" applyAlignment="1">
      <alignment horizontal="center" vertical="center" textRotation="90"/>
    </xf>
    <xf numFmtId="0" fontId="19" fillId="0" borderId="181" xfId="0" applyFont="1" applyBorder="1" applyAlignment="1">
      <alignment horizontal="center" vertical="center" wrapText="1"/>
    </xf>
    <xf numFmtId="0" fontId="20" fillId="0" borderId="182" xfId="1" applyFont="1" applyBorder="1"/>
    <xf numFmtId="0" fontId="20" fillId="0" borderId="183" xfId="1" applyFont="1" applyBorder="1"/>
    <xf numFmtId="0" fontId="20" fillId="0" borderId="184" xfId="1" applyFont="1" applyBorder="1"/>
    <xf numFmtId="0" fontId="20" fillId="13" borderId="184" xfId="1" applyFont="1" applyFill="1" applyBorder="1"/>
    <xf numFmtId="0" fontId="20" fillId="13" borderId="185" xfId="1" applyFont="1" applyFill="1" applyBorder="1"/>
    <xf numFmtId="0" fontId="20" fillId="5" borderId="182" xfId="1" applyFont="1" applyFill="1" applyBorder="1"/>
    <xf numFmtId="0" fontId="19" fillId="0" borderId="186" xfId="1" applyFont="1" applyBorder="1" applyAlignment="1">
      <alignment horizontal="left" vertical="center" wrapText="1"/>
    </xf>
    <xf numFmtId="0" fontId="19" fillId="0" borderId="163" xfId="1" quotePrefix="1" applyFont="1" applyBorder="1" applyAlignment="1">
      <alignment horizontal="center" vertical="center" wrapText="1"/>
    </xf>
    <xf numFmtId="0" fontId="19" fillId="0" borderId="187" xfId="1" applyFont="1" applyBorder="1" applyAlignment="1">
      <alignment horizontal="left" vertical="center" wrapText="1"/>
    </xf>
    <xf numFmtId="0" fontId="19" fillId="0" borderId="187" xfId="1" applyFont="1" applyBorder="1" applyAlignment="1">
      <alignment horizontal="center" vertical="center" wrapText="1"/>
    </xf>
    <xf numFmtId="0" fontId="19" fillId="0" borderId="188" xfId="1" applyFont="1" applyBorder="1" applyAlignment="1">
      <alignment horizontal="left" vertical="center" wrapText="1"/>
    </xf>
    <xf numFmtId="0" fontId="19" fillId="0" borderId="183" xfId="1" applyFont="1" applyBorder="1" applyAlignment="1">
      <alignment horizontal="left" vertical="center" wrapText="1"/>
    </xf>
    <xf numFmtId="0" fontId="19" fillId="0" borderId="183" xfId="1" quotePrefix="1" applyFont="1" applyBorder="1" applyAlignment="1">
      <alignment horizontal="center" vertical="center" wrapText="1"/>
    </xf>
    <xf numFmtId="0" fontId="19" fillId="0" borderId="183" xfId="1" applyFont="1" applyBorder="1" applyAlignment="1">
      <alignment horizontal="center" vertical="center" wrapText="1"/>
    </xf>
    <xf numFmtId="0" fontId="16" fillId="11" borderId="189" xfId="1" applyFont="1" applyFill="1" applyBorder="1" applyAlignment="1">
      <alignment vertical="center"/>
    </xf>
    <xf numFmtId="0" fontId="13" fillId="11" borderId="108" xfId="1" applyFont="1" applyFill="1" applyBorder="1" applyAlignment="1">
      <alignment horizontal="center" vertical="center"/>
    </xf>
    <xf numFmtId="0" fontId="13" fillId="11" borderId="194" xfId="1" applyFont="1" applyFill="1" applyBorder="1" applyAlignment="1">
      <alignment horizontal="center" vertical="center"/>
    </xf>
    <xf numFmtId="0" fontId="13" fillId="11" borderId="112" xfId="1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 wrapText="1"/>
    </xf>
    <xf numFmtId="0" fontId="14" fillId="10" borderId="98" xfId="2" applyFont="1" applyFill="1" applyBorder="1" applyAlignment="1">
      <alignment horizontal="center" vertical="center"/>
    </xf>
    <xf numFmtId="0" fontId="13" fillId="11" borderId="131" xfId="1" applyFont="1" applyFill="1" applyBorder="1" applyAlignment="1">
      <alignment horizontal="center" vertical="center" wrapText="1"/>
    </xf>
    <xf numFmtId="0" fontId="13" fillId="11" borderId="194" xfId="1" applyFont="1" applyFill="1" applyBorder="1" applyAlignment="1">
      <alignment horizontal="center" vertical="center" wrapText="1"/>
    </xf>
    <xf numFmtId="0" fontId="20" fillId="5" borderId="60" xfId="1" applyFont="1" applyFill="1" applyBorder="1"/>
    <xf numFmtId="0" fontId="20" fillId="5" borderId="207" xfId="1" applyFont="1" applyFill="1" applyBorder="1"/>
    <xf numFmtId="0" fontId="20" fillId="5" borderId="208" xfId="1" applyFont="1" applyFill="1" applyBorder="1"/>
    <xf numFmtId="0" fontId="20" fillId="5" borderId="209" xfId="1" applyFont="1" applyFill="1" applyBorder="1"/>
    <xf numFmtId="0" fontId="20" fillId="5" borderId="210" xfId="1" applyFont="1" applyFill="1" applyBorder="1"/>
    <xf numFmtId="0" fontId="20" fillId="5" borderId="211" xfId="1" applyFont="1" applyFill="1" applyBorder="1"/>
    <xf numFmtId="0" fontId="20" fillId="5" borderId="212" xfId="1" applyFont="1" applyFill="1" applyBorder="1"/>
    <xf numFmtId="0" fontId="20" fillId="5" borderId="213" xfId="1" applyFont="1" applyFill="1" applyBorder="1"/>
    <xf numFmtId="0" fontId="20" fillId="5" borderId="214" xfId="1" applyFont="1" applyFill="1" applyBorder="1"/>
    <xf numFmtId="0" fontId="20" fillId="5" borderId="215" xfId="1" applyFont="1" applyFill="1" applyBorder="1"/>
    <xf numFmtId="0" fontId="20" fillId="5" borderId="216" xfId="1" applyFont="1" applyFill="1" applyBorder="1"/>
    <xf numFmtId="0" fontId="20" fillId="5" borderId="39" xfId="1" applyFont="1" applyFill="1" applyBorder="1"/>
    <xf numFmtId="0" fontId="20" fillId="5" borderId="140" xfId="1" applyFont="1" applyFill="1" applyBorder="1"/>
    <xf numFmtId="0" fontId="20" fillId="5" borderId="141" xfId="1" applyFont="1" applyFill="1" applyBorder="1"/>
    <xf numFmtId="0" fontId="20" fillId="5" borderId="152" xfId="1" applyFont="1" applyFill="1" applyBorder="1"/>
    <xf numFmtId="0" fontId="20" fillId="5" borderId="153" xfId="1" applyFont="1" applyFill="1" applyBorder="1"/>
    <xf numFmtId="0" fontId="20" fillId="5" borderId="151" xfId="1" applyFont="1" applyFill="1" applyBorder="1"/>
    <xf numFmtId="0" fontId="20" fillId="5" borderId="159" xfId="1" applyFont="1" applyFill="1" applyBorder="1"/>
    <xf numFmtId="0" fontId="20" fillId="5" borderId="166" xfId="1" applyFont="1" applyFill="1" applyBorder="1"/>
    <xf numFmtId="0" fontId="20" fillId="5" borderId="185" xfId="1" applyFont="1" applyFill="1" applyBorder="1"/>
    <xf numFmtId="0" fontId="20" fillId="5" borderId="172" xfId="1" applyFont="1" applyFill="1" applyBorder="1"/>
    <xf numFmtId="0" fontId="16" fillId="11" borderId="217" xfId="1" applyFont="1" applyFill="1" applyBorder="1" applyAlignment="1">
      <alignment vertical="center"/>
    </xf>
    <xf numFmtId="0" fontId="30" fillId="14" borderId="202" xfId="1" applyFont="1" applyFill="1" applyBorder="1" applyAlignment="1">
      <alignment horizontal="center" vertical="center" wrapText="1"/>
    </xf>
    <xf numFmtId="0" fontId="30" fillId="14" borderId="201" xfId="1" applyFont="1" applyFill="1" applyBorder="1" applyAlignment="1">
      <alignment horizontal="center" vertical="center"/>
    </xf>
    <xf numFmtId="0" fontId="30" fillId="14" borderId="197" xfId="1" applyFont="1" applyFill="1" applyBorder="1" applyAlignment="1">
      <alignment horizontal="center" vertical="center"/>
    </xf>
    <xf numFmtId="0" fontId="30" fillId="14" borderId="196" xfId="1" applyFont="1" applyFill="1" applyBorder="1" applyAlignment="1">
      <alignment horizontal="center" vertical="center"/>
    </xf>
    <xf numFmtId="0" fontId="30" fillId="14" borderId="198" xfId="1" applyFont="1" applyFill="1" applyBorder="1" applyAlignment="1">
      <alignment horizontal="center" vertical="center"/>
    </xf>
    <xf numFmtId="0" fontId="30" fillId="14" borderId="144" xfId="1" applyFont="1" applyFill="1" applyBorder="1" applyAlignment="1">
      <alignment horizontal="center" vertical="center"/>
    </xf>
    <xf numFmtId="0" fontId="30" fillId="14" borderId="203" xfId="1" applyFont="1" applyFill="1" applyBorder="1" applyAlignment="1">
      <alignment vertical="center"/>
    </xf>
    <xf numFmtId="0" fontId="30" fillId="14" borderId="204" xfId="1" applyFont="1" applyFill="1" applyBorder="1" applyAlignment="1">
      <alignment vertical="center"/>
    </xf>
    <xf numFmtId="0" fontId="30" fillId="14" borderId="194" xfId="1" applyFont="1" applyFill="1" applyBorder="1" applyAlignment="1">
      <alignment horizontal="center" vertical="center" wrapText="1"/>
    </xf>
    <xf numFmtId="0" fontId="30" fillId="14" borderId="199" xfId="1" applyFont="1" applyFill="1" applyBorder="1" applyAlignment="1">
      <alignment horizontal="center" vertical="center"/>
    </xf>
    <xf numFmtId="0" fontId="30" fillId="14" borderId="205" xfId="1" applyFont="1" applyFill="1" applyBorder="1" applyAlignment="1">
      <alignment vertical="center"/>
    </xf>
    <xf numFmtId="0" fontId="30" fillId="14" borderId="206" xfId="1" applyFont="1" applyFill="1" applyBorder="1" applyAlignment="1">
      <alignment vertical="center"/>
    </xf>
    <xf numFmtId="0" fontId="20" fillId="15" borderId="183" xfId="1" applyFont="1" applyFill="1" applyBorder="1"/>
    <xf numFmtId="0" fontId="20" fillId="0" borderId="195" xfId="1" applyFont="1" applyBorder="1"/>
    <xf numFmtId="0" fontId="20" fillId="0" borderId="220" xfId="1" applyFont="1" applyBorder="1"/>
    <xf numFmtId="0" fontId="20" fillId="5" borderId="221" xfId="1" applyFont="1" applyFill="1" applyBorder="1"/>
    <xf numFmtId="0" fontId="20" fillId="5" borderId="222" xfId="1" applyFont="1" applyFill="1" applyBorder="1"/>
    <xf numFmtId="0" fontId="20" fillId="5" borderId="223" xfId="1" applyFont="1" applyFill="1" applyBorder="1"/>
    <xf numFmtId="0" fontId="19" fillId="0" borderId="161" xfId="1" quotePrefix="1" applyFont="1" applyBorder="1" applyAlignment="1">
      <alignment horizontal="left" vertical="center" wrapText="1"/>
    </xf>
    <xf numFmtId="0" fontId="23" fillId="0" borderId="224" xfId="2" applyFont="1" applyBorder="1" applyAlignment="1">
      <alignment horizontal="left" vertical="center"/>
    </xf>
    <xf numFmtId="0" fontId="16" fillId="0" borderId="225" xfId="1" applyFont="1" applyBorder="1" applyAlignment="1">
      <alignment horizontal="center" vertical="center"/>
    </xf>
    <xf numFmtId="0" fontId="20" fillId="0" borderId="221" xfId="1" applyFont="1" applyBorder="1"/>
    <xf numFmtId="0" fontId="19" fillId="0" borderId="89" xfId="0" quotePrefix="1" applyFont="1" applyBorder="1" applyAlignment="1">
      <alignment horizontal="left" vertical="center" wrapText="1"/>
    </xf>
    <xf numFmtId="0" fontId="19" fillId="16" borderId="0" xfId="1" applyFont="1" applyFill="1" applyBorder="1" applyAlignment="1">
      <alignment horizontal="center" vertical="center" wrapText="1"/>
    </xf>
    <xf numFmtId="0" fontId="19" fillId="16" borderId="138" xfId="1" applyFont="1" applyFill="1" applyBorder="1" applyAlignment="1">
      <alignment horizontal="center" vertical="center" wrapText="1"/>
    </xf>
    <xf numFmtId="0" fontId="19" fillId="16" borderId="0" xfId="0" applyFont="1" applyFill="1" applyBorder="1" applyAlignment="1">
      <alignment horizontal="center" vertical="center" wrapText="1"/>
    </xf>
    <xf numFmtId="0" fontId="19" fillId="16" borderId="200" xfId="1" applyFont="1" applyFill="1" applyBorder="1" applyAlignment="1">
      <alignment horizontal="center" vertical="center" wrapText="1"/>
    </xf>
    <xf numFmtId="0" fontId="19" fillId="16" borderId="194" xfId="1" applyFont="1" applyFill="1" applyBorder="1" applyAlignment="1">
      <alignment horizontal="center" vertical="center" wrapText="1"/>
    </xf>
    <xf numFmtId="0" fontId="19" fillId="16" borderId="190" xfId="1" applyFont="1" applyFill="1" applyBorder="1" applyAlignment="1">
      <alignment horizontal="center" vertical="center" wrapText="1"/>
    </xf>
    <xf numFmtId="0" fontId="19" fillId="16" borderId="191" xfId="1" applyFont="1" applyFill="1" applyBorder="1" applyAlignment="1">
      <alignment horizontal="center" vertical="center" wrapText="1"/>
    </xf>
    <xf numFmtId="0" fontId="19" fillId="16" borderId="192" xfId="1" applyFont="1" applyFill="1" applyBorder="1" applyAlignment="1">
      <alignment horizontal="center" vertical="center" wrapText="1"/>
    </xf>
    <xf numFmtId="0" fontId="19" fillId="16" borderId="192" xfId="0" applyFont="1" applyFill="1" applyBorder="1" applyAlignment="1">
      <alignment horizontal="center" vertical="center" wrapText="1"/>
    </xf>
    <xf numFmtId="0" fontId="19" fillId="16" borderId="219" xfId="0" applyFont="1" applyFill="1" applyBorder="1" applyAlignment="1">
      <alignment horizontal="center" vertical="center" wrapText="1"/>
    </xf>
    <xf numFmtId="0" fontId="19" fillId="16" borderId="218" xfId="0" applyFont="1" applyFill="1" applyBorder="1" applyAlignment="1">
      <alignment horizontal="center" vertical="center" wrapText="1"/>
    </xf>
    <xf numFmtId="0" fontId="19" fillId="16" borderId="193" xfId="1" applyFont="1" applyFill="1" applyBorder="1" applyAlignment="1">
      <alignment horizontal="center" vertical="center" wrapText="1"/>
    </xf>
    <xf numFmtId="0" fontId="16" fillId="0" borderId="107" xfId="1" applyFont="1" applyBorder="1" applyAlignment="1">
      <alignment horizontal="center" vertical="center" textRotation="90" wrapText="1"/>
    </xf>
    <xf numFmtId="0" fontId="16" fillId="0" borderId="76" xfId="1" applyFont="1" applyBorder="1" applyAlignment="1">
      <alignment horizontal="center" vertical="center" textRotation="90" wrapText="1"/>
    </xf>
    <xf numFmtId="0" fontId="16" fillId="0" borderId="75" xfId="1" applyFont="1" applyBorder="1" applyAlignment="1">
      <alignment horizontal="center" vertical="center" textRotation="90" wrapText="1"/>
    </xf>
    <xf numFmtId="0" fontId="20" fillId="13" borderId="221" xfId="1" applyFont="1" applyFill="1" applyBorder="1"/>
    <xf numFmtId="0" fontId="20" fillId="13" borderId="226" xfId="1" applyFont="1" applyFill="1" applyBorder="1"/>
  </cellXfs>
  <cellStyles count="4">
    <cellStyle name="Normal" xfId="0" builtinId="0"/>
    <cellStyle name="Normal 2" xfId="1"/>
    <cellStyle name="Normal 2 2" xfId="2"/>
    <cellStyle name="Percent 2" xfId="3"/>
  </cellStyles>
  <dxfs count="3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83</xdr:row>
      <xdr:rowOff>123826</xdr:rowOff>
    </xdr:from>
    <xdr:to>
      <xdr:col>4</xdr:col>
      <xdr:colOff>161925</xdr:colOff>
      <xdr:row>83</xdr:row>
      <xdr:rowOff>123826</xdr:rowOff>
    </xdr:to>
    <xdr:cxnSp macro="">
      <xdr:nvCxnSpPr>
        <xdr:cNvPr id="12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438275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81</xdr:row>
      <xdr:rowOff>104775</xdr:rowOff>
    </xdr:from>
    <xdr:to>
      <xdr:col>4</xdr:col>
      <xdr:colOff>142875</xdr:colOff>
      <xdr:row>81</xdr:row>
      <xdr:rowOff>104775</xdr:rowOff>
    </xdr:to>
    <xdr:cxnSp macro="">
      <xdr:nvCxnSpPr>
        <xdr:cNvPr id="124" name="Straight Arrow Connector 57">
          <a:extLst>
            <a:ext uri="{FF2B5EF4-FFF2-40B4-BE49-F238E27FC236}">
              <a16:creationId xmlns:a16="http://schemas.microsoft.com/office/drawing/2014/main" id="{A25310C4-3003-40AA-A561-A76043E14800}"/>
            </a:ext>
            <a:ext uri="{147F2762-F138-4A5C-976F-8EAC2B608ADB}">
              <a16:predDERef xmlns:a16="http://schemas.microsoft.com/office/drawing/2014/main" pred="{1D41C39E-40A1-4317-90F0-E3D12F026294}"/>
            </a:ext>
          </a:extLst>
        </xdr:cNvPr>
        <xdr:cNvCxnSpPr>
          <a:cxnSpLocks/>
        </xdr:cNvCxnSpPr>
      </xdr:nvCxnSpPr>
      <xdr:spPr>
        <a:xfrm flipV="1">
          <a:off x="2085975" y="31184850"/>
          <a:ext cx="1457325" cy="0"/>
        </a:xfrm>
        <a:prstGeom prst="straightConnector1">
          <a:avLst/>
        </a:prstGeom>
        <a:ln w="19050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164</xdr:row>
      <xdr:rowOff>28576</xdr:rowOff>
    </xdr:from>
    <xdr:to>
      <xdr:col>4</xdr:col>
      <xdr:colOff>161925</xdr:colOff>
      <xdr:row>164</xdr:row>
      <xdr:rowOff>28576</xdr:rowOff>
    </xdr:to>
    <xdr:cxnSp macro="">
      <xdr:nvCxnSpPr>
        <xdr:cNvPr id="12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1620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114300</xdr:rowOff>
    </xdr:from>
    <xdr:to>
      <xdr:col>10</xdr:col>
      <xdr:colOff>19050</xdr:colOff>
      <xdr:row>8</xdr:row>
      <xdr:rowOff>114300</xdr:rowOff>
    </xdr:to>
    <xdr:cxnSp macro="">
      <xdr:nvCxnSpPr>
        <xdr:cNvPr id="12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5525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104775</xdr:rowOff>
    </xdr:from>
    <xdr:to>
      <xdr:col>10</xdr:col>
      <xdr:colOff>19050</xdr:colOff>
      <xdr:row>9</xdr:row>
      <xdr:rowOff>104775</xdr:rowOff>
    </xdr:to>
    <xdr:cxnSp macro="">
      <xdr:nvCxnSpPr>
        <xdr:cNvPr id="13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83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11</xdr:col>
      <xdr:colOff>19050</xdr:colOff>
      <xdr:row>10</xdr:row>
      <xdr:rowOff>85725</xdr:rowOff>
    </xdr:to>
    <xdr:cxnSp macro="">
      <xdr:nvCxnSpPr>
        <xdr:cNvPr id="13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114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19050</xdr:colOff>
      <xdr:row>11</xdr:row>
      <xdr:rowOff>76200</xdr:rowOff>
    </xdr:to>
    <xdr:cxnSp macro="">
      <xdr:nvCxnSpPr>
        <xdr:cNvPr id="13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4003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85725</xdr:rowOff>
    </xdr:from>
    <xdr:to>
      <xdr:col>12</xdr:col>
      <xdr:colOff>19050</xdr:colOff>
      <xdr:row>12</xdr:row>
      <xdr:rowOff>85725</xdr:rowOff>
    </xdr:to>
    <xdr:cxnSp macro="">
      <xdr:nvCxnSpPr>
        <xdr:cNvPr id="13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705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76200</xdr:rowOff>
    </xdr:from>
    <xdr:to>
      <xdr:col>12</xdr:col>
      <xdr:colOff>19050</xdr:colOff>
      <xdr:row>13</xdr:row>
      <xdr:rowOff>76200</xdr:rowOff>
    </xdr:to>
    <xdr:cxnSp macro="">
      <xdr:nvCxnSpPr>
        <xdr:cNvPr id="13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990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14</xdr:row>
      <xdr:rowOff>104775</xdr:rowOff>
    </xdr:from>
    <xdr:to>
      <xdr:col>13</xdr:col>
      <xdr:colOff>9525</xdr:colOff>
      <xdr:row>14</xdr:row>
      <xdr:rowOff>104775</xdr:rowOff>
    </xdr:to>
    <xdr:cxnSp macro="">
      <xdr:nvCxnSpPr>
        <xdr:cNvPr id="13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3147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15</xdr:row>
      <xdr:rowOff>95250</xdr:rowOff>
    </xdr:from>
    <xdr:to>
      <xdr:col>13</xdr:col>
      <xdr:colOff>9525</xdr:colOff>
      <xdr:row>15</xdr:row>
      <xdr:rowOff>95250</xdr:rowOff>
    </xdr:to>
    <xdr:cxnSp macro="">
      <xdr:nvCxnSpPr>
        <xdr:cNvPr id="13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600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</xdr:row>
      <xdr:rowOff>95250</xdr:rowOff>
    </xdr:from>
    <xdr:to>
      <xdr:col>10</xdr:col>
      <xdr:colOff>19050</xdr:colOff>
      <xdr:row>40</xdr:row>
      <xdr:rowOff>95250</xdr:rowOff>
    </xdr:to>
    <xdr:cxnSp macro="">
      <xdr:nvCxnSpPr>
        <xdr:cNvPr id="13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38957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85725</xdr:rowOff>
    </xdr:from>
    <xdr:to>
      <xdr:col>10</xdr:col>
      <xdr:colOff>19050</xdr:colOff>
      <xdr:row>41</xdr:row>
      <xdr:rowOff>85725</xdr:rowOff>
    </xdr:to>
    <xdr:cxnSp macro="">
      <xdr:nvCxnSpPr>
        <xdr:cNvPr id="13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4181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42</xdr:row>
      <xdr:rowOff>95250</xdr:rowOff>
    </xdr:from>
    <xdr:to>
      <xdr:col>11</xdr:col>
      <xdr:colOff>9525</xdr:colOff>
      <xdr:row>42</xdr:row>
      <xdr:rowOff>95250</xdr:rowOff>
    </xdr:to>
    <xdr:cxnSp macro="">
      <xdr:nvCxnSpPr>
        <xdr:cNvPr id="14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4862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43</xdr:row>
      <xdr:rowOff>85725</xdr:rowOff>
    </xdr:from>
    <xdr:to>
      <xdr:col>11</xdr:col>
      <xdr:colOff>9525</xdr:colOff>
      <xdr:row>43</xdr:row>
      <xdr:rowOff>85725</xdr:rowOff>
    </xdr:to>
    <xdr:cxnSp macro="">
      <xdr:nvCxnSpPr>
        <xdr:cNvPr id="14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772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114300</xdr:rowOff>
    </xdr:from>
    <xdr:to>
      <xdr:col>12</xdr:col>
      <xdr:colOff>19050</xdr:colOff>
      <xdr:row>44</xdr:row>
      <xdr:rowOff>114300</xdr:rowOff>
    </xdr:to>
    <xdr:cxnSp macro="">
      <xdr:nvCxnSpPr>
        <xdr:cNvPr id="14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095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104775</xdr:rowOff>
    </xdr:from>
    <xdr:to>
      <xdr:col>12</xdr:col>
      <xdr:colOff>19050</xdr:colOff>
      <xdr:row>45</xdr:row>
      <xdr:rowOff>104775</xdr:rowOff>
    </xdr:to>
    <xdr:cxnSp macro="">
      <xdr:nvCxnSpPr>
        <xdr:cNvPr id="14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381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46</xdr:row>
      <xdr:rowOff>76200</xdr:rowOff>
    </xdr:from>
    <xdr:to>
      <xdr:col>13</xdr:col>
      <xdr:colOff>28575</xdr:colOff>
      <xdr:row>46</xdr:row>
      <xdr:rowOff>76200</xdr:rowOff>
    </xdr:to>
    <xdr:cxnSp macro="">
      <xdr:nvCxnSpPr>
        <xdr:cNvPr id="14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64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47</xdr:row>
      <xdr:rowOff>66675</xdr:rowOff>
    </xdr:from>
    <xdr:to>
      <xdr:col>13</xdr:col>
      <xdr:colOff>28575</xdr:colOff>
      <xdr:row>47</xdr:row>
      <xdr:rowOff>66675</xdr:rowOff>
    </xdr:to>
    <xdr:cxnSp macro="">
      <xdr:nvCxnSpPr>
        <xdr:cNvPr id="14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934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48</xdr:row>
      <xdr:rowOff>76200</xdr:rowOff>
    </xdr:from>
    <xdr:to>
      <xdr:col>14</xdr:col>
      <xdr:colOff>38100</xdr:colOff>
      <xdr:row>48</xdr:row>
      <xdr:rowOff>76200</xdr:rowOff>
    </xdr:to>
    <xdr:cxnSp macro="">
      <xdr:nvCxnSpPr>
        <xdr:cNvPr id="14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238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49</xdr:row>
      <xdr:rowOff>66675</xdr:rowOff>
    </xdr:from>
    <xdr:to>
      <xdr:col>14</xdr:col>
      <xdr:colOff>38100</xdr:colOff>
      <xdr:row>49</xdr:row>
      <xdr:rowOff>66675</xdr:rowOff>
    </xdr:to>
    <xdr:cxnSp macro="">
      <xdr:nvCxnSpPr>
        <xdr:cNvPr id="14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524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50</xdr:row>
      <xdr:rowOff>95250</xdr:rowOff>
    </xdr:from>
    <xdr:to>
      <xdr:col>15</xdr:col>
      <xdr:colOff>28575</xdr:colOff>
      <xdr:row>50</xdr:row>
      <xdr:rowOff>95250</xdr:rowOff>
    </xdr:to>
    <xdr:cxnSp macro="">
      <xdr:nvCxnSpPr>
        <xdr:cNvPr id="14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684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51</xdr:row>
      <xdr:rowOff>85725</xdr:rowOff>
    </xdr:from>
    <xdr:to>
      <xdr:col>15</xdr:col>
      <xdr:colOff>28575</xdr:colOff>
      <xdr:row>51</xdr:row>
      <xdr:rowOff>85725</xdr:rowOff>
    </xdr:to>
    <xdr:cxnSp macro="">
      <xdr:nvCxnSpPr>
        <xdr:cNvPr id="14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7134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95250</xdr:rowOff>
    </xdr:from>
    <xdr:to>
      <xdr:col>16</xdr:col>
      <xdr:colOff>19050</xdr:colOff>
      <xdr:row>52</xdr:row>
      <xdr:rowOff>95250</xdr:rowOff>
    </xdr:to>
    <xdr:cxnSp macro="">
      <xdr:nvCxnSpPr>
        <xdr:cNvPr id="15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439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85725</xdr:rowOff>
    </xdr:from>
    <xdr:to>
      <xdr:col>16</xdr:col>
      <xdr:colOff>19050</xdr:colOff>
      <xdr:row>53</xdr:row>
      <xdr:rowOff>85725</xdr:rowOff>
    </xdr:to>
    <xdr:cxnSp macro="">
      <xdr:nvCxnSpPr>
        <xdr:cNvPr id="1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7247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54</xdr:row>
      <xdr:rowOff>85725</xdr:rowOff>
    </xdr:from>
    <xdr:to>
      <xdr:col>17</xdr:col>
      <xdr:colOff>9525</xdr:colOff>
      <xdr:row>54</xdr:row>
      <xdr:rowOff>85725</xdr:rowOff>
    </xdr:to>
    <xdr:cxnSp macro="">
      <xdr:nvCxnSpPr>
        <xdr:cNvPr id="1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020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55</xdr:row>
      <xdr:rowOff>76200</xdr:rowOff>
    </xdr:from>
    <xdr:to>
      <xdr:col>17</xdr:col>
      <xdr:colOff>9525</xdr:colOff>
      <xdr:row>55</xdr:row>
      <xdr:rowOff>76200</xdr:rowOff>
    </xdr:to>
    <xdr:cxnSp macro="">
      <xdr:nvCxnSpPr>
        <xdr:cNvPr id="1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3058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28</xdr:row>
      <xdr:rowOff>85725</xdr:rowOff>
    </xdr:from>
    <xdr:to>
      <xdr:col>12</xdr:col>
      <xdr:colOff>28575</xdr:colOff>
      <xdr:row>28</xdr:row>
      <xdr:rowOff>85725</xdr:rowOff>
    </xdr:to>
    <xdr:cxnSp macro="">
      <xdr:nvCxnSpPr>
        <xdr:cNvPr id="1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610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29</xdr:row>
      <xdr:rowOff>76200</xdr:rowOff>
    </xdr:from>
    <xdr:to>
      <xdr:col>12</xdr:col>
      <xdr:colOff>28575</xdr:colOff>
      <xdr:row>29</xdr:row>
      <xdr:rowOff>76200</xdr:rowOff>
    </xdr:to>
    <xdr:cxnSp macro="">
      <xdr:nvCxnSpPr>
        <xdr:cNvPr id="1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896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30</xdr:row>
      <xdr:rowOff>85725</xdr:rowOff>
    </xdr:from>
    <xdr:to>
      <xdr:col>13</xdr:col>
      <xdr:colOff>38100</xdr:colOff>
      <xdr:row>30</xdr:row>
      <xdr:rowOff>85725</xdr:rowOff>
    </xdr:to>
    <xdr:cxnSp macro="">
      <xdr:nvCxnSpPr>
        <xdr:cNvPr id="1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2011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31</xdr:row>
      <xdr:rowOff>76200</xdr:rowOff>
    </xdr:from>
    <xdr:to>
      <xdr:col>13</xdr:col>
      <xdr:colOff>38100</xdr:colOff>
      <xdr:row>31</xdr:row>
      <xdr:rowOff>76200</xdr:rowOff>
    </xdr:to>
    <xdr:cxnSp macro="">
      <xdr:nvCxnSpPr>
        <xdr:cNvPr id="15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4869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32</xdr:row>
      <xdr:rowOff>104775</xdr:rowOff>
    </xdr:from>
    <xdr:to>
      <xdr:col>14</xdr:col>
      <xdr:colOff>28575</xdr:colOff>
      <xdr:row>32</xdr:row>
      <xdr:rowOff>104775</xdr:rowOff>
    </xdr:to>
    <xdr:cxnSp macro="">
      <xdr:nvCxnSpPr>
        <xdr:cNvPr id="15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98107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33</xdr:row>
      <xdr:rowOff>95250</xdr:rowOff>
    </xdr:from>
    <xdr:to>
      <xdr:col>14</xdr:col>
      <xdr:colOff>28575</xdr:colOff>
      <xdr:row>33</xdr:row>
      <xdr:rowOff>95250</xdr:rowOff>
    </xdr:to>
    <xdr:cxnSp macro="">
      <xdr:nvCxnSpPr>
        <xdr:cNvPr id="15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10096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85725</xdr:rowOff>
    </xdr:from>
    <xdr:to>
      <xdr:col>15</xdr:col>
      <xdr:colOff>19050</xdr:colOff>
      <xdr:row>34</xdr:row>
      <xdr:rowOff>85725</xdr:rowOff>
    </xdr:to>
    <xdr:cxnSp macro="">
      <xdr:nvCxnSpPr>
        <xdr:cNvPr id="16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382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35</xdr:row>
      <xdr:rowOff>76200</xdr:rowOff>
    </xdr:from>
    <xdr:to>
      <xdr:col>15</xdr:col>
      <xdr:colOff>19050</xdr:colOff>
      <xdr:row>35</xdr:row>
      <xdr:rowOff>76200</xdr:rowOff>
    </xdr:to>
    <xdr:cxnSp macro="">
      <xdr:nvCxnSpPr>
        <xdr:cNvPr id="16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6680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36</xdr:row>
      <xdr:rowOff>104775</xdr:rowOff>
    </xdr:from>
    <xdr:to>
      <xdr:col>16</xdr:col>
      <xdr:colOff>28575</xdr:colOff>
      <xdr:row>36</xdr:row>
      <xdr:rowOff>104775</xdr:rowOff>
    </xdr:to>
    <xdr:cxnSp macro="">
      <xdr:nvCxnSpPr>
        <xdr:cNvPr id="16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0991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37</xdr:row>
      <xdr:rowOff>95250</xdr:rowOff>
    </xdr:from>
    <xdr:to>
      <xdr:col>16</xdr:col>
      <xdr:colOff>28575</xdr:colOff>
      <xdr:row>37</xdr:row>
      <xdr:rowOff>95250</xdr:rowOff>
    </xdr:to>
    <xdr:cxnSp macro="">
      <xdr:nvCxnSpPr>
        <xdr:cNvPr id="16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1277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38</xdr:row>
      <xdr:rowOff>95250</xdr:rowOff>
    </xdr:from>
    <xdr:to>
      <xdr:col>17</xdr:col>
      <xdr:colOff>38100</xdr:colOff>
      <xdr:row>38</xdr:row>
      <xdr:rowOff>95250</xdr:rowOff>
    </xdr:to>
    <xdr:cxnSp macro="">
      <xdr:nvCxnSpPr>
        <xdr:cNvPr id="16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572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39</xdr:row>
      <xdr:rowOff>85725</xdr:rowOff>
    </xdr:from>
    <xdr:to>
      <xdr:col>17</xdr:col>
      <xdr:colOff>38100</xdr:colOff>
      <xdr:row>39</xdr:row>
      <xdr:rowOff>85725</xdr:rowOff>
    </xdr:to>
    <xdr:cxnSp macro="">
      <xdr:nvCxnSpPr>
        <xdr:cNvPr id="16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858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304800</xdr:rowOff>
    </xdr:from>
    <xdr:to>
      <xdr:col>14</xdr:col>
      <xdr:colOff>19050</xdr:colOff>
      <xdr:row>57</xdr:row>
      <xdr:rowOff>304800</xdr:rowOff>
    </xdr:to>
    <xdr:cxnSp macro="">
      <xdr:nvCxnSpPr>
        <xdr:cNvPr id="16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39325" y="13354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58</xdr:row>
      <xdr:rowOff>247650</xdr:rowOff>
    </xdr:from>
    <xdr:to>
      <xdr:col>14</xdr:col>
      <xdr:colOff>19050</xdr:colOff>
      <xdr:row>58</xdr:row>
      <xdr:rowOff>247650</xdr:rowOff>
    </xdr:to>
    <xdr:cxnSp macro="">
      <xdr:nvCxnSpPr>
        <xdr:cNvPr id="16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24900" y="14306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59</xdr:row>
      <xdr:rowOff>152400</xdr:rowOff>
    </xdr:from>
    <xdr:to>
      <xdr:col>15</xdr:col>
      <xdr:colOff>9525</xdr:colOff>
      <xdr:row>59</xdr:row>
      <xdr:rowOff>152400</xdr:rowOff>
    </xdr:to>
    <xdr:cxnSp macro="">
      <xdr:nvCxnSpPr>
        <xdr:cNvPr id="16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48900" y="1446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24</xdr:row>
      <xdr:rowOff>190500</xdr:rowOff>
    </xdr:from>
    <xdr:to>
      <xdr:col>10</xdr:col>
      <xdr:colOff>9525</xdr:colOff>
      <xdr:row>24</xdr:row>
      <xdr:rowOff>190500</xdr:rowOff>
    </xdr:to>
    <xdr:cxnSp macro="">
      <xdr:nvCxnSpPr>
        <xdr:cNvPr id="17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53500" y="6953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25</xdr:row>
      <xdr:rowOff>123825</xdr:rowOff>
    </xdr:from>
    <xdr:to>
      <xdr:col>10</xdr:col>
      <xdr:colOff>9525</xdr:colOff>
      <xdr:row>25</xdr:row>
      <xdr:rowOff>123825</xdr:rowOff>
    </xdr:to>
    <xdr:cxnSp macro="">
      <xdr:nvCxnSpPr>
        <xdr:cNvPr id="17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53500" y="73056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56</xdr:row>
      <xdr:rowOff>104775</xdr:rowOff>
    </xdr:from>
    <xdr:to>
      <xdr:col>13</xdr:col>
      <xdr:colOff>9525</xdr:colOff>
      <xdr:row>56</xdr:row>
      <xdr:rowOff>104775</xdr:rowOff>
    </xdr:to>
    <xdr:cxnSp macro="">
      <xdr:nvCxnSpPr>
        <xdr:cNvPr id="17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12763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63</xdr:row>
      <xdr:rowOff>142875</xdr:rowOff>
    </xdr:from>
    <xdr:to>
      <xdr:col>18</xdr:col>
      <xdr:colOff>9525</xdr:colOff>
      <xdr:row>63</xdr:row>
      <xdr:rowOff>142875</xdr:rowOff>
    </xdr:to>
    <xdr:cxnSp macro="">
      <xdr:nvCxnSpPr>
        <xdr:cNvPr id="17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163300" y="179355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60</xdr:row>
      <xdr:rowOff>219075</xdr:rowOff>
    </xdr:from>
    <xdr:to>
      <xdr:col>16</xdr:col>
      <xdr:colOff>19050</xdr:colOff>
      <xdr:row>60</xdr:row>
      <xdr:rowOff>219075</xdr:rowOff>
    </xdr:to>
    <xdr:cxnSp macro="">
      <xdr:nvCxnSpPr>
        <xdr:cNvPr id="17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563225" y="14982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62</xdr:row>
      <xdr:rowOff>104775</xdr:rowOff>
    </xdr:from>
    <xdr:to>
      <xdr:col>16</xdr:col>
      <xdr:colOff>285750</xdr:colOff>
      <xdr:row>62</xdr:row>
      <xdr:rowOff>104775</xdr:rowOff>
    </xdr:to>
    <xdr:cxnSp macro="">
      <xdr:nvCxnSpPr>
        <xdr:cNvPr id="17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58425" y="15706725"/>
          <a:ext cx="8953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61</xdr:row>
      <xdr:rowOff>152400</xdr:rowOff>
    </xdr:from>
    <xdr:to>
      <xdr:col>17</xdr:col>
      <xdr:colOff>0</xdr:colOff>
      <xdr:row>61</xdr:row>
      <xdr:rowOff>152400</xdr:rowOff>
    </xdr:to>
    <xdr:cxnSp macro="">
      <xdr:nvCxnSpPr>
        <xdr:cNvPr id="18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848975" y="15459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16</xdr:row>
      <xdr:rowOff>152400</xdr:rowOff>
    </xdr:from>
    <xdr:to>
      <xdr:col>10</xdr:col>
      <xdr:colOff>9525</xdr:colOff>
      <xdr:row>16</xdr:row>
      <xdr:rowOff>152400</xdr:rowOff>
    </xdr:to>
    <xdr:cxnSp macro="">
      <xdr:nvCxnSpPr>
        <xdr:cNvPr id="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91600" y="4552950"/>
          <a:ext cx="2857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142875</xdr:rowOff>
    </xdr:from>
    <xdr:to>
      <xdr:col>10</xdr:col>
      <xdr:colOff>9525</xdr:colOff>
      <xdr:row>17</xdr:row>
      <xdr:rowOff>142875</xdr:rowOff>
    </xdr:to>
    <xdr:cxnSp macro="">
      <xdr:nvCxnSpPr>
        <xdr:cNvPr id="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91600" y="4838700"/>
          <a:ext cx="2857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18</xdr:row>
      <xdr:rowOff>152400</xdr:rowOff>
    </xdr:from>
    <xdr:to>
      <xdr:col>11</xdr:col>
      <xdr:colOff>0</xdr:colOff>
      <xdr:row>18</xdr:row>
      <xdr:rowOff>152400</xdr:rowOff>
    </xdr:to>
    <xdr:cxnSp macro="">
      <xdr:nvCxnSpPr>
        <xdr:cNvPr id="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0175" y="45434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19</xdr:row>
      <xdr:rowOff>142875</xdr:rowOff>
    </xdr:from>
    <xdr:to>
      <xdr:col>11</xdr:col>
      <xdr:colOff>0</xdr:colOff>
      <xdr:row>19</xdr:row>
      <xdr:rowOff>142875</xdr:rowOff>
    </xdr:to>
    <xdr:cxnSp macro="">
      <xdr:nvCxnSpPr>
        <xdr:cNvPr id="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0175" y="48291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20</xdr:row>
      <xdr:rowOff>171450</xdr:rowOff>
    </xdr:from>
    <xdr:to>
      <xdr:col>12</xdr:col>
      <xdr:colOff>9525</xdr:colOff>
      <xdr:row>20</xdr:row>
      <xdr:rowOff>171450</xdr:rowOff>
    </xdr:to>
    <xdr:cxnSp macro="">
      <xdr:nvCxnSpPr>
        <xdr:cNvPr id="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5153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21</xdr:row>
      <xdr:rowOff>142875</xdr:rowOff>
    </xdr:from>
    <xdr:to>
      <xdr:col>12</xdr:col>
      <xdr:colOff>9525</xdr:colOff>
      <xdr:row>21</xdr:row>
      <xdr:rowOff>142875</xdr:rowOff>
    </xdr:to>
    <xdr:cxnSp macro="">
      <xdr:nvCxnSpPr>
        <xdr:cNvPr id="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63100" y="60198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64</xdr:row>
      <xdr:rowOff>123825</xdr:rowOff>
    </xdr:from>
    <xdr:to>
      <xdr:col>19</xdr:col>
      <xdr:colOff>19050</xdr:colOff>
      <xdr:row>64</xdr:row>
      <xdr:rowOff>123825</xdr:rowOff>
    </xdr:to>
    <xdr:cxnSp macro="">
      <xdr:nvCxnSpPr>
        <xdr:cNvPr id="5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477625" y="185451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123825</xdr:rowOff>
    </xdr:from>
    <xdr:to>
      <xdr:col>19</xdr:col>
      <xdr:colOff>19050</xdr:colOff>
      <xdr:row>22</xdr:row>
      <xdr:rowOff>123825</xdr:rowOff>
    </xdr:to>
    <xdr:cxnSp macro="">
      <xdr:nvCxnSpPr>
        <xdr:cNvPr id="6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77425" y="6296025"/>
          <a:ext cx="21526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171450</xdr:rowOff>
    </xdr:from>
    <xdr:to>
      <xdr:col>19</xdr:col>
      <xdr:colOff>19050</xdr:colOff>
      <xdr:row>23</xdr:row>
      <xdr:rowOff>171450</xdr:rowOff>
    </xdr:to>
    <xdr:cxnSp macro="">
      <xdr:nvCxnSpPr>
        <xdr:cNvPr id="6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77425" y="6638925"/>
          <a:ext cx="21526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26</xdr:row>
      <xdr:rowOff>95250</xdr:rowOff>
    </xdr:from>
    <xdr:to>
      <xdr:col>11</xdr:col>
      <xdr:colOff>28575</xdr:colOff>
      <xdr:row>26</xdr:row>
      <xdr:rowOff>95250</xdr:rowOff>
    </xdr:to>
    <xdr:cxnSp macro="">
      <xdr:nvCxnSpPr>
        <xdr:cNvPr id="6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77350" y="7515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142875</xdr:rowOff>
    </xdr:from>
    <xdr:to>
      <xdr:col>11</xdr:col>
      <xdr:colOff>38100</xdr:colOff>
      <xdr:row>27</xdr:row>
      <xdr:rowOff>142875</xdr:rowOff>
    </xdr:to>
    <xdr:cxnSp macro="">
      <xdr:nvCxnSpPr>
        <xdr:cNvPr id="6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86875" y="78009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65</xdr:row>
      <xdr:rowOff>323850</xdr:rowOff>
    </xdr:from>
    <xdr:to>
      <xdr:col>24</xdr:col>
      <xdr:colOff>238125</xdr:colOff>
      <xdr:row>65</xdr:row>
      <xdr:rowOff>323850</xdr:rowOff>
    </xdr:to>
    <xdr:cxnSp macro="">
      <xdr:nvCxnSpPr>
        <xdr:cNvPr id="7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2001500" y="20831175"/>
          <a:ext cx="17716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66</xdr:row>
      <xdr:rowOff>238125</xdr:rowOff>
    </xdr:from>
    <xdr:to>
      <xdr:col>26</xdr:col>
      <xdr:colOff>28575</xdr:colOff>
      <xdr:row>66</xdr:row>
      <xdr:rowOff>238125</xdr:rowOff>
    </xdr:to>
    <xdr:cxnSp macro="">
      <xdr:nvCxnSpPr>
        <xdr:cNvPr id="7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3849350" y="21374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85</xdr:row>
      <xdr:rowOff>123826</xdr:rowOff>
    </xdr:from>
    <xdr:to>
      <xdr:col>4</xdr:col>
      <xdr:colOff>161925</xdr:colOff>
      <xdr:row>85</xdr:row>
      <xdr:rowOff>123826</xdr:rowOff>
    </xdr:to>
    <xdr:cxnSp macro="">
      <xdr:nvCxnSpPr>
        <xdr:cNvPr id="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25498426"/>
          <a:ext cx="11620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83</xdr:row>
      <xdr:rowOff>104775</xdr:rowOff>
    </xdr:from>
    <xdr:to>
      <xdr:col>4</xdr:col>
      <xdr:colOff>142875</xdr:colOff>
      <xdr:row>83</xdr:row>
      <xdr:rowOff>104775</xdr:rowOff>
    </xdr:to>
    <xdr:cxnSp macro="">
      <xdr:nvCxnSpPr>
        <xdr:cNvPr id="3" name="Straight Arrow Connector 57">
          <a:extLst>
            <a:ext uri="{FF2B5EF4-FFF2-40B4-BE49-F238E27FC236}">
              <a16:creationId xmlns:a16="http://schemas.microsoft.com/office/drawing/2014/main" id="{A25310C4-3003-40AA-A561-A76043E14800}"/>
            </a:ext>
            <a:ext uri="{147F2762-F138-4A5C-976F-8EAC2B608ADB}">
              <a16:predDERef xmlns:a16="http://schemas.microsoft.com/office/drawing/2014/main" pred="{1D41C39E-40A1-4317-90F0-E3D12F026294}"/>
            </a:ext>
          </a:extLst>
        </xdr:cNvPr>
        <xdr:cNvCxnSpPr>
          <a:cxnSpLocks/>
        </xdr:cNvCxnSpPr>
      </xdr:nvCxnSpPr>
      <xdr:spPr>
        <a:xfrm flipV="1">
          <a:off x="2085975" y="25079325"/>
          <a:ext cx="1181100" cy="0"/>
        </a:xfrm>
        <a:prstGeom prst="straightConnector1">
          <a:avLst/>
        </a:prstGeom>
        <a:ln w="19050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166</xdr:row>
      <xdr:rowOff>28576</xdr:rowOff>
    </xdr:from>
    <xdr:to>
      <xdr:col>4</xdr:col>
      <xdr:colOff>161925</xdr:colOff>
      <xdr:row>166</xdr:row>
      <xdr:rowOff>28576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41595676"/>
          <a:ext cx="11620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114300</xdr:rowOff>
    </xdr:from>
    <xdr:to>
      <xdr:col>10</xdr:col>
      <xdr:colOff>19050</xdr:colOff>
      <xdr:row>8</xdr:row>
      <xdr:rowOff>114300</xdr:rowOff>
    </xdr:to>
    <xdr:cxnSp macro="">
      <xdr:nvCxnSpPr>
        <xdr:cNvPr id="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63025" y="21526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104775</xdr:rowOff>
    </xdr:from>
    <xdr:to>
      <xdr:col>10</xdr:col>
      <xdr:colOff>19050</xdr:colOff>
      <xdr:row>9</xdr:row>
      <xdr:rowOff>104775</xdr:rowOff>
    </xdr:to>
    <xdr:cxnSp macro="">
      <xdr:nvCxnSpPr>
        <xdr:cNvPr id="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63025" y="24384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11</xdr:col>
      <xdr:colOff>19050</xdr:colOff>
      <xdr:row>10</xdr:row>
      <xdr:rowOff>85725</xdr:rowOff>
    </xdr:to>
    <xdr:cxnSp macro="">
      <xdr:nvCxnSpPr>
        <xdr:cNvPr id="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67825" y="2714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19050</xdr:colOff>
      <xdr:row>11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67825" y="30003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85725</xdr:rowOff>
    </xdr:from>
    <xdr:to>
      <xdr:col>12</xdr:col>
      <xdr:colOff>19050</xdr:colOff>
      <xdr:row>12</xdr:row>
      <xdr:rowOff>85725</xdr:rowOff>
    </xdr:to>
    <xdr:cxnSp macro="">
      <xdr:nvCxnSpPr>
        <xdr:cNvPr id="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72625" y="33051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76200</xdr:rowOff>
    </xdr:from>
    <xdr:to>
      <xdr:col>12</xdr:col>
      <xdr:colOff>19050</xdr:colOff>
      <xdr:row>13</xdr:row>
      <xdr:rowOff>76200</xdr:rowOff>
    </xdr:to>
    <xdr:cxnSp macro="">
      <xdr:nvCxnSpPr>
        <xdr:cNvPr id="1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72625" y="35909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14</xdr:row>
      <xdr:rowOff>104775</xdr:rowOff>
    </xdr:from>
    <xdr:to>
      <xdr:col>13</xdr:col>
      <xdr:colOff>9525</xdr:colOff>
      <xdr:row>14</xdr:row>
      <xdr:rowOff>104775</xdr:rowOff>
    </xdr:to>
    <xdr:cxnSp macro="">
      <xdr:nvCxnSpPr>
        <xdr:cNvPr id="1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67900" y="39147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15</xdr:row>
      <xdr:rowOff>95250</xdr:rowOff>
    </xdr:from>
    <xdr:to>
      <xdr:col>13</xdr:col>
      <xdr:colOff>9525</xdr:colOff>
      <xdr:row>15</xdr:row>
      <xdr:rowOff>95250</xdr:rowOff>
    </xdr:to>
    <xdr:cxnSp macro="">
      <xdr:nvCxnSpPr>
        <xdr:cNvPr id="1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67900" y="42005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</xdr:row>
      <xdr:rowOff>95250</xdr:rowOff>
    </xdr:from>
    <xdr:to>
      <xdr:col>10</xdr:col>
      <xdr:colOff>19050</xdr:colOff>
      <xdr:row>40</xdr:row>
      <xdr:rowOff>95250</xdr:rowOff>
    </xdr:to>
    <xdr:cxnSp macro="">
      <xdr:nvCxnSpPr>
        <xdr:cNvPr id="1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63025" y="115919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85725</xdr:rowOff>
    </xdr:from>
    <xdr:to>
      <xdr:col>10</xdr:col>
      <xdr:colOff>19050</xdr:colOff>
      <xdr:row>41</xdr:row>
      <xdr:rowOff>85725</xdr:rowOff>
    </xdr:to>
    <xdr:cxnSp macro="">
      <xdr:nvCxnSpPr>
        <xdr:cNvPr id="1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63025" y="118776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42</xdr:row>
      <xdr:rowOff>95250</xdr:rowOff>
    </xdr:from>
    <xdr:to>
      <xdr:col>11</xdr:col>
      <xdr:colOff>9525</xdr:colOff>
      <xdr:row>42</xdr:row>
      <xdr:rowOff>95250</xdr:rowOff>
    </xdr:to>
    <xdr:cxnSp macro="">
      <xdr:nvCxnSpPr>
        <xdr:cNvPr id="1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58300" y="12182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43</xdr:row>
      <xdr:rowOff>85725</xdr:rowOff>
    </xdr:from>
    <xdr:to>
      <xdr:col>11</xdr:col>
      <xdr:colOff>9525</xdr:colOff>
      <xdr:row>43</xdr:row>
      <xdr:rowOff>85725</xdr:rowOff>
    </xdr:to>
    <xdr:cxnSp macro="">
      <xdr:nvCxnSpPr>
        <xdr:cNvPr id="1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58300" y="12468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114300</xdr:rowOff>
    </xdr:from>
    <xdr:to>
      <xdr:col>12</xdr:col>
      <xdr:colOff>19050</xdr:colOff>
      <xdr:row>44</xdr:row>
      <xdr:rowOff>114300</xdr:rowOff>
    </xdr:to>
    <xdr:cxnSp macro="">
      <xdr:nvCxnSpPr>
        <xdr:cNvPr id="1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72625" y="12792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104775</xdr:rowOff>
    </xdr:from>
    <xdr:to>
      <xdr:col>12</xdr:col>
      <xdr:colOff>19050</xdr:colOff>
      <xdr:row>45</xdr:row>
      <xdr:rowOff>104775</xdr:rowOff>
    </xdr:to>
    <xdr:cxnSp macro="">
      <xdr:nvCxnSpPr>
        <xdr:cNvPr id="1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72625" y="13077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46</xdr:row>
      <xdr:rowOff>76200</xdr:rowOff>
    </xdr:from>
    <xdr:to>
      <xdr:col>13</xdr:col>
      <xdr:colOff>28575</xdr:colOff>
      <xdr:row>46</xdr:row>
      <xdr:rowOff>76200</xdr:rowOff>
    </xdr:to>
    <xdr:cxnSp macro="">
      <xdr:nvCxnSpPr>
        <xdr:cNvPr id="1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86950" y="133445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47</xdr:row>
      <xdr:rowOff>66675</xdr:rowOff>
    </xdr:from>
    <xdr:to>
      <xdr:col>13</xdr:col>
      <xdr:colOff>28575</xdr:colOff>
      <xdr:row>47</xdr:row>
      <xdr:rowOff>66675</xdr:rowOff>
    </xdr:to>
    <xdr:cxnSp macro="">
      <xdr:nvCxnSpPr>
        <xdr:cNvPr id="2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86950" y="136302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48</xdr:row>
      <xdr:rowOff>76200</xdr:rowOff>
    </xdr:from>
    <xdr:to>
      <xdr:col>14</xdr:col>
      <xdr:colOff>38100</xdr:colOff>
      <xdr:row>48</xdr:row>
      <xdr:rowOff>76200</xdr:rowOff>
    </xdr:to>
    <xdr:cxnSp macro="">
      <xdr:nvCxnSpPr>
        <xdr:cNvPr id="2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01275" y="13935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49</xdr:row>
      <xdr:rowOff>66675</xdr:rowOff>
    </xdr:from>
    <xdr:to>
      <xdr:col>14</xdr:col>
      <xdr:colOff>38100</xdr:colOff>
      <xdr:row>49</xdr:row>
      <xdr:rowOff>66675</xdr:rowOff>
    </xdr:to>
    <xdr:cxnSp macro="">
      <xdr:nvCxnSpPr>
        <xdr:cNvPr id="2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01275" y="14220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50</xdr:row>
      <xdr:rowOff>95250</xdr:rowOff>
    </xdr:from>
    <xdr:to>
      <xdr:col>15</xdr:col>
      <xdr:colOff>28575</xdr:colOff>
      <xdr:row>50</xdr:row>
      <xdr:rowOff>95250</xdr:rowOff>
    </xdr:to>
    <xdr:cxnSp macro="">
      <xdr:nvCxnSpPr>
        <xdr:cNvPr id="2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96550" y="145446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51</xdr:row>
      <xdr:rowOff>85725</xdr:rowOff>
    </xdr:from>
    <xdr:to>
      <xdr:col>15</xdr:col>
      <xdr:colOff>28575</xdr:colOff>
      <xdr:row>51</xdr:row>
      <xdr:rowOff>85725</xdr:rowOff>
    </xdr:to>
    <xdr:cxnSp macro="">
      <xdr:nvCxnSpPr>
        <xdr:cNvPr id="2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96550" y="148304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95250</xdr:rowOff>
    </xdr:from>
    <xdr:to>
      <xdr:col>16</xdr:col>
      <xdr:colOff>19050</xdr:colOff>
      <xdr:row>52</xdr:row>
      <xdr:rowOff>95250</xdr:rowOff>
    </xdr:to>
    <xdr:cxnSp macro="">
      <xdr:nvCxnSpPr>
        <xdr:cNvPr id="2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791825" y="15135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85725</xdr:rowOff>
    </xdr:from>
    <xdr:to>
      <xdr:col>16</xdr:col>
      <xdr:colOff>19050</xdr:colOff>
      <xdr:row>53</xdr:row>
      <xdr:rowOff>85725</xdr:rowOff>
    </xdr:to>
    <xdr:cxnSp macro="">
      <xdr:nvCxnSpPr>
        <xdr:cNvPr id="2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791825" y="154209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54</xdr:row>
      <xdr:rowOff>85725</xdr:rowOff>
    </xdr:from>
    <xdr:to>
      <xdr:col>17</xdr:col>
      <xdr:colOff>9525</xdr:colOff>
      <xdr:row>54</xdr:row>
      <xdr:rowOff>85725</xdr:rowOff>
    </xdr:to>
    <xdr:cxnSp macro="">
      <xdr:nvCxnSpPr>
        <xdr:cNvPr id="2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087100" y="15716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55</xdr:row>
      <xdr:rowOff>76200</xdr:rowOff>
    </xdr:from>
    <xdr:to>
      <xdr:col>17</xdr:col>
      <xdr:colOff>9525</xdr:colOff>
      <xdr:row>55</xdr:row>
      <xdr:rowOff>76200</xdr:rowOff>
    </xdr:to>
    <xdr:cxnSp macro="">
      <xdr:nvCxnSpPr>
        <xdr:cNvPr id="2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087100" y="160020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28</xdr:row>
      <xdr:rowOff>85725</xdr:rowOff>
    </xdr:from>
    <xdr:to>
      <xdr:col>12</xdr:col>
      <xdr:colOff>28575</xdr:colOff>
      <xdr:row>28</xdr:row>
      <xdr:rowOff>85725</xdr:rowOff>
    </xdr:to>
    <xdr:cxnSp macro="">
      <xdr:nvCxnSpPr>
        <xdr:cNvPr id="2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82150" y="8039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29</xdr:row>
      <xdr:rowOff>76200</xdr:rowOff>
    </xdr:from>
    <xdr:to>
      <xdr:col>12</xdr:col>
      <xdr:colOff>28575</xdr:colOff>
      <xdr:row>29</xdr:row>
      <xdr:rowOff>76200</xdr:rowOff>
    </xdr:to>
    <xdr:cxnSp macro="">
      <xdr:nvCxnSpPr>
        <xdr:cNvPr id="3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82150" y="8324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30</xdr:row>
      <xdr:rowOff>85725</xdr:rowOff>
    </xdr:from>
    <xdr:to>
      <xdr:col>13</xdr:col>
      <xdr:colOff>38100</xdr:colOff>
      <xdr:row>30</xdr:row>
      <xdr:rowOff>85725</xdr:rowOff>
    </xdr:to>
    <xdr:cxnSp macro="">
      <xdr:nvCxnSpPr>
        <xdr:cNvPr id="3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96475" y="86296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31</xdr:row>
      <xdr:rowOff>76200</xdr:rowOff>
    </xdr:from>
    <xdr:to>
      <xdr:col>13</xdr:col>
      <xdr:colOff>38100</xdr:colOff>
      <xdr:row>31</xdr:row>
      <xdr:rowOff>76200</xdr:rowOff>
    </xdr:to>
    <xdr:cxnSp macro="">
      <xdr:nvCxnSpPr>
        <xdr:cNvPr id="3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96475" y="89154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32</xdr:row>
      <xdr:rowOff>104775</xdr:rowOff>
    </xdr:from>
    <xdr:to>
      <xdr:col>14</xdr:col>
      <xdr:colOff>28575</xdr:colOff>
      <xdr:row>32</xdr:row>
      <xdr:rowOff>104775</xdr:rowOff>
    </xdr:to>
    <xdr:cxnSp macro="">
      <xdr:nvCxnSpPr>
        <xdr:cNvPr id="3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191750" y="9239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33</xdr:row>
      <xdr:rowOff>95250</xdr:rowOff>
    </xdr:from>
    <xdr:to>
      <xdr:col>14</xdr:col>
      <xdr:colOff>28575</xdr:colOff>
      <xdr:row>33</xdr:row>
      <xdr:rowOff>95250</xdr:rowOff>
    </xdr:to>
    <xdr:cxnSp macro="">
      <xdr:nvCxnSpPr>
        <xdr:cNvPr id="3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191750" y="95250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85725</xdr:rowOff>
    </xdr:from>
    <xdr:to>
      <xdr:col>15</xdr:col>
      <xdr:colOff>19050</xdr:colOff>
      <xdr:row>34</xdr:row>
      <xdr:rowOff>85725</xdr:rowOff>
    </xdr:to>
    <xdr:cxnSp macro="">
      <xdr:nvCxnSpPr>
        <xdr:cNvPr id="3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87025" y="98107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35</xdr:row>
      <xdr:rowOff>76200</xdr:rowOff>
    </xdr:from>
    <xdr:to>
      <xdr:col>15</xdr:col>
      <xdr:colOff>19050</xdr:colOff>
      <xdr:row>35</xdr:row>
      <xdr:rowOff>76200</xdr:rowOff>
    </xdr:to>
    <xdr:cxnSp macro="">
      <xdr:nvCxnSpPr>
        <xdr:cNvPr id="3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87025" y="10096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36</xdr:row>
      <xdr:rowOff>104775</xdr:rowOff>
    </xdr:from>
    <xdr:to>
      <xdr:col>16</xdr:col>
      <xdr:colOff>28575</xdr:colOff>
      <xdr:row>36</xdr:row>
      <xdr:rowOff>104775</xdr:rowOff>
    </xdr:to>
    <xdr:cxnSp macro="">
      <xdr:nvCxnSpPr>
        <xdr:cNvPr id="3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801350" y="10420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37</xdr:row>
      <xdr:rowOff>95250</xdr:rowOff>
    </xdr:from>
    <xdr:to>
      <xdr:col>16</xdr:col>
      <xdr:colOff>28575</xdr:colOff>
      <xdr:row>37</xdr:row>
      <xdr:rowOff>95250</xdr:rowOff>
    </xdr:to>
    <xdr:cxnSp macro="">
      <xdr:nvCxnSpPr>
        <xdr:cNvPr id="3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801350" y="10706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38</xdr:row>
      <xdr:rowOff>95250</xdr:rowOff>
    </xdr:from>
    <xdr:to>
      <xdr:col>17</xdr:col>
      <xdr:colOff>38100</xdr:colOff>
      <xdr:row>38</xdr:row>
      <xdr:rowOff>95250</xdr:rowOff>
    </xdr:to>
    <xdr:cxnSp macro="">
      <xdr:nvCxnSpPr>
        <xdr:cNvPr id="3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115675" y="110013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39</xdr:row>
      <xdr:rowOff>85725</xdr:rowOff>
    </xdr:from>
    <xdr:to>
      <xdr:col>17</xdr:col>
      <xdr:colOff>38100</xdr:colOff>
      <xdr:row>39</xdr:row>
      <xdr:rowOff>85725</xdr:rowOff>
    </xdr:to>
    <xdr:cxnSp macro="">
      <xdr:nvCxnSpPr>
        <xdr:cNvPr id="4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115675" y="112871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304800</xdr:rowOff>
    </xdr:from>
    <xdr:to>
      <xdr:col>14</xdr:col>
      <xdr:colOff>19050</xdr:colOff>
      <xdr:row>59</xdr:row>
      <xdr:rowOff>304800</xdr:rowOff>
    </xdr:to>
    <xdr:cxnSp macro="">
      <xdr:nvCxnSpPr>
        <xdr:cNvPr id="4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182225" y="169164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60</xdr:row>
      <xdr:rowOff>247650</xdr:rowOff>
    </xdr:from>
    <xdr:to>
      <xdr:col>14</xdr:col>
      <xdr:colOff>19050</xdr:colOff>
      <xdr:row>60</xdr:row>
      <xdr:rowOff>247650</xdr:rowOff>
    </xdr:to>
    <xdr:cxnSp macro="">
      <xdr:nvCxnSpPr>
        <xdr:cNvPr id="4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182225" y="174879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61</xdr:row>
      <xdr:rowOff>152400</xdr:rowOff>
    </xdr:from>
    <xdr:to>
      <xdr:col>15</xdr:col>
      <xdr:colOff>9525</xdr:colOff>
      <xdr:row>61</xdr:row>
      <xdr:rowOff>152400</xdr:rowOff>
    </xdr:to>
    <xdr:cxnSp macro="">
      <xdr:nvCxnSpPr>
        <xdr:cNvPr id="4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77500" y="18030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24</xdr:row>
      <xdr:rowOff>190500</xdr:rowOff>
    </xdr:from>
    <xdr:to>
      <xdr:col>10</xdr:col>
      <xdr:colOff>9525</xdr:colOff>
      <xdr:row>24</xdr:row>
      <xdr:rowOff>190500</xdr:rowOff>
    </xdr:to>
    <xdr:cxnSp macro="">
      <xdr:nvCxnSpPr>
        <xdr:cNvPr id="4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53500" y="6953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25</xdr:row>
      <xdr:rowOff>123825</xdr:rowOff>
    </xdr:from>
    <xdr:to>
      <xdr:col>10</xdr:col>
      <xdr:colOff>9525</xdr:colOff>
      <xdr:row>25</xdr:row>
      <xdr:rowOff>123825</xdr:rowOff>
    </xdr:to>
    <xdr:cxnSp macro="">
      <xdr:nvCxnSpPr>
        <xdr:cNvPr id="4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53500" y="73056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58</xdr:row>
      <xdr:rowOff>104775</xdr:rowOff>
    </xdr:from>
    <xdr:to>
      <xdr:col>13</xdr:col>
      <xdr:colOff>9525</xdr:colOff>
      <xdr:row>58</xdr:row>
      <xdr:rowOff>104775</xdr:rowOff>
    </xdr:to>
    <xdr:cxnSp macro="">
      <xdr:nvCxnSpPr>
        <xdr:cNvPr id="4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67900" y="16325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65</xdr:row>
      <xdr:rowOff>142875</xdr:rowOff>
    </xdr:from>
    <xdr:to>
      <xdr:col>18</xdr:col>
      <xdr:colOff>9525</xdr:colOff>
      <xdr:row>65</xdr:row>
      <xdr:rowOff>142875</xdr:rowOff>
    </xdr:to>
    <xdr:cxnSp macro="">
      <xdr:nvCxnSpPr>
        <xdr:cNvPr id="4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391900" y="19602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62</xdr:row>
      <xdr:rowOff>219075</xdr:rowOff>
    </xdr:from>
    <xdr:to>
      <xdr:col>16</xdr:col>
      <xdr:colOff>19050</xdr:colOff>
      <xdr:row>62</xdr:row>
      <xdr:rowOff>219075</xdr:rowOff>
    </xdr:to>
    <xdr:cxnSp macro="">
      <xdr:nvCxnSpPr>
        <xdr:cNvPr id="4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791825" y="185451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64</xdr:row>
      <xdr:rowOff>104775</xdr:rowOff>
    </xdr:from>
    <xdr:to>
      <xdr:col>16</xdr:col>
      <xdr:colOff>285750</xdr:colOff>
      <xdr:row>64</xdr:row>
      <xdr:rowOff>104775</xdr:rowOff>
    </xdr:to>
    <xdr:cxnSp macro="">
      <xdr:nvCxnSpPr>
        <xdr:cNvPr id="4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87025" y="19269075"/>
          <a:ext cx="8953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63</xdr:row>
      <xdr:rowOff>152400</xdr:rowOff>
    </xdr:from>
    <xdr:to>
      <xdr:col>17</xdr:col>
      <xdr:colOff>0</xdr:colOff>
      <xdr:row>63</xdr:row>
      <xdr:rowOff>152400</xdr:rowOff>
    </xdr:to>
    <xdr:cxnSp macro="">
      <xdr:nvCxnSpPr>
        <xdr:cNvPr id="5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077575" y="18897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16</xdr:row>
      <xdr:rowOff>152400</xdr:rowOff>
    </xdr:from>
    <xdr:to>
      <xdr:col>10</xdr:col>
      <xdr:colOff>9525</xdr:colOff>
      <xdr:row>16</xdr:row>
      <xdr:rowOff>152400</xdr:rowOff>
    </xdr:to>
    <xdr:cxnSp macro="">
      <xdr:nvCxnSpPr>
        <xdr:cNvPr id="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91600" y="4552950"/>
          <a:ext cx="2857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142875</xdr:rowOff>
    </xdr:from>
    <xdr:to>
      <xdr:col>10</xdr:col>
      <xdr:colOff>9525</xdr:colOff>
      <xdr:row>17</xdr:row>
      <xdr:rowOff>142875</xdr:rowOff>
    </xdr:to>
    <xdr:cxnSp macro="">
      <xdr:nvCxnSpPr>
        <xdr:cNvPr id="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991600" y="4838700"/>
          <a:ext cx="2857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18</xdr:row>
      <xdr:rowOff>152400</xdr:rowOff>
    </xdr:from>
    <xdr:to>
      <xdr:col>11</xdr:col>
      <xdr:colOff>0</xdr:colOff>
      <xdr:row>18</xdr:row>
      <xdr:rowOff>152400</xdr:rowOff>
    </xdr:to>
    <xdr:cxnSp macro="">
      <xdr:nvCxnSpPr>
        <xdr:cNvPr id="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48775" y="5143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19</xdr:row>
      <xdr:rowOff>142875</xdr:rowOff>
    </xdr:from>
    <xdr:to>
      <xdr:col>11</xdr:col>
      <xdr:colOff>0</xdr:colOff>
      <xdr:row>19</xdr:row>
      <xdr:rowOff>142875</xdr:rowOff>
    </xdr:to>
    <xdr:cxnSp macro="">
      <xdr:nvCxnSpPr>
        <xdr:cNvPr id="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48775" y="5429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20</xdr:row>
      <xdr:rowOff>171450</xdr:rowOff>
    </xdr:from>
    <xdr:to>
      <xdr:col>12</xdr:col>
      <xdr:colOff>9525</xdr:colOff>
      <xdr:row>20</xdr:row>
      <xdr:rowOff>171450</xdr:rowOff>
    </xdr:to>
    <xdr:cxnSp macro="">
      <xdr:nvCxnSpPr>
        <xdr:cNvPr id="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63100" y="5753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21</xdr:row>
      <xdr:rowOff>142875</xdr:rowOff>
    </xdr:from>
    <xdr:to>
      <xdr:col>12</xdr:col>
      <xdr:colOff>9525</xdr:colOff>
      <xdr:row>21</xdr:row>
      <xdr:rowOff>142875</xdr:rowOff>
    </xdr:to>
    <xdr:cxnSp macro="">
      <xdr:nvCxnSpPr>
        <xdr:cNvPr id="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563100" y="60198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66</xdr:row>
      <xdr:rowOff>123825</xdr:rowOff>
    </xdr:from>
    <xdr:to>
      <xdr:col>19</xdr:col>
      <xdr:colOff>19050</xdr:colOff>
      <xdr:row>66</xdr:row>
      <xdr:rowOff>123825</xdr:rowOff>
    </xdr:to>
    <xdr:cxnSp macro="">
      <xdr:nvCxnSpPr>
        <xdr:cNvPr id="5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706225" y="20212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123825</xdr:rowOff>
    </xdr:from>
    <xdr:to>
      <xdr:col>19</xdr:col>
      <xdr:colOff>19050</xdr:colOff>
      <xdr:row>22</xdr:row>
      <xdr:rowOff>123825</xdr:rowOff>
    </xdr:to>
    <xdr:cxnSp macro="">
      <xdr:nvCxnSpPr>
        <xdr:cNvPr id="5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77425" y="6296025"/>
          <a:ext cx="21526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171450</xdr:rowOff>
    </xdr:from>
    <xdr:to>
      <xdr:col>19</xdr:col>
      <xdr:colOff>19050</xdr:colOff>
      <xdr:row>23</xdr:row>
      <xdr:rowOff>171450</xdr:rowOff>
    </xdr:to>
    <xdr:cxnSp macro="">
      <xdr:nvCxnSpPr>
        <xdr:cNvPr id="5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77425" y="6638925"/>
          <a:ext cx="21526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26</xdr:row>
      <xdr:rowOff>95250</xdr:rowOff>
    </xdr:from>
    <xdr:to>
      <xdr:col>11</xdr:col>
      <xdr:colOff>28575</xdr:colOff>
      <xdr:row>26</xdr:row>
      <xdr:rowOff>95250</xdr:rowOff>
    </xdr:to>
    <xdr:cxnSp macro="">
      <xdr:nvCxnSpPr>
        <xdr:cNvPr id="6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77350" y="7515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142875</xdr:rowOff>
    </xdr:from>
    <xdr:to>
      <xdr:col>11</xdr:col>
      <xdr:colOff>38100</xdr:colOff>
      <xdr:row>27</xdr:row>
      <xdr:rowOff>142875</xdr:rowOff>
    </xdr:to>
    <xdr:cxnSp macro="">
      <xdr:nvCxnSpPr>
        <xdr:cNvPr id="6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286875" y="78009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56</xdr:row>
      <xdr:rowOff>114300</xdr:rowOff>
    </xdr:from>
    <xdr:to>
      <xdr:col>17</xdr:col>
      <xdr:colOff>228600</xdr:colOff>
      <xdr:row>56</xdr:row>
      <xdr:rowOff>114300</xdr:rowOff>
    </xdr:to>
    <xdr:cxnSp macro="">
      <xdr:nvCxnSpPr>
        <xdr:cNvPr id="6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496550" y="16335375"/>
          <a:ext cx="1133475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W92"/>
  <sheetViews>
    <sheetView showGridLines="0" tabSelected="1" zoomScaleNormal="100" workbookViewId="0">
      <pane xSplit="9" ySplit="8" topLeftCell="J57" activePane="bottomRight" state="frozen"/>
      <selection pane="topRight" activeCell="J1" sqref="J1"/>
      <selection pane="bottomLeft" activeCell="A9" sqref="A9"/>
      <selection pane="bottomRight" activeCell="BA62" sqref="BA62"/>
    </sheetView>
  </sheetViews>
  <sheetFormatPr defaultColWidth="10" defaultRowHeight="15.75" customHeight="1"/>
  <cols>
    <col min="1" max="1" width="10" style="147"/>
    <col min="2" max="2" width="6.140625" style="145" customWidth="1"/>
    <col min="3" max="3" width="6.140625" style="146" customWidth="1"/>
    <col min="4" max="4" width="24.5703125" style="147" customWidth="1"/>
    <col min="5" max="5" width="22.85546875" style="147" bestFit="1" customWidth="1"/>
    <col min="6" max="6" width="35.28515625" style="147" customWidth="1"/>
    <col min="7" max="8" width="13" style="145" customWidth="1"/>
    <col min="9" max="9" width="3.42578125" style="145" customWidth="1"/>
    <col min="10" max="31" width="4.5703125" style="147" customWidth="1"/>
    <col min="32" max="33" width="4.85546875" style="147" customWidth="1"/>
    <col min="34" max="34" width="15" style="147" hidden="1" customWidth="1"/>
    <col min="35" max="35" width="19.7109375" style="147" hidden="1" customWidth="1"/>
    <col min="36" max="36" width="13.85546875" style="147" hidden="1" customWidth="1"/>
    <col min="37" max="37" width="16" style="147" hidden="1" customWidth="1"/>
    <col min="38" max="38" width="18.42578125" style="145" hidden="1" customWidth="1"/>
    <col min="39" max="48" width="10.42578125" style="147" hidden="1" customWidth="1"/>
    <col min="49" max="49" width="22.140625" style="147" hidden="1" customWidth="1"/>
    <col min="50" max="51" width="0" style="147" hidden="1" customWidth="1"/>
    <col min="52" max="16384" width="10" style="147"/>
  </cols>
  <sheetData>
    <row r="1" spans="1:49">
      <c r="A1" s="144"/>
    </row>
    <row r="3" spans="1:49" s="148" customFormat="1" ht="21.75" customHeight="1">
      <c r="B3" s="149" t="s">
        <v>375</v>
      </c>
      <c r="C3" s="150"/>
      <c r="D3" s="151"/>
      <c r="E3" s="150"/>
      <c r="F3" s="150"/>
      <c r="G3" s="152"/>
      <c r="H3" s="152"/>
      <c r="I3" s="152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AL3" s="153"/>
    </row>
    <row r="4" spans="1:49" s="148" customFormat="1" ht="15" customHeight="1" thickBot="1">
      <c r="B4" s="150"/>
      <c r="C4" s="150"/>
      <c r="D4" s="151"/>
      <c r="E4" s="150"/>
      <c r="F4" s="150"/>
      <c r="G4" s="152"/>
      <c r="H4" s="152"/>
      <c r="I4" s="152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AH4" s="154"/>
      <c r="AI4" s="154"/>
      <c r="AJ4" s="154"/>
      <c r="AK4" s="154"/>
      <c r="AL4" s="153"/>
    </row>
    <row r="5" spans="1:49" s="148" customFormat="1" ht="30" customHeight="1" thickBot="1">
      <c r="A5" s="155"/>
      <c r="B5" s="322" t="s">
        <v>218</v>
      </c>
      <c r="C5" s="324" t="s">
        <v>298</v>
      </c>
      <c r="D5" s="325"/>
      <c r="E5" s="315" t="s">
        <v>299</v>
      </c>
      <c r="F5" s="348" t="s">
        <v>300</v>
      </c>
      <c r="G5" s="348" t="s">
        <v>301</v>
      </c>
      <c r="H5" s="315" t="s">
        <v>329</v>
      </c>
      <c r="I5" s="277"/>
      <c r="J5" s="350">
        <v>2025</v>
      </c>
      <c r="K5" s="335"/>
      <c r="L5" s="334">
        <v>2026</v>
      </c>
      <c r="M5" s="335"/>
      <c r="N5" s="334">
        <v>2027</v>
      </c>
      <c r="O5" s="335"/>
      <c r="P5" s="334">
        <v>2028</v>
      </c>
      <c r="Q5" s="335"/>
      <c r="R5" s="334">
        <v>2029</v>
      </c>
      <c r="S5" s="335"/>
      <c r="T5" s="334">
        <v>2030</v>
      </c>
      <c r="U5" s="335"/>
      <c r="V5" s="334">
        <v>2031</v>
      </c>
      <c r="W5" s="335"/>
      <c r="X5" s="334">
        <v>2032</v>
      </c>
      <c r="Y5" s="335"/>
      <c r="Z5" s="334">
        <v>2033</v>
      </c>
      <c r="AA5" s="335"/>
      <c r="AB5" s="334">
        <v>2034</v>
      </c>
      <c r="AC5" s="335"/>
      <c r="AD5" s="334">
        <v>2035</v>
      </c>
      <c r="AE5" s="308"/>
      <c r="AF5" s="164"/>
      <c r="AG5" s="164"/>
      <c r="AH5" s="317" t="s">
        <v>302</v>
      </c>
      <c r="AI5" s="319" t="s">
        <v>303</v>
      </c>
      <c r="AJ5" s="321" t="s">
        <v>304</v>
      </c>
      <c r="AK5" s="298" t="s">
        <v>193</v>
      </c>
      <c r="AL5" s="300" t="s">
        <v>305</v>
      </c>
      <c r="AM5" s="302" t="s">
        <v>306</v>
      </c>
      <c r="AN5" s="303"/>
      <c r="AO5" s="303"/>
      <c r="AP5" s="303"/>
      <c r="AQ5" s="303"/>
      <c r="AR5" s="303"/>
      <c r="AS5" s="303"/>
      <c r="AT5" s="304"/>
    </row>
    <row r="6" spans="1:49" s="148" customFormat="1" ht="21" customHeight="1" thickBot="1">
      <c r="A6" s="155"/>
      <c r="B6" s="404"/>
      <c r="C6" s="405"/>
      <c r="D6" s="406"/>
      <c r="E6" s="315"/>
      <c r="F6" s="348"/>
      <c r="G6" s="348"/>
      <c r="H6" s="410"/>
      <c r="I6" s="433" t="s">
        <v>145</v>
      </c>
      <c r="J6" s="434">
        <v>21</v>
      </c>
      <c r="K6" s="435">
        <v>22</v>
      </c>
      <c r="L6" s="436">
        <v>22</v>
      </c>
      <c r="M6" s="435">
        <v>23</v>
      </c>
      <c r="N6" s="437">
        <v>23</v>
      </c>
      <c r="O6" s="438">
        <v>24</v>
      </c>
      <c r="P6" s="437">
        <v>24</v>
      </c>
      <c r="Q6" s="438">
        <v>25</v>
      </c>
      <c r="R6" s="437">
        <v>25</v>
      </c>
      <c r="S6" s="438">
        <v>26</v>
      </c>
      <c r="T6" s="437">
        <v>26</v>
      </c>
      <c r="U6" s="438">
        <v>27</v>
      </c>
      <c r="V6" s="437">
        <v>27</v>
      </c>
      <c r="W6" s="438">
        <v>28</v>
      </c>
      <c r="X6" s="437">
        <v>28</v>
      </c>
      <c r="Y6" s="438">
        <v>29</v>
      </c>
      <c r="Z6" s="437">
        <v>29</v>
      </c>
      <c r="AA6" s="438">
        <v>30</v>
      </c>
      <c r="AB6" s="437">
        <v>30</v>
      </c>
      <c r="AC6" s="438">
        <v>31</v>
      </c>
      <c r="AD6" s="439">
        <v>31</v>
      </c>
      <c r="AE6" s="440">
        <v>32</v>
      </c>
      <c r="AF6" s="164"/>
      <c r="AG6" s="164"/>
      <c r="AH6" s="317"/>
      <c r="AI6" s="319"/>
      <c r="AJ6" s="321"/>
      <c r="AK6" s="298"/>
      <c r="AL6" s="408"/>
      <c r="AM6" s="305"/>
      <c r="AN6" s="306"/>
      <c r="AO6" s="306"/>
      <c r="AP6" s="306"/>
      <c r="AQ6" s="306"/>
      <c r="AR6" s="306"/>
      <c r="AS6" s="306"/>
      <c r="AT6" s="307"/>
    </row>
    <row r="7" spans="1:49" s="148" customFormat="1" ht="21" customHeight="1" thickBot="1">
      <c r="A7" s="155"/>
      <c r="B7" s="404"/>
      <c r="C7" s="405"/>
      <c r="D7" s="406"/>
      <c r="E7" s="315"/>
      <c r="F7" s="348"/>
      <c r="G7" s="348"/>
      <c r="H7" s="407"/>
      <c r="I7" s="441" t="s">
        <v>144</v>
      </c>
      <c r="J7" s="436">
        <v>24</v>
      </c>
      <c r="K7" s="435">
        <v>25</v>
      </c>
      <c r="L7" s="437">
        <v>25</v>
      </c>
      <c r="M7" s="442">
        <v>26</v>
      </c>
      <c r="N7" s="437">
        <v>26</v>
      </c>
      <c r="O7" s="442">
        <v>27</v>
      </c>
      <c r="P7" s="437">
        <v>27</v>
      </c>
      <c r="Q7" s="442">
        <v>28</v>
      </c>
      <c r="R7" s="437">
        <v>28</v>
      </c>
      <c r="S7" s="442">
        <v>29</v>
      </c>
      <c r="T7" s="437">
        <v>29</v>
      </c>
      <c r="U7" s="442">
        <v>30</v>
      </c>
      <c r="V7" s="437">
        <v>30</v>
      </c>
      <c r="W7" s="442">
        <v>31</v>
      </c>
      <c r="X7" s="437">
        <v>31</v>
      </c>
      <c r="Y7" s="442">
        <v>32</v>
      </c>
      <c r="Z7" s="437">
        <v>32</v>
      </c>
      <c r="AA7" s="442">
        <v>33</v>
      </c>
      <c r="AB7" s="437">
        <v>33</v>
      </c>
      <c r="AC7" s="442">
        <v>34</v>
      </c>
      <c r="AD7" s="443">
        <v>34</v>
      </c>
      <c r="AE7" s="444">
        <v>35</v>
      </c>
      <c r="AF7" s="164"/>
      <c r="AG7" s="164"/>
      <c r="AH7" s="317"/>
      <c r="AI7" s="319"/>
      <c r="AJ7" s="321"/>
      <c r="AK7" s="298"/>
      <c r="AL7" s="408"/>
      <c r="AM7" s="305"/>
      <c r="AN7" s="306"/>
      <c r="AO7" s="306"/>
      <c r="AP7" s="306"/>
      <c r="AQ7" s="306"/>
      <c r="AR7" s="306"/>
      <c r="AS7" s="306"/>
      <c r="AT7" s="307"/>
    </row>
    <row r="8" spans="1:49" s="157" customFormat="1" ht="20.25" customHeight="1" thickBot="1">
      <c r="A8" s="156"/>
      <c r="B8" s="323"/>
      <c r="C8" s="326"/>
      <c r="D8" s="327"/>
      <c r="E8" s="328"/>
      <c r="F8" s="349"/>
      <c r="G8" s="349"/>
      <c r="H8" s="316"/>
      <c r="I8" s="409"/>
      <c r="J8" s="290" t="s">
        <v>359</v>
      </c>
      <c r="K8" s="291" t="s">
        <v>360</v>
      </c>
      <c r="L8" s="292" t="s">
        <v>359</v>
      </c>
      <c r="M8" s="293" t="s">
        <v>360</v>
      </c>
      <c r="N8" s="292" t="s">
        <v>359</v>
      </c>
      <c r="O8" s="293" t="s">
        <v>360</v>
      </c>
      <c r="P8" s="292" t="s">
        <v>359</v>
      </c>
      <c r="Q8" s="293" t="s">
        <v>360</v>
      </c>
      <c r="R8" s="292" t="s">
        <v>359</v>
      </c>
      <c r="S8" s="293" t="s">
        <v>360</v>
      </c>
      <c r="T8" s="292" t="s">
        <v>359</v>
      </c>
      <c r="U8" s="293" t="s">
        <v>360</v>
      </c>
      <c r="V8" s="292" t="s">
        <v>359</v>
      </c>
      <c r="W8" s="293" t="s">
        <v>360</v>
      </c>
      <c r="X8" s="292" t="s">
        <v>359</v>
      </c>
      <c r="Y8" s="293" t="s">
        <v>360</v>
      </c>
      <c r="Z8" s="292" t="s">
        <v>359</v>
      </c>
      <c r="AA8" s="293" t="s">
        <v>360</v>
      </c>
      <c r="AB8" s="403" t="s">
        <v>359</v>
      </c>
      <c r="AC8" s="432" t="s">
        <v>360</v>
      </c>
      <c r="AD8" s="403" t="s">
        <v>359</v>
      </c>
      <c r="AE8" s="294" t="s">
        <v>360</v>
      </c>
      <c r="AF8" s="164"/>
      <c r="AG8" s="164"/>
      <c r="AH8" s="318"/>
      <c r="AI8" s="320"/>
      <c r="AJ8" s="321"/>
      <c r="AK8" s="299"/>
      <c r="AL8" s="301"/>
      <c r="AM8" s="305"/>
      <c r="AN8" s="306"/>
      <c r="AO8" s="306"/>
      <c r="AP8" s="306"/>
      <c r="AQ8" s="306"/>
      <c r="AR8" s="306"/>
      <c r="AS8" s="306"/>
      <c r="AT8" s="307"/>
    </row>
    <row r="9" spans="1:49" ht="23.25" customHeight="1" thickTop="1">
      <c r="A9" s="156"/>
      <c r="B9" s="336">
        <v>1</v>
      </c>
      <c r="C9" s="337" t="s">
        <v>141</v>
      </c>
      <c r="D9" s="158" t="s">
        <v>320</v>
      </c>
      <c r="E9" s="158" t="s">
        <v>326</v>
      </c>
      <c r="F9" s="217" t="s">
        <v>321</v>
      </c>
      <c r="G9" s="159" t="s">
        <v>309</v>
      </c>
      <c r="H9" s="159"/>
      <c r="I9" s="456"/>
      <c r="J9" s="160"/>
      <c r="K9" s="223"/>
      <c r="L9" s="161"/>
      <c r="M9" s="223"/>
      <c r="N9" s="161"/>
      <c r="O9" s="223"/>
      <c r="P9" s="161"/>
      <c r="Q9" s="223"/>
      <c r="R9" s="161"/>
      <c r="S9" s="223"/>
      <c r="T9" s="161"/>
      <c r="U9" s="223"/>
      <c r="V9" s="210"/>
      <c r="W9" s="211"/>
      <c r="X9" s="411"/>
      <c r="Y9" s="422"/>
      <c r="Z9" s="411"/>
      <c r="AA9" s="422"/>
      <c r="AB9" s="411"/>
      <c r="AC9" s="422"/>
      <c r="AD9" s="411"/>
      <c r="AE9" s="412"/>
      <c r="AF9" s="164"/>
      <c r="AG9" s="164"/>
      <c r="AH9" s="165">
        <v>0.05</v>
      </c>
      <c r="AI9" s="166">
        <v>1</v>
      </c>
      <c r="AJ9" s="167">
        <v>0.2</v>
      </c>
      <c r="AK9" s="168">
        <f t="shared" ref="AK9:AK29" si="0">AH9*AI9*AJ9</f>
        <v>1.0000000000000002E-2</v>
      </c>
      <c r="AL9" s="169">
        <v>1</v>
      </c>
      <c r="AM9" s="341" t="s">
        <v>307</v>
      </c>
      <c r="AN9" s="342"/>
      <c r="AO9" s="342"/>
      <c r="AP9" s="342"/>
      <c r="AQ9" s="342"/>
      <c r="AR9" s="342"/>
      <c r="AS9" s="342"/>
      <c r="AT9" s="343"/>
      <c r="AV9" s="351" t="s">
        <v>308</v>
      </c>
      <c r="AW9" s="352"/>
    </row>
    <row r="10" spans="1:49" ht="23.25" customHeight="1">
      <c r="A10" s="156"/>
      <c r="B10" s="330"/>
      <c r="C10" s="310"/>
      <c r="D10" s="158" t="s">
        <v>320</v>
      </c>
      <c r="E10" s="158" t="s">
        <v>326</v>
      </c>
      <c r="F10" s="159" t="s">
        <v>321</v>
      </c>
      <c r="G10" s="159" t="s">
        <v>322</v>
      </c>
      <c r="H10" s="159"/>
      <c r="I10" s="456"/>
      <c r="J10" s="160"/>
      <c r="K10" s="224"/>
      <c r="L10" s="161"/>
      <c r="M10" s="224"/>
      <c r="N10" s="161"/>
      <c r="O10" s="224"/>
      <c r="P10" s="161"/>
      <c r="Q10" s="224"/>
      <c r="R10" s="161"/>
      <c r="S10" s="224"/>
      <c r="T10" s="161"/>
      <c r="U10" s="224"/>
      <c r="V10" s="210"/>
      <c r="W10" s="211"/>
      <c r="X10" s="163"/>
      <c r="Y10" s="423"/>
      <c r="Z10" s="163"/>
      <c r="AA10" s="423"/>
      <c r="AB10" s="163"/>
      <c r="AC10" s="423"/>
      <c r="AD10" s="163"/>
      <c r="AE10" s="413"/>
      <c r="AF10" s="164"/>
      <c r="AG10" s="164"/>
      <c r="AH10" s="165">
        <v>0.05</v>
      </c>
      <c r="AI10" s="166">
        <v>1</v>
      </c>
      <c r="AJ10" s="167">
        <v>0.2</v>
      </c>
      <c r="AK10" s="168">
        <f t="shared" si="0"/>
        <v>1.0000000000000002E-2</v>
      </c>
      <c r="AL10" s="169"/>
      <c r="AM10" s="341" t="s">
        <v>307</v>
      </c>
      <c r="AN10" s="342"/>
      <c r="AO10" s="342"/>
      <c r="AP10" s="342"/>
      <c r="AQ10" s="342"/>
      <c r="AR10" s="342"/>
      <c r="AS10" s="342"/>
      <c r="AT10" s="343"/>
      <c r="AV10" s="170"/>
      <c r="AW10" s="171"/>
    </row>
    <row r="11" spans="1:49" ht="23.25" customHeight="1">
      <c r="A11" s="156"/>
      <c r="B11" s="330"/>
      <c r="C11" s="310"/>
      <c r="D11" s="158" t="s">
        <v>323</v>
      </c>
      <c r="E11" s="158" t="s">
        <v>327</v>
      </c>
      <c r="F11" s="159" t="s">
        <v>321</v>
      </c>
      <c r="G11" s="159" t="s">
        <v>309</v>
      </c>
      <c r="H11" s="159"/>
      <c r="I11" s="456"/>
      <c r="J11" s="160"/>
      <c r="K11" s="224"/>
      <c r="L11" s="161"/>
      <c r="M11" s="224"/>
      <c r="N11" s="161"/>
      <c r="O11" s="224"/>
      <c r="P11" s="161"/>
      <c r="Q11" s="224"/>
      <c r="R11" s="161"/>
      <c r="S11" s="224"/>
      <c r="T11" s="161"/>
      <c r="U11" s="224"/>
      <c r="V11" s="210"/>
      <c r="W11" s="211"/>
      <c r="X11" s="163"/>
      <c r="Y11" s="423"/>
      <c r="Z11" s="163"/>
      <c r="AA11" s="423"/>
      <c r="AB11" s="163"/>
      <c r="AC11" s="423"/>
      <c r="AD11" s="163"/>
      <c r="AE11" s="413"/>
      <c r="AF11" s="164"/>
      <c r="AG11" s="164"/>
      <c r="AH11" s="165"/>
      <c r="AI11" s="166"/>
      <c r="AJ11" s="167"/>
      <c r="AK11" s="168"/>
      <c r="AL11" s="169"/>
      <c r="AM11" s="220"/>
      <c r="AN11" s="221"/>
      <c r="AO11" s="221"/>
      <c r="AP11" s="221"/>
      <c r="AQ11" s="221"/>
      <c r="AR11" s="221"/>
      <c r="AS11" s="221"/>
      <c r="AT11" s="222"/>
      <c r="AV11" s="170"/>
      <c r="AW11" s="171"/>
    </row>
    <row r="12" spans="1:49" ht="23.25" customHeight="1">
      <c r="A12" s="156"/>
      <c r="B12" s="330"/>
      <c r="C12" s="310"/>
      <c r="D12" s="158" t="s">
        <v>323</v>
      </c>
      <c r="E12" s="158" t="s">
        <v>327</v>
      </c>
      <c r="F12" s="159" t="s">
        <v>321</v>
      </c>
      <c r="G12" s="159" t="s">
        <v>322</v>
      </c>
      <c r="H12" s="159"/>
      <c r="I12" s="456"/>
      <c r="J12" s="160"/>
      <c r="K12" s="224"/>
      <c r="L12" s="161"/>
      <c r="M12" s="224"/>
      <c r="N12" s="161"/>
      <c r="O12" s="224"/>
      <c r="P12" s="161"/>
      <c r="Q12" s="224"/>
      <c r="R12" s="161"/>
      <c r="S12" s="224"/>
      <c r="T12" s="161"/>
      <c r="U12" s="224"/>
      <c r="V12" s="210"/>
      <c r="W12" s="211"/>
      <c r="X12" s="163"/>
      <c r="Y12" s="423"/>
      <c r="Z12" s="163"/>
      <c r="AA12" s="423"/>
      <c r="AB12" s="163"/>
      <c r="AC12" s="423"/>
      <c r="AD12" s="163"/>
      <c r="AE12" s="413"/>
      <c r="AF12" s="164"/>
      <c r="AG12" s="164"/>
      <c r="AH12" s="165"/>
      <c r="AI12" s="166"/>
      <c r="AJ12" s="167"/>
      <c r="AK12" s="168"/>
      <c r="AL12" s="169"/>
      <c r="AM12" s="220"/>
      <c r="AN12" s="221"/>
      <c r="AO12" s="221"/>
      <c r="AP12" s="221"/>
      <c r="AQ12" s="221"/>
      <c r="AR12" s="221"/>
      <c r="AS12" s="221"/>
      <c r="AT12" s="222"/>
      <c r="AV12" s="170"/>
      <c r="AW12" s="171"/>
    </row>
    <row r="13" spans="1:49" ht="23.25" customHeight="1">
      <c r="A13" s="156"/>
      <c r="B13" s="330"/>
      <c r="C13" s="310"/>
      <c r="D13" s="158" t="s">
        <v>324</v>
      </c>
      <c r="E13" s="158" t="s">
        <v>326</v>
      </c>
      <c r="F13" s="159" t="s">
        <v>321</v>
      </c>
      <c r="G13" s="159" t="s">
        <v>309</v>
      </c>
      <c r="H13" s="159"/>
      <c r="I13" s="456"/>
      <c r="J13" s="160"/>
      <c r="K13" s="224"/>
      <c r="L13" s="161"/>
      <c r="M13" s="224"/>
      <c r="N13" s="161"/>
      <c r="O13" s="224"/>
      <c r="P13" s="161"/>
      <c r="Q13" s="224"/>
      <c r="R13" s="161"/>
      <c r="S13" s="224"/>
      <c r="T13" s="161"/>
      <c r="U13" s="224"/>
      <c r="V13" s="210"/>
      <c r="W13" s="211"/>
      <c r="X13" s="163"/>
      <c r="Y13" s="423"/>
      <c r="Z13" s="163"/>
      <c r="AA13" s="423"/>
      <c r="AB13" s="163"/>
      <c r="AC13" s="423"/>
      <c r="AD13" s="163"/>
      <c r="AE13" s="413"/>
      <c r="AF13" s="164"/>
      <c r="AG13" s="164"/>
      <c r="AH13" s="165"/>
      <c r="AI13" s="166"/>
      <c r="AJ13" s="167"/>
      <c r="AK13" s="168"/>
      <c r="AL13" s="169"/>
      <c r="AM13" s="220"/>
      <c r="AN13" s="221"/>
      <c r="AO13" s="221"/>
      <c r="AP13" s="221"/>
      <c r="AQ13" s="221"/>
      <c r="AR13" s="221"/>
      <c r="AS13" s="221"/>
      <c r="AT13" s="222"/>
      <c r="AV13" s="170"/>
      <c r="AW13" s="171"/>
    </row>
    <row r="14" spans="1:49" ht="23.25" customHeight="1">
      <c r="A14" s="156"/>
      <c r="B14" s="330"/>
      <c r="C14" s="310"/>
      <c r="D14" s="158" t="s">
        <v>324</v>
      </c>
      <c r="E14" s="158" t="s">
        <v>326</v>
      </c>
      <c r="F14" s="159" t="s">
        <v>321</v>
      </c>
      <c r="G14" s="159" t="s">
        <v>322</v>
      </c>
      <c r="H14" s="159"/>
      <c r="I14" s="456"/>
      <c r="J14" s="160"/>
      <c r="K14" s="224"/>
      <c r="L14" s="161"/>
      <c r="M14" s="224"/>
      <c r="N14" s="161"/>
      <c r="O14" s="224"/>
      <c r="P14" s="161"/>
      <c r="Q14" s="224"/>
      <c r="R14" s="161"/>
      <c r="S14" s="224"/>
      <c r="T14" s="161"/>
      <c r="U14" s="224"/>
      <c r="V14" s="210"/>
      <c r="W14" s="211"/>
      <c r="X14" s="163"/>
      <c r="Y14" s="423"/>
      <c r="Z14" s="163"/>
      <c r="AA14" s="423"/>
      <c r="AB14" s="163"/>
      <c r="AC14" s="423"/>
      <c r="AD14" s="163"/>
      <c r="AE14" s="413"/>
      <c r="AF14" s="164"/>
      <c r="AG14" s="164"/>
      <c r="AH14" s="165"/>
      <c r="AI14" s="166"/>
      <c r="AJ14" s="167"/>
      <c r="AK14" s="168"/>
      <c r="AL14" s="169"/>
      <c r="AM14" s="220"/>
      <c r="AN14" s="221"/>
      <c r="AO14" s="221"/>
      <c r="AP14" s="221"/>
      <c r="AQ14" s="221"/>
      <c r="AR14" s="221"/>
      <c r="AS14" s="221"/>
      <c r="AT14" s="222"/>
      <c r="AV14" s="170"/>
      <c r="AW14" s="171"/>
    </row>
    <row r="15" spans="1:49" ht="23.25" customHeight="1">
      <c r="A15" s="156"/>
      <c r="B15" s="330"/>
      <c r="C15" s="310"/>
      <c r="D15" s="158" t="s">
        <v>325</v>
      </c>
      <c r="E15" s="158" t="s">
        <v>328</v>
      </c>
      <c r="F15" s="159" t="s">
        <v>321</v>
      </c>
      <c r="G15" s="159" t="s">
        <v>309</v>
      </c>
      <c r="H15" s="159"/>
      <c r="I15" s="456"/>
      <c r="J15" s="160"/>
      <c r="K15" s="224"/>
      <c r="L15" s="161"/>
      <c r="M15" s="224"/>
      <c r="N15" s="161"/>
      <c r="O15" s="224"/>
      <c r="P15" s="161"/>
      <c r="Q15" s="224"/>
      <c r="R15" s="161"/>
      <c r="S15" s="224"/>
      <c r="T15" s="161"/>
      <c r="U15" s="224"/>
      <c r="V15" s="210"/>
      <c r="W15" s="211"/>
      <c r="X15" s="163"/>
      <c r="Y15" s="423"/>
      <c r="Z15" s="163"/>
      <c r="AA15" s="423"/>
      <c r="AB15" s="163"/>
      <c r="AC15" s="423"/>
      <c r="AD15" s="163"/>
      <c r="AE15" s="413"/>
      <c r="AF15" s="164"/>
      <c r="AG15" s="164"/>
      <c r="AH15" s="165"/>
      <c r="AI15" s="166"/>
      <c r="AJ15" s="167"/>
      <c r="AK15" s="168"/>
      <c r="AL15" s="169"/>
      <c r="AM15" s="220"/>
      <c r="AN15" s="221"/>
      <c r="AO15" s="221"/>
      <c r="AP15" s="221"/>
      <c r="AQ15" s="221"/>
      <c r="AR15" s="221"/>
      <c r="AS15" s="221"/>
      <c r="AT15" s="222"/>
      <c r="AV15" s="170"/>
      <c r="AW15" s="171"/>
    </row>
    <row r="16" spans="1:49" ht="23.25" customHeight="1">
      <c r="A16" s="156"/>
      <c r="B16" s="331"/>
      <c r="C16" s="311"/>
      <c r="D16" s="172" t="s">
        <v>325</v>
      </c>
      <c r="E16" s="172" t="s">
        <v>328</v>
      </c>
      <c r="F16" s="173" t="s">
        <v>321</v>
      </c>
      <c r="G16" s="173" t="s">
        <v>322</v>
      </c>
      <c r="H16" s="173"/>
      <c r="I16" s="461"/>
      <c r="J16" s="174"/>
      <c r="K16" s="225"/>
      <c r="L16" s="175"/>
      <c r="M16" s="225"/>
      <c r="N16" s="175"/>
      <c r="O16" s="225"/>
      <c r="P16" s="175"/>
      <c r="Q16" s="225"/>
      <c r="R16" s="175"/>
      <c r="S16" s="225"/>
      <c r="T16" s="175"/>
      <c r="U16" s="225"/>
      <c r="V16" s="212"/>
      <c r="W16" s="213"/>
      <c r="X16" s="177"/>
      <c r="Y16" s="424"/>
      <c r="Z16" s="177"/>
      <c r="AA16" s="424"/>
      <c r="AB16" s="177"/>
      <c r="AC16" s="424"/>
      <c r="AD16" s="177"/>
      <c r="AE16" s="414"/>
      <c r="AF16" s="164"/>
      <c r="AG16" s="164"/>
      <c r="AH16" s="165">
        <v>0.05</v>
      </c>
      <c r="AI16" s="166">
        <v>1</v>
      </c>
      <c r="AJ16" s="167">
        <v>0.2</v>
      </c>
      <c r="AK16" s="168">
        <f t="shared" si="0"/>
        <v>1.0000000000000002E-2</v>
      </c>
      <c r="AL16" s="169">
        <v>1</v>
      </c>
      <c r="AM16" s="338" t="s">
        <v>307</v>
      </c>
      <c r="AN16" s="339"/>
      <c r="AO16" s="339"/>
      <c r="AP16" s="339"/>
      <c r="AQ16" s="339"/>
      <c r="AR16" s="339"/>
      <c r="AS16" s="339"/>
      <c r="AT16" s="340"/>
      <c r="AV16" s="178"/>
      <c r="AW16" s="179" t="s">
        <v>266</v>
      </c>
    </row>
    <row r="17" spans="1:49" ht="23.25" customHeight="1">
      <c r="A17" s="156"/>
      <c r="B17" s="329"/>
      <c r="C17" s="309" t="s">
        <v>353</v>
      </c>
      <c r="D17" s="158" t="s">
        <v>354</v>
      </c>
      <c r="E17" s="194" t="s">
        <v>355</v>
      </c>
      <c r="F17" s="159" t="s">
        <v>363</v>
      </c>
      <c r="G17" s="159" t="s">
        <v>309</v>
      </c>
      <c r="H17" s="159"/>
      <c r="I17" s="456"/>
      <c r="J17" s="192"/>
      <c r="K17" s="227"/>
      <c r="L17" s="239"/>
      <c r="M17" s="227"/>
      <c r="N17" s="239"/>
      <c r="O17" s="236"/>
      <c r="P17" s="239"/>
      <c r="Q17" s="236"/>
      <c r="R17" s="239"/>
      <c r="S17" s="227"/>
      <c r="T17" s="239"/>
      <c r="U17" s="236"/>
      <c r="V17" s="239"/>
      <c r="W17" s="236"/>
      <c r="X17" s="193"/>
      <c r="Y17" s="425"/>
      <c r="Z17" s="193"/>
      <c r="AA17" s="425"/>
      <c r="AB17" s="193"/>
      <c r="AC17" s="425"/>
      <c r="AD17" s="193"/>
      <c r="AE17" s="415"/>
      <c r="AF17" s="164"/>
      <c r="AG17" s="164"/>
      <c r="AH17" s="165"/>
      <c r="AI17" s="166"/>
      <c r="AJ17" s="167"/>
      <c r="AK17" s="168"/>
      <c r="AL17" s="169"/>
      <c r="AM17" s="274"/>
      <c r="AN17" s="275"/>
      <c r="AO17" s="275"/>
      <c r="AP17" s="275"/>
      <c r="AQ17" s="275"/>
      <c r="AR17" s="275"/>
      <c r="AS17" s="275"/>
      <c r="AT17" s="276"/>
      <c r="AV17" s="178"/>
      <c r="AW17" s="179"/>
    </row>
    <row r="18" spans="1:49" ht="23.25" customHeight="1">
      <c r="A18" s="156"/>
      <c r="B18" s="330"/>
      <c r="C18" s="310"/>
      <c r="D18" s="158" t="s">
        <v>354</v>
      </c>
      <c r="E18" s="194" t="s">
        <v>355</v>
      </c>
      <c r="F18" s="159" t="s">
        <v>364</v>
      </c>
      <c r="G18" s="159" t="s">
        <v>322</v>
      </c>
      <c r="H18" s="159"/>
      <c r="I18" s="456"/>
      <c r="J18" s="192"/>
      <c r="K18" s="227"/>
      <c r="L18" s="239"/>
      <c r="M18" s="236"/>
      <c r="N18" s="239"/>
      <c r="O18" s="236"/>
      <c r="P18" s="239"/>
      <c r="Q18" s="236"/>
      <c r="R18" s="239"/>
      <c r="S18" s="236"/>
      <c r="T18" s="239"/>
      <c r="U18" s="236"/>
      <c r="V18" s="239"/>
      <c r="W18" s="236"/>
      <c r="X18" s="193"/>
      <c r="Y18" s="425"/>
      <c r="Z18" s="193"/>
      <c r="AA18" s="425"/>
      <c r="AB18" s="193"/>
      <c r="AC18" s="425"/>
      <c r="AD18" s="193"/>
      <c r="AE18" s="415"/>
      <c r="AF18" s="164"/>
      <c r="AG18" s="164"/>
      <c r="AH18" s="165"/>
      <c r="AI18" s="166"/>
      <c r="AJ18" s="167"/>
      <c r="AK18" s="168"/>
      <c r="AL18" s="169"/>
      <c r="AM18" s="274"/>
      <c r="AN18" s="275"/>
      <c r="AO18" s="275"/>
      <c r="AP18" s="275"/>
      <c r="AQ18" s="275"/>
      <c r="AR18" s="275"/>
      <c r="AS18" s="275"/>
      <c r="AT18" s="276"/>
      <c r="AV18" s="178"/>
      <c r="AW18" s="179"/>
    </row>
    <row r="19" spans="1:49" ht="23.25" customHeight="1">
      <c r="A19" s="156"/>
      <c r="B19" s="330"/>
      <c r="C19" s="310"/>
      <c r="D19" s="158" t="s">
        <v>354</v>
      </c>
      <c r="E19" s="194" t="s">
        <v>355</v>
      </c>
      <c r="F19" s="159" t="s">
        <v>365</v>
      </c>
      <c r="G19" s="159" t="s">
        <v>309</v>
      </c>
      <c r="H19" s="159"/>
      <c r="I19" s="456"/>
      <c r="J19" s="239"/>
      <c r="K19" s="236"/>
      <c r="L19" s="239"/>
      <c r="M19" s="236"/>
      <c r="N19" s="239"/>
      <c r="O19" s="236"/>
      <c r="P19" s="239"/>
      <c r="Q19" s="236"/>
      <c r="R19" s="239"/>
      <c r="S19" s="236"/>
      <c r="T19" s="239"/>
      <c r="U19" s="236"/>
      <c r="V19" s="239"/>
      <c r="W19" s="236"/>
      <c r="X19" s="193"/>
      <c r="Y19" s="425"/>
      <c r="Z19" s="193"/>
      <c r="AA19" s="425"/>
      <c r="AB19" s="193"/>
      <c r="AC19" s="425"/>
      <c r="AD19" s="193"/>
      <c r="AE19" s="415"/>
      <c r="AF19" s="164"/>
      <c r="AG19" s="164"/>
      <c r="AH19" s="165"/>
      <c r="AI19" s="166"/>
      <c r="AJ19" s="167"/>
      <c r="AK19" s="168"/>
      <c r="AL19" s="169"/>
      <c r="AM19" s="274"/>
      <c r="AN19" s="275"/>
      <c r="AO19" s="275"/>
      <c r="AP19" s="275"/>
      <c r="AQ19" s="275"/>
      <c r="AR19" s="275"/>
      <c r="AS19" s="275"/>
      <c r="AT19" s="276"/>
      <c r="AV19" s="178"/>
      <c r="AW19" s="179"/>
    </row>
    <row r="20" spans="1:49" ht="23.25" customHeight="1">
      <c r="A20" s="156"/>
      <c r="B20" s="330"/>
      <c r="C20" s="310"/>
      <c r="D20" s="158" t="s">
        <v>354</v>
      </c>
      <c r="E20" s="194" t="s">
        <v>355</v>
      </c>
      <c r="F20" s="159" t="s">
        <v>366</v>
      </c>
      <c r="G20" s="159" t="s">
        <v>322</v>
      </c>
      <c r="H20" s="159"/>
      <c r="I20" s="456"/>
      <c r="J20" s="239"/>
      <c r="K20" s="236"/>
      <c r="L20" s="239"/>
      <c r="M20" s="236"/>
      <c r="N20" s="239"/>
      <c r="O20" s="236"/>
      <c r="P20" s="239"/>
      <c r="Q20" s="236"/>
      <c r="R20" s="239"/>
      <c r="S20" s="236"/>
      <c r="T20" s="239"/>
      <c r="U20" s="236"/>
      <c r="V20" s="239"/>
      <c r="W20" s="236"/>
      <c r="X20" s="193"/>
      <c r="Y20" s="425"/>
      <c r="Z20" s="193"/>
      <c r="AA20" s="425"/>
      <c r="AB20" s="193"/>
      <c r="AC20" s="425"/>
      <c r="AD20" s="193"/>
      <c r="AE20" s="415"/>
      <c r="AF20" s="164"/>
      <c r="AG20" s="164"/>
      <c r="AH20" s="165"/>
      <c r="AI20" s="166"/>
      <c r="AJ20" s="167"/>
      <c r="AK20" s="168"/>
      <c r="AL20" s="169"/>
      <c r="AM20" s="274"/>
      <c r="AN20" s="275"/>
      <c r="AO20" s="275"/>
      <c r="AP20" s="275"/>
      <c r="AQ20" s="275"/>
      <c r="AR20" s="275"/>
      <c r="AS20" s="275"/>
      <c r="AT20" s="276"/>
      <c r="AV20" s="178"/>
      <c r="AW20" s="179"/>
    </row>
    <row r="21" spans="1:49" ht="23.25" customHeight="1">
      <c r="A21" s="156"/>
      <c r="B21" s="330"/>
      <c r="C21" s="310"/>
      <c r="D21" s="158" t="s">
        <v>354</v>
      </c>
      <c r="E21" s="194" t="s">
        <v>356</v>
      </c>
      <c r="F21" s="159" t="s">
        <v>366</v>
      </c>
      <c r="G21" s="159" t="s">
        <v>309</v>
      </c>
      <c r="H21" s="159"/>
      <c r="I21" s="456"/>
      <c r="J21" s="192"/>
      <c r="K21" s="236"/>
      <c r="L21" s="239"/>
      <c r="M21" s="227"/>
      <c r="N21" s="239"/>
      <c r="O21" s="236"/>
      <c r="P21" s="239"/>
      <c r="Q21" s="236"/>
      <c r="R21" s="239"/>
      <c r="S21" s="227"/>
      <c r="T21" s="239"/>
      <c r="U21" s="236"/>
      <c r="V21" s="239"/>
      <c r="W21" s="236"/>
      <c r="X21" s="193"/>
      <c r="Y21" s="425"/>
      <c r="Z21" s="193"/>
      <c r="AA21" s="425"/>
      <c r="AB21" s="193"/>
      <c r="AC21" s="425"/>
      <c r="AD21" s="193"/>
      <c r="AE21" s="415"/>
      <c r="AF21" s="164"/>
      <c r="AG21" s="164"/>
      <c r="AH21" s="165"/>
      <c r="AI21" s="166"/>
      <c r="AJ21" s="167"/>
      <c r="AK21" s="168"/>
      <c r="AL21" s="169"/>
      <c r="AM21" s="274"/>
      <c r="AN21" s="275"/>
      <c r="AO21" s="275"/>
      <c r="AP21" s="275"/>
      <c r="AQ21" s="275"/>
      <c r="AR21" s="275"/>
      <c r="AS21" s="275"/>
      <c r="AT21" s="276"/>
      <c r="AV21" s="178"/>
      <c r="AW21" s="179"/>
    </row>
    <row r="22" spans="1:49" ht="23.25" customHeight="1">
      <c r="A22" s="156"/>
      <c r="B22" s="330"/>
      <c r="C22" s="310"/>
      <c r="D22" s="158" t="s">
        <v>354</v>
      </c>
      <c r="E22" s="194" t="s">
        <v>355</v>
      </c>
      <c r="F22" s="218" t="s">
        <v>367</v>
      </c>
      <c r="G22" s="159" t="s">
        <v>322</v>
      </c>
      <c r="H22" s="159"/>
      <c r="I22" s="456"/>
      <c r="J22" s="192"/>
      <c r="K22" s="236"/>
      <c r="L22" s="239"/>
      <c r="M22" s="227"/>
      <c r="N22" s="239"/>
      <c r="O22" s="236"/>
      <c r="P22" s="239"/>
      <c r="Q22" s="236"/>
      <c r="R22" s="239"/>
      <c r="S22" s="227"/>
      <c r="T22" s="239"/>
      <c r="U22" s="236"/>
      <c r="V22" s="239"/>
      <c r="W22" s="236"/>
      <c r="X22" s="193"/>
      <c r="Y22" s="425"/>
      <c r="Z22" s="193"/>
      <c r="AA22" s="425"/>
      <c r="AB22" s="193"/>
      <c r="AC22" s="425"/>
      <c r="AD22" s="193"/>
      <c r="AE22" s="415"/>
      <c r="AF22" s="164"/>
      <c r="AG22" s="164"/>
      <c r="AH22" s="165"/>
      <c r="AI22" s="166"/>
      <c r="AJ22" s="167"/>
      <c r="AK22" s="168"/>
      <c r="AL22" s="169"/>
      <c r="AM22" s="280"/>
      <c r="AN22" s="281"/>
      <c r="AO22" s="281"/>
      <c r="AP22" s="281"/>
      <c r="AQ22" s="281"/>
      <c r="AR22" s="281"/>
      <c r="AS22" s="281"/>
      <c r="AT22" s="282"/>
      <c r="AV22" s="178"/>
      <c r="AW22" s="179"/>
    </row>
    <row r="23" spans="1:49" ht="23.25" customHeight="1">
      <c r="A23" s="156"/>
      <c r="B23" s="330"/>
      <c r="C23" s="310"/>
      <c r="D23" s="158" t="s">
        <v>371</v>
      </c>
      <c r="E23" s="455" t="s">
        <v>372</v>
      </c>
      <c r="F23" s="159" t="s">
        <v>366</v>
      </c>
      <c r="G23" s="159" t="s">
        <v>309</v>
      </c>
      <c r="H23" s="159"/>
      <c r="I23" s="456"/>
      <c r="J23" s="192"/>
      <c r="K23" s="236"/>
      <c r="L23" s="239"/>
      <c r="M23" s="227"/>
      <c r="N23" s="239"/>
      <c r="O23" s="236"/>
      <c r="P23" s="239"/>
      <c r="Q23" s="236"/>
      <c r="R23" s="239"/>
      <c r="S23" s="227"/>
      <c r="T23" s="239"/>
      <c r="U23" s="236"/>
      <c r="V23" s="239"/>
      <c r="W23" s="236"/>
      <c r="X23" s="193"/>
      <c r="Y23" s="425"/>
      <c r="Z23" s="193"/>
      <c r="AA23" s="425"/>
      <c r="AB23" s="193"/>
      <c r="AC23" s="425"/>
      <c r="AD23" s="193"/>
      <c r="AE23" s="415"/>
      <c r="AF23" s="164"/>
      <c r="AG23" s="164"/>
      <c r="AH23" s="165"/>
      <c r="AI23" s="166"/>
      <c r="AJ23" s="167"/>
      <c r="AK23" s="168"/>
      <c r="AL23" s="169"/>
      <c r="AM23" s="280"/>
      <c r="AN23" s="281"/>
      <c r="AO23" s="281"/>
      <c r="AP23" s="281"/>
      <c r="AQ23" s="281"/>
      <c r="AR23" s="281"/>
      <c r="AS23" s="281"/>
      <c r="AT23" s="282"/>
      <c r="AV23" s="178"/>
      <c r="AW23" s="179"/>
    </row>
    <row r="24" spans="1:49" ht="23.25" customHeight="1">
      <c r="A24" s="156"/>
      <c r="B24" s="331"/>
      <c r="C24" s="311"/>
      <c r="D24" s="233" t="s">
        <v>371</v>
      </c>
      <c r="E24" s="233" t="s">
        <v>373</v>
      </c>
      <c r="F24" s="234" t="s">
        <v>367</v>
      </c>
      <c r="G24" s="234" t="s">
        <v>322</v>
      </c>
      <c r="H24" s="234"/>
      <c r="I24" s="457"/>
      <c r="J24" s="237"/>
      <c r="K24" s="238"/>
      <c r="L24" s="240"/>
      <c r="M24" s="238"/>
      <c r="N24" s="240"/>
      <c r="O24" s="238"/>
      <c r="P24" s="240"/>
      <c r="Q24" s="238"/>
      <c r="R24" s="240"/>
      <c r="S24" s="238"/>
      <c r="T24" s="240"/>
      <c r="U24" s="238"/>
      <c r="V24" s="244"/>
      <c r="W24" s="245"/>
      <c r="X24" s="235"/>
      <c r="Y24" s="426"/>
      <c r="Z24" s="235"/>
      <c r="AA24" s="426"/>
      <c r="AB24" s="235"/>
      <c r="AC24" s="426"/>
      <c r="AD24" s="235"/>
      <c r="AE24" s="416"/>
      <c r="AF24" s="164"/>
      <c r="AG24" s="164"/>
      <c r="AH24" s="165"/>
      <c r="AI24" s="166"/>
      <c r="AJ24" s="167"/>
      <c r="AK24" s="168"/>
      <c r="AL24" s="169"/>
      <c r="AM24" s="274"/>
      <c r="AN24" s="275"/>
      <c r="AO24" s="275"/>
      <c r="AP24" s="275"/>
      <c r="AQ24" s="275"/>
      <c r="AR24" s="275"/>
      <c r="AS24" s="275"/>
      <c r="AT24" s="276"/>
      <c r="AV24" s="178"/>
      <c r="AW24" s="179"/>
    </row>
    <row r="25" spans="1:49" ht="33">
      <c r="A25" s="156"/>
      <c r="B25" s="312">
        <v>3</v>
      </c>
      <c r="C25" s="468" t="s">
        <v>374</v>
      </c>
      <c r="D25" s="158" t="s">
        <v>347</v>
      </c>
      <c r="E25" s="194" t="s">
        <v>348</v>
      </c>
      <c r="F25" s="159"/>
      <c r="G25" s="159" t="s">
        <v>309</v>
      </c>
      <c r="H25" s="218"/>
      <c r="I25" s="458"/>
      <c r="J25" s="192"/>
      <c r="K25" s="227"/>
      <c r="L25" s="239"/>
      <c r="M25" s="236"/>
      <c r="N25" s="239"/>
      <c r="O25" s="236"/>
      <c r="P25" s="239"/>
      <c r="Q25" s="236"/>
      <c r="R25" s="239"/>
      <c r="S25" s="236"/>
      <c r="T25" s="239"/>
      <c r="U25" s="236"/>
      <c r="V25" s="239"/>
      <c r="W25" s="236"/>
      <c r="X25" s="193"/>
      <c r="Y25" s="425"/>
      <c r="Z25" s="193"/>
      <c r="AA25" s="425"/>
      <c r="AB25" s="193"/>
      <c r="AC25" s="425"/>
      <c r="AD25" s="193"/>
      <c r="AE25" s="415"/>
      <c r="AF25" s="164"/>
      <c r="AG25" s="164"/>
      <c r="AH25" s="188"/>
      <c r="AI25" s="185"/>
      <c r="AJ25" s="246"/>
      <c r="AK25" s="187"/>
      <c r="AL25" s="169"/>
      <c r="AM25" s="214"/>
      <c r="AN25" s="215"/>
      <c r="AO25" s="215"/>
      <c r="AP25" s="215"/>
      <c r="AQ25" s="215"/>
      <c r="AR25" s="215"/>
      <c r="AS25" s="215"/>
      <c r="AT25" s="216"/>
    </row>
    <row r="26" spans="1:49" ht="18.75">
      <c r="A26" s="156"/>
      <c r="B26" s="313"/>
      <c r="C26" s="469"/>
      <c r="D26" s="158"/>
      <c r="E26" s="194"/>
      <c r="F26" s="159"/>
      <c r="G26" s="159" t="s">
        <v>322</v>
      </c>
      <c r="H26" s="218"/>
      <c r="I26" s="458"/>
      <c r="J26" s="192"/>
      <c r="K26" s="227"/>
      <c r="L26" s="239"/>
      <c r="M26" s="236"/>
      <c r="N26" s="239"/>
      <c r="O26" s="236"/>
      <c r="P26" s="239"/>
      <c r="Q26" s="236"/>
      <c r="R26" s="239"/>
      <c r="S26" s="236"/>
      <c r="T26" s="239"/>
      <c r="U26" s="236"/>
      <c r="V26" s="239"/>
      <c r="W26" s="236"/>
      <c r="X26" s="193"/>
      <c r="Y26" s="425"/>
      <c r="Z26" s="193"/>
      <c r="AA26" s="425"/>
      <c r="AB26" s="193"/>
      <c r="AC26" s="425"/>
      <c r="AD26" s="193"/>
      <c r="AE26" s="415"/>
      <c r="AF26" s="164"/>
      <c r="AG26" s="164"/>
      <c r="AH26" s="188"/>
      <c r="AI26" s="185"/>
      <c r="AJ26" s="246"/>
      <c r="AK26" s="187"/>
      <c r="AL26" s="169"/>
      <c r="AM26" s="283"/>
      <c r="AN26" s="284"/>
      <c r="AO26" s="284"/>
      <c r="AP26" s="284"/>
      <c r="AQ26" s="284"/>
      <c r="AR26" s="284"/>
      <c r="AS26" s="284"/>
      <c r="AT26" s="285"/>
    </row>
    <row r="27" spans="1:49" ht="18.75">
      <c r="A27" s="156"/>
      <c r="B27" s="313"/>
      <c r="C27" s="469"/>
      <c r="D27" s="158"/>
      <c r="E27" s="194"/>
      <c r="F27" s="159"/>
      <c r="G27" s="159" t="s">
        <v>309</v>
      </c>
      <c r="H27" s="218"/>
      <c r="I27" s="458"/>
      <c r="J27" s="192"/>
      <c r="K27" s="227"/>
      <c r="L27" s="239"/>
      <c r="M27" s="236"/>
      <c r="N27" s="239"/>
      <c r="O27" s="236"/>
      <c r="P27" s="239"/>
      <c r="Q27" s="236"/>
      <c r="R27" s="239"/>
      <c r="S27" s="236"/>
      <c r="T27" s="239"/>
      <c r="U27" s="236"/>
      <c r="V27" s="239"/>
      <c r="W27" s="236"/>
      <c r="X27" s="193"/>
      <c r="Y27" s="425"/>
      <c r="Z27" s="193"/>
      <c r="AA27" s="425"/>
      <c r="AB27" s="193"/>
      <c r="AC27" s="425"/>
      <c r="AD27" s="193"/>
      <c r="AE27" s="415"/>
      <c r="AF27" s="164"/>
      <c r="AG27" s="164"/>
      <c r="AH27" s="188"/>
      <c r="AI27" s="185"/>
      <c r="AJ27" s="246"/>
      <c r="AK27" s="187"/>
      <c r="AL27" s="169"/>
      <c r="AM27" s="283"/>
      <c r="AN27" s="284"/>
      <c r="AO27" s="284"/>
      <c r="AP27" s="284"/>
      <c r="AQ27" s="284"/>
      <c r="AR27" s="284"/>
      <c r="AS27" s="284"/>
      <c r="AT27" s="285"/>
    </row>
    <row r="28" spans="1:49" ht="23.25" customHeight="1">
      <c r="A28" s="156"/>
      <c r="B28" s="314"/>
      <c r="C28" s="470"/>
      <c r="D28" s="189"/>
      <c r="E28" s="189"/>
      <c r="F28" s="219"/>
      <c r="G28" s="219" t="s">
        <v>322</v>
      </c>
      <c r="H28" s="219"/>
      <c r="I28" s="456"/>
      <c r="J28" s="192"/>
      <c r="K28" s="236"/>
      <c r="L28" s="239"/>
      <c r="M28" s="236"/>
      <c r="N28" s="239"/>
      <c r="O28" s="236"/>
      <c r="P28" s="239"/>
      <c r="Q28" s="227"/>
      <c r="R28" s="239"/>
      <c r="S28" s="236"/>
      <c r="T28" s="239"/>
      <c r="U28" s="236"/>
      <c r="V28" s="239"/>
      <c r="W28" s="243"/>
      <c r="X28" s="193"/>
      <c r="Y28" s="425"/>
      <c r="Z28" s="193"/>
      <c r="AA28" s="425"/>
      <c r="AB28" s="193"/>
      <c r="AC28" s="425"/>
      <c r="AD28" s="193"/>
      <c r="AE28" s="415"/>
      <c r="AF28" s="164"/>
      <c r="AG28" s="164"/>
      <c r="AH28" s="188"/>
      <c r="AI28" s="185"/>
      <c r="AJ28" s="246"/>
      <c r="AK28" s="187"/>
      <c r="AL28" s="169"/>
      <c r="AM28" s="214"/>
      <c r="AN28" s="215"/>
      <c r="AO28" s="215"/>
      <c r="AP28" s="215"/>
      <c r="AQ28" s="215"/>
      <c r="AR28" s="215"/>
      <c r="AS28" s="215"/>
      <c r="AT28" s="216"/>
    </row>
    <row r="29" spans="1:49" ht="23.25" customHeight="1">
      <c r="A29" s="156"/>
      <c r="B29" s="312">
        <v>4</v>
      </c>
      <c r="C29" s="309" t="s">
        <v>319</v>
      </c>
      <c r="D29" s="195" t="s">
        <v>333</v>
      </c>
      <c r="E29" s="195" t="s">
        <v>334</v>
      </c>
      <c r="F29" s="232" t="s">
        <v>379</v>
      </c>
      <c r="G29" s="232" t="s">
        <v>309</v>
      </c>
      <c r="H29" s="232"/>
      <c r="I29" s="459"/>
      <c r="J29" s="196"/>
      <c r="K29" s="226"/>
      <c r="L29" s="229"/>
      <c r="M29" s="226"/>
      <c r="N29" s="229"/>
      <c r="O29" s="226"/>
      <c r="P29" s="229"/>
      <c r="Q29" s="226"/>
      <c r="R29" s="229"/>
      <c r="S29" s="226"/>
      <c r="T29" s="229"/>
      <c r="U29" s="226"/>
      <c r="V29" s="241"/>
      <c r="W29" s="242"/>
      <c r="X29" s="197"/>
      <c r="Y29" s="427"/>
      <c r="Z29" s="197"/>
      <c r="AA29" s="427"/>
      <c r="AB29" s="197"/>
      <c r="AC29" s="427"/>
      <c r="AD29" s="197"/>
      <c r="AE29" s="417"/>
      <c r="AF29" s="164"/>
      <c r="AG29" s="164"/>
      <c r="AH29" s="188">
        <v>0.05</v>
      </c>
      <c r="AI29" s="185">
        <v>1</v>
      </c>
      <c r="AJ29" s="191">
        <v>0.5</v>
      </c>
      <c r="AK29" s="187">
        <f t="shared" si="0"/>
        <v>2.5000000000000001E-2</v>
      </c>
      <c r="AL29" s="169"/>
      <c r="AM29" s="452" t="s">
        <v>307</v>
      </c>
      <c r="AN29" s="339"/>
      <c r="AO29" s="339"/>
      <c r="AP29" s="339"/>
      <c r="AQ29" s="339"/>
      <c r="AR29" s="339"/>
      <c r="AS29" s="339"/>
      <c r="AT29" s="340"/>
    </row>
    <row r="30" spans="1:49" ht="23.25" customHeight="1">
      <c r="A30" s="156"/>
      <c r="B30" s="313"/>
      <c r="C30" s="310"/>
      <c r="D30" s="158" t="s">
        <v>333</v>
      </c>
      <c r="E30" s="194" t="s">
        <v>334</v>
      </c>
      <c r="F30" s="159" t="s">
        <v>321</v>
      </c>
      <c r="G30" s="159" t="s">
        <v>322</v>
      </c>
      <c r="H30" s="218"/>
      <c r="I30" s="458"/>
      <c r="J30" s="192"/>
      <c r="K30" s="236"/>
      <c r="L30" s="239"/>
      <c r="M30" s="236"/>
      <c r="N30" s="239"/>
      <c r="O30" s="236"/>
      <c r="P30" s="239"/>
      <c r="Q30" s="227"/>
      <c r="R30" s="239"/>
      <c r="S30" s="236"/>
      <c r="T30" s="239"/>
      <c r="U30" s="236"/>
      <c r="V30" s="239"/>
      <c r="W30" s="243"/>
      <c r="X30" s="193"/>
      <c r="Y30" s="425"/>
      <c r="Z30" s="193"/>
      <c r="AA30" s="425"/>
      <c r="AB30" s="193"/>
      <c r="AC30" s="425"/>
      <c r="AD30" s="193"/>
      <c r="AE30" s="415"/>
      <c r="AF30" s="164"/>
      <c r="AG30" s="164"/>
      <c r="AH30" s="188">
        <v>0.05</v>
      </c>
      <c r="AI30" s="185">
        <v>1</v>
      </c>
      <c r="AJ30" s="191">
        <v>0.5</v>
      </c>
      <c r="AK30" s="187">
        <f t="shared" ref="AK30:AK79" si="1">AH30*AI30*AJ30</f>
        <v>2.5000000000000001E-2</v>
      </c>
      <c r="AL30" s="169"/>
      <c r="AM30" s="452" t="s">
        <v>307</v>
      </c>
      <c r="AN30" s="339"/>
      <c r="AO30" s="339"/>
      <c r="AP30" s="339"/>
      <c r="AQ30" s="339"/>
      <c r="AR30" s="339"/>
      <c r="AS30" s="339"/>
      <c r="AT30" s="340"/>
    </row>
    <row r="31" spans="1:49" ht="23.25" customHeight="1">
      <c r="A31" s="156"/>
      <c r="B31" s="313"/>
      <c r="C31" s="310"/>
      <c r="D31" s="158" t="s">
        <v>333</v>
      </c>
      <c r="E31" s="194" t="s">
        <v>334</v>
      </c>
      <c r="F31" s="159" t="s">
        <v>321</v>
      </c>
      <c r="G31" s="159" t="s">
        <v>309</v>
      </c>
      <c r="H31" s="218"/>
      <c r="I31" s="458"/>
      <c r="J31" s="192"/>
      <c r="K31" s="227"/>
      <c r="L31" s="239"/>
      <c r="M31" s="227"/>
      <c r="N31" s="239"/>
      <c r="O31" s="236"/>
      <c r="P31" s="239"/>
      <c r="Q31" s="236"/>
      <c r="R31" s="239"/>
      <c r="S31" s="227"/>
      <c r="T31" s="239"/>
      <c r="U31" s="236"/>
      <c r="V31" s="239"/>
      <c r="W31" s="236"/>
      <c r="X31" s="193"/>
      <c r="Y31" s="425"/>
      <c r="Z31" s="193"/>
      <c r="AA31" s="425"/>
      <c r="AB31" s="193"/>
      <c r="AC31" s="425"/>
      <c r="AD31" s="193"/>
      <c r="AE31" s="415"/>
      <c r="AF31" s="164"/>
      <c r="AG31" s="164"/>
      <c r="AH31" s="188">
        <v>0.05</v>
      </c>
      <c r="AI31" s="185">
        <v>1</v>
      </c>
      <c r="AJ31" s="191">
        <v>0.5</v>
      </c>
      <c r="AK31" s="187">
        <f t="shared" si="1"/>
        <v>2.5000000000000001E-2</v>
      </c>
      <c r="AL31" s="169"/>
      <c r="AM31" s="452" t="s">
        <v>307</v>
      </c>
      <c r="AN31" s="339"/>
      <c r="AO31" s="339"/>
      <c r="AP31" s="339"/>
      <c r="AQ31" s="339"/>
      <c r="AR31" s="339"/>
      <c r="AS31" s="339"/>
      <c r="AT31" s="340"/>
    </row>
    <row r="32" spans="1:49" ht="23.25" customHeight="1">
      <c r="A32" s="156"/>
      <c r="B32" s="313"/>
      <c r="C32" s="310"/>
      <c r="D32" s="158" t="s">
        <v>333</v>
      </c>
      <c r="E32" s="194" t="s">
        <v>334</v>
      </c>
      <c r="F32" s="159" t="s">
        <v>321</v>
      </c>
      <c r="G32" s="159" t="s">
        <v>322</v>
      </c>
      <c r="H32" s="218"/>
      <c r="I32" s="458"/>
      <c r="J32" s="192"/>
      <c r="K32" s="227"/>
      <c r="L32" s="239"/>
      <c r="M32" s="236"/>
      <c r="N32" s="239"/>
      <c r="O32" s="236"/>
      <c r="P32" s="239"/>
      <c r="Q32" s="236"/>
      <c r="R32" s="239"/>
      <c r="S32" s="236"/>
      <c r="T32" s="239"/>
      <c r="U32" s="236"/>
      <c r="V32" s="239"/>
      <c r="W32" s="236"/>
      <c r="X32" s="193"/>
      <c r="Y32" s="425"/>
      <c r="Z32" s="193"/>
      <c r="AA32" s="425"/>
      <c r="AB32" s="193"/>
      <c r="AC32" s="425"/>
      <c r="AD32" s="193"/>
      <c r="AE32" s="415"/>
      <c r="AF32" s="164"/>
      <c r="AG32" s="164"/>
      <c r="AH32" s="180">
        <v>0.05</v>
      </c>
      <c r="AI32" s="181">
        <v>1</v>
      </c>
      <c r="AJ32" s="182">
        <v>0.5</v>
      </c>
      <c r="AK32" s="183">
        <f t="shared" si="1"/>
        <v>2.5000000000000001E-2</v>
      </c>
      <c r="AL32" s="169"/>
      <c r="AM32" s="452" t="s">
        <v>307</v>
      </c>
      <c r="AN32" s="339"/>
      <c r="AO32" s="339"/>
      <c r="AP32" s="339"/>
      <c r="AQ32" s="339"/>
      <c r="AR32" s="339"/>
      <c r="AS32" s="339"/>
      <c r="AT32" s="340"/>
    </row>
    <row r="33" spans="1:49" ht="23.25" customHeight="1">
      <c r="A33" s="156"/>
      <c r="B33" s="313"/>
      <c r="C33" s="310"/>
      <c r="D33" s="158" t="s">
        <v>333</v>
      </c>
      <c r="E33" s="194" t="s">
        <v>334</v>
      </c>
      <c r="F33" s="159" t="s">
        <v>321</v>
      </c>
      <c r="G33" s="159" t="s">
        <v>309</v>
      </c>
      <c r="H33" s="218"/>
      <c r="I33" s="458"/>
      <c r="J33" s="192"/>
      <c r="K33" s="227"/>
      <c r="L33" s="239"/>
      <c r="M33" s="227"/>
      <c r="N33" s="239"/>
      <c r="O33" s="236"/>
      <c r="P33" s="239"/>
      <c r="Q33" s="236"/>
      <c r="R33" s="239"/>
      <c r="S33" s="227"/>
      <c r="T33" s="239"/>
      <c r="U33" s="236"/>
      <c r="V33" s="239"/>
      <c r="W33" s="236"/>
      <c r="X33" s="193"/>
      <c r="Y33" s="425"/>
      <c r="Z33" s="193"/>
      <c r="AA33" s="425"/>
      <c r="AB33" s="193"/>
      <c r="AC33" s="425"/>
      <c r="AD33" s="193"/>
      <c r="AE33" s="415"/>
      <c r="AF33" s="164"/>
      <c r="AG33" s="164"/>
      <c r="AH33" s="184">
        <v>0.05</v>
      </c>
      <c r="AI33" s="185">
        <v>1</v>
      </c>
      <c r="AJ33" s="186">
        <v>0.5</v>
      </c>
      <c r="AK33" s="187">
        <f t="shared" si="1"/>
        <v>2.5000000000000001E-2</v>
      </c>
      <c r="AL33" s="169"/>
      <c r="AM33" s="452" t="s">
        <v>307</v>
      </c>
      <c r="AN33" s="339"/>
      <c r="AO33" s="339"/>
      <c r="AP33" s="339"/>
      <c r="AQ33" s="339"/>
      <c r="AR33" s="339"/>
      <c r="AS33" s="339"/>
      <c r="AT33" s="340"/>
    </row>
    <row r="34" spans="1:49" ht="23.25" customHeight="1">
      <c r="A34" s="156"/>
      <c r="B34" s="313"/>
      <c r="C34" s="310"/>
      <c r="D34" s="158" t="s">
        <v>333</v>
      </c>
      <c r="E34" s="194" t="s">
        <v>334</v>
      </c>
      <c r="F34" s="159" t="s">
        <v>321</v>
      </c>
      <c r="G34" s="159" t="s">
        <v>322</v>
      </c>
      <c r="H34" s="218"/>
      <c r="I34" s="458"/>
      <c r="J34" s="192"/>
      <c r="K34" s="227"/>
      <c r="L34" s="239"/>
      <c r="M34" s="227"/>
      <c r="N34" s="239"/>
      <c r="O34" s="236"/>
      <c r="P34" s="239"/>
      <c r="Q34" s="236"/>
      <c r="R34" s="239"/>
      <c r="S34" s="227"/>
      <c r="T34" s="239"/>
      <c r="U34" s="236"/>
      <c r="V34" s="239"/>
      <c r="W34" s="236"/>
      <c r="X34" s="193"/>
      <c r="Y34" s="425"/>
      <c r="Z34" s="193"/>
      <c r="AA34" s="425"/>
      <c r="AB34" s="193"/>
      <c r="AC34" s="425"/>
      <c r="AD34" s="193"/>
      <c r="AE34" s="415"/>
      <c r="AF34" s="164"/>
      <c r="AG34" s="164"/>
      <c r="AH34" s="188">
        <v>0.05</v>
      </c>
      <c r="AI34" s="185">
        <v>1</v>
      </c>
      <c r="AJ34" s="186">
        <v>0.5</v>
      </c>
      <c r="AK34" s="187">
        <f t="shared" si="1"/>
        <v>2.5000000000000001E-2</v>
      </c>
      <c r="AL34" s="169"/>
      <c r="AM34" s="452" t="s">
        <v>307</v>
      </c>
      <c r="AN34" s="339"/>
      <c r="AO34" s="339"/>
      <c r="AP34" s="339"/>
      <c r="AQ34" s="339"/>
      <c r="AR34" s="339"/>
      <c r="AS34" s="339"/>
      <c r="AT34" s="340"/>
    </row>
    <row r="35" spans="1:49" ht="23.25" customHeight="1">
      <c r="A35" s="156"/>
      <c r="B35" s="313"/>
      <c r="C35" s="310"/>
      <c r="D35" s="158" t="s">
        <v>333</v>
      </c>
      <c r="E35" s="194" t="s">
        <v>334</v>
      </c>
      <c r="F35" s="159" t="s">
        <v>321</v>
      </c>
      <c r="G35" s="159" t="s">
        <v>309</v>
      </c>
      <c r="H35" s="159"/>
      <c r="I35" s="456"/>
      <c r="J35" s="192"/>
      <c r="K35" s="227"/>
      <c r="L35" s="239"/>
      <c r="M35" s="236"/>
      <c r="N35" s="239"/>
      <c r="O35" s="236"/>
      <c r="P35" s="239"/>
      <c r="Q35" s="236"/>
      <c r="R35" s="239"/>
      <c r="S35" s="236"/>
      <c r="T35" s="239"/>
      <c r="U35" s="236"/>
      <c r="V35" s="239"/>
      <c r="W35" s="236"/>
      <c r="X35" s="193"/>
      <c r="Y35" s="425"/>
      <c r="Z35" s="193"/>
      <c r="AA35" s="425"/>
      <c r="AB35" s="193"/>
      <c r="AC35" s="425"/>
      <c r="AD35" s="193"/>
      <c r="AE35" s="415"/>
      <c r="AF35" s="164"/>
      <c r="AG35" s="164"/>
      <c r="AH35" s="188">
        <v>0.05</v>
      </c>
      <c r="AI35" s="185">
        <v>1</v>
      </c>
      <c r="AJ35" s="186">
        <v>0.5</v>
      </c>
      <c r="AK35" s="187">
        <f t="shared" si="1"/>
        <v>2.5000000000000001E-2</v>
      </c>
      <c r="AL35" s="169"/>
      <c r="AM35" s="452" t="s">
        <v>307</v>
      </c>
      <c r="AN35" s="339"/>
      <c r="AO35" s="339"/>
      <c r="AP35" s="339"/>
      <c r="AQ35" s="339"/>
      <c r="AR35" s="339"/>
      <c r="AS35" s="339"/>
      <c r="AT35" s="340"/>
    </row>
    <row r="36" spans="1:49" ht="23.25" customHeight="1">
      <c r="A36" s="156"/>
      <c r="B36" s="313"/>
      <c r="C36" s="310"/>
      <c r="D36" s="158" t="s">
        <v>333</v>
      </c>
      <c r="E36" s="194" t="s">
        <v>334</v>
      </c>
      <c r="F36" s="159" t="s">
        <v>321</v>
      </c>
      <c r="G36" s="159" t="s">
        <v>322</v>
      </c>
      <c r="H36" s="159"/>
      <c r="I36" s="456"/>
      <c r="J36" s="192"/>
      <c r="K36" s="227"/>
      <c r="L36" s="239"/>
      <c r="M36" s="227"/>
      <c r="N36" s="239"/>
      <c r="O36" s="236"/>
      <c r="P36" s="239"/>
      <c r="Q36" s="236"/>
      <c r="R36" s="239"/>
      <c r="S36" s="227"/>
      <c r="T36" s="239"/>
      <c r="U36" s="236"/>
      <c r="V36" s="239"/>
      <c r="W36" s="236"/>
      <c r="X36" s="193"/>
      <c r="Y36" s="425"/>
      <c r="Z36" s="193"/>
      <c r="AA36" s="425"/>
      <c r="AB36" s="193"/>
      <c r="AC36" s="425"/>
      <c r="AD36" s="193"/>
      <c r="AE36" s="415"/>
      <c r="AF36" s="164"/>
      <c r="AG36" s="164"/>
      <c r="AH36" s="188">
        <v>0.05</v>
      </c>
      <c r="AI36" s="185">
        <v>1</v>
      </c>
      <c r="AJ36" s="186">
        <v>0.5</v>
      </c>
      <c r="AK36" s="187">
        <f t="shared" si="1"/>
        <v>2.5000000000000001E-2</v>
      </c>
      <c r="AL36" s="169"/>
      <c r="AM36" s="283" t="s">
        <v>307</v>
      </c>
      <c r="AN36" s="284"/>
      <c r="AO36" s="284"/>
      <c r="AP36" s="284"/>
      <c r="AQ36" s="284"/>
      <c r="AR36" s="284"/>
      <c r="AS36" s="284"/>
      <c r="AT36" s="285"/>
    </row>
    <row r="37" spans="1:49" ht="23.25" customHeight="1">
      <c r="A37" s="156"/>
      <c r="B37" s="313"/>
      <c r="C37" s="310"/>
      <c r="D37" s="158" t="s">
        <v>333</v>
      </c>
      <c r="E37" s="194" t="s">
        <v>334</v>
      </c>
      <c r="F37" s="159" t="s">
        <v>321</v>
      </c>
      <c r="G37" s="159" t="s">
        <v>309</v>
      </c>
      <c r="H37" s="159"/>
      <c r="I37" s="456"/>
      <c r="J37" s="192"/>
      <c r="K37" s="227"/>
      <c r="L37" s="239"/>
      <c r="M37" s="227"/>
      <c r="N37" s="239"/>
      <c r="O37" s="236"/>
      <c r="P37" s="239"/>
      <c r="Q37" s="236"/>
      <c r="R37" s="239"/>
      <c r="S37" s="227"/>
      <c r="T37" s="239"/>
      <c r="U37" s="236"/>
      <c r="V37" s="239"/>
      <c r="W37" s="236"/>
      <c r="X37" s="193"/>
      <c r="Y37" s="425"/>
      <c r="Z37" s="193"/>
      <c r="AA37" s="425"/>
      <c r="AB37" s="193"/>
      <c r="AC37" s="425"/>
      <c r="AD37" s="193"/>
      <c r="AE37" s="415"/>
      <c r="AF37" s="164"/>
      <c r="AG37" s="164"/>
      <c r="AH37" s="188">
        <v>0.05</v>
      </c>
      <c r="AI37" s="185">
        <v>1</v>
      </c>
      <c r="AJ37" s="186">
        <v>0.5</v>
      </c>
      <c r="AK37" s="187">
        <f t="shared" si="1"/>
        <v>2.5000000000000001E-2</v>
      </c>
      <c r="AL37" s="169"/>
      <c r="AM37" s="283" t="s">
        <v>307</v>
      </c>
      <c r="AN37" s="284"/>
      <c r="AO37" s="284"/>
      <c r="AP37" s="284"/>
      <c r="AQ37" s="284"/>
      <c r="AR37" s="284"/>
      <c r="AS37" s="284"/>
      <c r="AT37" s="285"/>
    </row>
    <row r="38" spans="1:49" ht="23.25" customHeight="1">
      <c r="A38" s="156"/>
      <c r="B38" s="313"/>
      <c r="C38" s="310"/>
      <c r="D38" s="158" t="s">
        <v>333</v>
      </c>
      <c r="E38" s="194" t="s">
        <v>334</v>
      </c>
      <c r="F38" s="159" t="s">
        <v>321</v>
      </c>
      <c r="G38" s="159" t="s">
        <v>322</v>
      </c>
      <c r="H38" s="159"/>
      <c r="I38" s="456"/>
      <c r="J38" s="192"/>
      <c r="K38" s="227"/>
      <c r="L38" s="239"/>
      <c r="M38" s="236"/>
      <c r="N38" s="239"/>
      <c r="O38" s="236"/>
      <c r="P38" s="239"/>
      <c r="Q38" s="236"/>
      <c r="R38" s="239"/>
      <c r="S38" s="236"/>
      <c r="T38" s="239"/>
      <c r="U38" s="236"/>
      <c r="V38" s="239"/>
      <c r="W38" s="236"/>
      <c r="X38" s="193"/>
      <c r="Y38" s="425"/>
      <c r="Z38" s="193"/>
      <c r="AA38" s="425"/>
      <c r="AB38" s="193"/>
      <c r="AC38" s="425"/>
      <c r="AD38" s="193"/>
      <c r="AE38" s="415"/>
      <c r="AF38" s="164"/>
      <c r="AG38" s="164"/>
      <c r="AH38" s="188">
        <v>0.05</v>
      </c>
      <c r="AI38" s="185">
        <v>1</v>
      </c>
      <c r="AJ38" s="186">
        <v>0.5</v>
      </c>
      <c r="AK38" s="187">
        <f t="shared" si="1"/>
        <v>2.5000000000000001E-2</v>
      </c>
      <c r="AL38" s="169"/>
      <c r="AM38" s="452" t="s">
        <v>307</v>
      </c>
      <c r="AN38" s="339"/>
      <c r="AO38" s="339"/>
      <c r="AP38" s="339"/>
      <c r="AQ38" s="339"/>
      <c r="AR38" s="339"/>
      <c r="AS38" s="339"/>
      <c r="AT38" s="340"/>
    </row>
    <row r="39" spans="1:49" ht="23.25" customHeight="1">
      <c r="A39" s="156"/>
      <c r="B39" s="313"/>
      <c r="C39" s="310"/>
      <c r="D39" s="158" t="s">
        <v>333</v>
      </c>
      <c r="E39" s="194" t="s">
        <v>334</v>
      </c>
      <c r="F39" s="159" t="s">
        <v>321</v>
      </c>
      <c r="G39" s="159" t="s">
        <v>309</v>
      </c>
      <c r="H39" s="159"/>
      <c r="I39" s="456"/>
      <c r="J39" s="192"/>
      <c r="K39" s="236"/>
      <c r="L39" s="239"/>
      <c r="M39" s="227"/>
      <c r="N39" s="239"/>
      <c r="O39" s="236"/>
      <c r="P39" s="239"/>
      <c r="Q39" s="236"/>
      <c r="R39" s="239"/>
      <c r="S39" s="227"/>
      <c r="T39" s="239"/>
      <c r="U39" s="236"/>
      <c r="V39" s="239"/>
      <c r="W39" s="236"/>
      <c r="X39" s="193"/>
      <c r="Y39" s="425"/>
      <c r="Z39" s="193"/>
      <c r="AA39" s="425"/>
      <c r="AB39" s="193"/>
      <c r="AC39" s="425"/>
      <c r="AD39" s="193"/>
      <c r="AE39" s="415"/>
      <c r="AF39" s="164"/>
      <c r="AG39" s="164"/>
      <c r="AH39" s="188">
        <v>0.05</v>
      </c>
      <c r="AI39" s="185">
        <v>1</v>
      </c>
      <c r="AJ39" s="186">
        <v>0.5</v>
      </c>
      <c r="AK39" s="187">
        <f t="shared" si="1"/>
        <v>2.5000000000000001E-2</v>
      </c>
      <c r="AL39" s="169"/>
      <c r="AM39" s="283" t="s">
        <v>307</v>
      </c>
      <c r="AN39" s="284"/>
      <c r="AO39" s="284"/>
      <c r="AP39" s="284"/>
      <c r="AQ39" s="284"/>
      <c r="AR39" s="284"/>
      <c r="AS39" s="284"/>
      <c r="AT39" s="285"/>
    </row>
    <row r="40" spans="1:49" ht="23.25" customHeight="1">
      <c r="A40" s="156"/>
      <c r="B40" s="453"/>
      <c r="C40" s="345"/>
      <c r="D40" s="233" t="s">
        <v>333</v>
      </c>
      <c r="E40" s="233" t="s">
        <v>334</v>
      </c>
      <c r="F40" s="234" t="s">
        <v>321</v>
      </c>
      <c r="G40" s="234" t="s">
        <v>322</v>
      </c>
      <c r="H40" s="234"/>
      <c r="I40" s="457"/>
      <c r="J40" s="237"/>
      <c r="K40" s="238"/>
      <c r="L40" s="240"/>
      <c r="M40" s="238"/>
      <c r="N40" s="240"/>
      <c r="O40" s="238"/>
      <c r="P40" s="240"/>
      <c r="Q40" s="238"/>
      <c r="R40" s="240"/>
      <c r="S40" s="238"/>
      <c r="T40" s="240"/>
      <c r="U40" s="238"/>
      <c r="V40" s="244"/>
      <c r="W40" s="245"/>
      <c r="X40" s="235"/>
      <c r="Y40" s="426"/>
      <c r="Z40" s="235"/>
      <c r="AA40" s="426"/>
      <c r="AB40" s="235"/>
      <c r="AC40" s="426"/>
      <c r="AD40" s="235"/>
      <c r="AE40" s="416"/>
      <c r="AF40" s="164"/>
      <c r="AG40" s="164"/>
      <c r="AH40" s="188">
        <v>0.05</v>
      </c>
      <c r="AI40" s="185">
        <v>1</v>
      </c>
      <c r="AJ40" s="186">
        <v>0.5</v>
      </c>
      <c r="AK40" s="187">
        <f t="shared" si="1"/>
        <v>2.5000000000000001E-2</v>
      </c>
      <c r="AL40" s="169"/>
      <c r="AM40" s="283" t="s">
        <v>307</v>
      </c>
      <c r="AN40" s="284"/>
      <c r="AO40" s="284"/>
      <c r="AP40" s="284"/>
      <c r="AQ40" s="284"/>
      <c r="AR40" s="284"/>
      <c r="AS40" s="284"/>
      <c r="AT40" s="285"/>
    </row>
    <row r="41" spans="1:49" ht="23.25" customHeight="1">
      <c r="A41" s="156"/>
      <c r="B41" s="312">
        <v>2</v>
      </c>
      <c r="C41" s="309" t="s">
        <v>317</v>
      </c>
      <c r="D41" s="158" t="s">
        <v>330</v>
      </c>
      <c r="E41" s="158" t="s">
        <v>351</v>
      </c>
      <c r="F41" s="159" t="s">
        <v>321</v>
      </c>
      <c r="G41" s="159" t="s">
        <v>309</v>
      </c>
      <c r="H41" s="159"/>
      <c r="I41" s="456"/>
      <c r="J41" s="196"/>
      <c r="K41" s="226"/>
      <c r="L41" s="229"/>
      <c r="M41" s="226"/>
      <c r="N41" s="229"/>
      <c r="O41" s="226"/>
      <c r="P41" s="229"/>
      <c r="Q41" s="226"/>
      <c r="R41" s="229"/>
      <c r="S41" s="226"/>
      <c r="T41" s="229"/>
      <c r="U41" s="226"/>
      <c r="V41" s="210"/>
      <c r="W41" s="211"/>
      <c r="X41" s="163"/>
      <c r="Y41" s="423"/>
      <c r="Z41" s="163"/>
      <c r="AA41" s="423"/>
      <c r="AB41" s="163"/>
      <c r="AC41" s="423"/>
      <c r="AD41" s="163"/>
      <c r="AE41" s="413"/>
      <c r="AF41" s="164"/>
      <c r="AG41" s="164"/>
      <c r="AH41" s="165">
        <v>0.05</v>
      </c>
      <c r="AI41" s="166">
        <v>1</v>
      </c>
      <c r="AJ41" s="167">
        <v>0.2</v>
      </c>
      <c r="AK41" s="168">
        <f>AH41*AI41*AJ41</f>
        <v>1.0000000000000002E-2</v>
      </c>
      <c r="AL41" s="169"/>
      <c r="AM41" s="338" t="s">
        <v>307</v>
      </c>
      <c r="AN41" s="339"/>
      <c r="AO41" s="339"/>
      <c r="AP41" s="339"/>
      <c r="AQ41" s="339"/>
      <c r="AR41" s="339"/>
      <c r="AS41" s="339"/>
      <c r="AT41" s="340"/>
      <c r="AV41" s="178"/>
      <c r="AW41" s="179"/>
    </row>
    <row r="42" spans="1:49" ht="23.25" customHeight="1">
      <c r="A42" s="156"/>
      <c r="B42" s="313"/>
      <c r="C42" s="310"/>
      <c r="D42" s="158" t="s">
        <v>330</v>
      </c>
      <c r="E42" s="158" t="s">
        <v>331</v>
      </c>
      <c r="F42" s="159" t="s">
        <v>321</v>
      </c>
      <c r="G42" s="159" t="s">
        <v>322</v>
      </c>
      <c r="H42" s="159"/>
      <c r="I42" s="456"/>
      <c r="J42" s="162"/>
      <c r="K42" s="227"/>
      <c r="L42" s="230"/>
      <c r="M42" s="227"/>
      <c r="N42" s="230"/>
      <c r="O42" s="227"/>
      <c r="P42" s="230"/>
      <c r="Q42" s="227"/>
      <c r="R42" s="230"/>
      <c r="S42" s="227"/>
      <c r="T42" s="230"/>
      <c r="U42" s="227"/>
      <c r="V42" s="210"/>
      <c r="W42" s="211"/>
      <c r="X42" s="163"/>
      <c r="Y42" s="423"/>
      <c r="Z42" s="163"/>
      <c r="AA42" s="423"/>
      <c r="AB42" s="163"/>
      <c r="AC42" s="423"/>
      <c r="AD42" s="163"/>
      <c r="AE42" s="413"/>
      <c r="AF42" s="164"/>
      <c r="AG42" s="164"/>
      <c r="AH42" s="165">
        <v>0.2</v>
      </c>
      <c r="AI42" s="166">
        <v>1</v>
      </c>
      <c r="AJ42" s="167">
        <v>0.2</v>
      </c>
      <c r="AK42" s="168">
        <f>AH42*AI42*AJ42</f>
        <v>4.0000000000000008E-2</v>
      </c>
      <c r="AL42" s="169">
        <v>1</v>
      </c>
      <c r="AM42" s="295" t="s">
        <v>307</v>
      </c>
      <c r="AN42" s="296"/>
      <c r="AO42" s="296"/>
      <c r="AP42" s="296"/>
      <c r="AQ42" s="296"/>
      <c r="AR42" s="296"/>
      <c r="AS42" s="296"/>
      <c r="AT42" s="297"/>
      <c r="AV42" s="178"/>
      <c r="AW42" s="179" t="s">
        <v>310</v>
      </c>
    </row>
    <row r="43" spans="1:49" ht="23.25" customHeight="1">
      <c r="A43" s="156"/>
      <c r="B43" s="313"/>
      <c r="C43" s="310"/>
      <c r="D43" s="158" t="s">
        <v>330</v>
      </c>
      <c r="E43" s="158" t="s">
        <v>351</v>
      </c>
      <c r="F43" s="159" t="s">
        <v>321</v>
      </c>
      <c r="G43" s="159" t="s">
        <v>309</v>
      </c>
      <c r="H43" s="159"/>
      <c r="I43" s="456"/>
      <c r="J43" s="162"/>
      <c r="K43" s="227"/>
      <c r="L43" s="230"/>
      <c r="M43" s="227"/>
      <c r="N43" s="230"/>
      <c r="O43" s="227"/>
      <c r="P43" s="230"/>
      <c r="Q43" s="227"/>
      <c r="R43" s="230"/>
      <c r="S43" s="227"/>
      <c r="T43" s="230"/>
      <c r="U43" s="227"/>
      <c r="V43" s="210"/>
      <c r="W43" s="211"/>
      <c r="X43" s="163"/>
      <c r="Y43" s="423"/>
      <c r="Z43" s="163"/>
      <c r="AA43" s="423"/>
      <c r="AB43" s="163"/>
      <c r="AC43" s="423"/>
      <c r="AD43" s="163"/>
      <c r="AE43" s="413"/>
      <c r="AF43" s="164"/>
      <c r="AG43" s="164"/>
      <c r="AH43" s="180">
        <v>0.3</v>
      </c>
      <c r="AI43" s="181">
        <v>1</v>
      </c>
      <c r="AJ43" s="182">
        <v>0.2</v>
      </c>
      <c r="AK43" s="183">
        <f>AH43*AI43*AJ43</f>
        <v>0.06</v>
      </c>
      <c r="AL43" s="169">
        <v>1</v>
      </c>
      <c r="AM43" s="295" t="s">
        <v>307</v>
      </c>
      <c r="AN43" s="296"/>
      <c r="AO43" s="296"/>
      <c r="AP43" s="296"/>
      <c r="AQ43" s="296"/>
      <c r="AR43" s="296"/>
      <c r="AS43" s="296"/>
      <c r="AT43" s="297"/>
    </row>
    <row r="44" spans="1:49" ht="23.25" customHeight="1">
      <c r="A44" s="156"/>
      <c r="B44" s="313"/>
      <c r="C44" s="310"/>
      <c r="D44" s="158" t="s">
        <v>330</v>
      </c>
      <c r="E44" s="158" t="s">
        <v>352</v>
      </c>
      <c r="F44" s="159" t="s">
        <v>321</v>
      </c>
      <c r="G44" s="159" t="s">
        <v>322</v>
      </c>
      <c r="H44" s="159"/>
      <c r="I44" s="456"/>
      <c r="J44" s="162"/>
      <c r="K44" s="227"/>
      <c r="L44" s="230"/>
      <c r="M44" s="227"/>
      <c r="N44" s="230"/>
      <c r="O44" s="227"/>
      <c r="P44" s="230"/>
      <c r="Q44" s="227"/>
      <c r="R44" s="230"/>
      <c r="S44" s="227"/>
      <c r="T44" s="230"/>
      <c r="U44" s="227"/>
      <c r="V44" s="210"/>
      <c r="W44" s="211"/>
      <c r="X44" s="163"/>
      <c r="Y44" s="423"/>
      <c r="Z44" s="163"/>
      <c r="AA44" s="423"/>
      <c r="AB44" s="163"/>
      <c r="AC44" s="423"/>
      <c r="AD44" s="163"/>
      <c r="AE44" s="413"/>
      <c r="AF44" s="164"/>
      <c r="AG44" s="164"/>
      <c r="AH44" s="184">
        <v>0.4</v>
      </c>
      <c r="AI44" s="185">
        <v>1</v>
      </c>
      <c r="AJ44" s="186">
        <v>0.2</v>
      </c>
      <c r="AK44" s="187">
        <f>AH44*AI44*AJ44</f>
        <v>8.0000000000000016E-2</v>
      </c>
      <c r="AL44" s="169">
        <v>0.8</v>
      </c>
      <c r="AM44" s="295" t="s">
        <v>307</v>
      </c>
      <c r="AN44" s="296"/>
      <c r="AO44" s="296"/>
      <c r="AP44" s="296"/>
      <c r="AQ44" s="296"/>
      <c r="AR44" s="296"/>
      <c r="AS44" s="296"/>
      <c r="AT44" s="297"/>
    </row>
    <row r="45" spans="1:49" ht="23.25" customHeight="1">
      <c r="A45" s="156"/>
      <c r="B45" s="313"/>
      <c r="C45" s="310"/>
      <c r="D45" s="158" t="s">
        <v>330</v>
      </c>
      <c r="E45" s="158" t="s">
        <v>351</v>
      </c>
      <c r="F45" s="159" t="s">
        <v>321</v>
      </c>
      <c r="G45" s="159" t="s">
        <v>309</v>
      </c>
      <c r="H45" s="159"/>
      <c r="I45" s="456"/>
      <c r="J45" s="162"/>
      <c r="K45" s="227"/>
      <c r="L45" s="230"/>
      <c r="M45" s="227"/>
      <c r="N45" s="230"/>
      <c r="O45" s="227"/>
      <c r="P45" s="230"/>
      <c r="Q45" s="227"/>
      <c r="R45" s="230"/>
      <c r="S45" s="227"/>
      <c r="T45" s="230"/>
      <c r="U45" s="227"/>
      <c r="V45" s="210"/>
      <c r="W45" s="211"/>
      <c r="X45" s="163"/>
      <c r="Y45" s="423"/>
      <c r="Z45" s="163"/>
      <c r="AA45" s="423"/>
      <c r="AB45" s="163"/>
      <c r="AC45" s="423"/>
      <c r="AD45" s="163"/>
      <c r="AE45" s="413"/>
      <c r="AF45" s="164"/>
      <c r="AG45" s="164"/>
      <c r="AH45" s="188">
        <v>0.05</v>
      </c>
      <c r="AI45" s="185">
        <v>1</v>
      </c>
      <c r="AJ45" s="186">
        <v>0.2</v>
      </c>
      <c r="AK45" s="187">
        <f>AH45*AI45*AJ45</f>
        <v>1.0000000000000002E-2</v>
      </c>
      <c r="AL45" s="169"/>
      <c r="AM45" s="295" t="s">
        <v>307</v>
      </c>
      <c r="AN45" s="296"/>
      <c r="AO45" s="296"/>
      <c r="AP45" s="296"/>
      <c r="AQ45" s="296"/>
      <c r="AR45" s="296"/>
      <c r="AS45" s="296"/>
      <c r="AT45" s="297"/>
    </row>
    <row r="46" spans="1:49" ht="23.25" customHeight="1">
      <c r="A46" s="156"/>
      <c r="B46" s="313"/>
      <c r="C46" s="310"/>
      <c r="D46" s="158" t="s">
        <v>330</v>
      </c>
      <c r="E46" s="158" t="s">
        <v>332</v>
      </c>
      <c r="F46" s="159" t="s">
        <v>321</v>
      </c>
      <c r="G46" s="159" t="s">
        <v>322</v>
      </c>
      <c r="H46" s="159"/>
      <c r="I46" s="456"/>
      <c r="J46" s="162"/>
      <c r="K46" s="227"/>
      <c r="L46" s="230"/>
      <c r="M46" s="227"/>
      <c r="N46" s="230"/>
      <c r="O46" s="227"/>
      <c r="P46" s="230"/>
      <c r="Q46" s="227"/>
      <c r="R46" s="230"/>
      <c r="S46" s="227"/>
      <c r="T46" s="230"/>
      <c r="U46" s="227"/>
      <c r="V46" s="210"/>
      <c r="W46" s="211"/>
      <c r="X46" s="163"/>
      <c r="Y46" s="423"/>
      <c r="Z46" s="163"/>
      <c r="AA46" s="423"/>
      <c r="AB46" s="163"/>
      <c r="AC46" s="423"/>
      <c r="AD46" s="163"/>
      <c r="AE46" s="413"/>
      <c r="AF46" s="164"/>
      <c r="AG46" s="164"/>
      <c r="AH46" s="188">
        <v>0.05</v>
      </c>
      <c r="AI46" s="185">
        <v>1</v>
      </c>
      <c r="AJ46" s="186">
        <v>0.2</v>
      </c>
      <c r="AK46" s="187">
        <f>AH46*AI46*AJ46</f>
        <v>1.0000000000000002E-2</v>
      </c>
      <c r="AL46" s="169"/>
      <c r="AM46" s="295" t="s">
        <v>307</v>
      </c>
      <c r="AN46" s="296"/>
      <c r="AO46" s="296"/>
      <c r="AP46" s="296"/>
      <c r="AQ46" s="296"/>
      <c r="AR46" s="296"/>
      <c r="AS46" s="296"/>
      <c r="AT46" s="297"/>
    </row>
    <row r="47" spans="1:49" ht="23.25" customHeight="1">
      <c r="A47" s="156"/>
      <c r="B47" s="313"/>
      <c r="C47" s="310"/>
      <c r="D47" s="158" t="s">
        <v>330</v>
      </c>
      <c r="E47" s="158" t="s">
        <v>351</v>
      </c>
      <c r="F47" s="159" t="s">
        <v>321</v>
      </c>
      <c r="G47" s="159" t="s">
        <v>309</v>
      </c>
      <c r="H47" s="159"/>
      <c r="I47" s="456"/>
      <c r="J47" s="162"/>
      <c r="K47" s="227"/>
      <c r="L47" s="230"/>
      <c r="M47" s="227"/>
      <c r="N47" s="230"/>
      <c r="O47" s="227"/>
      <c r="P47" s="230"/>
      <c r="Q47" s="227"/>
      <c r="R47" s="230"/>
      <c r="S47" s="227"/>
      <c r="T47" s="230"/>
      <c r="U47" s="227"/>
      <c r="V47" s="210"/>
      <c r="W47" s="211"/>
      <c r="X47" s="163"/>
      <c r="Y47" s="423"/>
      <c r="Z47" s="163"/>
      <c r="AA47" s="423"/>
      <c r="AB47" s="163"/>
      <c r="AC47" s="423"/>
      <c r="AD47" s="163"/>
      <c r="AE47" s="413"/>
      <c r="AF47" s="164"/>
      <c r="AG47" s="164"/>
      <c r="AH47" s="188"/>
      <c r="AI47" s="185"/>
      <c r="AJ47" s="186"/>
      <c r="AK47" s="187"/>
      <c r="AL47" s="169"/>
      <c r="AM47" s="214"/>
      <c r="AN47" s="215"/>
      <c r="AO47" s="215"/>
      <c r="AP47" s="215"/>
      <c r="AQ47" s="215"/>
      <c r="AR47" s="215"/>
      <c r="AS47" s="215"/>
      <c r="AT47" s="216"/>
    </row>
    <row r="48" spans="1:49" ht="23.25" customHeight="1">
      <c r="A48" s="156"/>
      <c r="B48" s="313"/>
      <c r="C48" s="310"/>
      <c r="D48" s="158" t="s">
        <v>330</v>
      </c>
      <c r="E48" s="158" t="s">
        <v>332</v>
      </c>
      <c r="F48" s="159" t="s">
        <v>321</v>
      </c>
      <c r="G48" s="159" t="s">
        <v>322</v>
      </c>
      <c r="H48" s="159"/>
      <c r="I48" s="456"/>
      <c r="J48" s="162"/>
      <c r="K48" s="227"/>
      <c r="L48" s="230"/>
      <c r="M48" s="227"/>
      <c r="N48" s="230"/>
      <c r="O48" s="227"/>
      <c r="P48" s="230"/>
      <c r="Q48" s="227"/>
      <c r="R48" s="230"/>
      <c r="S48" s="227"/>
      <c r="T48" s="230"/>
      <c r="U48" s="227"/>
      <c r="V48" s="210"/>
      <c r="W48" s="211"/>
      <c r="X48" s="163"/>
      <c r="Y48" s="423"/>
      <c r="Z48" s="163"/>
      <c r="AA48" s="423"/>
      <c r="AB48" s="163"/>
      <c r="AC48" s="423"/>
      <c r="AD48" s="163"/>
      <c r="AE48" s="413"/>
      <c r="AF48" s="164"/>
      <c r="AG48" s="164"/>
      <c r="AH48" s="188"/>
      <c r="AI48" s="185"/>
      <c r="AJ48" s="186"/>
      <c r="AK48" s="187"/>
      <c r="AL48" s="169"/>
      <c r="AM48" s="214"/>
      <c r="AN48" s="215"/>
      <c r="AO48" s="215"/>
      <c r="AP48" s="215"/>
      <c r="AQ48" s="215"/>
      <c r="AR48" s="215"/>
      <c r="AS48" s="215"/>
      <c r="AT48" s="216"/>
    </row>
    <row r="49" spans="1:46" ht="23.25" customHeight="1">
      <c r="A49" s="156"/>
      <c r="B49" s="313"/>
      <c r="C49" s="310"/>
      <c r="D49" s="158" t="s">
        <v>330</v>
      </c>
      <c r="E49" s="190" t="s">
        <v>351</v>
      </c>
      <c r="F49" s="159" t="s">
        <v>321</v>
      </c>
      <c r="G49" s="159" t="s">
        <v>309</v>
      </c>
      <c r="H49" s="209"/>
      <c r="I49" s="460"/>
      <c r="J49" s="162"/>
      <c r="K49" s="227"/>
      <c r="L49" s="230"/>
      <c r="M49" s="227"/>
      <c r="N49" s="230"/>
      <c r="O49" s="227"/>
      <c r="P49" s="230"/>
      <c r="Q49" s="227"/>
      <c r="R49" s="230"/>
      <c r="S49" s="227"/>
      <c r="T49" s="230"/>
      <c r="U49" s="227"/>
      <c r="V49" s="210"/>
      <c r="W49" s="211"/>
      <c r="X49" s="163"/>
      <c r="Y49" s="423"/>
      <c r="Z49" s="163"/>
      <c r="AA49" s="423"/>
      <c r="AB49" s="163"/>
      <c r="AC49" s="423"/>
      <c r="AD49" s="163"/>
      <c r="AE49" s="413"/>
      <c r="AF49" s="164"/>
      <c r="AG49" s="164"/>
      <c r="AH49" s="188">
        <v>0.05</v>
      </c>
      <c r="AI49" s="185">
        <v>1</v>
      </c>
      <c r="AJ49" s="186">
        <v>0.2</v>
      </c>
      <c r="AK49" s="187">
        <f>AH49*AI49*AJ49</f>
        <v>1.0000000000000002E-2</v>
      </c>
      <c r="AL49" s="169"/>
      <c r="AM49" s="295" t="s">
        <v>307</v>
      </c>
      <c r="AN49" s="296"/>
      <c r="AO49" s="296"/>
      <c r="AP49" s="296"/>
      <c r="AQ49" s="296"/>
      <c r="AR49" s="296"/>
      <c r="AS49" s="296"/>
      <c r="AT49" s="297"/>
    </row>
    <row r="50" spans="1:46" ht="23.25" customHeight="1">
      <c r="A50" s="156"/>
      <c r="B50" s="313"/>
      <c r="C50" s="310"/>
      <c r="D50" s="158" t="s">
        <v>330</v>
      </c>
      <c r="E50" s="158" t="s">
        <v>332</v>
      </c>
      <c r="F50" s="159" t="s">
        <v>321</v>
      </c>
      <c r="G50" s="159" t="s">
        <v>322</v>
      </c>
      <c r="H50" s="159"/>
      <c r="I50" s="456"/>
      <c r="J50" s="162"/>
      <c r="K50" s="227"/>
      <c r="L50" s="230"/>
      <c r="M50" s="227"/>
      <c r="N50" s="230"/>
      <c r="O50" s="227"/>
      <c r="P50" s="230"/>
      <c r="Q50" s="227"/>
      <c r="R50" s="230"/>
      <c r="S50" s="227"/>
      <c r="T50" s="230"/>
      <c r="U50" s="227"/>
      <c r="V50" s="210"/>
      <c r="W50" s="211"/>
      <c r="X50" s="163"/>
      <c r="Y50" s="423"/>
      <c r="Z50" s="163"/>
      <c r="AA50" s="423"/>
      <c r="AB50" s="163"/>
      <c r="AC50" s="423"/>
      <c r="AD50" s="163"/>
      <c r="AE50" s="413"/>
      <c r="AF50" s="164"/>
      <c r="AG50" s="164"/>
      <c r="AH50" s="188"/>
      <c r="AI50" s="185"/>
      <c r="AJ50" s="186"/>
      <c r="AK50" s="187"/>
      <c r="AL50" s="169"/>
      <c r="AM50" s="214"/>
      <c r="AN50" s="215"/>
      <c r="AO50" s="215"/>
      <c r="AP50" s="215"/>
      <c r="AQ50" s="215"/>
      <c r="AR50" s="215"/>
      <c r="AS50" s="215"/>
      <c r="AT50" s="216"/>
    </row>
    <row r="51" spans="1:46" ht="23.25" customHeight="1">
      <c r="A51" s="156"/>
      <c r="B51" s="313"/>
      <c r="C51" s="310"/>
      <c r="D51" s="158" t="s">
        <v>330</v>
      </c>
      <c r="E51" s="158" t="s">
        <v>351</v>
      </c>
      <c r="F51" s="159" t="s">
        <v>321</v>
      </c>
      <c r="G51" s="159" t="s">
        <v>309</v>
      </c>
      <c r="H51" s="159"/>
      <c r="I51" s="456"/>
      <c r="J51" s="162"/>
      <c r="K51" s="227"/>
      <c r="L51" s="230"/>
      <c r="M51" s="227"/>
      <c r="N51" s="230"/>
      <c r="O51" s="227"/>
      <c r="P51" s="230"/>
      <c r="Q51" s="227"/>
      <c r="R51" s="230"/>
      <c r="S51" s="227"/>
      <c r="T51" s="230"/>
      <c r="U51" s="227"/>
      <c r="V51" s="210"/>
      <c r="W51" s="211"/>
      <c r="X51" s="163"/>
      <c r="Y51" s="423"/>
      <c r="Z51" s="163"/>
      <c r="AA51" s="423"/>
      <c r="AB51" s="163"/>
      <c r="AC51" s="423"/>
      <c r="AD51" s="163"/>
      <c r="AE51" s="413"/>
      <c r="AF51" s="164"/>
      <c r="AG51" s="164"/>
      <c r="AH51" s="188"/>
      <c r="AI51" s="185"/>
      <c r="AJ51" s="186"/>
      <c r="AK51" s="187"/>
      <c r="AL51" s="169"/>
      <c r="AM51" s="214"/>
      <c r="AN51" s="215"/>
      <c r="AO51" s="215"/>
      <c r="AP51" s="215"/>
      <c r="AQ51" s="215"/>
      <c r="AR51" s="215"/>
      <c r="AS51" s="215"/>
      <c r="AT51" s="216"/>
    </row>
    <row r="52" spans="1:46" ht="23.25" customHeight="1">
      <c r="A52" s="156"/>
      <c r="B52" s="313"/>
      <c r="C52" s="310"/>
      <c r="D52" s="158" t="s">
        <v>330</v>
      </c>
      <c r="E52" s="158" t="s">
        <v>332</v>
      </c>
      <c r="F52" s="159" t="s">
        <v>321</v>
      </c>
      <c r="G52" s="159" t="s">
        <v>322</v>
      </c>
      <c r="H52" s="159"/>
      <c r="I52" s="456"/>
      <c r="J52" s="162"/>
      <c r="K52" s="227"/>
      <c r="L52" s="230"/>
      <c r="M52" s="227"/>
      <c r="N52" s="230"/>
      <c r="O52" s="227"/>
      <c r="P52" s="230"/>
      <c r="Q52" s="227"/>
      <c r="R52" s="230"/>
      <c r="S52" s="227"/>
      <c r="T52" s="230"/>
      <c r="U52" s="227"/>
      <c r="V52" s="210"/>
      <c r="W52" s="211"/>
      <c r="X52" s="163"/>
      <c r="Y52" s="423"/>
      <c r="Z52" s="163"/>
      <c r="AA52" s="423"/>
      <c r="AB52" s="163"/>
      <c r="AC52" s="423"/>
      <c r="AD52" s="163"/>
      <c r="AE52" s="413"/>
      <c r="AF52" s="164"/>
      <c r="AG52" s="164"/>
      <c r="AH52" s="188"/>
      <c r="AI52" s="185"/>
      <c r="AJ52" s="186"/>
      <c r="AK52" s="187"/>
      <c r="AL52" s="169"/>
      <c r="AM52" s="214"/>
      <c r="AN52" s="215"/>
      <c r="AO52" s="215"/>
      <c r="AP52" s="215"/>
      <c r="AQ52" s="215"/>
      <c r="AR52" s="215"/>
      <c r="AS52" s="215"/>
      <c r="AT52" s="216"/>
    </row>
    <row r="53" spans="1:46" ht="23.25" customHeight="1">
      <c r="A53" s="156"/>
      <c r="B53" s="313"/>
      <c r="C53" s="310"/>
      <c r="D53" s="158" t="s">
        <v>330</v>
      </c>
      <c r="E53" s="190" t="s">
        <v>351</v>
      </c>
      <c r="F53" s="159" t="s">
        <v>321</v>
      </c>
      <c r="G53" s="159" t="s">
        <v>309</v>
      </c>
      <c r="H53" s="159"/>
      <c r="I53" s="456"/>
      <c r="J53" s="162"/>
      <c r="K53" s="227"/>
      <c r="L53" s="230"/>
      <c r="M53" s="227"/>
      <c r="N53" s="230"/>
      <c r="O53" s="227"/>
      <c r="P53" s="230"/>
      <c r="Q53" s="227"/>
      <c r="R53" s="230"/>
      <c r="S53" s="227"/>
      <c r="T53" s="230"/>
      <c r="U53" s="227"/>
      <c r="V53" s="210"/>
      <c r="W53" s="211"/>
      <c r="X53" s="163"/>
      <c r="Y53" s="423"/>
      <c r="Z53" s="163"/>
      <c r="AA53" s="423"/>
      <c r="AB53" s="163"/>
      <c r="AC53" s="423"/>
      <c r="AD53" s="163"/>
      <c r="AE53" s="413"/>
      <c r="AF53" s="164"/>
      <c r="AG53" s="164"/>
      <c r="AH53" s="188"/>
      <c r="AI53" s="185"/>
      <c r="AJ53" s="186"/>
      <c r="AK53" s="187"/>
      <c r="AL53" s="169"/>
      <c r="AM53" s="214"/>
      <c r="AN53" s="215"/>
      <c r="AO53" s="215"/>
      <c r="AP53" s="215"/>
      <c r="AQ53" s="215"/>
      <c r="AR53" s="215"/>
      <c r="AS53" s="215"/>
      <c r="AT53" s="216"/>
    </row>
    <row r="54" spans="1:46" ht="23.25" customHeight="1">
      <c r="A54" s="156"/>
      <c r="B54" s="313"/>
      <c r="C54" s="310"/>
      <c r="D54" s="158" t="s">
        <v>330</v>
      </c>
      <c r="E54" s="158" t="s">
        <v>332</v>
      </c>
      <c r="F54" s="159" t="s">
        <v>321</v>
      </c>
      <c r="G54" s="159" t="s">
        <v>322</v>
      </c>
      <c r="H54" s="159"/>
      <c r="I54" s="456"/>
      <c r="J54" s="162"/>
      <c r="K54" s="227"/>
      <c r="L54" s="230"/>
      <c r="M54" s="227"/>
      <c r="N54" s="230"/>
      <c r="O54" s="227"/>
      <c r="P54" s="230"/>
      <c r="Q54" s="227"/>
      <c r="R54" s="230"/>
      <c r="S54" s="227"/>
      <c r="T54" s="230"/>
      <c r="U54" s="227"/>
      <c r="V54" s="210"/>
      <c r="W54" s="211"/>
      <c r="X54" s="163"/>
      <c r="Y54" s="423"/>
      <c r="Z54" s="163"/>
      <c r="AA54" s="423"/>
      <c r="AB54" s="163"/>
      <c r="AC54" s="423"/>
      <c r="AD54" s="163"/>
      <c r="AE54" s="413"/>
      <c r="AF54" s="164"/>
      <c r="AG54" s="164"/>
      <c r="AH54" s="188"/>
      <c r="AI54" s="185"/>
      <c r="AJ54" s="186"/>
      <c r="AK54" s="187"/>
      <c r="AL54" s="169"/>
      <c r="AM54" s="214"/>
      <c r="AN54" s="215"/>
      <c r="AO54" s="215"/>
      <c r="AP54" s="215"/>
      <c r="AQ54" s="215"/>
      <c r="AR54" s="215"/>
      <c r="AS54" s="215"/>
      <c r="AT54" s="216"/>
    </row>
    <row r="55" spans="1:46" ht="23.25" customHeight="1">
      <c r="A55" s="156"/>
      <c r="B55" s="313"/>
      <c r="C55" s="310"/>
      <c r="D55" s="158" t="s">
        <v>330</v>
      </c>
      <c r="E55" s="190" t="s">
        <v>351</v>
      </c>
      <c r="F55" s="159" t="s">
        <v>321</v>
      </c>
      <c r="G55" s="159" t="s">
        <v>309</v>
      </c>
      <c r="H55" s="159"/>
      <c r="I55" s="456"/>
      <c r="J55" s="162"/>
      <c r="K55" s="227"/>
      <c r="L55" s="230"/>
      <c r="M55" s="227"/>
      <c r="N55" s="230"/>
      <c r="O55" s="227"/>
      <c r="P55" s="230"/>
      <c r="Q55" s="227"/>
      <c r="R55" s="230"/>
      <c r="S55" s="227"/>
      <c r="T55" s="230"/>
      <c r="U55" s="227"/>
      <c r="V55" s="210"/>
      <c r="W55" s="211"/>
      <c r="X55" s="163"/>
      <c r="Y55" s="423"/>
      <c r="Z55" s="163"/>
      <c r="AA55" s="423"/>
      <c r="AB55" s="163"/>
      <c r="AC55" s="423"/>
      <c r="AD55" s="163"/>
      <c r="AE55" s="413"/>
      <c r="AF55" s="164"/>
      <c r="AG55" s="164"/>
      <c r="AH55" s="188"/>
      <c r="AI55" s="185"/>
      <c r="AJ55" s="186"/>
      <c r="AK55" s="187"/>
      <c r="AL55" s="169"/>
      <c r="AM55" s="214"/>
      <c r="AN55" s="215"/>
      <c r="AO55" s="215"/>
      <c r="AP55" s="215"/>
      <c r="AQ55" s="215"/>
      <c r="AR55" s="215"/>
      <c r="AS55" s="215"/>
      <c r="AT55" s="216"/>
    </row>
    <row r="56" spans="1:46" ht="23.25" customHeight="1">
      <c r="A56" s="156"/>
      <c r="B56" s="314"/>
      <c r="C56" s="311"/>
      <c r="D56" s="172" t="s">
        <v>330</v>
      </c>
      <c r="E56" s="172" t="s">
        <v>332</v>
      </c>
      <c r="F56" s="173" t="s">
        <v>321</v>
      </c>
      <c r="G56" s="173" t="s">
        <v>322</v>
      </c>
      <c r="H56" s="173"/>
      <c r="I56" s="461"/>
      <c r="J56" s="176"/>
      <c r="K56" s="228"/>
      <c r="L56" s="231"/>
      <c r="M56" s="228"/>
      <c r="N56" s="231"/>
      <c r="O56" s="228"/>
      <c r="P56" s="231"/>
      <c r="Q56" s="228"/>
      <c r="R56" s="231"/>
      <c r="S56" s="228"/>
      <c r="T56" s="231"/>
      <c r="U56" s="228"/>
      <c r="V56" s="212"/>
      <c r="W56" s="213"/>
      <c r="X56" s="177"/>
      <c r="Y56" s="424"/>
      <c r="Z56" s="177"/>
      <c r="AA56" s="424"/>
      <c r="AB56" s="177"/>
      <c r="AC56" s="424"/>
      <c r="AD56" s="177"/>
      <c r="AE56" s="414"/>
      <c r="AF56" s="164"/>
      <c r="AG56" s="164"/>
      <c r="AH56" s="188">
        <v>0.05</v>
      </c>
      <c r="AI56" s="185">
        <v>1</v>
      </c>
      <c r="AJ56" s="186">
        <v>0.2</v>
      </c>
      <c r="AK56" s="187">
        <f>AH56*AI56*AJ56</f>
        <v>1.0000000000000002E-2</v>
      </c>
      <c r="AL56" s="169"/>
      <c r="AM56" s="295" t="s">
        <v>307</v>
      </c>
      <c r="AN56" s="296"/>
      <c r="AO56" s="296"/>
      <c r="AP56" s="296"/>
      <c r="AQ56" s="296"/>
      <c r="AR56" s="296"/>
      <c r="AS56" s="296"/>
      <c r="AT56" s="297"/>
    </row>
    <row r="57" spans="1:46" ht="30.75" customHeight="1">
      <c r="A57" s="156"/>
      <c r="B57" s="332">
        <v>5</v>
      </c>
      <c r="C57" s="247"/>
      <c r="D57" s="248" t="s">
        <v>341</v>
      </c>
      <c r="E57" s="248" t="s">
        <v>342</v>
      </c>
      <c r="F57" s="249"/>
      <c r="G57" s="249" t="s">
        <v>343</v>
      </c>
      <c r="H57" s="249"/>
      <c r="I57" s="462"/>
      <c r="J57" s="250"/>
      <c r="K57" s="251"/>
      <c r="L57" s="252"/>
      <c r="M57" s="251"/>
      <c r="N57" s="252"/>
      <c r="O57" s="251"/>
      <c r="P57" s="252"/>
      <c r="Q57" s="251"/>
      <c r="R57" s="252"/>
      <c r="S57" s="251"/>
      <c r="T57" s="252"/>
      <c r="U57" s="251"/>
      <c r="V57" s="253"/>
      <c r="W57" s="254"/>
      <c r="X57" s="255"/>
      <c r="Y57" s="428"/>
      <c r="Z57" s="255"/>
      <c r="AA57" s="428"/>
      <c r="AB57" s="255"/>
      <c r="AC57" s="428"/>
      <c r="AD57" s="255"/>
      <c r="AE57" s="418"/>
      <c r="AF57" s="164"/>
      <c r="AG57" s="164"/>
      <c r="AH57" s="188"/>
      <c r="AI57" s="185"/>
      <c r="AJ57" s="186"/>
      <c r="AK57" s="187"/>
      <c r="AL57" s="169"/>
      <c r="AM57" s="214"/>
      <c r="AN57" s="215"/>
      <c r="AO57" s="215"/>
      <c r="AP57" s="215"/>
      <c r="AQ57" s="215"/>
      <c r="AR57" s="215"/>
      <c r="AS57" s="215"/>
      <c r="AT57" s="216"/>
    </row>
    <row r="58" spans="1:46" ht="49.5" customHeight="1">
      <c r="A58" s="156"/>
      <c r="B58" s="313"/>
      <c r="C58" s="346" t="s">
        <v>318</v>
      </c>
      <c r="D58" s="256" t="s">
        <v>336</v>
      </c>
      <c r="E58" s="256" t="s">
        <v>337</v>
      </c>
      <c r="F58" s="256" t="s">
        <v>335</v>
      </c>
      <c r="G58" s="257" t="s">
        <v>309</v>
      </c>
      <c r="H58" s="257"/>
      <c r="I58" s="463"/>
      <c r="J58" s="258"/>
      <c r="K58" s="259"/>
      <c r="L58" s="260"/>
      <c r="M58" s="259"/>
      <c r="N58" s="260"/>
      <c r="O58" s="259"/>
      <c r="P58" s="260"/>
      <c r="Q58" s="259"/>
      <c r="R58" s="260"/>
      <c r="S58" s="259"/>
      <c r="T58" s="260"/>
      <c r="U58" s="259"/>
      <c r="V58" s="260"/>
      <c r="W58" s="259"/>
      <c r="X58" s="261"/>
      <c r="Y58" s="429"/>
      <c r="Z58" s="261"/>
      <c r="AA58" s="429"/>
      <c r="AB58" s="261"/>
      <c r="AC58" s="429"/>
      <c r="AD58" s="261"/>
      <c r="AE58" s="419"/>
      <c r="AF58" s="164"/>
      <c r="AG58" s="164"/>
      <c r="AH58" s="188">
        <v>0.05</v>
      </c>
      <c r="AI58" s="185">
        <v>1</v>
      </c>
      <c r="AJ58" s="186">
        <v>0.5</v>
      </c>
      <c r="AK58" s="187">
        <f t="shared" si="1"/>
        <v>2.5000000000000001E-2</v>
      </c>
      <c r="AL58" s="169"/>
      <c r="AM58" s="214" t="s">
        <v>307</v>
      </c>
      <c r="AN58" s="215"/>
      <c r="AO58" s="215"/>
      <c r="AP58" s="215"/>
      <c r="AQ58" s="215"/>
      <c r="AR58" s="215"/>
      <c r="AS58" s="215"/>
      <c r="AT58" s="216"/>
    </row>
    <row r="59" spans="1:46" ht="50.25" customHeight="1">
      <c r="A59" s="156"/>
      <c r="B59" s="313"/>
      <c r="C59" s="346"/>
      <c r="D59" s="256" t="s">
        <v>339</v>
      </c>
      <c r="E59" s="256" t="s">
        <v>340</v>
      </c>
      <c r="F59" s="451" t="s">
        <v>369</v>
      </c>
      <c r="G59" s="257" t="s">
        <v>322</v>
      </c>
      <c r="H59" s="257"/>
      <c r="I59" s="463"/>
      <c r="J59" s="263"/>
      <c r="K59" s="259"/>
      <c r="L59" s="260"/>
      <c r="M59" s="259"/>
      <c r="N59" s="260"/>
      <c r="O59" s="259"/>
      <c r="P59" s="260"/>
      <c r="Q59" s="259"/>
      <c r="R59" s="260"/>
      <c r="S59" s="259"/>
      <c r="T59" s="260"/>
      <c r="U59" s="259"/>
      <c r="V59" s="264"/>
      <c r="W59" s="265"/>
      <c r="X59" s="261"/>
      <c r="Y59" s="429"/>
      <c r="Z59" s="261"/>
      <c r="AA59" s="429"/>
      <c r="AB59" s="261"/>
      <c r="AC59" s="429"/>
      <c r="AD59" s="261"/>
      <c r="AE59" s="419"/>
      <c r="AF59" s="164"/>
      <c r="AG59" s="164"/>
      <c r="AH59" s="188">
        <v>0.05</v>
      </c>
      <c r="AI59" s="185">
        <v>1</v>
      </c>
      <c r="AJ59" s="186">
        <v>0.5</v>
      </c>
      <c r="AK59" s="187">
        <f t="shared" si="1"/>
        <v>2.5000000000000001E-2</v>
      </c>
      <c r="AL59" s="169"/>
      <c r="AM59" s="214" t="s">
        <v>307</v>
      </c>
      <c r="AN59" s="215"/>
      <c r="AO59" s="215"/>
      <c r="AP59" s="215"/>
      <c r="AQ59" s="215"/>
      <c r="AR59" s="215"/>
      <c r="AS59" s="215"/>
      <c r="AT59" s="216"/>
    </row>
    <row r="60" spans="1:46" ht="35.25" customHeight="1">
      <c r="A60" s="156"/>
      <c r="B60" s="313"/>
      <c r="C60" s="346"/>
      <c r="D60" s="256" t="s">
        <v>338</v>
      </c>
      <c r="E60" s="256" t="s">
        <v>361</v>
      </c>
      <c r="F60" s="262" t="s">
        <v>321</v>
      </c>
      <c r="G60" s="257" t="s">
        <v>309</v>
      </c>
      <c r="H60" s="257"/>
      <c r="I60" s="463"/>
      <c r="J60" s="263"/>
      <c r="K60" s="259"/>
      <c r="L60" s="260"/>
      <c r="M60" s="259"/>
      <c r="N60" s="260"/>
      <c r="O60" s="259"/>
      <c r="P60" s="260"/>
      <c r="Q60" s="259"/>
      <c r="R60" s="260"/>
      <c r="S60" s="259"/>
      <c r="T60" s="260"/>
      <c r="U60" s="259"/>
      <c r="V60" s="264"/>
      <c r="W60" s="265"/>
      <c r="X60" s="261"/>
      <c r="Y60" s="429"/>
      <c r="Z60" s="261"/>
      <c r="AA60" s="429"/>
      <c r="AB60" s="261"/>
      <c r="AC60" s="429"/>
      <c r="AD60" s="261"/>
      <c r="AE60" s="419"/>
      <c r="AF60" s="164"/>
      <c r="AG60" s="164"/>
      <c r="AH60" s="188">
        <v>0.05</v>
      </c>
      <c r="AI60" s="185">
        <v>1</v>
      </c>
      <c r="AJ60" s="186">
        <v>0.5</v>
      </c>
      <c r="AK60" s="187">
        <f t="shared" si="1"/>
        <v>2.5000000000000001E-2</v>
      </c>
      <c r="AL60" s="169"/>
      <c r="AM60" s="214" t="s">
        <v>307</v>
      </c>
      <c r="AN60" s="215"/>
      <c r="AO60" s="215"/>
      <c r="AP60" s="215"/>
      <c r="AQ60" s="215"/>
      <c r="AR60" s="215"/>
      <c r="AS60" s="215"/>
      <c r="AT60" s="216"/>
    </row>
    <row r="61" spans="1:46" ht="33">
      <c r="A61" s="156"/>
      <c r="B61" s="313"/>
      <c r="C61" s="346"/>
      <c r="D61" s="256" t="s">
        <v>338</v>
      </c>
      <c r="E61" s="256" t="s">
        <v>362</v>
      </c>
      <c r="F61" s="262" t="s">
        <v>321</v>
      </c>
      <c r="G61" s="257" t="s">
        <v>309</v>
      </c>
      <c r="H61" s="257"/>
      <c r="I61" s="463"/>
      <c r="J61" s="263"/>
      <c r="K61" s="259"/>
      <c r="L61" s="260"/>
      <c r="M61" s="259"/>
      <c r="N61" s="260"/>
      <c r="O61" s="259"/>
      <c r="P61" s="260"/>
      <c r="Q61" s="259"/>
      <c r="R61" s="260"/>
      <c r="S61" s="259"/>
      <c r="T61" s="260"/>
      <c r="U61" s="259"/>
      <c r="V61" s="264"/>
      <c r="W61" s="265"/>
      <c r="X61" s="261"/>
      <c r="Y61" s="429"/>
      <c r="Z61" s="261"/>
      <c r="AA61" s="429"/>
      <c r="AB61" s="261"/>
      <c r="AC61" s="429"/>
      <c r="AD61" s="261"/>
      <c r="AE61" s="419"/>
      <c r="AF61" s="164"/>
      <c r="AG61" s="164"/>
      <c r="AH61" s="188">
        <v>0.05</v>
      </c>
      <c r="AI61" s="185">
        <v>1</v>
      </c>
      <c r="AJ61" s="186">
        <v>0.5</v>
      </c>
      <c r="AK61" s="187">
        <f t="shared" si="1"/>
        <v>2.5000000000000001E-2</v>
      </c>
      <c r="AL61" s="169"/>
      <c r="AM61" s="214"/>
      <c r="AN61" s="215"/>
      <c r="AO61" s="215"/>
      <c r="AP61" s="215"/>
      <c r="AQ61" s="215"/>
      <c r="AR61" s="215"/>
      <c r="AS61" s="215"/>
      <c r="AT61" s="216"/>
    </row>
    <row r="62" spans="1:46" ht="33">
      <c r="A62" s="156"/>
      <c r="B62" s="313"/>
      <c r="C62" s="346"/>
      <c r="D62" s="256" t="s">
        <v>349</v>
      </c>
      <c r="E62" s="256" t="s">
        <v>381</v>
      </c>
      <c r="F62" s="262" t="s">
        <v>321</v>
      </c>
      <c r="G62" s="257" t="s">
        <v>309</v>
      </c>
      <c r="H62" s="257"/>
      <c r="I62" s="463"/>
      <c r="J62" s="263"/>
      <c r="K62" s="259"/>
      <c r="L62" s="260"/>
      <c r="M62" s="259"/>
      <c r="N62" s="260"/>
      <c r="O62" s="259"/>
      <c r="P62" s="260"/>
      <c r="Q62" s="259"/>
      <c r="R62" s="260"/>
      <c r="S62" s="259"/>
      <c r="T62" s="260"/>
      <c r="U62" s="259"/>
      <c r="V62" s="264"/>
      <c r="W62" s="265"/>
      <c r="X62" s="261"/>
      <c r="Y62" s="429"/>
      <c r="Z62" s="261"/>
      <c r="AA62" s="429"/>
      <c r="AB62" s="261"/>
      <c r="AC62" s="429"/>
      <c r="AD62" s="261"/>
      <c r="AE62" s="419"/>
      <c r="AF62" s="164"/>
      <c r="AG62" s="164"/>
      <c r="AH62" s="188">
        <v>0.05</v>
      </c>
      <c r="AI62" s="185">
        <v>1</v>
      </c>
      <c r="AJ62" s="186">
        <v>0.5</v>
      </c>
      <c r="AK62" s="187">
        <f t="shared" si="1"/>
        <v>2.5000000000000001E-2</v>
      </c>
      <c r="AL62" s="169"/>
      <c r="AM62" s="295"/>
      <c r="AN62" s="296"/>
      <c r="AO62" s="296"/>
      <c r="AP62" s="296"/>
      <c r="AQ62" s="296"/>
      <c r="AR62" s="296"/>
      <c r="AS62" s="296"/>
      <c r="AT62" s="297"/>
    </row>
    <row r="63" spans="1:46" ht="23.25" customHeight="1">
      <c r="A63" s="156"/>
      <c r="B63" s="313"/>
      <c r="C63" s="346"/>
      <c r="D63" s="256"/>
      <c r="E63" s="256"/>
      <c r="F63" s="262" t="s">
        <v>321</v>
      </c>
      <c r="G63" s="257" t="s">
        <v>322</v>
      </c>
      <c r="H63" s="266"/>
      <c r="I63" s="464"/>
      <c r="J63" s="263"/>
      <c r="K63" s="259"/>
      <c r="L63" s="260"/>
      <c r="M63" s="259"/>
      <c r="N63" s="260"/>
      <c r="O63" s="259"/>
      <c r="P63" s="260"/>
      <c r="Q63" s="259"/>
      <c r="R63" s="260"/>
      <c r="S63" s="259"/>
      <c r="T63" s="260"/>
      <c r="U63" s="259"/>
      <c r="V63" s="264"/>
      <c r="W63" s="265"/>
      <c r="X63" s="261"/>
      <c r="Y63" s="429"/>
      <c r="Z63" s="261"/>
      <c r="AA63" s="429"/>
      <c r="AB63" s="261"/>
      <c r="AC63" s="429"/>
      <c r="AD63" s="261"/>
      <c r="AE63" s="419"/>
      <c r="AF63" s="164"/>
      <c r="AG63" s="164"/>
      <c r="AH63" s="188">
        <v>0.05</v>
      </c>
      <c r="AI63" s="185">
        <v>1</v>
      </c>
      <c r="AJ63" s="191">
        <v>0.5</v>
      </c>
      <c r="AK63" s="187">
        <f t="shared" si="1"/>
        <v>2.5000000000000001E-2</v>
      </c>
      <c r="AL63" s="169"/>
      <c r="AM63" s="295"/>
      <c r="AN63" s="296"/>
      <c r="AO63" s="296"/>
      <c r="AP63" s="296"/>
      <c r="AQ63" s="296"/>
      <c r="AR63" s="296"/>
      <c r="AS63" s="296"/>
      <c r="AT63" s="297"/>
    </row>
    <row r="64" spans="1:46" ht="49.5">
      <c r="A64" s="156"/>
      <c r="B64" s="313"/>
      <c r="C64" s="387"/>
      <c r="D64" s="395" t="s">
        <v>344</v>
      </c>
      <c r="E64" s="397" t="s">
        <v>345</v>
      </c>
      <c r="F64" s="396"/>
      <c r="G64" s="398" t="s">
        <v>346</v>
      </c>
      <c r="H64" s="388"/>
      <c r="I64" s="465"/>
      <c r="J64" s="389"/>
      <c r="K64" s="390"/>
      <c r="L64" s="391"/>
      <c r="M64" s="390"/>
      <c r="N64" s="391"/>
      <c r="O64" s="390"/>
      <c r="P64" s="391"/>
      <c r="Q64" s="390"/>
      <c r="R64" s="391"/>
      <c r="S64" s="390"/>
      <c r="T64" s="391"/>
      <c r="U64" s="390"/>
      <c r="V64" s="392"/>
      <c r="W64" s="393"/>
      <c r="X64" s="394"/>
      <c r="Y64" s="430"/>
      <c r="Z64" s="394"/>
      <c r="AA64" s="430"/>
      <c r="AB64" s="394"/>
      <c r="AC64" s="430"/>
      <c r="AD64" s="394"/>
      <c r="AE64" s="420"/>
      <c r="AF64" s="164"/>
      <c r="AG64" s="164"/>
      <c r="AH64" s="188"/>
      <c r="AI64" s="185"/>
      <c r="AJ64" s="191"/>
      <c r="AK64" s="187"/>
      <c r="AL64" s="169"/>
      <c r="AM64" s="283"/>
      <c r="AN64" s="284"/>
      <c r="AO64" s="284"/>
      <c r="AP64" s="284"/>
      <c r="AQ64" s="284"/>
      <c r="AR64" s="284"/>
      <c r="AS64" s="284"/>
      <c r="AT64" s="285"/>
    </row>
    <row r="65" spans="1:46" ht="33">
      <c r="A65" s="156"/>
      <c r="B65" s="313"/>
      <c r="C65" s="387"/>
      <c r="D65" s="399" t="s">
        <v>357</v>
      </c>
      <c r="E65" s="400" t="s">
        <v>358</v>
      </c>
      <c r="F65" s="401"/>
      <c r="G65" s="402" t="s">
        <v>346</v>
      </c>
      <c r="H65" s="388"/>
      <c r="I65" s="465"/>
      <c r="J65" s="389"/>
      <c r="K65" s="390"/>
      <c r="L65" s="391"/>
      <c r="M65" s="390"/>
      <c r="N65" s="391"/>
      <c r="O65" s="390"/>
      <c r="P65" s="391"/>
      <c r="Q65" s="390"/>
      <c r="R65" s="391"/>
      <c r="S65" s="445"/>
      <c r="T65" s="391"/>
      <c r="U65" s="390"/>
      <c r="V65" s="392"/>
      <c r="W65" s="393"/>
      <c r="X65" s="394"/>
      <c r="Y65" s="430"/>
      <c r="Z65" s="394"/>
      <c r="AA65" s="430"/>
      <c r="AB65" s="394"/>
      <c r="AC65" s="430"/>
      <c r="AD65" s="394"/>
      <c r="AE65" s="420"/>
      <c r="AF65" s="164"/>
      <c r="AG65" s="164"/>
      <c r="AH65" s="188"/>
      <c r="AI65" s="185"/>
      <c r="AJ65" s="191"/>
      <c r="AK65" s="187"/>
      <c r="AL65" s="169"/>
      <c r="AM65" s="283"/>
      <c r="AN65" s="284"/>
      <c r="AO65" s="284"/>
      <c r="AP65" s="284"/>
      <c r="AQ65" s="284"/>
      <c r="AR65" s="284"/>
      <c r="AS65" s="284"/>
      <c r="AT65" s="285"/>
    </row>
    <row r="66" spans="1:46" ht="49.5">
      <c r="A66" s="156"/>
      <c r="B66" s="313"/>
      <c r="C66" s="387"/>
      <c r="D66" s="399" t="s">
        <v>368</v>
      </c>
      <c r="E66" s="400"/>
      <c r="F66" s="401"/>
      <c r="G66" s="402" t="s">
        <v>370</v>
      </c>
      <c r="H66" s="388"/>
      <c r="I66" s="465"/>
      <c r="J66" s="389"/>
      <c r="K66" s="390"/>
      <c r="L66" s="391"/>
      <c r="M66" s="390"/>
      <c r="N66" s="391"/>
      <c r="O66" s="390"/>
      <c r="P66" s="391"/>
      <c r="Q66" s="390"/>
      <c r="R66" s="391"/>
      <c r="S66" s="390"/>
      <c r="T66" s="391"/>
      <c r="U66" s="390"/>
      <c r="V66" s="392"/>
      <c r="W66" s="393"/>
      <c r="X66" s="394"/>
      <c r="Y66" s="430"/>
      <c r="Z66" s="394"/>
      <c r="AA66" s="430"/>
      <c r="AB66" s="394"/>
      <c r="AC66" s="430"/>
      <c r="AD66" s="394"/>
      <c r="AE66" s="420"/>
      <c r="AF66" s="164"/>
      <c r="AG66" s="164"/>
      <c r="AH66" s="188"/>
      <c r="AI66" s="185"/>
      <c r="AJ66" s="191"/>
      <c r="AK66" s="187"/>
      <c r="AL66" s="169"/>
      <c r="AM66" s="283"/>
      <c r="AN66" s="284"/>
      <c r="AO66" s="284"/>
      <c r="AP66" s="284"/>
      <c r="AQ66" s="284"/>
      <c r="AR66" s="284"/>
      <c r="AS66" s="284"/>
      <c r="AT66" s="285"/>
    </row>
    <row r="67" spans="1:46" ht="33">
      <c r="A67" s="156"/>
      <c r="B67" s="313"/>
      <c r="C67" s="387"/>
      <c r="D67" s="399" t="s">
        <v>380</v>
      </c>
      <c r="E67" s="400"/>
      <c r="F67" s="401"/>
      <c r="G67" s="402" t="s">
        <v>343</v>
      </c>
      <c r="H67" s="388"/>
      <c r="I67" s="465"/>
      <c r="J67" s="389"/>
      <c r="K67" s="390"/>
      <c r="L67" s="391"/>
      <c r="M67" s="390"/>
      <c r="N67" s="391"/>
      <c r="O67" s="390"/>
      <c r="P67" s="391"/>
      <c r="Q67" s="390"/>
      <c r="R67" s="391"/>
      <c r="S67" s="390"/>
      <c r="T67" s="391"/>
      <c r="U67" s="390"/>
      <c r="V67" s="392"/>
      <c r="W67" s="393"/>
      <c r="X67" s="394"/>
      <c r="Y67" s="430"/>
      <c r="Z67" s="394"/>
      <c r="AA67" s="430"/>
      <c r="AB67" s="394"/>
      <c r="AC67" s="430"/>
      <c r="AD67" s="394"/>
      <c r="AE67" s="420"/>
      <c r="AF67" s="164"/>
      <c r="AG67" s="164"/>
      <c r="AH67" s="188"/>
      <c r="AI67" s="185"/>
      <c r="AJ67" s="191"/>
      <c r="AK67" s="187"/>
      <c r="AL67" s="169"/>
      <c r="AM67" s="283"/>
      <c r="AN67" s="284"/>
      <c r="AO67" s="284"/>
      <c r="AP67" s="284"/>
      <c r="AQ67" s="284"/>
      <c r="AR67" s="284"/>
      <c r="AS67" s="284"/>
      <c r="AT67" s="285"/>
    </row>
    <row r="68" spans="1:46" ht="18.75">
      <c r="A68" s="156"/>
      <c r="B68" s="313"/>
      <c r="C68" s="387"/>
      <c r="D68" s="399"/>
      <c r="E68" s="400"/>
      <c r="F68" s="401"/>
      <c r="G68" s="402"/>
      <c r="H68" s="388"/>
      <c r="I68" s="465"/>
      <c r="J68" s="389"/>
      <c r="K68" s="390"/>
      <c r="L68" s="391"/>
      <c r="M68" s="390"/>
      <c r="N68" s="391"/>
      <c r="O68" s="390"/>
      <c r="P68" s="391"/>
      <c r="Q68" s="390"/>
      <c r="R68" s="391"/>
      <c r="S68" s="390"/>
      <c r="T68" s="391"/>
      <c r="U68" s="390"/>
      <c r="V68" s="392"/>
      <c r="W68" s="393"/>
      <c r="X68" s="394"/>
      <c r="Y68" s="430"/>
      <c r="Z68" s="394"/>
      <c r="AA68" s="430"/>
      <c r="AB68" s="394"/>
      <c r="AC68" s="430"/>
      <c r="AD68" s="394"/>
      <c r="AE68" s="420"/>
      <c r="AF68" s="164"/>
      <c r="AG68" s="164"/>
      <c r="AH68" s="188"/>
      <c r="AI68" s="185"/>
      <c r="AJ68" s="191"/>
      <c r="AK68" s="187"/>
      <c r="AL68" s="169"/>
      <c r="AM68" s="283"/>
      <c r="AN68" s="284"/>
      <c r="AO68" s="284"/>
      <c r="AP68" s="284"/>
      <c r="AQ68" s="284"/>
      <c r="AR68" s="284"/>
      <c r="AS68" s="284"/>
      <c r="AT68" s="285"/>
    </row>
    <row r="69" spans="1:46" ht="18.75">
      <c r="A69" s="156"/>
      <c r="B69" s="313"/>
      <c r="C69" s="387"/>
      <c r="D69" s="399"/>
      <c r="E69" s="400"/>
      <c r="F69" s="401"/>
      <c r="G69" s="402"/>
      <c r="H69" s="388"/>
      <c r="I69" s="465"/>
      <c r="J69" s="389"/>
      <c r="K69" s="390"/>
      <c r="L69" s="391"/>
      <c r="M69" s="390"/>
      <c r="N69" s="391"/>
      <c r="O69" s="390"/>
      <c r="P69" s="391"/>
      <c r="Q69" s="390"/>
      <c r="R69" s="391"/>
      <c r="S69" s="390"/>
      <c r="T69" s="391"/>
      <c r="U69" s="390"/>
      <c r="V69" s="392"/>
      <c r="W69" s="393"/>
      <c r="X69" s="394"/>
      <c r="Y69" s="430"/>
      <c r="Z69" s="394"/>
      <c r="AA69" s="430"/>
      <c r="AB69" s="394"/>
      <c r="AC69" s="430"/>
      <c r="AD69" s="394"/>
      <c r="AE69" s="420"/>
      <c r="AF69" s="164"/>
      <c r="AG69" s="164"/>
      <c r="AH69" s="188"/>
      <c r="AI69" s="185"/>
      <c r="AJ69" s="191"/>
      <c r="AK69" s="187"/>
      <c r="AL69" s="169"/>
      <c r="AM69" s="283"/>
      <c r="AN69" s="284"/>
      <c r="AO69" s="284"/>
      <c r="AP69" s="284"/>
      <c r="AQ69" s="284"/>
      <c r="AR69" s="284"/>
      <c r="AS69" s="284"/>
      <c r="AT69" s="285"/>
    </row>
    <row r="70" spans="1:46" ht="18.75">
      <c r="A70" s="156"/>
      <c r="B70" s="313"/>
      <c r="C70" s="387"/>
      <c r="D70" s="399"/>
      <c r="E70" s="400"/>
      <c r="F70" s="401"/>
      <c r="G70" s="402"/>
      <c r="H70" s="388"/>
      <c r="I70" s="465"/>
      <c r="J70" s="389"/>
      <c r="K70" s="390"/>
      <c r="L70" s="391"/>
      <c r="M70" s="390"/>
      <c r="N70" s="391"/>
      <c r="O70" s="390"/>
      <c r="P70" s="391"/>
      <c r="Q70" s="390"/>
      <c r="R70" s="391"/>
      <c r="S70" s="390"/>
      <c r="T70" s="391"/>
      <c r="U70" s="390"/>
      <c r="V70" s="392"/>
      <c r="W70" s="393"/>
      <c r="X70" s="394"/>
      <c r="Y70" s="430"/>
      <c r="Z70" s="394"/>
      <c r="AA70" s="430"/>
      <c r="AB70" s="394"/>
      <c r="AC70" s="430"/>
      <c r="AD70" s="394"/>
      <c r="AE70" s="420"/>
      <c r="AF70" s="164"/>
      <c r="AG70" s="164"/>
      <c r="AH70" s="188"/>
      <c r="AI70" s="185"/>
      <c r="AJ70" s="191"/>
      <c r="AK70" s="187"/>
      <c r="AL70" s="169"/>
      <c r="AM70" s="283"/>
      <c r="AN70" s="284"/>
      <c r="AO70" s="284"/>
      <c r="AP70" s="284"/>
      <c r="AQ70" s="284"/>
      <c r="AR70" s="284"/>
      <c r="AS70" s="284"/>
      <c r="AT70" s="285"/>
    </row>
    <row r="71" spans="1:46" ht="18.75">
      <c r="A71" s="156"/>
      <c r="B71" s="313"/>
      <c r="C71" s="387"/>
      <c r="D71" s="399"/>
      <c r="E71" s="400"/>
      <c r="F71" s="401"/>
      <c r="G71" s="402"/>
      <c r="H71" s="388"/>
      <c r="I71" s="465"/>
      <c r="J71" s="389"/>
      <c r="K71" s="390"/>
      <c r="L71" s="391"/>
      <c r="M71" s="390"/>
      <c r="N71" s="391"/>
      <c r="O71" s="390"/>
      <c r="P71" s="391"/>
      <c r="Q71" s="390"/>
      <c r="R71" s="391"/>
      <c r="S71" s="390"/>
      <c r="T71" s="391"/>
      <c r="U71" s="390"/>
      <c r="V71" s="392"/>
      <c r="W71" s="393"/>
      <c r="X71" s="394"/>
      <c r="Y71" s="430"/>
      <c r="Z71" s="394"/>
      <c r="AA71" s="430"/>
      <c r="AB71" s="394"/>
      <c r="AC71" s="430"/>
      <c r="AD71" s="394"/>
      <c r="AE71" s="420"/>
      <c r="AF71" s="164"/>
      <c r="AG71" s="164"/>
      <c r="AH71" s="188"/>
      <c r="AI71" s="185"/>
      <c r="AJ71" s="191"/>
      <c r="AK71" s="187"/>
      <c r="AL71" s="169"/>
      <c r="AM71" s="283"/>
      <c r="AN71" s="284"/>
      <c r="AO71" s="284"/>
      <c r="AP71" s="284"/>
      <c r="AQ71" s="284"/>
      <c r="AR71" s="284"/>
      <c r="AS71" s="284"/>
      <c r="AT71" s="285"/>
    </row>
    <row r="72" spans="1:46" ht="18.75">
      <c r="A72" s="156"/>
      <c r="B72" s="313"/>
      <c r="C72" s="387"/>
      <c r="D72" s="399"/>
      <c r="E72" s="400"/>
      <c r="F72" s="401"/>
      <c r="G72" s="402"/>
      <c r="H72" s="388"/>
      <c r="I72" s="465"/>
      <c r="J72" s="389"/>
      <c r="K72" s="390"/>
      <c r="L72" s="391"/>
      <c r="M72" s="390"/>
      <c r="N72" s="391"/>
      <c r="O72" s="390"/>
      <c r="P72" s="391"/>
      <c r="Q72" s="390"/>
      <c r="R72" s="391"/>
      <c r="S72" s="390"/>
      <c r="T72" s="391"/>
      <c r="U72" s="390"/>
      <c r="V72" s="392"/>
      <c r="W72" s="393"/>
      <c r="X72" s="394"/>
      <c r="Y72" s="430"/>
      <c r="Z72" s="394"/>
      <c r="AA72" s="430"/>
      <c r="AB72" s="394"/>
      <c r="AC72" s="430"/>
      <c r="AD72" s="394"/>
      <c r="AE72" s="420"/>
      <c r="AF72" s="164"/>
      <c r="AG72" s="164"/>
      <c r="AH72" s="188"/>
      <c r="AI72" s="185"/>
      <c r="AJ72" s="191"/>
      <c r="AK72" s="187"/>
      <c r="AL72" s="169"/>
      <c r="AM72" s="283"/>
      <c r="AN72" s="284"/>
      <c r="AO72" s="284"/>
      <c r="AP72" s="284"/>
      <c r="AQ72" s="284"/>
      <c r="AR72" s="284"/>
      <c r="AS72" s="284"/>
      <c r="AT72" s="285"/>
    </row>
    <row r="73" spans="1:46" ht="18.75">
      <c r="A73" s="156"/>
      <c r="B73" s="313"/>
      <c r="C73" s="387"/>
      <c r="D73" s="399"/>
      <c r="E73" s="400"/>
      <c r="F73" s="401"/>
      <c r="G73" s="402"/>
      <c r="H73" s="388"/>
      <c r="I73" s="465"/>
      <c r="J73" s="389"/>
      <c r="K73" s="390"/>
      <c r="L73" s="391"/>
      <c r="M73" s="390"/>
      <c r="N73" s="391"/>
      <c r="O73" s="390"/>
      <c r="P73" s="391"/>
      <c r="Q73" s="390"/>
      <c r="R73" s="391"/>
      <c r="S73" s="390"/>
      <c r="T73" s="391"/>
      <c r="U73" s="390"/>
      <c r="V73" s="392"/>
      <c r="W73" s="393"/>
      <c r="X73" s="394"/>
      <c r="Y73" s="430"/>
      <c r="Z73" s="394"/>
      <c r="AA73" s="430"/>
      <c r="AB73" s="394"/>
      <c r="AC73" s="430"/>
      <c r="AD73" s="394"/>
      <c r="AE73" s="420"/>
      <c r="AF73" s="164"/>
      <c r="AG73" s="164"/>
      <c r="AH73" s="188"/>
      <c r="AI73" s="185"/>
      <c r="AJ73" s="191"/>
      <c r="AK73" s="187"/>
      <c r="AL73" s="169"/>
      <c r="AM73" s="283"/>
      <c r="AN73" s="284"/>
      <c r="AO73" s="284"/>
      <c r="AP73" s="284"/>
      <c r="AQ73" s="284"/>
      <c r="AR73" s="284"/>
      <c r="AS73" s="284"/>
      <c r="AT73" s="285"/>
    </row>
    <row r="74" spans="1:46" ht="18.75">
      <c r="A74" s="156"/>
      <c r="B74" s="313"/>
      <c r="C74" s="387"/>
      <c r="D74" s="399"/>
      <c r="E74" s="400"/>
      <c r="F74" s="401"/>
      <c r="G74" s="402"/>
      <c r="H74" s="388"/>
      <c r="I74" s="465"/>
      <c r="J74" s="389"/>
      <c r="K74" s="390"/>
      <c r="L74" s="391"/>
      <c r="M74" s="390"/>
      <c r="N74" s="391"/>
      <c r="O74" s="390"/>
      <c r="P74" s="391"/>
      <c r="Q74" s="390"/>
      <c r="R74" s="391"/>
      <c r="S74" s="390"/>
      <c r="T74" s="391"/>
      <c r="U74" s="390"/>
      <c r="V74" s="392"/>
      <c r="W74" s="393"/>
      <c r="X74" s="394"/>
      <c r="Y74" s="430"/>
      <c r="Z74" s="394"/>
      <c r="AA74" s="430"/>
      <c r="AB74" s="394"/>
      <c r="AC74" s="430"/>
      <c r="AD74" s="394"/>
      <c r="AE74" s="420"/>
      <c r="AF74" s="164"/>
      <c r="AG74" s="164"/>
      <c r="AH74" s="188"/>
      <c r="AI74" s="185"/>
      <c r="AJ74" s="191"/>
      <c r="AK74" s="187"/>
      <c r="AL74" s="169"/>
      <c r="AM74" s="283"/>
      <c r="AN74" s="284"/>
      <c r="AO74" s="284"/>
      <c r="AP74" s="284"/>
      <c r="AQ74" s="284"/>
      <c r="AR74" s="284"/>
      <c r="AS74" s="284"/>
      <c r="AT74" s="285"/>
    </row>
    <row r="75" spans="1:46" ht="18.75">
      <c r="A75" s="156"/>
      <c r="B75" s="313"/>
      <c r="C75" s="387"/>
      <c r="D75" s="399"/>
      <c r="E75" s="400"/>
      <c r="F75" s="401"/>
      <c r="G75" s="402"/>
      <c r="H75" s="388"/>
      <c r="I75" s="466"/>
      <c r="J75" s="389"/>
      <c r="K75" s="390"/>
      <c r="L75" s="391"/>
      <c r="M75" s="390"/>
      <c r="N75" s="391"/>
      <c r="O75" s="390"/>
      <c r="P75" s="391"/>
      <c r="Q75" s="390"/>
      <c r="R75" s="391"/>
      <c r="S75" s="390"/>
      <c r="T75" s="391"/>
      <c r="U75" s="390"/>
      <c r="V75" s="392"/>
      <c r="W75" s="393"/>
      <c r="X75" s="394"/>
      <c r="Y75" s="430"/>
      <c r="Z75" s="394"/>
      <c r="AA75" s="430"/>
      <c r="AB75" s="394"/>
      <c r="AC75" s="430"/>
      <c r="AD75" s="394"/>
      <c r="AE75" s="420"/>
      <c r="AF75" s="164"/>
      <c r="AG75" s="164"/>
      <c r="AH75" s="188"/>
      <c r="AI75" s="185"/>
      <c r="AJ75" s="191"/>
      <c r="AK75" s="187"/>
      <c r="AL75" s="169"/>
      <c r="AM75" s="283"/>
      <c r="AN75" s="284"/>
      <c r="AO75" s="284"/>
      <c r="AP75" s="284"/>
      <c r="AQ75" s="284"/>
      <c r="AR75" s="284"/>
      <c r="AS75" s="284"/>
      <c r="AT75" s="285"/>
    </row>
    <row r="76" spans="1:46" ht="18.75">
      <c r="A76" s="156"/>
      <c r="B76" s="313"/>
      <c r="C76" s="387"/>
      <c r="D76" s="399"/>
      <c r="E76" s="400"/>
      <c r="F76" s="401"/>
      <c r="G76" s="402"/>
      <c r="H76" s="388"/>
      <c r="I76" s="465"/>
      <c r="J76" s="389"/>
      <c r="K76" s="390"/>
      <c r="L76" s="391"/>
      <c r="M76" s="390"/>
      <c r="N76" s="391"/>
      <c r="O76" s="390"/>
      <c r="P76" s="391"/>
      <c r="Q76" s="390"/>
      <c r="R76" s="391"/>
      <c r="S76" s="390"/>
      <c r="T76" s="391"/>
      <c r="U76" s="390"/>
      <c r="V76" s="392"/>
      <c r="W76" s="393"/>
      <c r="X76" s="394"/>
      <c r="Y76" s="430"/>
      <c r="Z76" s="394"/>
      <c r="AA76" s="430"/>
      <c r="AB76" s="394"/>
      <c r="AC76" s="430"/>
      <c r="AD76" s="394"/>
      <c r="AE76" s="420"/>
      <c r="AF76" s="164"/>
      <c r="AG76" s="164"/>
      <c r="AH76" s="188"/>
      <c r="AI76" s="185"/>
      <c r="AJ76" s="191"/>
      <c r="AK76" s="187"/>
      <c r="AL76" s="169"/>
      <c r="AM76" s="283"/>
      <c r="AN76" s="284"/>
      <c r="AO76" s="284"/>
      <c r="AP76" s="284"/>
      <c r="AQ76" s="284"/>
      <c r="AR76" s="284"/>
      <c r="AS76" s="284"/>
      <c r="AT76" s="285"/>
    </row>
    <row r="77" spans="1:46" ht="18.75">
      <c r="A77" s="156"/>
      <c r="B77" s="313"/>
      <c r="C77" s="387"/>
      <c r="D77" s="399"/>
      <c r="E77" s="400"/>
      <c r="F77" s="401"/>
      <c r="G77" s="402"/>
      <c r="H77" s="388"/>
      <c r="I77" s="465"/>
      <c r="J77" s="389"/>
      <c r="K77" s="390"/>
      <c r="L77" s="391"/>
      <c r="M77" s="390"/>
      <c r="N77" s="391"/>
      <c r="O77" s="390"/>
      <c r="P77" s="391"/>
      <c r="Q77" s="390"/>
      <c r="R77" s="391"/>
      <c r="S77" s="390"/>
      <c r="T77" s="391"/>
      <c r="U77" s="390"/>
      <c r="V77" s="392"/>
      <c r="W77" s="393"/>
      <c r="X77" s="394"/>
      <c r="Y77" s="430"/>
      <c r="Z77" s="394"/>
      <c r="AA77" s="430"/>
      <c r="AB77" s="394"/>
      <c r="AC77" s="430"/>
      <c r="AD77" s="394"/>
      <c r="AE77" s="420"/>
      <c r="AF77" s="164"/>
      <c r="AG77" s="164"/>
      <c r="AH77" s="188"/>
      <c r="AI77" s="185"/>
      <c r="AJ77" s="191"/>
      <c r="AK77" s="187"/>
      <c r="AL77" s="169"/>
      <c r="AM77" s="283"/>
      <c r="AN77" s="284"/>
      <c r="AO77" s="284"/>
      <c r="AP77" s="284"/>
      <c r="AQ77" s="284"/>
      <c r="AR77" s="284"/>
      <c r="AS77" s="284"/>
      <c r="AT77" s="285"/>
    </row>
    <row r="78" spans="1:46" ht="18.75">
      <c r="A78" s="156"/>
      <c r="B78" s="313"/>
      <c r="C78" s="387"/>
      <c r="D78" s="399"/>
      <c r="E78" s="400"/>
      <c r="F78" s="401"/>
      <c r="G78" s="402"/>
      <c r="H78" s="388"/>
      <c r="I78" s="466"/>
      <c r="J78" s="389"/>
      <c r="K78" s="390"/>
      <c r="L78" s="391"/>
      <c r="M78" s="390"/>
      <c r="N78" s="391"/>
      <c r="O78" s="390"/>
      <c r="P78" s="391"/>
      <c r="Q78" s="390"/>
      <c r="R78" s="391"/>
      <c r="S78" s="390"/>
      <c r="T78" s="391"/>
      <c r="U78" s="390"/>
      <c r="V78" s="392"/>
      <c r="W78" s="393"/>
      <c r="X78" s="394"/>
      <c r="Y78" s="430"/>
      <c r="Z78" s="394"/>
      <c r="AA78" s="430"/>
      <c r="AB78" s="394"/>
      <c r="AC78" s="430"/>
      <c r="AD78" s="394"/>
      <c r="AE78" s="420"/>
      <c r="AF78" s="164"/>
      <c r="AG78" s="164"/>
      <c r="AH78" s="188"/>
      <c r="AI78" s="185"/>
      <c r="AJ78" s="191"/>
      <c r="AK78" s="187"/>
      <c r="AL78" s="169"/>
      <c r="AM78" s="283"/>
      <c r="AN78" s="284"/>
      <c r="AO78" s="284"/>
      <c r="AP78" s="284"/>
      <c r="AQ78" s="284"/>
      <c r="AR78" s="284"/>
      <c r="AS78" s="284"/>
      <c r="AT78" s="285"/>
    </row>
    <row r="79" spans="1:46" ht="33.75" thickBot="1">
      <c r="A79" s="156"/>
      <c r="B79" s="333"/>
      <c r="C79" s="347"/>
      <c r="D79" s="267"/>
      <c r="E79" s="267"/>
      <c r="F79" s="267" t="s">
        <v>321</v>
      </c>
      <c r="G79" s="267" t="s">
        <v>346</v>
      </c>
      <c r="H79" s="267"/>
      <c r="I79" s="467"/>
      <c r="J79" s="268"/>
      <c r="K79" s="269"/>
      <c r="L79" s="270"/>
      <c r="M79" s="269"/>
      <c r="N79" s="270"/>
      <c r="O79" s="269"/>
      <c r="P79" s="270"/>
      <c r="Q79" s="269"/>
      <c r="R79" s="270"/>
      <c r="S79" s="269"/>
      <c r="T79" s="270"/>
      <c r="U79" s="269"/>
      <c r="V79" s="271"/>
      <c r="W79" s="272"/>
      <c r="X79" s="273"/>
      <c r="Y79" s="431"/>
      <c r="Z79" s="273"/>
      <c r="AA79" s="431"/>
      <c r="AB79" s="273"/>
      <c r="AC79" s="431"/>
      <c r="AD79" s="273"/>
      <c r="AE79" s="421"/>
      <c r="AF79" s="164"/>
      <c r="AG79" s="164"/>
      <c r="AH79" s="188">
        <v>0.2</v>
      </c>
      <c r="AI79" s="185">
        <v>1</v>
      </c>
      <c r="AJ79" s="191">
        <v>0.3</v>
      </c>
      <c r="AK79" s="187">
        <f t="shared" si="1"/>
        <v>0.06</v>
      </c>
      <c r="AL79" s="169">
        <v>0</v>
      </c>
      <c r="AM79" s="295"/>
      <c r="AN79" s="296"/>
      <c r="AO79" s="296"/>
      <c r="AP79" s="296"/>
      <c r="AQ79" s="296"/>
      <c r="AR79" s="296"/>
      <c r="AS79" s="296"/>
      <c r="AT79" s="297"/>
    </row>
    <row r="80" spans="1:46" ht="27.75" thickBot="1">
      <c r="AK80" s="198">
        <v>1</v>
      </c>
      <c r="AL80" s="199">
        <f>SUM(AL9:AL79)/(COUNT(AL9:AL79))</f>
        <v>0.79999999999999993</v>
      </c>
    </row>
    <row r="81" spans="2:41">
      <c r="B81" s="344" t="s">
        <v>311</v>
      </c>
      <c r="C81" s="344"/>
      <c r="D81" s="200" t="s">
        <v>312</v>
      </c>
      <c r="AK81" s="147" t="s">
        <v>53</v>
      </c>
      <c r="AM81" s="147" t="s">
        <v>53</v>
      </c>
      <c r="AN81" s="147" t="s">
        <v>53</v>
      </c>
      <c r="AO81" s="147" t="s">
        <v>53</v>
      </c>
    </row>
    <row r="82" spans="2:41">
      <c r="B82" s="201"/>
      <c r="C82" s="202"/>
      <c r="D82" s="203" t="s">
        <v>313</v>
      </c>
    </row>
    <row r="83" spans="2:41">
      <c r="B83" s="201"/>
      <c r="C83" s="204"/>
      <c r="D83" s="200"/>
    </row>
    <row r="84" spans="2:41">
      <c r="B84" s="201"/>
      <c r="C84" s="202"/>
      <c r="D84" s="202" t="s">
        <v>314</v>
      </c>
    </row>
    <row r="85" spans="2:41">
      <c r="B85" s="201"/>
      <c r="C85" s="204"/>
      <c r="D85" s="200"/>
    </row>
    <row r="86" spans="2:41">
      <c r="B86" s="201"/>
      <c r="C86" s="205"/>
      <c r="D86" s="206" t="s">
        <v>315</v>
      </c>
      <c r="E86" s="207"/>
    </row>
    <row r="87" spans="2:41">
      <c r="B87" s="201"/>
      <c r="C87" s="204"/>
      <c r="D87" s="200"/>
    </row>
    <row r="88" spans="2:41">
      <c r="B88" s="201"/>
      <c r="C88" s="204"/>
      <c r="D88" s="206" t="s">
        <v>316</v>
      </c>
    </row>
    <row r="89" spans="2:41" ht="15">
      <c r="B89" s="147"/>
      <c r="C89" s="147"/>
    </row>
    <row r="92" spans="2:41" ht="15.75" customHeight="1" thickBot="1">
      <c r="AK92" s="208">
        <f>SUM(AK9:AK79)</f>
        <v>0.77000000000000024</v>
      </c>
    </row>
  </sheetData>
  <mergeCells count="59">
    <mergeCell ref="AM38:AT38"/>
    <mergeCell ref="B29:B40"/>
    <mergeCell ref="C29:C40"/>
    <mergeCell ref="C25:C28"/>
    <mergeCell ref="AV9:AW9"/>
    <mergeCell ref="AM10:AT10"/>
    <mergeCell ref="X5:Y5"/>
    <mergeCell ref="Z5:AA5"/>
    <mergeCell ref="AB5:AC5"/>
    <mergeCell ref="AD5:AE5"/>
    <mergeCell ref="B81:C81"/>
    <mergeCell ref="C58:C79"/>
    <mergeCell ref="AM79:AT79"/>
    <mergeCell ref="AM63:AT63"/>
    <mergeCell ref="B57:B79"/>
    <mergeCell ref="B25:B28"/>
    <mergeCell ref="L5:M5"/>
    <mergeCell ref="N5:O5"/>
    <mergeCell ref="P5:Q5"/>
    <mergeCell ref="R5:S5"/>
    <mergeCell ref="T5:U5"/>
    <mergeCell ref="V5:W5"/>
    <mergeCell ref="AM56:AT56"/>
    <mergeCell ref="AM43:AT43"/>
    <mergeCell ref="AM44:AT44"/>
    <mergeCell ref="B9:B16"/>
    <mergeCell ref="C9:C16"/>
    <mergeCell ref="AM16:AT16"/>
    <mergeCell ref="AM41:AT41"/>
    <mergeCell ref="AI5:AI8"/>
    <mergeCell ref="AJ5:AJ8"/>
    <mergeCell ref="B5:B8"/>
    <mergeCell ref="C5:D8"/>
    <mergeCell ref="E5:E8"/>
    <mergeCell ref="F5:F8"/>
    <mergeCell ref="G5:G8"/>
    <mergeCell ref="J5:K5"/>
    <mergeCell ref="C41:C56"/>
    <mergeCell ref="B41:B56"/>
    <mergeCell ref="H5:H8"/>
    <mergeCell ref="AH5:AH8"/>
    <mergeCell ref="C17:C24"/>
    <mergeCell ref="B17:B24"/>
    <mergeCell ref="AM62:AT62"/>
    <mergeCell ref="AM46:AT46"/>
    <mergeCell ref="AM49:AT49"/>
    <mergeCell ref="AK5:AK8"/>
    <mergeCell ref="AL5:AL8"/>
    <mergeCell ref="AM5:AT8"/>
    <mergeCell ref="AM45:AT45"/>
    <mergeCell ref="AM29:AT29"/>
    <mergeCell ref="AM42:AT42"/>
    <mergeCell ref="AM9:AT9"/>
    <mergeCell ref="AM35:AT35"/>
    <mergeCell ref="AM34:AT34"/>
    <mergeCell ref="AM33:AT33"/>
    <mergeCell ref="AM30:AT30"/>
    <mergeCell ref="AM32:AT32"/>
    <mergeCell ref="AM31:AT31"/>
  </mergeCells>
  <conditionalFormatting sqref="AI9:AI29 AI41:AI56">
    <cfRule type="cellIs" dxfId="37" priority="24" operator="lessThan">
      <formula>1</formula>
    </cfRule>
  </conditionalFormatting>
  <conditionalFormatting sqref="H9:I10 H16:I16 H59:I61 H63:I79 H28:I57">
    <cfRule type="expression" dxfId="36" priority="18">
      <formula>H9="Done"</formula>
    </cfRule>
  </conditionalFormatting>
  <conditionalFormatting sqref="H11:I14">
    <cfRule type="expression" dxfId="35" priority="17">
      <formula>H11="Done"</formula>
    </cfRule>
  </conditionalFormatting>
  <conditionalFormatting sqref="H15:I15">
    <cfRule type="expression" dxfId="34" priority="16">
      <formula>H15="Done"</formula>
    </cfRule>
  </conditionalFormatting>
  <conditionalFormatting sqref="AI31">
    <cfRule type="cellIs" dxfId="33" priority="15" operator="lessThan">
      <formula>1</formula>
    </cfRule>
  </conditionalFormatting>
  <conditionalFormatting sqref="AI30">
    <cfRule type="cellIs" dxfId="32" priority="14" operator="lessThan">
      <formula>1</formula>
    </cfRule>
  </conditionalFormatting>
  <conditionalFormatting sqref="AI32:AI40 AI57:AI62">
    <cfRule type="cellIs" dxfId="31" priority="13" operator="lessThan">
      <formula>1</formula>
    </cfRule>
  </conditionalFormatting>
  <conditionalFormatting sqref="AI79">
    <cfRule type="cellIs" dxfId="30" priority="12" operator="lessThan">
      <formula>1</formula>
    </cfRule>
  </conditionalFormatting>
  <conditionalFormatting sqref="AI63:AI78">
    <cfRule type="cellIs" dxfId="29" priority="11" operator="lessThan">
      <formula>1</formula>
    </cfRule>
  </conditionalFormatting>
  <conditionalFormatting sqref="H25:I25 I26:I27">
    <cfRule type="expression" dxfId="28" priority="10">
      <formula>H25="Done"</formula>
    </cfRule>
  </conditionalFormatting>
  <conditionalFormatting sqref="H58:I58">
    <cfRule type="expression" dxfId="27" priority="9">
      <formula>H58="Done"</formula>
    </cfRule>
  </conditionalFormatting>
  <conditionalFormatting sqref="H62:I62">
    <cfRule type="expression" dxfId="26" priority="8">
      <formula>H62="Done"</formula>
    </cfRule>
  </conditionalFormatting>
  <conditionalFormatting sqref="D79">
    <cfRule type="expression" dxfId="25" priority="7">
      <formula>D79="Done"</formula>
    </cfRule>
  </conditionalFormatting>
  <conditionalFormatting sqref="E79">
    <cfRule type="expression" dxfId="24" priority="6">
      <formula>E79="Done"</formula>
    </cfRule>
  </conditionalFormatting>
  <conditionalFormatting sqref="F79">
    <cfRule type="expression" dxfId="23" priority="5">
      <formula>F79="Done"</formula>
    </cfRule>
  </conditionalFormatting>
  <conditionalFormatting sqref="G79">
    <cfRule type="expression" dxfId="22" priority="4">
      <formula>G79="Done"</formula>
    </cfRule>
  </conditionalFormatting>
  <conditionalFormatting sqref="H17:I24">
    <cfRule type="expression" dxfId="21" priority="3">
      <formula>H17="Done"</formula>
    </cfRule>
  </conditionalFormatting>
  <conditionalFormatting sqref="H26">
    <cfRule type="expression" dxfId="20" priority="2">
      <formula>H26="Done"</formula>
    </cfRule>
  </conditionalFormatting>
  <conditionalFormatting sqref="H27">
    <cfRule type="expression" dxfId="19" priority="1">
      <formula>H27="Done"</formula>
    </cfRule>
  </conditionalFormatting>
  <dataValidations count="1">
    <dataValidation type="list" allowBlank="1" showInputMessage="1" showErrorMessage="1" sqref="H9:I79">
      <formula1>"Done"</formula1>
    </dataValidation>
  </dataValidations>
  <printOptions horizontalCentered="1" verticalCentered="1"/>
  <pageMargins left="0" right="0" top="0" bottom="0" header="0" footer="0"/>
  <pageSetup paperSize="8" scale="91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4"/>
  <sheetViews>
    <sheetView topLeftCell="K1" workbookViewId="0">
      <selection activeCell="H5" sqref="H5:AB15"/>
    </sheetView>
  </sheetViews>
  <sheetFormatPr defaultRowHeight="15"/>
  <cols>
    <col min="9" max="9" width="10.42578125" bestFit="1" customWidth="1"/>
    <col min="10" max="10" width="11.42578125" bestFit="1" customWidth="1"/>
  </cols>
  <sheetData>
    <row r="2" spans="2:28">
      <c r="B2" t="s">
        <v>159</v>
      </c>
    </row>
    <row r="3" spans="2:28">
      <c r="B3" t="s">
        <v>160</v>
      </c>
    </row>
    <row r="4" spans="2:28">
      <c r="B4" t="s">
        <v>159</v>
      </c>
    </row>
    <row r="5" spans="2:28">
      <c r="B5" t="s">
        <v>161</v>
      </c>
    </row>
    <row r="6" spans="2:28">
      <c r="B6" t="s">
        <v>162</v>
      </c>
      <c r="I6" t="s">
        <v>217</v>
      </c>
      <c r="M6" s="381">
        <v>21</v>
      </c>
      <c r="N6" s="381"/>
      <c r="O6" s="381"/>
      <c r="P6" s="381"/>
      <c r="Q6" s="381">
        <v>22</v>
      </c>
      <c r="R6" s="381"/>
      <c r="S6" s="381"/>
      <c r="T6" s="381"/>
      <c r="U6" s="381">
        <v>23</v>
      </c>
      <c r="V6" s="381"/>
      <c r="W6" s="381"/>
      <c r="X6" s="381"/>
      <c r="Y6" s="381">
        <v>24</v>
      </c>
      <c r="Z6" s="381"/>
      <c r="AA6" s="381"/>
      <c r="AB6" s="381"/>
    </row>
    <row r="7" spans="2:28">
      <c r="B7" t="s">
        <v>163</v>
      </c>
      <c r="I7" t="s">
        <v>216</v>
      </c>
      <c r="K7" s="381">
        <v>23</v>
      </c>
      <c r="L7" s="381"/>
      <c r="M7" s="381">
        <v>24</v>
      </c>
      <c r="N7" s="381"/>
      <c r="O7" s="381"/>
      <c r="P7" s="381"/>
      <c r="Q7" s="381">
        <v>25</v>
      </c>
      <c r="R7" s="381"/>
      <c r="S7" s="381"/>
      <c r="T7" s="381"/>
      <c r="U7" s="381">
        <v>26</v>
      </c>
      <c r="V7" s="381"/>
      <c r="W7" s="381"/>
      <c r="X7" s="381"/>
      <c r="Y7" s="381">
        <v>27</v>
      </c>
      <c r="Z7" s="381"/>
      <c r="AA7" s="381"/>
      <c r="AB7" s="381"/>
    </row>
    <row r="8" spans="2:28">
      <c r="B8" t="s">
        <v>164</v>
      </c>
      <c r="I8" t="s">
        <v>184</v>
      </c>
      <c r="K8" t="s">
        <v>185</v>
      </c>
      <c r="L8" t="s">
        <v>194</v>
      </c>
      <c r="M8" t="s">
        <v>186</v>
      </c>
      <c r="N8" t="s">
        <v>194</v>
      </c>
      <c r="O8" t="s">
        <v>187</v>
      </c>
      <c r="P8" t="s">
        <v>194</v>
      </c>
      <c r="Q8" t="s">
        <v>188</v>
      </c>
      <c r="R8" t="s">
        <v>194</v>
      </c>
      <c r="S8" t="s">
        <v>189</v>
      </c>
      <c r="T8" t="s">
        <v>194</v>
      </c>
      <c r="U8" t="s">
        <v>190</v>
      </c>
      <c r="V8" t="s">
        <v>194</v>
      </c>
      <c r="W8" t="s">
        <v>191</v>
      </c>
      <c r="X8" t="s">
        <v>194</v>
      </c>
      <c r="Y8" t="s">
        <v>192</v>
      </c>
      <c r="Z8" t="s">
        <v>194</v>
      </c>
      <c r="AA8" t="s">
        <v>212</v>
      </c>
    </row>
    <row r="9" spans="2:28">
      <c r="B9" t="s">
        <v>165</v>
      </c>
      <c r="I9" s="386">
        <v>144</v>
      </c>
      <c r="J9" t="s">
        <v>213</v>
      </c>
      <c r="K9">
        <v>24</v>
      </c>
      <c r="L9">
        <f>K9</f>
        <v>24</v>
      </c>
      <c r="M9">
        <v>24</v>
      </c>
      <c r="N9">
        <f>L9+M9</f>
        <v>48</v>
      </c>
      <c r="O9">
        <v>24</v>
      </c>
      <c r="P9">
        <f>O9+N9</f>
        <v>72</v>
      </c>
      <c r="Q9">
        <v>24</v>
      </c>
      <c r="R9">
        <f>Q9+P9</f>
        <v>96</v>
      </c>
      <c r="S9">
        <v>24</v>
      </c>
      <c r="T9">
        <f>S9+R9</f>
        <v>120</v>
      </c>
      <c r="U9">
        <v>24</v>
      </c>
      <c r="V9">
        <f>U9+T9</f>
        <v>144</v>
      </c>
    </row>
    <row r="10" spans="2:28">
      <c r="I10" s="386"/>
      <c r="J10" t="s">
        <v>214</v>
      </c>
      <c r="K10">
        <v>20</v>
      </c>
      <c r="L10">
        <f>K10</f>
        <v>20</v>
      </c>
      <c r="M10">
        <v>23</v>
      </c>
      <c r="N10">
        <f>M10+L10</f>
        <v>43</v>
      </c>
      <c r="O10">
        <v>21</v>
      </c>
      <c r="P10">
        <f>O10+N10</f>
        <v>64</v>
      </c>
      <c r="Q10">
        <v>24</v>
      </c>
      <c r="R10">
        <f>Q10+P10</f>
        <v>88</v>
      </c>
      <c r="S10">
        <v>24</v>
      </c>
      <c r="T10">
        <f>S10+R10</f>
        <v>112</v>
      </c>
      <c r="U10">
        <v>24</v>
      </c>
      <c r="V10">
        <f>U10+T10</f>
        <v>136</v>
      </c>
      <c r="W10">
        <v>8</v>
      </c>
      <c r="X10">
        <f>W10+V10</f>
        <v>144</v>
      </c>
    </row>
    <row r="11" spans="2:28">
      <c r="I11" s="386"/>
      <c r="J11" t="s">
        <v>215</v>
      </c>
    </row>
    <row r="12" spans="2:28">
      <c r="I12" s="386"/>
      <c r="S12">
        <v>24</v>
      </c>
      <c r="T12">
        <f>S12+R13</f>
        <v>112</v>
      </c>
      <c r="U12">
        <v>24</v>
      </c>
      <c r="V12">
        <f>U12+T12</f>
        <v>136</v>
      </c>
    </row>
    <row r="13" spans="2:28">
      <c r="B13" t="s">
        <v>166</v>
      </c>
      <c r="I13" s="386"/>
      <c r="J13" t="s">
        <v>193</v>
      </c>
      <c r="K13">
        <v>20</v>
      </c>
      <c r="L13">
        <f>K13</f>
        <v>20</v>
      </c>
      <c r="M13">
        <v>23</v>
      </c>
      <c r="N13">
        <f>M13+L13</f>
        <v>43</v>
      </c>
      <c r="O13">
        <v>21</v>
      </c>
      <c r="P13">
        <f>O13+N13</f>
        <v>64</v>
      </c>
      <c r="Q13">
        <v>24</v>
      </c>
      <c r="R13">
        <f>Q13+P13</f>
        <v>88</v>
      </c>
    </row>
    <row r="14" spans="2:28">
      <c r="B14" t="s">
        <v>167</v>
      </c>
    </row>
    <row r="15" spans="2:28">
      <c r="B15" t="s">
        <v>168</v>
      </c>
    </row>
    <row r="16" spans="2:28">
      <c r="B16" t="s">
        <v>169</v>
      </c>
    </row>
    <row r="17" spans="2:2">
      <c r="B17" t="s">
        <v>170</v>
      </c>
    </row>
    <row r="18" spans="2:2">
      <c r="B18" t="s">
        <v>171</v>
      </c>
    </row>
    <row r="19" spans="2:2">
      <c r="B19" t="s">
        <v>172</v>
      </c>
    </row>
    <row r="20" spans="2:2">
      <c r="B20" t="s">
        <v>173</v>
      </c>
    </row>
    <row r="21" spans="2:2">
      <c r="B21" t="s">
        <v>174</v>
      </c>
    </row>
    <row r="22" spans="2:2">
      <c r="B22" t="s">
        <v>162</v>
      </c>
    </row>
    <row r="23" spans="2:2">
      <c r="B23" t="s">
        <v>169</v>
      </c>
    </row>
    <row r="24" spans="2:2">
      <c r="B24" t="s">
        <v>175</v>
      </c>
    </row>
    <row r="25" spans="2:2">
      <c r="B25" t="s">
        <v>176</v>
      </c>
    </row>
    <row r="26" spans="2:2">
      <c r="B26" t="s">
        <v>177</v>
      </c>
    </row>
    <row r="27" spans="2:2">
      <c r="B27" t="s">
        <v>178</v>
      </c>
    </row>
    <row r="28" spans="2:2">
      <c r="B28" t="s">
        <v>169</v>
      </c>
    </row>
    <row r="29" spans="2:2">
      <c r="B29" t="s">
        <v>179</v>
      </c>
    </row>
    <row r="30" spans="2:2">
      <c r="B30" t="s">
        <v>180</v>
      </c>
    </row>
    <row r="31" spans="2:2">
      <c r="B31" t="s">
        <v>181</v>
      </c>
    </row>
    <row r="32" spans="2:2">
      <c r="B32" t="s">
        <v>182</v>
      </c>
    </row>
    <row r="33" spans="2:2">
      <c r="B33" t="s">
        <v>183</v>
      </c>
    </row>
    <row r="34" spans="2:2">
      <c r="B34" t="s">
        <v>162</v>
      </c>
    </row>
  </sheetData>
  <mergeCells count="10">
    <mergeCell ref="Y7:AB7"/>
    <mergeCell ref="Y6:AB6"/>
    <mergeCell ref="M6:P6"/>
    <mergeCell ref="Q6:T6"/>
    <mergeCell ref="U6:X6"/>
    <mergeCell ref="I9:I13"/>
    <mergeCell ref="M7:P7"/>
    <mergeCell ref="K7:L7"/>
    <mergeCell ref="Q7:T7"/>
    <mergeCell ref="U7:X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W94"/>
  <sheetViews>
    <sheetView showGridLines="0" zoomScaleNormal="100" workbookViewId="0">
      <pane xSplit="9" ySplit="8" topLeftCell="J24" activePane="bottomRight" state="frozen"/>
      <selection pane="topRight" activeCell="J1" sqref="J1"/>
      <selection pane="bottomLeft" activeCell="A9" sqref="A9"/>
      <selection pane="bottomRight" activeCell="F29" sqref="F29"/>
    </sheetView>
  </sheetViews>
  <sheetFormatPr defaultColWidth="10" defaultRowHeight="15.75" customHeight="1"/>
  <cols>
    <col min="1" max="1" width="10" style="147"/>
    <col min="2" max="2" width="6.140625" style="145" customWidth="1"/>
    <col min="3" max="3" width="6.140625" style="146" customWidth="1"/>
    <col min="4" max="4" width="24.5703125" style="147" customWidth="1"/>
    <col min="5" max="5" width="22.85546875" style="147" bestFit="1" customWidth="1"/>
    <col min="6" max="6" width="35.28515625" style="147" customWidth="1"/>
    <col min="7" max="8" width="13" style="145" customWidth="1"/>
    <col min="9" max="9" width="3.42578125" style="145" customWidth="1"/>
    <col min="10" max="31" width="4.5703125" style="147" customWidth="1"/>
    <col min="32" max="33" width="4.85546875" style="147" customWidth="1"/>
    <col min="34" max="34" width="15" style="147" hidden="1" customWidth="1"/>
    <col min="35" max="35" width="19.7109375" style="147" hidden="1" customWidth="1"/>
    <col min="36" max="36" width="13.85546875" style="147" hidden="1" customWidth="1"/>
    <col min="37" max="37" width="16" style="147" hidden="1" customWidth="1"/>
    <col min="38" max="38" width="18.42578125" style="145" hidden="1" customWidth="1"/>
    <col min="39" max="48" width="10.42578125" style="147" hidden="1" customWidth="1"/>
    <col min="49" max="49" width="22.140625" style="147" hidden="1" customWidth="1"/>
    <col min="50" max="51" width="0" style="147" hidden="1" customWidth="1"/>
    <col min="52" max="16384" width="10" style="147"/>
  </cols>
  <sheetData>
    <row r="1" spans="1:49">
      <c r="A1" s="144"/>
    </row>
    <row r="3" spans="1:49" s="148" customFormat="1" ht="21.75" customHeight="1">
      <c r="B3" s="149" t="s">
        <v>375</v>
      </c>
      <c r="C3" s="150"/>
      <c r="D3" s="151"/>
      <c r="E3" s="150"/>
      <c r="F3" s="150"/>
      <c r="G3" s="152"/>
      <c r="H3" s="152"/>
      <c r="I3" s="152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AL3" s="153"/>
    </row>
    <row r="4" spans="1:49" s="148" customFormat="1" ht="15" customHeight="1" thickBot="1">
      <c r="B4" s="150"/>
      <c r="C4" s="150"/>
      <c r="D4" s="151"/>
      <c r="E4" s="150"/>
      <c r="F4" s="150"/>
      <c r="G4" s="152"/>
      <c r="H4" s="152"/>
      <c r="I4" s="152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AH4" s="154"/>
      <c r="AI4" s="154"/>
      <c r="AJ4" s="154"/>
      <c r="AK4" s="154"/>
      <c r="AL4" s="153"/>
    </row>
    <row r="5" spans="1:49" s="148" customFormat="1" ht="30" customHeight="1" thickBot="1">
      <c r="A5" s="155"/>
      <c r="B5" s="322" t="s">
        <v>218</v>
      </c>
      <c r="C5" s="324" t="s">
        <v>298</v>
      </c>
      <c r="D5" s="325"/>
      <c r="E5" s="315" t="s">
        <v>299</v>
      </c>
      <c r="F5" s="348" t="s">
        <v>300</v>
      </c>
      <c r="G5" s="348" t="s">
        <v>301</v>
      </c>
      <c r="H5" s="315" t="s">
        <v>329</v>
      </c>
      <c r="I5" s="277"/>
      <c r="J5" s="350">
        <v>2025</v>
      </c>
      <c r="K5" s="335"/>
      <c r="L5" s="334">
        <v>2026</v>
      </c>
      <c r="M5" s="335"/>
      <c r="N5" s="334">
        <v>2027</v>
      </c>
      <c r="O5" s="335"/>
      <c r="P5" s="334">
        <v>2028</v>
      </c>
      <c r="Q5" s="335"/>
      <c r="R5" s="334">
        <v>2029</v>
      </c>
      <c r="S5" s="335"/>
      <c r="T5" s="334">
        <v>2030</v>
      </c>
      <c r="U5" s="335"/>
      <c r="V5" s="334">
        <v>2031</v>
      </c>
      <c r="W5" s="335"/>
      <c r="X5" s="334">
        <v>2032</v>
      </c>
      <c r="Y5" s="335"/>
      <c r="Z5" s="334">
        <v>2033</v>
      </c>
      <c r="AA5" s="335"/>
      <c r="AB5" s="334">
        <v>2034</v>
      </c>
      <c r="AC5" s="335"/>
      <c r="AD5" s="334">
        <v>2035</v>
      </c>
      <c r="AE5" s="308"/>
      <c r="AF5" s="164"/>
      <c r="AG5" s="164"/>
      <c r="AH5" s="317" t="s">
        <v>302</v>
      </c>
      <c r="AI5" s="319" t="s">
        <v>303</v>
      </c>
      <c r="AJ5" s="321" t="s">
        <v>304</v>
      </c>
      <c r="AK5" s="298" t="s">
        <v>193</v>
      </c>
      <c r="AL5" s="300" t="s">
        <v>305</v>
      </c>
      <c r="AM5" s="302" t="s">
        <v>306</v>
      </c>
      <c r="AN5" s="303"/>
      <c r="AO5" s="303"/>
      <c r="AP5" s="303"/>
      <c r="AQ5" s="303"/>
      <c r="AR5" s="303"/>
      <c r="AS5" s="303"/>
      <c r="AT5" s="304"/>
    </row>
    <row r="6" spans="1:49" s="148" customFormat="1" ht="21" customHeight="1" thickBot="1">
      <c r="A6" s="155"/>
      <c r="B6" s="404"/>
      <c r="C6" s="405"/>
      <c r="D6" s="406"/>
      <c r="E6" s="315"/>
      <c r="F6" s="348"/>
      <c r="G6" s="348"/>
      <c r="H6" s="410"/>
      <c r="I6" s="433" t="s">
        <v>145</v>
      </c>
      <c r="J6" s="434">
        <v>21</v>
      </c>
      <c r="K6" s="435">
        <v>22</v>
      </c>
      <c r="L6" s="436">
        <v>22</v>
      </c>
      <c r="M6" s="435">
        <v>23</v>
      </c>
      <c r="N6" s="437">
        <v>23</v>
      </c>
      <c r="O6" s="438">
        <v>24</v>
      </c>
      <c r="P6" s="437">
        <v>24</v>
      </c>
      <c r="Q6" s="438">
        <v>25</v>
      </c>
      <c r="R6" s="437">
        <v>25</v>
      </c>
      <c r="S6" s="438">
        <v>26</v>
      </c>
      <c r="T6" s="437">
        <v>26</v>
      </c>
      <c r="U6" s="438">
        <v>27</v>
      </c>
      <c r="V6" s="437">
        <v>27</v>
      </c>
      <c r="W6" s="438">
        <v>28</v>
      </c>
      <c r="X6" s="437">
        <v>28</v>
      </c>
      <c r="Y6" s="438">
        <v>29</v>
      </c>
      <c r="Z6" s="437">
        <v>29</v>
      </c>
      <c r="AA6" s="438">
        <v>30</v>
      </c>
      <c r="AB6" s="437">
        <v>30</v>
      </c>
      <c r="AC6" s="438">
        <v>31</v>
      </c>
      <c r="AD6" s="439">
        <v>31</v>
      </c>
      <c r="AE6" s="440">
        <v>32</v>
      </c>
      <c r="AF6" s="164"/>
      <c r="AG6" s="164"/>
      <c r="AH6" s="317"/>
      <c r="AI6" s="319"/>
      <c r="AJ6" s="321"/>
      <c r="AK6" s="298"/>
      <c r="AL6" s="408"/>
      <c r="AM6" s="305"/>
      <c r="AN6" s="306"/>
      <c r="AO6" s="306"/>
      <c r="AP6" s="306"/>
      <c r="AQ6" s="306"/>
      <c r="AR6" s="306"/>
      <c r="AS6" s="306"/>
      <c r="AT6" s="307"/>
    </row>
    <row r="7" spans="1:49" s="148" customFormat="1" ht="21" customHeight="1" thickBot="1">
      <c r="A7" s="155"/>
      <c r="B7" s="404"/>
      <c r="C7" s="405"/>
      <c r="D7" s="406"/>
      <c r="E7" s="315"/>
      <c r="F7" s="348"/>
      <c r="G7" s="348"/>
      <c r="H7" s="407"/>
      <c r="I7" s="441" t="s">
        <v>144</v>
      </c>
      <c r="J7" s="436">
        <v>24</v>
      </c>
      <c r="K7" s="435">
        <v>25</v>
      </c>
      <c r="L7" s="437">
        <v>25</v>
      </c>
      <c r="M7" s="442">
        <v>26</v>
      </c>
      <c r="N7" s="437">
        <v>26</v>
      </c>
      <c r="O7" s="442">
        <v>27</v>
      </c>
      <c r="P7" s="437">
        <v>27</v>
      </c>
      <c r="Q7" s="442">
        <v>28</v>
      </c>
      <c r="R7" s="437">
        <v>28</v>
      </c>
      <c r="S7" s="442">
        <v>29</v>
      </c>
      <c r="T7" s="437">
        <v>29</v>
      </c>
      <c r="U7" s="442">
        <v>30</v>
      </c>
      <c r="V7" s="437">
        <v>30</v>
      </c>
      <c r="W7" s="442">
        <v>31</v>
      </c>
      <c r="X7" s="437">
        <v>31</v>
      </c>
      <c r="Y7" s="442">
        <v>32</v>
      </c>
      <c r="Z7" s="437">
        <v>32</v>
      </c>
      <c r="AA7" s="442">
        <v>33</v>
      </c>
      <c r="AB7" s="437">
        <v>33</v>
      </c>
      <c r="AC7" s="442">
        <v>34</v>
      </c>
      <c r="AD7" s="443">
        <v>34</v>
      </c>
      <c r="AE7" s="444">
        <v>35</v>
      </c>
      <c r="AF7" s="164"/>
      <c r="AG7" s="164"/>
      <c r="AH7" s="317"/>
      <c r="AI7" s="319"/>
      <c r="AJ7" s="321"/>
      <c r="AK7" s="298"/>
      <c r="AL7" s="408"/>
      <c r="AM7" s="305"/>
      <c r="AN7" s="306"/>
      <c r="AO7" s="306"/>
      <c r="AP7" s="306"/>
      <c r="AQ7" s="306"/>
      <c r="AR7" s="306"/>
      <c r="AS7" s="306"/>
      <c r="AT7" s="307"/>
    </row>
    <row r="8" spans="1:49" s="157" customFormat="1" ht="20.25" customHeight="1" thickBot="1">
      <c r="A8" s="156"/>
      <c r="B8" s="323"/>
      <c r="C8" s="326"/>
      <c r="D8" s="327"/>
      <c r="E8" s="328"/>
      <c r="F8" s="349"/>
      <c r="G8" s="349"/>
      <c r="H8" s="316"/>
      <c r="I8" s="409"/>
      <c r="J8" s="290" t="s">
        <v>359</v>
      </c>
      <c r="K8" s="291" t="s">
        <v>360</v>
      </c>
      <c r="L8" s="292" t="s">
        <v>359</v>
      </c>
      <c r="M8" s="293" t="s">
        <v>360</v>
      </c>
      <c r="N8" s="292" t="s">
        <v>359</v>
      </c>
      <c r="O8" s="293" t="s">
        <v>360</v>
      </c>
      <c r="P8" s="292" t="s">
        <v>359</v>
      </c>
      <c r="Q8" s="293" t="s">
        <v>360</v>
      </c>
      <c r="R8" s="292" t="s">
        <v>359</v>
      </c>
      <c r="S8" s="293" t="s">
        <v>360</v>
      </c>
      <c r="T8" s="292" t="s">
        <v>359</v>
      </c>
      <c r="U8" s="293" t="s">
        <v>360</v>
      </c>
      <c r="V8" s="292" t="s">
        <v>359</v>
      </c>
      <c r="W8" s="293" t="s">
        <v>360</v>
      </c>
      <c r="X8" s="292" t="s">
        <v>359</v>
      </c>
      <c r="Y8" s="293" t="s">
        <v>360</v>
      </c>
      <c r="Z8" s="292" t="s">
        <v>359</v>
      </c>
      <c r="AA8" s="293" t="s">
        <v>360</v>
      </c>
      <c r="AB8" s="403" t="s">
        <v>359</v>
      </c>
      <c r="AC8" s="432" t="s">
        <v>360</v>
      </c>
      <c r="AD8" s="403" t="s">
        <v>359</v>
      </c>
      <c r="AE8" s="294" t="s">
        <v>360</v>
      </c>
      <c r="AF8" s="164"/>
      <c r="AG8" s="164"/>
      <c r="AH8" s="318"/>
      <c r="AI8" s="320"/>
      <c r="AJ8" s="321"/>
      <c r="AK8" s="299"/>
      <c r="AL8" s="301"/>
      <c r="AM8" s="305"/>
      <c r="AN8" s="306"/>
      <c r="AO8" s="306"/>
      <c r="AP8" s="306"/>
      <c r="AQ8" s="306"/>
      <c r="AR8" s="306"/>
      <c r="AS8" s="306"/>
      <c r="AT8" s="307"/>
    </row>
    <row r="9" spans="1:49" ht="23.25" customHeight="1" thickTop="1">
      <c r="A9" s="156"/>
      <c r="B9" s="336">
        <v>1</v>
      </c>
      <c r="C9" s="337" t="s">
        <v>141</v>
      </c>
      <c r="D9" s="158" t="s">
        <v>320</v>
      </c>
      <c r="E9" s="158" t="s">
        <v>326</v>
      </c>
      <c r="F9" s="217" t="s">
        <v>321</v>
      </c>
      <c r="G9" s="159" t="s">
        <v>309</v>
      </c>
      <c r="H9" s="159"/>
      <c r="I9" s="456"/>
      <c r="J9" s="160"/>
      <c r="K9" s="223"/>
      <c r="L9" s="161"/>
      <c r="M9" s="223"/>
      <c r="N9" s="161"/>
      <c r="O9" s="223"/>
      <c r="P9" s="161"/>
      <c r="Q9" s="223"/>
      <c r="R9" s="161"/>
      <c r="S9" s="223"/>
      <c r="T9" s="161"/>
      <c r="U9" s="223"/>
      <c r="V9" s="210"/>
      <c r="W9" s="211"/>
      <c r="X9" s="411"/>
      <c r="Y9" s="422"/>
      <c r="Z9" s="411"/>
      <c r="AA9" s="422"/>
      <c r="AB9" s="411"/>
      <c r="AC9" s="422"/>
      <c r="AD9" s="411"/>
      <c r="AE9" s="412"/>
      <c r="AF9" s="164"/>
      <c r="AG9" s="164"/>
      <c r="AH9" s="165">
        <v>0.05</v>
      </c>
      <c r="AI9" s="166">
        <v>1</v>
      </c>
      <c r="AJ9" s="167">
        <v>0.2</v>
      </c>
      <c r="AK9" s="168">
        <f t="shared" ref="AK9:AK65" si="0">AH9*AI9*AJ9</f>
        <v>1.0000000000000002E-2</v>
      </c>
      <c r="AL9" s="169">
        <v>1</v>
      </c>
      <c r="AM9" s="341" t="s">
        <v>307</v>
      </c>
      <c r="AN9" s="342"/>
      <c r="AO9" s="342"/>
      <c r="AP9" s="342"/>
      <c r="AQ9" s="342"/>
      <c r="AR9" s="342"/>
      <c r="AS9" s="342"/>
      <c r="AT9" s="343"/>
      <c r="AV9" s="351" t="s">
        <v>308</v>
      </c>
      <c r="AW9" s="352"/>
    </row>
    <row r="10" spans="1:49" ht="23.25" customHeight="1">
      <c r="A10" s="156"/>
      <c r="B10" s="330"/>
      <c r="C10" s="310"/>
      <c r="D10" s="158" t="s">
        <v>320</v>
      </c>
      <c r="E10" s="158" t="s">
        <v>326</v>
      </c>
      <c r="F10" s="159" t="s">
        <v>321</v>
      </c>
      <c r="G10" s="159" t="s">
        <v>322</v>
      </c>
      <c r="H10" s="159"/>
      <c r="I10" s="456"/>
      <c r="J10" s="160"/>
      <c r="K10" s="224"/>
      <c r="L10" s="161"/>
      <c r="M10" s="224"/>
      <c r="N10" s="161"/>
      <c r="O10" s="224"/>
      <c r="P10" s="161"/>
      <c r="Q10" s="224"/>
      <c r="R10" s="161"/>
      <c r="S10" s="224"/>
      <c r="T10" s="161"/>
      <c r="U10" s="224"/>
      <c r="V10" s="210"/>
      <c r="W10" s="211"/>
      <c r="X10" s="163"/>
      <c r="Y10" s="423"/>
      <c r="Z10" s="163"/>
      <c r="AA10" s="423"/>
      <c r="AB10" s="163"/>
      <c r="AC10" s="423"/>
      <c r="AD10" s="163"/>
      <c r="AE10" s="413"/>
      <c r="AF10" s="164"/>
      <c r="AG10" s="164"/>
      <c r="AH10" s="165">
        <v>0.05</v>
      </c>
      <c r="AI10" s="166">
        <v>1</v>
      </c>
      <c r="AJ10" s="167">
        <v>0.2</v>
      </c>
      <c r="AK10" s="168">
        <f t="shared" si="0"/>
        <v>1.0000000000000002E-2</v>
      </c>
      <c r="AL10" s="169"/>
      <c r="AM10" s="341" t="s">
        <v>307</v>
      </c>
      <c r="AN10" s="342"/>
      <c r="AO10" s="342"/>
      <c r="AP10" s="342"/>
      <c r="AQ10" s="342"/>
      <c r="AR10" s="342"/>
      <c r="AS10" s="342"/>
      <c r="AT10" s="343"/>
      <c r="AV10" s="278"/>
      <c r="AW10" s="279"/>
    </row>
    <row r="11" spans="1:49" ht="23.25" customHeight="1">
      <c r="A11" s="156"/>
      <c r="B11" s="330"/>
      <c r="C11" s="310"/>
      <c r="D11" s="158" t="s">
        <v>323</v>
      </c>
      <c r="E11" s="158" t="s">
        <v>327</v>
      </c>
      <c r="F11" s="159" t="s">
        <v>321</v>
      </c>
      <c r="G11" s="159" t="s">
        <v>309</v>
      </c>
      <c r="H11" s="159"/>
      <c r="I11" s="456"/>
      <c r="J11" s="160"/>
      <c r="K11" s="224"/>
      <c r="L11" s="161"/>
      <c r="M11" s="224"/>
      <c r="N11" s="161"/>
      <c r="O11" s="224"/>
      <c r="P11" s="161"/>
      <c r="Q11" s="224"/>
      <c r="R11" s="161"/>
      <c r="S11" s="224"/>
      <c r="T11" s="161"/>
      <c r="U11" s="224"/>
      <c r="V11" s="210"/>
      <c r="W11" s="211"/>
      <c r="X11" s="163"/>
      <c r="Y11" s="423"/>
      <c r="Z11" s="163"/>
      <c r="AA11" s="423"/>
      <c r="AB11" s="163"/>
      <c r="AC11" s="423"/>
      <c r="AD11" s="163"/>
      <c r="AE11" s="413"/>
      <c r="AF11" s="164"/>
      <c r="AG11" s="164"/>
      <c r="AH11" s="165"/>
      <c r="AI11" s="166"/>
      <c r="AJ11" s="167"/>
      <c r="AK11" s="168"/>
      <c r="AL11" s="169"/>
      <c r="AM11" s="220"/>
      <c r="AN11" s="221"/>
      <c r="AO11" s="221"/>
      <c r="AP11" s="221"/>
      <c r="AQ11" s="221"/>
      <c r="AR11" s="221"/>
      <c r="AS11" s="221"/>
      <c r="AT11" s="222"/>
      <c r="AV11" s="278"/>
      <c r="AW11" s="279"/>
    </row>
    <row r="12" spans="1:49" ht="23.25" customHeight="1">
      <c r="A12" s="156"/>
      <c r="B12" s="330"/>
      <c r="C12" s="310"/>
      <c r="D12" s="158" t="s">
        <v>323</v>
      </c>
      <c r="E12" s="158" t="s">
        <v>327</v>
      </c>
      <c r="F12" s="159" t="s">
        <v>321</v>
      </c>
      <c r="G12" s="159" t="s">
        <v>322</v>
      </c>
      <c r="H12" s="159"/>
      <c r="I12" s="456"/>
      <c r="J12" s="160"/>
      <c r="K12" s="224"/>
      <c r="L12" s="161"/>
      <c r="M12" s="224"/>
      <c r="N12" s="161"/>
      <c r="O12" s="224"/>
      <c r="P12" s="161"/>
      <c r="Q12" s="224"/>
      <c r="R12" s="161"/>
      <c r="S12" s="224"/>
      <c r="T12" s="161"/>
      <c r="U12" s="224"/>
      <c r="V12" s="210"/>
      <c r="W12" s="211"/>
      <c r="X12" s="163"/>
      <c r="Y12" s="423"/>
      <c r="Z12" s="163"/>
      <c r="AA12" s="423"/>
      <c r="AB12" s="163"/>
      <c r="AC12" s="423"/>
      <c r="AD12" s="163"/>
      <c r="AE12" s="413"/>
      <c r="AF12" s="164"/>
      <c r="AG12" s="164"/>
      <c r="AH12" s="165"/>
      <c r="AI12" s="166"/>
      <c r="AJ12" s="167"/>
      <c r="AK12" s="168"/>
      <c r="AL12" s="169"/>
      <c r="AM12" s="220"/>
      <c r="AN12" s="221"/>
      <c r="AO12" s="221"/>
      <c r="AP12" s="221"/>
      <c r="AQ12" s="221"/>
      <c r="AR12" s="221"/>
      <c r="AS12" s="221"/>
      <c r="AT12" s="222"/>
      <c r="AV12" s="278"/>
      <c r="AW12" s="279"/>
    </row>
    <row r="13" spans="1:49" ht="23.25" customHeight="1">
      <c r="A13" s="156"/>
      <c r="B13" s="330"/>
      <c r="C13" s="310"/>
      <c r="D13" s="158" t="s">
        <v>324</v>
      </c>
      <c r="E13" s="158" t="s">
        <v>326</v>
      </c>
      <c r="F13" s="159" t="s">
        <v>321</v>
      </c>
      <c r="G13" s="159" t="s">
        <v>309</v>
      </c>
      <c r="H13" s="159"/>
      <c r="I13" s="456"/>
      <c r="J13" s="160"/>
      <c r="K13" s="224"/>
      <c r="L13" s="161"/>
      <c r="M13" s="224"/>
      <c r="N13" s="161"/>
      <c r="O13" s="224"/>
      <c r="P13" s="161"/>
      <c r="Q13" s="224"/>
      <c r="R13" s="161"/>
      <c r="S13" s="224"/>
      <c r="T13" s="161"/>
      <c r="U13" s="224"/>
      <c r="V13" s="210"/>
      <c r="W13" s="211"/>
      <c r="X13" s="163"/>
      <c r="Y13" s="423"/>
      <c r="Z13" s="163"/>
      <c r="AA13" s="423"/>
      <c r="AB13" s="163"/>
      <c r="AC13" s="423"/>
      <c r="AD13" s="163"/>
      <c r="AE13" s="413"/>
      <c r="AF13" s="164"/>
      <c r="AG13" s="164"/>
      <c r="AH13" s="165"/>
      <c r="AI13" s="166"/>
      <c r="AJ13" s="167"/>
      <c r="AK13" s="168"/>
      <c r="AL13" s="169"/>
      <c r="AM13" s="220"/>
      <c r="AN13" s="221"/>
      <c r="AO13" s="221"/>
      <c r="AP13" s="221"/>
      <c r="AQ13" s="221"/>
      <c r="AR13" s="221"/>
      <c r="AS13" s="221"/>
      <c r="AT13" s="222"/>
      <c r="AV13" s="278"/>
      <c r="AW13" s="279"/>
    </row>
    <row r="14" spans="1:49" ht="23.25" customHeight="1">
      <c r="A14" s="156"/>
      <c r="B14" s="330"/>
      <c r="C14" s="310"/>
      <c r="D14" s="158" t="s">
        <v>324</v>
      </c>
      <c r="E14" s="158" t="s">
        <v>326</v>
      </c>
      <c r="F14" s="159" t="s">
        <v>321</v>
      </c>
      <c r="G14" s="159" t="s">
        <v>322</v>
      </c>
      <c r="H14" s="159"/>
      <c r="I14" s="456"/>
      <c r="J14" s="160"/>
      <c r="K14" s="224"/>
      <c r="L14" s="161"/>
      <c r="M14" s="224"/>
      <c r="N14" s="161"/>
      <c r="O14" s="224"/>
      <c r="P14" s="161"/>
      <c r="Q14" s="224"/>
      <c r="R14" s="161"/>
      <c r="S14" s="224"/>
      <c r="T14" s="161"/>
      <c r="U14" s="224"/>
      <c r="V14" s="210"/>
      <c r="W14" s="211"/>
      <c r="X14" s="163"/>
      <c r="Y14" s="423"/>
      <c r="Z14" s="163"/>
      <c r="AA14" s="423"/>
      <c r="AB14" s="163"/>
      <c r="AC14" s="423"/>
      <c r="AD14" s="163"/>
      <c r="AE14" s="413"/>
      <c r="AF14" s="164"/>
      <c r="AG14" s="164"/>
      <c r="AH14" s="165"/>
      <c r="AI14" s="166"/>
      <c r="AJ14" s="167"/>
      <c r="AK14" s="168"/>
      <c r="AL14" s="169"/>
      <c r="AM14" s="220"/>
      <c r="AN14" s="221"/>
      <c r="AO14" s="221"/>
      <c r="AP14" s="221"/>
      <c r="AQ14" s="221"/>
      <c r="AR14" s="221"/>
      <c r="AS14" s="221"/>
      <c r="AT14" s="222"/>
      <c r="AV14" s="278"/>
      <c r="AW14" s="279"/>
    </row>
    <row r="15" spans="1:49" ht="23.25" customHeight="1">
      <c r="A15" s="156"/>
      <c r="B15" s="330"/>
      <c r="C15" s="310"/>
      <c r="D15" s="158" t="s">
        <v>325</v>
      </c>
      <c r="E15" s="158" t="s">
        <v>328</v>
      </c>
      <c r="F15" s="159" t="s">
        <v>321</v>
      </c>
      <c r="G15" s="159" t="s">
        <v>309</v>
      </c>
      <c r="H15" s="159"/>
      <c r="I15" s="456"/>
      <c r="J15" s="160"/>
      <c r="K15" s="224"/>
      <c r="L15" s="161"/>
      <c r="M15" s="224"/>
      <c r="N15" s="161"/>
      <c r="O15" s="224"/>
      <c r="P15" s="161"/>
      <c r="Q15" s="224"/>
      <c r="R15" s="161"/>
      <c r="S15" s="224"/>
      <c r="T15" s="161"/>
      <c r="U15" s="224"/>
      <c r="V15" s="210"/>
      <c r="W15" s="211"/>
      <c r="X15" s="163"/>
      <c r="Y15" s="423"/>
      <c r="Z15" s="163"/>
      <c r="AA15" s="423"/>
      <c r="AB15" s="163"/>
      <c r="AC15" s="423"/>
      <c r="AD15" s="163"/>
      <c r="AE15" s="413"/>
      <c r="AF15" s="164"/>
      <c r="AG15" s="164"/>
      <c r="AH15" s="165"/>
      <c r="AI15" s="166"/>
      <c r="AJ15" s="167"/>
      <c r="AK15" s="168"/>
      <c r="AL15" s="169"/>
      <c r="AM15" s="220"/>
      <c r="AN15" s="221"/>
      <c r="AO15" s="221"/>
      <c r="AP15" s="221"/>
      <c r="AQ15" s="221"/>
      <c r="AR15" s="221"/>
      <c r="AS15" s="221"/>
      <c r="AT15" s="222"/>
      <c r="AV15" s="278"/>
      <c r="AW15" s="279"/>
    </row>
    <row r="16" spans="1:49" ht="23.25" customHeight="1">
      <c r="A16" s="156"/>
      <c r="B16" s="331"/>
      <c r="C16" s="311"/>
      <c r="D16" s="172" t="s">
        <v>325</v>
      </c>
      <c r="E16" s="172" t="s">
        <v>328</v>
      </c>
      <c r="F16" s="173" t="s">
        <v>321</v>
      </c>
      <c r="G16" s="173" t="s">
        <v>322</v>
      </c>
      <c r="H16" s="173"/>
      <c r="I16" s="461"/>
      <c r="J16" s="174"/>
      <c r="K16" s="225"/>
      <c r="L16" s="175"/>
      <c r="M16" s="225"/>
      <c r="N16" s="175"/>
      <c r="O16" s="225"/>
      <c r="P16" s="175"/>
      <c r="Q16" s="225"/>
      <c r="R16" s="175"/>
      <c r="S16" s="225"/>
      <c r="T16" s="175"/>
      <c r="U16" s="225"/>
      <c r="V16" s="212"/>
      <c r="W16" s="213"/>
      <c r="X16" s="177"/>
      <c r="Y16" s="424"/>
      <c r="Z16" s="177"/>
      <c r="AA16" s="424"/>
      <c r="AB16" s="177"/>
      <c r="AC16" s="424"/>
      <c r="AD16" s="177"/>
      <c r="AE16" s="414"/>
      <c r="AF16" s="164"/>
      <c r="AG16" s="164"/>
      <c r="AH16" s="165">
        <v>0.05</v>
      </c>
      <c r="AI16" s="166">
        <v>1</v>
      </c>
      <c r="AJ16" s="167">
        <v>0.2</v>
      </c>
      <c r="AK16" s="168">
        <f t="shared" si="0"/>
        <v>1.0000000000000002E-2</v>
      </c>
      <c r="AL16" s="169">
        <v>1</v>
      </c>
      <c r="AM16" s="338" t="s">
        <v>307</v>
      </c>
      <c r="AN16" s="339"/>
      <c r="AO16" s="339"/>
      <c r="AP16" s="339"/>
      <c r="AQ16" s="339"/>
      <c r="AR16" s="339"/>
      <c r="AS16" s="339"/>
      <c r="AT16" s="340"/>
      <c r="AV16" s="178"/>
      <c r="AW16" s="179" t="s">
        <v>266</v>
      </c>
    </row>
    <row r="17" spans="1:49" ht="23.25" customHeight="1">
      <c r="A17" s="156"/>
      <c r="B17" s="329"/>
      <c r="C17" s="309" t="s">
        <v>353</v>
      </c>
      <c r="D17" s="158" t="s">
        <v>354</v>
      </c>
      <c r="E17" s="194" t="s">
        <v>355</v>
      </c>
      <c r="F17" s="159" t="s">
        <v>363</v>
      </c>
      <c r="G17" s="159" t="s">
        <v>309</v>
      </c>
      <c r="H17" s="159"/>
      <c r="I17" s="456"/>
      <c r="J17" s="192"/>
      <c r="K17" s="227"/>
      <c r="L17" s="239"/>
      <c r="M17" s="227"/>
      <c r="N17" s="239"/>
      <c r="O17" s="236"/>
      <c r="P17" s="239"/>
      <c r="Q17" s="236"/>
      <c r="R17" s="239"/>
      <c r="S17" s="227"/>
      <c r="T17" s="239"/>
      <c r="U17" s="236"/>
      <c r="V17" s="239"/>
      <c r="W17" s="236"/>
      <c r="X17" s="193"/>
      <c r="Y17" s="425"/>
      <c r="Z17" s="193"/>
      <c r="AA17" s="425"/>
      <c r="AB17" s="193"/>
      <c r="AC17" s="425"/>
      <c r="AD17" s="193"/>
      <c r="AE17" s="415"/>
      <c r="AF17" s="164"/>
      <c r="AG17" s="164"/>
      <c r="AH17" s="165"/>
      <c r="AI17" s="166"/>
      <c r="AJ17" s="167"/>
      <c r="AK17" s="168"/>
      <c r="AL17" s="169"/>
      <c r="AM17" s="280"/>
      <c r="AN17" s="281"/>
      <c r="AO17" s="281"/>
      <c r="AP17" s="281"/>
      <c r="AQ17" s="281"/>
      <c r="AR17" s="281"/>
      <c r="AS17" s="281"/>
      <c r="AT17" s="282"/>
      <c r="AV17" s="178"/>
      <c r="AW17" s="179"/>
    </row>
    <row r="18" spans="1:49" ht="23.25" customHeight="1">
      <c r="A18" s="156"/>
      <c r="B18" s="330"/>
      <c r="C18" s="310"/>
      <c r="D18" s="158" t="s">
        <v>354</v>
      </c>
      <c r="E18" s="194" t="s">
        <v>355</v>
      </c>
      <c r="F18" s="159" t="s">
        <v>364</v>
      </c>
      <c r="G18" s="159" t="s">
        <v>322</v>
      </c>
      <c r="H18" s="159"/>
      <c r="I18" s="456"/>
      <c r="J18" s="192"/>
      <c r="K18" s="227"/>
      <c r="L18" s="239"/>
      <c r="M18" s="236"/>
      <c r="N18" s="239"/>
      <c r="O18" s="236"/>
      <c r="P18" s="239"/>
      <c r="Q18" s="236"/>
      <c r="R18" s="239"/>
      <c r="S18" s="236"/>
      <c r="T18" s="239"/>
      <c r="U18" s="236"/>
      <c r="V18" s="239"/>
      <c r="W18" s="236"/>
      <c r="X18" s="193"/>
      <c r="Y18" s="425"/>
      <c r="Z18" s="193"/>
      <c r="AA18" s="425"/>
      <c r="AB18" s="193"/>
      <c r="AC18" s="425"/>
      <c r="AD18" s="193"/>
      <c r="AE18" s="415"/>
      <c r="AF18" s="164"/>
      <c r="AG18" s="164"/>
      <c r="AH18" s="165"/>
      <c r="AI18" s="166"/>
      <c r="AJ18" s="167"/>
      <c r="AK18" s="168"/>
      <c r="AL18" s="169"/>
      <c r="AM18" s="280"/>
      <c r="AN18" s="281"/>
      <c r="AO18" s="281"/>
      <c r="AP18" s="281"/>
      <c r="AQ18" s="281"/>
      <c r="AR18" s="281"/>
      <c r="AS18" s="281"/>
      <c r="AT18" s="282"/>
      <c r="AV18" s="178"/>
      <c r="AW18" s="179"/>
    </row>
    <row r="19" spans="1:49" ht="23.25" customHeight="1">
      <c r="A19" s="156"/>
      <c r="B19" s="330"/>
      <c r="C19" s="310"/>
      <c r="D19" s="158" t="s">
        <v>354</v>
      </c>
      <c r="E19" s="194" t="s">
        <v>355</v>
      </c>
      <c r="F19" s="159" t="s">
        <v>365</v>
      </c>
      <c r="G19" s="159" t="s">
        <v>309</v>
      </c>
      <c r="H19" s="159"/>
      <c r="I19" s="456"/>
      <c r="J19" s="239"/>
      <c r="K19" s="236"/>
      <c r="L19" s="239"/>
      <c r="M19" s="236"/>
      <c r="N19" s="239"/>
      <c r="O19" s="236"/>
      <c r="P19" s="239"/>
      <c r="Q19" s="236"/>
      <c r="R19" s="239"/>
      <c r="S19" s="236"/>
      <c r="T19" s="239"/>
      <c r="U19" s="236"/>
      <c r="V19" s="239"/>
      <c r="W19" s="236"/>
      <c r="X19" s="193"/>
      <c r="Y19" s="425"/>
      <c r="Z19" s="193"/>
      <c r="AA19" s="425"/>
      <c r="AB19" s="193"/>
      <c r="AC19" s="425"/>
      <c r="AD19" s="193"/>
      <c r="AE19" s="415"/>
      <c r="AF19" s="164"/>
      <c r="AG19" s="164"/>
      <c r="AH19" s="165"/>
      <c r="AI19" s="166"/>
      <c r="AJ19" s="167"/>
      <c r="AK19" s="168"/>
      <c r="AL19" s="169"/>
      <c r="AM19" s="280"/>
      <c r="AN19" s="281"/>
      <c r="AO19" s="281"/>
      <c r="AP19" s="281"/>
      <c r="AQ19" s="281"/>
      <c r="AR19" s="281"/>
      <c r="AS19" s="281"/>
      <c r="AT19" s="282"/>
      <c r="AV19" s="178"/>
      <c r="AW19" s="179"/>
    </row>
    <row r="20" spans="1:49" ht="23.25" customHeight="1">
      <c r="A20" s="156"/>
      <c r="B20" s="330"/>
      <c r="C20" s="310"/>
      <c r="D20" s="158" t="s">
        <v>354</v>
      </c>
      <c r="E20" s="194" t="s">
        <v>355</v>
      </c>
      <c r="F20" s="159" t="s">
        <v>366</v>
      </c>
      <c r="G20" s="159" t="s">
        <v>322</v>
      </c>
      <c r="H20" s="159"/>
      <c r="I20" s="456"/>
      <c r="J20" s="239"/>
      <c r="K20" s="236"/>
      <c r="L20" s="239"/>
      <c r="M20" s="236"/>
      <c r="N20" s="239"/>
      <c r="O20" s="236"/>
      <c r="P20" s="239"/>
      <c r="Q20" s="236"/>
      <c r="R20" s="239"/>
      <c r="S20" s="236"/>
      <c r="T20" s="239"/>
      <c r="U20" s="236"/>
      <c r="V20" s="239"/>
      <c r="W20" s="236"/>
      <c r="X20" s="193"/>
      <c r="Y20" s="425"/>
      <c r="Z20" s="193"/>
      <c r="AA20" s="425"/>
      <c r="AB20" s="193"/>
      <c r="AC20" s="425"/>
      <c r="AD20" s="193"/>
      <c r="AE20" s="415"/>
      <c r="AF20" s="164"/>
      <c r="AG20" s="164"/>
      <c r="AH20" s="165"/>
      <c r="AI20" s="166"/>
      <c r="AJ20" s="167"/>
      <c r="AK20" s="168"/>
      <c r="AL20" s="169"/>
      <c r="AM20" s="280"/>
      <c r="AN20" s="281"/>
      <c r="AO20" s="281"/>
      <c r="AP20" s="281"/>
      <c r="AQ20" s="281"/>
      <c r="AR20" s="281"/>
      <c r="AS20" s="281"/>
      <c r="AT20" s="282"/>
      <c r="AV20" s="178"/>
      <c r="AW20" s="179"/>
    </row>
    <row r="21" spans="1:49" ht="23.25" customHeight="1">
      <c r="A21" s="156"/>
      <c r="B21" s="330"/>
      <c r="C21" s="310"/>
      <c r="D21" s="158" t="s">
        <v>354</v>
      </c>
      <c r="E21" s="194" t="s">
        <v>356</v>
      </c>
      <c r="F21" s="159" t="s">
        <v>366</v>
      </c>
      <c r="G21" s="159" t="s">
        <v>309</v>
      </c>
      <c r="H21" s="159"/>
      <c r="I21" s="456"/>
      <c r="J21" s="192"/>
      <c r="K21" s="236"/>
      <c r="L21" s="239"/>
      <c r="M21" s="227"/>
      <c r="N21" s="239"/>
      <c r="O21" s="236"/>
      <c r="P21" s="239"/>
      <c r="Q21" s="236"/>
      <c r="R21" s="239"/>
      <c r="S21" s="227"/>
      <c r="T21" s="239"/>
      <c r="U21" s="236"/>
      <c r="V21" s="239"/>
      <c r="W21" s="236"/>
      <c r="X21" s="193"/>
      <c r="Y21" s="425"/>
      <c r="Z21" s="193"/>
      <c r="AA21" s="425"/>
      <c r="AB21" s="193"/>
      <c r="AC21" s="425"/>
      <c r="AD21" s="193"/>
      <c r="AE21" s="415"/>
      <c r="AF21" s="164"/>
      <c r="AG21" s="164"/>
      <c r="AH21" s="165"/>
      <c r="AI21" s="166"/>
      <c r="AJ21" s="167"/>
      <c r="AK21" s="168"/>
      <c r="AL21" s="169"/>
      <c r="AM21" s="280"/>
      <c r="AN21" s="281"/>
      <c r="AO21" s="281"/>
      <c r="AP21" s="281"/>
      <c r="AQ21" s="281"/>
      <c r="AR21" s="281"/>
      <c r="AS21" s="281"/>
      <c r="AT21" s="282"/>
      <c r="AV21" s="178"/>
      <c r="AW21" s="179"/>
    </row>
    <row r="22" spans="1:49" ht="23.25" customHeight="1">
      <c r="A22" s="156"/>
      <c r="B22" s="330"/>
      <c r="C22" s="310"/>
      <c r="D22" s="158" t="s">
        <v>354</v>
      </c>
      <c r="E22" s="194" t="s">
        <v>355</v>
      </c>
      <c r="F22" s="218" t="s">
        <v>367</v>
      </c>
      <c r="G22" s="159" t="s">
        <v>322</v>
      </c>
      <c r="H22" s="159"/>
      <c r="I22" s="456"/>
      <c r="J22" s="192"/>
      <c r="K22" s="236"/>
      <c r="L22" s="239"/>
      <c r="M22" s="227"/>
      <c r="N22" s="239"/>
      <c r="O22" s="236"/>
      <c r="P22" s="239"/>
      <c r="Q22" s="236"/>
      <c r="R22" s="239"/>
      <c r="S22" s="227"/>
      <c r="T22" s="239"/>
      <c r="U22" s="236"/>
      <c r="V22" s="239"/>
      <c r="W22" s="236"/>
      <c r="X22" s="193"/>
      <c r="Y22" s="425"/>
      <c r="Z22" s="193"/>
      <c r="AA22" s="425"/>
      <c r="AB22" s="193"/>
      <c r="AC22" s="425"/>
      <c r="AD22" s="193"/>
      <c r="AE22" s="415"/>
      <c r="AF22" s="164"/>
      <c r="AG22" s="164"/>
      <c r="AH22" s="165"/>
      <c r="AI22" s="166"/>
      <c r="AJ22" s="167"/>
      <c r="AK22" s="168"/>
      <c r="AL22" s="169"/>
      <c r="AM22" s="280"/>
      <c r="AN22" s="281"/>
      <c r="AO22" s="281"/>
      <c r="AP22" s="281"/>
      <c r="AQ22" s="281"/>
      <c r="AR22" s="281"/>
      <c r="AS22" s="281"/>
      <c r="AT22" s="282"/>
      <c r="AV22" s="178"/>
      <c r="AW22" s="179"/>
    </row>
    <row r="23" spans="1:49" ht="23.25" customHeight="1">
      <c r="A23" s="156"/>
      <c r="B23" s="330"/>
      <c r="C23" s="310"/>
      <c r="D23" s="158" t="s">
        <v>371</v>
      </c>
      <c r="E23" s="455" t="s">
        <v>372</v>
      </c>
      <c r="F23" s="159" t="s">
        <v>366</v>
      </c>
      <c r="G23" s="159" t="s">
        <v>309</v>
      </c>
      <c r="H23" s="159"/>
      <c r="I23" s="456"/>
      <c r="J23" s="192"/>
      <c r="K23" s="236"/>
      <c r="L23" s="239"/>
      <c r="M23" s="227"/>
      <c r="N23" s="239"/>
      <c r="O23" s="236"/>
      <c r="P23" s="239"/>
      <c r="Q23" s="236"/>
      <c r="R23" s="239"/>
      <c r="S23" s="227"/>
      <c r="T23" s="239"/>
      <c r="U23" s="236"/>
      <c r="V23" s="239"/>
      <c r="W23" s="236"/>
      <c r="X23" s="193"/>
      <c r="Y23" s="425"/>
      <c r="Z23" s="193"/>
      <c r="AA23" s="425"/>
      <c r="AB23" s="193"/>
      <c r="AC23" s="425"/>
      <c r="AD23" s="193"/>
      <c r="AE23" s="415"/>
      <c r="AF23" s="164"/>
      <c r="AG23" s="164"/>
      <c r="AH23" s="165"/>
      <c r="AI23" s="166"/>
      <c r="AJ23" s="167"/>
      <c r="AK23" s="168"/>
      <c r="AL23" s="169"/>
      <c r="AM23" s="280"/>
      <c r="AN23" s="281"/>
      <c r="AO23" s="281"/>
      <c r="AP23" s="281"/>
      <c r="AQ23" s="281"/>
      <c r="AR23" s="281"/>
      <c r="AS23" s="281"/>
      <c r="AT23" s="282"/>
      <c r="AV23" s="178"/>
      <c r="AW23" s="179"/>
    </row>
    <row r="24" spans="1:49" ht="23.25" customHeight="1">
      <c r="A24" s="156"/>
      <c r="B24" s="331"/>
      <c r="C24" s="311"/>
      <c r="D24" s="233" t="s">
        <v>371</v>
      </c>
      <c r="E24" s="233" t="s">
        <v>373</v>
      </c>
      <c r="F24" s="234" t="s">
        <v>367</v>
      </c>
      <c r="G24" s="234" t="s">
        <v>322</v>
      </c>
      <c r="H24" s="234"/>
      <c r="I24" s="457"/>
      <c r="J24" s="237"/>
      <c r="K24" s="238"/>
      <c r="L24" s="240"/>
      <c r="M24" s="238"/>
      <c r="N24" s="240"/>
      <c r="O24" s="238"/>
      <c r="P24" s="240"/>
      <c r="Q24" s="238"/>
      <c r="R24" s="240"/>
      <c r="S24" s="238"/>
      <c r="T24" s="240"/>
      <c r="U24" s="238"/>
      <c r="V24" s="244"/>
      <c r="W24" s="245"/>
      <c r="X24" s="235"/>
      <c r="Y24" s="426"/>
      <c r="Z24" s="235"/>
      <c r="AA24" s="426"/>
      <c r="AB24" s="235"/>
      <c r="AC24" s="426"/>
      <c r="AD24" s="235"/>
      <c r="AE24" s="416"/>
      <c r="AF24" s="164"/>
      <c r="AG24" s="164"/>
      <c r="AH24" s="165"/>
      <c r="AI24" s="166"/>
      <c r="AJ24" s="167"/>
      <c r="AK24" s="168"/>
      <c r="AL24" s="169"/>
      <c r="AM24" s="280"/>
      <c r="AN24" s="281"/>
      <c r="AO24" s="281"/>
      <c r="AP24" s="281"/>
      <c r="AQ24" s="281"/>
      <c r="AR24" s="281"/>
      <c r="AS24" s="281"/>
      <c r="AT24" s="282"/>
      <c r="AV24" s="178"/>
      <c r="AW24" s="179"/>
    </row>
    <row r="25" spans="1:49" ht="33">
      <c r="A25" s="156"/>
      <c r="B25" s="312">
        <v>3</v>
      </c>
      <c r="C25" s="468" t="s">
        <v>374</v>
      </c>
      <c r="D25" s="158" t="s">
        <v>347</v>
      </c>
      <c r="E25" s="194" t="s">
        <v>348</v>
      </c>
      <c r="F25" s="159"/>
      <c r="G25" s="159" t="s">
        <v>309</v>
      </c>
      <c r="H25" s="218"/>
      <c r="I25" s="458"/>
      <c r="J25" s="192"/>
      <c r="K25" s="227"/>
      <c r="L25" s="239"/>
      <c r="M25" s="236"/>
      <c r="N25" s="239"/>
      <c r="O25" s="236"/>
      <c r="P25" s="239"/>
      <c r="Q25" s="236"/>
      <c r="R25" s="239"/>
      <c r="S25" s="236"/>
      <c r="T25" s="239"/>
      <c r="U25" s="236"/>
      <c r="V25" s="239"/>
      <c r="W25" s="236"/>
      <c r="X25" s="193"/>
      <c r="Y25" s="425"/>
      <c r="Z25" s="193"/>
      <c r="AA25" s="425"/>
      <c r="AB25" s="193"/>
      <c r="AC25" s="425"/>
      <c r="AD25" s="193"/>
      <c r="AE25" s="415"/>
      <c r="AF25" s="164"/>
      <c r="AG25" s="164"/>
      <c r="AH25" s="188"/>
      <c r="AI25" s="185"/>
      <c r="AJ25" s="246"/>
      <c r="AK25" s="187"/>
      <c r="AL25" s="169"/>
      <c r="AM25" s="283"/>
      <c r="AN25" s="284"/>
      <c r="AO25" s="284"/>
      <c r="AP25" s="284"/>
      <c r="AQ25" s="284"/>
      <c r="AR25" s="284"/>
      <c r="AS25" s="284"/>
      <c r="AT25" s="285"/>
    </row>
    <row r="26" spans="1:49" ht="18.75">
      <c r="A26" s="156"/>
      <c r="B26" s="313"/>
      <c r="C26" s="469"/>
      <c r="D26" s="158"/>
      <c r="E26" s="194"/>
      <c r="F26" s="159"/>
      <c r="G26" s="159" t="s">
        <v>322</v>
      </c>
      <c r="H26" s="218"/>
      <c r="I26" s="458"/>
      <c r="J26" s="192"/>
      <c r="K26" s="227"/>
      <c r="L26" s="239"/>
      <c r="M26" s="236"/>
      <c r="N26" s="239"/>
      <c r="O26" s="236"/>
      <c r="P26" s="239"/>
      <c r="Q26" s="236"/>
      <c r="R26" s="239"/>
      <c r="S26" s="236"/>
      <c r="T26" s="239"/>
      <c r="U26" s="236"/>
      <c r="V26" s="239"/>
      <c r="W26" s="236"/>
      <c r="X26" s="193"/>
      <c r="Y26" s="425"/>
      <c r="Z26" s="193"/>
      <c r="AA26" s="425"/>
      <c r="AB26" s="193"/>
      <c r="AC26" s="425"/>
      <c r="AD26" s="193"/>
      <c r="AE26" s="415"/>
      <c r="AF26" s="164"/>
      <c r="AG26" s="164"/>
      <c r="AH26" s="188"/>
      <c r="AI26" s="185"/>
      <c r="AJ26" s="246"/>
      <c r="AK26" s="187"/>
      <c r="AL26" s="169"/>
      <c r="AM26" s="283"/>
      <c r="AN26" s="284"/>
      <c r="AO26" s="284"/>
      <c r="AP26" s="284"/>
      <c r="AQ26" s="284"/>
      <c r="AR26" s="284"/>
      <c r="AS26" s="284"/>
      <c r="AT26" s="285"/>
    </row>
    <row r="27" spans="1:49" ht="18.75">
      <c r="A27" s="156"/>
      <c r="B27" s="313"/>
      <c r="C27" s="469"/>
      <c r="D27" s="158"/>
      <c r="E27" s="194"/>
      <c r="F27" s="159"/>
      <c r="G27" s="159" t="s">
        <v>309</v>
      </c>
      <c r="H27" s="218"/>
      <c r="I27" s="458"/>
      <c r="J27" s="192"/>
      <c r="K27" s="227"/>
      <c r="L27" s="239"/>
      <c r="M27" s="236"/>
      <c r="N27" s="239"/>
      <c r="O27" s="236"/>
      <c r="P27" s="239"/>
      <c r="Q27" s="236"/>
      <c r="R27" s="239"/>
      <c r="S27" s="236"/>
      <c r="T27" s="239"/>
      <c r="U27" s="236"/>
      <c r="V27" s="239"/>
      <c r="W27" s="236"/>
      <c r="X27" s="193"/>
      <c r="Y27" s="425"/>
      <c r="Z27" s="193"/>
      <c r="AA27" s="425"/>
      <c r="AB27" s="193"/>
      <c r="AC27" s="425"/>
      <c r="AD27" s="193"/>
      <c r="AE27" s="415"/>
      <c r="AF27" s="164"/>
      <c r="AG27" s="164"/>
      <c r="AH27" s="188"/>
      <c r="AI27" s="185"/>
      <c r="AJ27" s="246"/>
      <c r="AK27" s="187"/>
      <c r="AL27" s="169"/>
      <c r="AM27" s="283"/>
      <c r="AN27" s="284"/>
      <c r="AO27" s="284"/>
      <c r="AP27" s="284"/>
      <c r="AQ27" s="284"/>
      <c r="AR27" s="284"/>
      <c r="AS27" s="284"/>
      <c r="AT27" s="285"/>
    </row>
    <row r="28" spans="1:49" ht="23.25" customHeight="1">
      <c r="A28" s="156"/>
      <c r="B28" s="314"/>
      <c r="C28" s="470"/>
      <c r="D28" s="189"/>
      <c r="E28" s="189"/>
      <c r="F28" s="219"/>
      <c r="G28" s="219" t="s">
        <v>322</v>
      </c>
      <c r="H28" s="219"/>
      <c r="I28" s="456"/>
      <c r="J28" s="192"/>
      <c r="K28" s="236"/>
      <c r="L28" s="239"/>
      <c r="M28" s="236"/>
      <c r="N28" s="239"/>
      <c r="O28" s="236"/>
      <c r="P28" s="239"/>
      <c r="Q28" s="227"/>
      <c r="R28" s="239"/>
      <c r="S28" s="236"/>
      <c r="T28" s="239"/>
      <c r="U28" s="236"/>
      <c r="V28" s="239"/>
      <c r="W28" s="243"/>
      <c r="X28" s="193"/>
      <c r="Y28" s="425"/>
      <c r="Z28" s="193"/>
      <c r="AA28" s="425"/>
      <c r="AB28" s="193"/>
      <c r="AC28" s="425"/>
      <c r="AD28" s="193"/>
      <c r="AE28" s="415"/>
      <c r="AF28" s="164"/>
      <c r="AG28" s="164"/>
      <c r="AH28" s="188"/>
      <c r="AI28" s="185"/>
      <c r="AJ28" s="246"/>
      <c r="AK28" s="187"/>
      <c r="AL28" s="169"/>
      <c r="AM28" s="283"/>
      <c r="AN28" s="284"/>
      <c r="AO28" s="284"/>
      <c r="AP28" s="284"/>
      <c r="AQ28" s="284"/>
      <c r="AR28" s="284"/>
      <c r="AS28" s="284"/>
      <c r="AT28" s="285"/>
    </row>
    <row r="29" spans="1:49" ht="23.25" customHeight="1">
      <c r="A29" s="156"/>
      <c r="B29" s="312">
        <v>4</v>
      </c>
      <c r="C29" s="309" t="s">
        <v>319</v>
      </c>
      <c r="D29" s="195" t="s">
        <v>333</v>
      </c>
      <c r="E29" s="195" t="s">
        <v>334</v>
      </c>
      <c r="F29" s="232" t="s">
        <v>379</v>
      </c>
      <c r="G29" s="232" t="s">
        <v>309</v>
      </c>
      <c r="H29" s="232"/>
      <c r="I29" s="459"/>
      <c r="J29" s="196"/>
      <c r="K29" s="226"/>
      <c r="L29" s="229"/>
      <c r="M29" s="226"/>
      <c r="N29" s="229"/>
      <c r="O29" s="226"/>
      <c r="P29" s="229"/>
      <c r="Q29" s="226"/>
      <c r="R29" s="229"/>
      <c r="S29" s="226"/>
      <c r="T29" s="229"/>
      <c r="U29" s="226"/>
      <c r="V29" s="241"/>
      <c r="W29" s="242"/>
      <c r="X29" s="197"/>
      <c r="Y29" s="427"/>
      <c r="Z29" s="197"/>
      <c r="AA29" s="427"/>
      <c r="AB29" s="197"/>
      <c r="AC29" s="427"/>
      <c r="AD29" s="197"/>
      <c r="AE29" s="417"/>
      <c r="AF29" s="164"/>
      <c r="AG29" s="164"/>
      <c r="AH29" s="188">
        <v>0.05</v>
      </c>
      <c r="AI29" s="185">
        <v>1</v>
      </c>
      <c r="AJ29" s="191">
        <v>0.5</v>
      </c>
      <c r="AK29" s="187">
        <f t="shared" si="0"/>
        <v>2.5000000000000001E-2</v>
      </c>
      <c r="AL29" s="169"/>
      <c r="AM29" s="452" t="s">
        <v>307</v>
      </c>
      <c r="AN29" s="339"/>
      <c r="AO29" s="339"/>
      <c r="AP29" s="339"/>
      <c r="AQ29" s="339"/>
      <c r="AR29" s="339"/>
      <c r="AS29" s="339"/>
      <c r="AT29" s="340"/>
    </row>
    <row r="30" spans="1:49" ht="23.25" customHeight="1">
      <c r="A30" s="156"/>
      <c r="B30" s="313"/>
      <c r="C30" s="310"/>
      <c r="D30" s="158" t="s">
        <v>333</v>
      </c>
      <c r="E30" s="194" t="s">
        <v>334</v>
      </c>
      <c r="F30" s="159" t="s">
        <v>321</v>
      </c>
      <c r="G30" s="159" t="s">
        <v>322</v>
      </c>
      <c r="H30" s="218"/>
      <c r="I30" s="458"/>
      <c r="J30" s="192"/>
      <c r="K30" s="236"/>
      <c r="L30" s="239"/>
      <c r="M30" s="236"/>
      <c r="N30" s="239"/>
      <c r="O30" s="236"/>
      <c r="P30" s="239"/>
      <c r="Q30" s="227"/>
      <c r="R30" s="239"/>
      <c r="S30" s="236"/>
      <c r="T30" s="239"/>
      <c r="U30" s="236"/>
      <c r="V30" s="239"/>
      <c r="W30" s="243"/>
      <c r="X30" s="193"/>
      <c r="Y30" s="425"/>
      <c r="Z30" s="193"/>
      <c r="AA30" s="425"/>
      <c r="AB30" s="193"/>
      <c r="AC30" s="425"/>
      <c r="AD30" s="193"/>
      <c r="AE30" s="415"/>
      <c r="AF30" s="164"/>
      <c r="AG30" s="164"/>
      <c r="AH30" s="188">
        <v>0.05</v>
      </c>
      <c r="AI30" s="185">
        <v>1</v>
      </c>
      <c r="AJ30" s="191">
        <v>0.5</v>
      </c>
      <c r="AK30" s="187">
        <f t="shared" si="0"/>
        <v>2.5000000000000001E-2</v>
      </c>
      <c r="AL30" s="169"/>
      <c r="AM30" s="452" t="s">
        <v>307</v>
      </c>
      <c r="AN30" s="339"/>
      <c r="AO30" s="339"/>
      <c r="AP30" s="339"/>
      <c r="AQ30" s="339"/>
      <c r="AR30" s="339"/>
      <c r="AS30" s="339"/>
      <c r="AT30" s="340"/>
    </row>
    <row r="31" spans="1:49" ht="23.25" customHeight="1">
      <c r="A31" s="156"/>
      <c r="B31" s="313"/>
      <c r="C31" s="310"/>
      <c r="D31" s="158" t="s">
        <v>333</v>
      </c>
      <c r="E31" s="194" t="s">
        <v>334</v>
      </c>
      <c r="F31" s="159" t="s">
        <v>321</v>
      </c>
      <c r="G31" s="159" t="s">
        <v>309</v>
      </c>
      <c r="H31" s="218"/>
      <c r="I31" s="458"/>
      <c r="J31" s="192"/>
      <c r="K31" s="227"/>
      <c r="L31" s="239"/>
      <c r="M31" s="227"/>
      <c r="N31" s="239"/>
      <c r="O31" s="236"/>
      <c r="P31" s="239"/>
      <c r="Q31" s="236"/>
      <c r="R31" s="239"/>
      <c r="S31" s="227"/>
      <c r="T31" s="239"/>
      <c r="U31" s="236"/>
      <c r="V31" s="239"/>
      <c r="W31" s="236"/>
      <c r="X31" s="193"/>
      <c r="Y31" s="425"/>
      <c r="Z31" s="193"/>
      <c r="AA31" s="425"/>
      <c r="AB31" s="193"/>
      <c r="AC31" s="425"/>
      <c r="AD31" s="193"/>
      <c r="AE31" s="415"/>
      <c r="AF31" s="164"/>
      <c r="AG31" s="164"/>
      <c r="AH31" s="188">
        <v>0.05</v>
      </c>
      <c r="AI31" s="185">
        <v>1</v>
      </c>
      <c r="AJ31" s="191">
        <v>0.5</v>
      </c>
      <c r="AK31" s="187">
        <f t="shared" si="0"/>
        <v>2.5000000000000001E-2</v>
      </c>
      <c r="AL31" s="169"/>
      <c r="AM31" s="452" t="s">
        <v>307</v>
      </c>
      <c r="AN31" s="339"/>
      <c r="AO31" s="339"/>
      <c r="AP31" s="339"/>
      <c r="AQ31" s="339"/>
      <c r="AR31" s="339"/>
      <c r="AS31" s="339"/>
      <c r="AT31" s="340"/>
    </row>
    <row r="32" spans="1:49" ht="23.25" customHeight="1">
      <c r="A32" s="156"/>
      <c r="B32" s="313"/>
      <c r="C32" s="310"/>
      <c r="D32" s="158" t="s">
        <v>333</v>
      </c>
      <c r="E32" s="194" t="s">
        <v>334</v>
      </c>
      <c r="F32" s="159" t="s">
        <v>321</v>
      </c>
      <c r="G32" s="159" t="s">
        <v>322</v>
      </c>
      <c r="H32" s="218"/>
      <c r="I32" s="458"/>
      <c r="J32" s="192"/>
      <c r="K32" s="227"/>
      <c r="L32" s="239"/>
      <c r="M32" s="236"/>
      <c r="N32" s="239"/>
      <c r="O32" s="236"/>
      <c r="P32" s="239"/>
      <c r="Q32" s="236"/>
      <c r="R32" s="239"/>
      <c r="S32" s="236"/>
      <c r="T32" s="239"/>
      <c r="U32" s="236"/>
      <c r="V32" s="239"/>
      <c r="W32" s="236"/>
      <c r="X32" s="193"/>
      <c r="Y32" s="425"/>
      <c r="Z32" s="193"/>
      <c r="AA32" s="425"/>
      <c r="AB32" s="193"/>
      <c r="AC32" s="425"/>
      <c r="AD32" s="193"/>
      <c r="AE32" s="415"/>
      <c r="AF32" s="164"/>
      <c r="AG32" s="164"/>
      <c r="AH32" s="180">
        <v>0.05</v>
      </c>
      <c r="AI32" s="181">
        <v>1</v>
      </c>
      <c r="AJ32" s="182">
        <v>0.5</v>
      </c>
      <c r="AK32" s="183">
        <f t="shared" si="0"/>
        <v>2.5000000000000001E-2</v>
      </c>
      <c r="AL32" s="169"/>
      <c r="AM32" s="452" t="s">
        <v>307</v>
      </c>
      <c r="AN32" s="339"/>
      <c r="AO32" s="339"/>
      <c r="AP32" s="339"/>
      <c r="AQ32" s="339"/>
      <c r="AR32" s="339"/>
      <c r="AS32" s="339"/>
      <c r="AT32" s="340"/>
    </row>
    <row r="33" spans="1:49" ht="23.25" customHeight="1">
      <c r="A33" s="156"/>
      <c r="B33" s="313"/>
      <c r="C33" s="310"/>
      <c r="D33" s="158" t="s">
        <v>333</v>
      </c>
      <c r="E33" s="194" t="s">
        <v>334</v>
      </c>
      <c r="F33" s="159" t="s">
        <v>321</v>
      </c>
      <c r="G33" s="159" t="s">
        <v>309</v>
      </c>
      <c r="H33" s="218"/>
      <c r="I33" s="458"/>
      <c r="J33" s="192"/>
      <c r="K33" s="227"/>
      <c r="L33" s="239"/>
      <c r="M33" s="227"/>
      <c r="N33" s="239"/>
      <c r="O33" s="236"/>
      <c r="P33" s="239"/>
      <c r="Q33" s="236"/>
      <c r="R33" s="239"/>
      <c r="S33" s="227"/>
      <c r="T33" s="239"/>
      <c r="U33" s="236"/>
      <c r="V33" s="239"/>
      <c r="W33" s="236"/>
      <c r="X33" s="193"/>
      <c r="Y33" s="425"/>
      <c r="Z33" s="193"/>
      <c r="AA33" s="425"/>
      <c r="AB33" s="193"/>
      <c r="AC33" s="425"/>
      <c r="AD33" s="193"/>
      <c r="AE33" s="415"/>
      <c r="AF33" s="164"/>
      <c r="AG33" s="164"/>
      <c r="AH33" s="184">
        <v>0.05</v>
      </c>
      <c r="AI33" s="185">
        <v>1</v>
      </c>
      <c r="AJ33" s="186">
        <v>0.5</v>
      </c>
      <c r="AK33" s="187">
        <f t="shared" si="0"/>
        <v>2.5000000000000001E-2</v>
      </c>
      <c r="AL33" s="169"/>
      <c r="AM33" s="452" t="s">
        <v>307</v>
      </c>
      <c r="AN33" s="339"/>
      <c r="AO33" s="339"/>
      <c r="AP33" s="339"/>
      <c r="AQ33" s="339"/>
      <c r="AR33" s="339"/>
      <c r="AS33" s="339"/>
      <c r="AT33" s="340"/>
    </row>
    <row r="34" spans="1:49" ht="23.25" customHeight="1">
      <c r="A34" s="156"/>
      <c r="B34" s="313"/>
      <c r="C34" s="310"/>
      <c r="D34" s="158" t="s">
        <v>333</v>
      </c>
      <c r="E34" s="194" t="s">
        <v>334</v>
      </c>
      <c r="F34" s="159" t="s">
        <v>321</v>
      </c>
      <c r="G34" s="159" t="s">
        <v>322</v>
      </c>
      <c r="H34" s="218"/>
      <c r="I34" s="458"/>
      <c r="J34" s="192"/>
      <c r="K34" s="227"/>
      <c r="L34" s="239"/>
      <c r="M34" s="227"/>
      <c r="N34" s="239"/>
      <c r="O34" s="236"/>
      <c r="P34" s="239"/>
      <c r="Q34" s="236"/>
      <c r="R34" s="239"/>
      <c r="S34" s="227"/>
      <c r="T34" s="239"/>
      <c r="U34" s="236"/>
      <c r="V34" s="239"/>
      <c r="W34" s="236"/>
      <c r="X34" s="193"/>
      <c r="Y34" s="425"/>
      <c r="Z34" s="193"/>
      <c r="AA34" s="425"/>
      <c r="AB34" s="193"/>
      <c r="AC34" s="425"/>
      <c r="AD34" s="193"/>
      <c r="AE34" s="415"/>
      <c r="AF34" s="164"/>
      <c r="AG34" s="164"/>
      <c r="AH34" s="188">
        <v>0.05</v>
      </c>
      <c r="AI34" s="185">
        <v>1</v>
      </c>
      <c r="AJ34" s="186">
        <v>0.5</v>
      </c>
      <c r="AK34" s="187">
        <f t="shared" si="0"/>
        <v>2.5000000000000001E-2</v>
      </c>
      <c r="AL34" s="169"/>
      <c r="AM34" s="452" t="s">
        <v>307</v>
      </c>
      <c r="AN34" s="339"/>
      <c r="AO34" s="339"/>
      <c r="AP34" s="339"/>
      <c r="AQ34" s="339"/>
      <c r="AR34" s="339"/>
      <c r="AS34" s="339"/>
      <c r="AT34" s="340"/>
    </row>
    <row r="35" spans="1:49" ht="23.25" customHeight="1">
      <c r="A35" s="156"/>
      <c r="B35" s="313"/>
      <c r="C35" s="310"/>
      <c r="D35" s="158" t="s">
        <v>333</v>
      </c>
      <c r="E35" s="194" t="s">
        <v>334</v>
      </c>
      <c r="F35" s="159" t="s">
        <v>321</v>
      </c>
      <c r="G35" s="159" t="s">
        <v>309</v>
      </c>
      <c r="H35" s="159"/>
      <c r="I35" s="456"/>
      <c r="J35" s="192"/>
      <c r="K35" s="227"/>
      <c r="L35" s="239"/>
      <c r="M35" s="236"/>
      <c r="N35" s="239"/>
      <c r="O35" s="236"/>
      <c r="P35" s="239"/>
      <c r="Q35" s="236"/>
      <c r="R35" s="239"/>
      <c r="S35" s="236"/>
      <c r="T35" s="239"/>
      <c r="U35" s="236"/>
      <c r="V35" s="239"/>
      <c r="W35" s="236"/>
      <c r="X35" s="193"/>
      <c r="Y35" s="425"/>
      <c r="Z35" s="193"/>
      <c r="AA35" s="425"/>
      <c r="AB35" s="193"/>
      <c r="AC35" s="425"/>
      <c r="AD35" s="193"/>
      <c r="AE35" s="415"/>
      <c r="AF35" s="164"/>
      <c r="AG35" s="164"/>
      <c r="AH35" s="188">
        <v>0.05</v>
      </c>
      <c r="AI35" s="185">
        <v>1</v>
      </c>
      <c r="AJ35" s="186">
        <v>0.5</v>
      </c>
      <c r="AK35" s="187">
        <f t="shared" si="0"/>
        <v>2.5000000000000001E-2</v>
      </c>
      <c r="AL35" s="169"/>
      <c r="AM35" s="452" t="s">
        <v>307</v>
      </c>
      <c r="AN35" s="339"/>
      <c r="AO35" s="339"/>
      <c r="AP35" s="339"/>
      <c r="AQ35" s="339"/>
      <c r="AR35" s="339"/>
      <c r="AS35" s="339"/>
      <c r="AT35" s="340"/>
    </row>
    <row r="36" spans="1:49" ht="23.25" customHeight="1">
      <c r="A36" s="156"/>
      <c r="B36" s="313"/>
      <c r="C36" s="310"/>
      <c r="D36" s="158" t="s">
        <v>333</v>
      </c>
      <c r="E36" s="194" t="s">
        <v>334</v>
      </c>
      <c r="F36" s="159" t="s">
        <v>321</v>
      </c>
      <c r="G36" s="159" t="s">
        <v>322</v>
      </c>
      <c r="H36" s="159"/>
      <c r="I36" s="456"/>
      <c r="J36" s="192"/>
      <c r="K36" s="227"/>
      <c r="L36" s="239"/>
      <c r="M36" s="227"/>
      <c r="N36" s="239"/>
      <c r="O36" s="236"/>
      <c r="P36" s="239"/>
      <c r="Q36" s="236"/>
      <c r="R36" s="239"/>
      <c r="S36" s="227"/>
      <c r="T36" s="239"/>
      <c r="U36" s="236"/>
      <c r="V36" s="239"/>
      <c r="W36" s="236"/>
      <c r="X36" s="193"/>
      <c r="Y36" s="425"/>
      <c r="Z36" s="193"/>
      <c r="AA36" s="425"/>
      <c r="AB36" s="193"/>
      <c r="AC36" s="425"/>
      <c r="AD36" s="193"/>
      <c r="AE36" s="415"/>
      <c r="AF36" s="164"/>
      <c r="AG36" s="164"/>
      <c r="AH36" s="188">
        <v>0.05</v>
      </c>
      <c r="AI36" s="185">
        <v>1</v>
      </c>
      <c r="AJ36" s="186">
        <v>0.5</v>
      </c>
      <c r="AK36" s="187">
        <f t="shared" si="0"/>
        <v>2.5000000000000001E-2</v>
      </c>
      <c r="AL36" s="169"/>
      <c r="AM36" s="283" t="s">
        <v>307</v>
      </c>
      <c r="AN36" s="284"/>
      <c r="AO36" s="284"/>
      <c r="AP36" s="284"/>
      <c r="AQ36" s="284"/>
      <c r="AR36" s="284"/>
      <c r="AS36" s="284"/>
      <c r="AT36" s="285"/>
    </row>
    <row r="37" spans="1:49" ht="23.25" customHeight="1">
      <c r="A37" s="156"/>
      <c r="B37" s="313"/>
      <c r="C37" s="310"/>
      <c r="D37" s="158" t="s">
        <v>333</v>
      </c>
      <c r="E37" s="194" t="s">
        <v>334</v>
      </c>
      <c r="F37" s="159" t="s">
        <v>321</v>
      </c>
      <c r="G37" s="159" t="s">
        <v>309</v>
      </c>
      <c r="H37" s="159"/>
      <c r="I37" s="456"/>
      <c r="J37" s="192"/>
      <c r="K37" s="227"/>
      <c r="L37" s="239"/>
      <c r="M37" s="227"/>
      <c r="N37" s="239"/>
      <c r="O37" s="236"/>
      <c r="P37" s="239"/>
      <c r="Q37" s="236"/>
      <c r="R37" s="239"/>
      <c r="S37" s="227"/>
      <c r="T37" s="239"/>
      <c r="U37" s="236"/>
      <c r="V37" s="239"/>
      <c r="W37" s="236"/>
      <c r="X37" s="193"/>
      <c r="Y37" s="425"/>
      <c r="Z37" s="193"/>
      <c r="AA37" s="425"/>
      <c r="AB37" s="193"/>
      <c r="AC37" s="425"/>
      <c r="AD37" s="193"/>
      <c r="AE37" s="415"/>
      <c r="AF37" s="164"/>
      <c r="AG37" s="164"/>
      <c r="AH37" s="188">
        <v>0.05</v>
      </c>
      <c r="AI37" s="185">
        <v>1</v>
      </c>
      <c r="AJ37" s="186">
        <v>0.5</v>
      </c>
      <c r="AK37" s="187">
        <f t="shared" si="0"/>
        <v>2.5000000000000001E-2</v>
      </c>
      <c r="AL37" s="169"/>
      <c r="AM37" s="283" t="s">
        <v>307</v>
      </c>
      <c r="AN37" s="284"/>
      <c r="AO37" s="284"/>
      <c r="AP37" s="284"/>
      <c r="AQ37" s="284"/>
      <c r="AR37" s="284"/>
      <c r="AS37" s="284"/>
      <c r="AT37" s="285"/>
    </row>
    <row r="38" spans="1:49" ht="23.25" customHeight="1">
      <c r="A38" s="156"/>
      <c r="B38" s="313"/>
      <c r="C38" s="310"/>
      <c r="D38" s="158" t="s">
        <v>333</v>
      </c>
      <c r="E38" s="194" t="s">
        <v>334</v>
      </c>
      <c r="F38" s="159" t="s">
        <v>321</v>
      </c>
      <c r="G38" s="159" t="s">
        <v>322</v>
      </c>
      <c r="H38" s="159"/>
      <c r="I38" s="456"/>
      <c r="J38" s="192"/>
      <c r="K38" s="227"/>
      <c r="L38" s="239"/>
      <c r="M38" s="236"/>
      <c r="N38" s="239"/>
      <c r="O38" s="236"/>
      <c r="P38" s="239"/>
      <c r="Q38" s="236"/>
      <c r="R38" s="239"/>
      <c r="S38" s="236"/>
      <c r="T38" s="239"/>
      <c r="U38" s="236"/>
      <c r="V38" s="239"/>
      <c r="W38" s="236"/>
      <c r="X38" s="193"/>
      <c r="Y38" s="425"/>
      <c r="Z38" s="193"/>
      <c r="AA38" s="425"/>
      <c r="AB38" s="193"/>
      <c r="AC38" s="425"/>
      <c r="AD38" s="193"/>
      <c r="AE38" s="415"/>
      <c r="AF38" s="164"/>
      <c r="AG38" s="164"/>
      <c r="AH38" s="188">
        <v>0.05</v>
      </c>
      <c r="AI38" s="185">
        <v>1</v>
      </c>
      <c r="AJ38" s="186">
        <v>0.5</v>
      </c>
      <c r="AK38" s="187">
        <f t="shared" si="0"/>
        <v>2.5000000000000001E-2</v>
      </c>
      <c r="AL38" s="169"/>
      <c r="AM38" s="452" t="s">
        <v>307</v>
      </c>
      <c r="AN38" s="339"/>
      <c r="AO38" s="339"/>
      <c r="AP38" s="339"/>
      <c r="AQ38" s="339"/>
      <c r="AR38" s="339"/>
      <c r="AS38" s="339"/>
      <c r="AT38" s="340"/>
    </row>
    <row r="39" spans="1:49" ht="23.25" customHeight="1">
      <c r="A39" s="156"/>
      <c r="B39" s="313"/>
      <c r="C39" s="310"/>
      <c r="D39" s="158" t="s">
        <v>333</v>
      </c>
      <c r="E39" s="194" t="s">
        <v>334</v>
      </c>
      <c r="F39" s="159" t="s">
        <v>321</v>
      </c>
      <c r="G39" s="159" t="s">
        <v>309</v>
      </c>
      <c r="H39" s="159"/>
      <c r="I39" s="456"/>
      <c r="J39" s="192"/>
      <c r="K39" s="236"/>
      <c r="L39" s="239"/>
      <c r="M39" s="227"/>
      <c r="N39" s="239"/>
      <c r="O39" s="236"/>
      <c r="P39" s="239"/>
      <c r="Q39" s="236"/>
      <c r="R39" s="239"/>
      <c r="S39" s="227"/>
      <c r="T39" s="239"/>
      <c r="U39" s="236"/>
      <c r="V39" s="239"/>
      <c r="W39" s="236"/>
      <c r="X39" s="193"/>
      <c r="Y39" s="425"/>
      <c r="Z39" s="193"/>
      <c r="AA39" s="425"/>
      <c r="AB39" s="193"/>
      <c r="AC39" s="425"/>
      <c r="AD39" s="193"/>
      <c r="AE39" s="415"/>
      <c r="AF39" s="164"/>
      <c r="AG39" s="164"/>
      <c r="AH39" s="188">
        <v>0.05</v>
      </c>
      <c r="AI39" s="185">
        <v>1</v>
      </c>
      <c r="AJ39" s="186">
        <v>0.5</v>
      </c>
      <c r="AK39" s="187">
        <f t="shared" si="0"/>
        <v>2.5000000000000001E-2</v>
      </c>
      <c r="AL39" s="169"/>
      <c r="AM39" s="283" t="s">
        <v>307</v>
      </c>
      <c r="AN39" s="284"/>
      <c r="AO39" s="284"/>
      <c r="AP39" s="284"/>
      <c r="AQ39" s="284"/>
      <c r="AR39" s="284"/>
      <c r="AS39" s="284"/>
      <c r="AT39" s="285"/>
    </row>
    <row r="40" spans="1:49" ht="23.25" customHeight="1">
      <c r="A40" s="156"/>
      <c r="B40" s="453"/>
      <c r="C40" s="345"/>
      <c r="D40" s="233" t="s">
        <v>333</v>
      </c>
      <c r="E40" s="233" t="s">
        <v>334</v>
      </c>
      <c r="F40" s="234" t="s">
        <v>321</v>
      </c>
      <c r="G40" s="234" t="s">
        <v>322</v>
      </c>
      <c r="H40" s="234"/>
      <c r="I40" s="457"/>
      <c r="J40" s="237"/>
      <c r="K40" s="238"/>
      <c r="L40" s="240"/>
      <c r="M40" s="238"/>
      <c r="N40" s="240"/>
      <c r="O40" s="238"/>
      <c r="P40" s="240"/>
      <c r="Q40" s="238"/>
      <c r="R40" s="240"/>
      <c r="S40" s="238"/>
      <c r="T40" s="240"/>
      <c r="U40" s="238"/>
      <c r="V40" s="244"/>
      <c r="W40" s="245"/>
      <c r="X40" s="235"/>
      <c r="Y40" s="426"/>
      <c r="Z40" s="235"/>
      <c r="AA40" s="426"/>
      <c r="AB40" s="235"/>
      <c r="AC40" s="426"/>
      <c r="AD40" s="235"/>
      <c r="AE40" s="416"/>
      <c r="AF40" s="164"/>
      <c r="AG40" s="164"/>
      <c r="AH40" s="188">
        <v>0.05</v>
      </c>
      <c r="AI40" s="185">
        <v>1</v>
      </c>
      <c r="AJ40" s="186">
        <v>0.5</v>
      </c>
      <c r="AK40" s="187">
        <f t="shared" si="0"/>
        <v>2.5000000000000001E-2</v>
      </c>
      <c r="AL40" s="169"/>
      <c r="AM40" s="283" t="s">
        <v>307</v>
      </c>
      <c r="AN40" s="284"/>
      <c r="AO40" s="284"/>
      <c r="AP40" s="284"/>
      <c r="AQ40" s="284"/>
      <c r="AR40" s="284"/>
      <c r="AS40" s="284"/>
      <c r="AT40" s="285"/>
    </row>
    <row r="41" spans="1:49" ht="23.25" customHeight="1">
      <c r="A41" s="156"/>
      <c r="B41" s="312">
        <v>2</v>
      </c>
      <c r="C41" s="309" t="s">
        <v>317</v>
      </c>
      <c r="D41" s="158" t="s">
        <v>330</v>
      </c>
      <c r="E41" s="158" t="s">
        <v>351</v>
      </c>
      <c r="F41" s="159" t="s">
        <v>321</v>
      </c>
      <c r="G41" s="159" t="s">
        <v>309</v>
      </c>
      <c r="H41" s="159"/>
      <c r="I41" s="456"/>
      <c r="J41" s="196"/>
      <c r="K41" s="226"/>
      <c r="L41" s="229"/>
      <c r="M41" s="226"/>
      <c r="N41" s="229"/>
      <c r="O41" s="226"/>
      <c r="P41" s="229"/>
      <c r="Q41" s="226"/>
      <c r="R41" s="229"/>
      <c r="S41" s="226"/>
      <c r="T41" s="229"/>
      <c r="U41" s="226"/>
      <c r="V41" s="210"/>
      <c r="W41" s="211"/>
      <c r="X41" s="163"/>
      <c r="Y41" s="423"/>
      <c r="Z41" s="163"/>
      <c r="AA41" s="423"/>
      <c r="AB41" s="163"/>
      <c r="AC41" s="423"/>
      <c r="AD41" s="163"/>
      <c r="AE41" s="413"/>
      <c r="AF41" s="164"/>
      <c r="AG41" s="164"/>
      <c r="AH41" s="165">
        <v>0.05</v>
      </c>
      <c r="AI41" s="166">
        <v>1</v>
      </c>
      <c r="AJ41" s="167">
        <v>0.2</v>
      </c>
      <c r="AK41" s="168">
        <f>AH41*AI41*AJ41</f>
        <v>1.0000000000000002E-2</v>
      </c>
      <c r="AL41" s="169"/>
      <c r="AM41" s="338" t="s">
        <v>307</v>
      </c>
      <c r="AN41" s="339"/>
      <c r="AO41" s="339"/>
      <c r="AP41" s="339"/>
      <c r="AQ41" s="339"/>
      <c r="AR41" s="339"/>
      <c r="AS41" s="339"/>
      <c r="AT41" s="340"/>
      <c r="AV41" s="178"/>
      <c r="AW41" s="179"/>
    </row>
    <row r="42" spans="1:49" ht="23.25" customHeight="1">
      <c r="A42" s="156"/>
      <c r="B42" s="313"/>
      <c r="C42" s="310"/>
      <c r="D42" s="158" t="s">
        <v>330</v>
      </c>
      <c r="E42" s="158" t="s">
        <v>331</v>
      </c>
      <c r="F42" s="159" t="s">
        <v>321</v>
      </c>
      <c r="G42" s="159" t="s">
        <v>322</v>
      </c>
      <c r="H42" s="159"/>
      <c r="I42" s="456"/>
      <c r="J42" s="162"/>
      <c r="K42" s="227"/>
      <c r="L42" s="230"/>
      <c r="M42" s="227"/>
      <c r="N42" s="230"/>
      <c r="O42" s="227"/>
      <c r="P42" s="230"/>
      <c r="Q42" s="227"/>
      <c r="R42" s="230"/>
      <c r="S42" s="227"/>
      <c r="T42" s="230"/>
      <c r="U42" s="227"/>
      <c r="V42" s="210"/>
      <c r="W42" s="211"/>
      <c r="X42" s="163"/>
      <c r="Y42" s="423"/>
      <c r="Z42" s="163"/>
      <c r="AA42" s="423"/>
      <c r="AB42" s="163"/>
      <c r="AC42" s="423"/>
      <c r="AD42" s="163"/>
      <c r="AE42" s="413"/>
      <c r="AF42" s="164"/>
      <c r="AG42" s="164"/>
      <c r="AH42" s="165">
        <v>0.2</v>
      </c>
      <c r="AI42" s="166">
        <v>1</v>
      </c>
      <c r="AJ42" s="167">
        <v>0.2</v>
      </c>
      <c r="AK42" s="168">
        <f>AH42*AI42*AJ42</f>
        <v>4.0000000000000008E-2</v>
      </c>
      <c r="AL42" s="169">
        <v>1</v>
      </c>
      <c r="AM42" s="295" t="s">
        <v>307</v>
      </c>
      <c r="AN42" s="296"/>
      <c r="AO42" s="296"/>
      <c r="AP42" s="296"/>
      <c r="AQ42" s="296"/>
      <c r="AR42" s="296"/>
      <c r="AS42" s="296"/>
      <c r="AT42" s="297"/>
      <c r="AV42" s="178"/>
      <c r="AW42" s="179" t="s">
        <v>310</v>
      </c>
    </row>
    <row r="43" spans="1:49" ht="23.25" customHeight="1">
      <c r="A43" s="156"/>
      <c r="B43" s="313"/>
      <c r="C43" s="310"/>
      <c r="D43" s="158" t="s">
        <v>330</v>
      </c>
      <c r="E43" s="158" t="s">
        <v>351</v>
      </c>
      <c r="F43" s="159" t="s">
        <v>321</v>
      </c>
      <c r="G43" s="159" t="s">
        <v>309</v>
      </c>
      <c r="H43" s="159"/>
      <c r="I43" s="456"/>
      <c r="J43" s="162"/>
      <c r="K43" s="227"/>
      <c r="L43" s="230"/>
      <c r="M43" s="227"/>
      <c r="N43" s="230"/>
      <c r="O43" s="227"/>
      <c r="P43" s="230"/>
      <c r="Q43" s="227"/>
      <c r="R43" s="230"/>
      <c r="S43" s="227"/>
      <c r="T43" s="230"/>
      <c r="U43" s="227"/>
      <c r="V43" s="210"/>
      <c r="W43" s="211"/>
      <c r="X43" s="163"/>
      <c r="Y43" s="423"/>
      <c r="Z43" s="163"/>
      <c r="AA43" s="423"/>
      <c r="AB43" s="163"/>
      <c r="AC43" s="423"/>
      <c r="AD43" s="163"/>
      <c r="AE43" s="413"/>
      <c r="AF43" s="164"/>
      <c r="AG43" s="164"/>
      <c r="AH43" s="180">
        <v>0.3</v>
      </c>
      <c r="AI43" s="181">
        <v>1</v>
      </c>
      <c r="AJ43" s="182">
        <v>0.2</v>
      </c>
      <c r="AK43" s="183">
        <f>AH43*AI43*AJ43</f>
        <v>0.06</v>
      </c>
      <c r="AL43" s="169">
        <v>1</v>
      </c>
      <c r="AM43" s="295" t="s">
        <v>307</v>
      </c>
      <c r="AN43" s="296"/>
      <c r="AO43" s="296"/>
      <c r="AP43" s="296"/>
      <c r="AQ43" s="296"/>
      <c r="AR43" s="296"/>
      <c r="AS43" s="296"/>
      <c r="AT43" s="297"/>
    </row>
    <row r="44" spans="1:49" ht="23.25" customHeight="1">
      <c r="A44" s="156"/>
      <c r="B44" s="313"/>
      <c r="C44" s="310"/>
      <c r="D44" s="158" t="s">
        <v>330</v>
      </c>
      <c r="E44" s="158" t="s">
        <v>352</v>
      </c>
      <c r="F44" s="159" t="s">
        <v>321</v>
      </c>
      <c r="G44" s="159" t="s">
        <v>322</v>
      </c>
      <c r="H44" s="159"/>
      <c r="I44" s="456"/>
      <c r="J44" s="162"/>
      <c r="K44" s="227"/>
      <c r="L44" s="230"/>
      <c r="M44" s="227"/>
      <c r="N44" s="230"/>
      <c r="O44" s="227"/>
      <c r="P44" s="230"/>
      <c r="Q44" s="227"/>
      <c r="R44" s="230"/>
      <c r="S44" s="227"/>
      <c r="T44" s="230"/>
      <c r="U44" s="227"/>
      <c r="V44" s="210"/>
      <c r="W44" s="211"/>
      <c r="X44" s="163"/>
      <c r="Y44" s="423"/>
      <c r="Z44" s="163"/>
      <c r="AA44" s="423"/>
      <c r="AB44" s="163"/>
      <c r="AC44" s="423"/>
      <c r="AD44" s="163"/>
      <c r="AE44" s="413"/>
      <c r="AF44" s="164"/>
      <c r="AG44" s="164"/>
      <c r="AH44" s="184">
        <v>0.4</v>
      </c>
      <c r="AI44" s="185">
        <v>1</v>
      </c>
      <c r="AJ44" s="186">
        <v>0.2</v>
      </c>
      <c r="AK44" s="187">
        <f>AH44*AI44*AJ44</f>
        <v>8.0000000000000016E-2</v>
      </c>
      <c r="AL44" s="169">
        <v>0.8</v>
      </c>
      <c r="AM44" s="295" t="s">
        <v>307</v>
      </c>
      <c r="AN44" s="296"/>
      <c r="AO44" s="296"/>
      <c r="AP44" s="296"/>
      <c r="AQ44" s="296"/>
      <c r="AR44" s="296"/>
      <c r="AS44" s="296"/>
      <c r="AT44" s="297"/>
    </row>
    <row r="45" spans="1:49" ht="23.25" customHeight="1">
      <c r="A45" s="156"/>
      <c r="B45" s="313"/>
      <c r="C45" s="310"/>
      <c r="D45" s="158" t="s">
        <v>330</v>
      </c>
      <c r="E45" s="158" t="s">
        <v>351</v>
      </c>
      <c r="F45" s="159" t="s">
        <v>321</v>
      </c>
      <c r="G45" s="159" t="s">
        <v>309</v>
      </c>
      <c r="H45" s="159"/>
      <c r="I45" s="456"/>
      <c r="J45" s="162"/>
      <c r="K45" s="227"/>
      <c r="L45" s="230"/>
      <c r="M45" s="227"/>
      <c r="N45" s="230"/>
      <c r="O45" s="227"/>
      <c r="P45" s="230"/>
      <c r="Q45" s="227"/>
      <c r="R45" s="230"/>
      <c r="S45" s="227"/>
      <c r="T45" s="230"/>
      <c r="U45" s="227"/>
      <c r="V45" s="210"/>
      <c r="W45" s="211"/>
      <c r="X45" s="163"/>
      <c r="Y45" s="423"/>
      <c r="Z45" s="163"/>
      <c r="AA45" s="423"/>
      <c r="AB45" s="163"/>
      <c r="AC45" s="423"/>
      <c r="AD45" s="163"/>
      <c r="AE45" s="413"/>
      <c r="AF45" s="164"/>
      <c r="AG45" s="164"/>
      <c r="AH45" s="188">
        <v>0.05</v>
      </c>
      <c r="AI45" s="185">
        <v>1</v>
      </c>
      <c r="AJ45" s="186">
        <v>0.2</v>
      </c>
      <c r="AK45" s="187">
        <f>AH45*AI45*AJ45</f>
        <v>1.0000000000000002E-2</v>
      </c>
      <c r="AL45" s="169"/>
      <c r="AM45" s="295" t="s">
        <v>307</v>
      </c>
      <c r="AN45" s="296"/>
      <c r="AO45" s="296"/>
      <c r="AP45" s="296"/>
      <c r="AQ45" s="296"/>
      <c r="AR45" s="296"/>
      <c r="AS45" s="296"/>
      <c r="AT45" s="297"/>
    </row>
    <row r="46" spans="1:49" ht="23.25" customHeight="1">
      <c r="A46" s="156"/>
      <c r="B46" s="313"/>
      <c r="C46" s="310"/>
      <c r="D46" s="158" t="s">
        <v>330</v>
      </c>
      <c r="E46" s="158" t="s">
        <v>332</v>
      </c>
      <c r="F46" s="159" t="s">
        <v>321</v>
      </c>
      <c r="G46" s="159" t="s">
        <v>322</v>
      </c>
      <c r="H46" s="159"/>
      <c r="I46" s="456"/>
      <c r="J46" s="162"/>
      <c r="K46" s="227"/>
      <c r="L46" s="230"/>
      <c r="M46" s="227"/>
      <c r="N46" s="230"/>
      <c r="O46" s="227"/>
      <c r="P46" s="230"/>
      <c r="Q46" s="227"/>
      <c r="R46" s="230"/>
      <c r="S46" s="227"/>
      <c r="T46" s="230"/>
      <c r="U46" s="227"/>
      <c r="V46" s="210"/>
      <c r="W46" s="211"/>
      <c r="X46" s="163"/>
      <c r="Y46" s="423"/>
      <c r="Z46" s="163"/>
      <c r="AA46" s="423"/>
      <c r="AB46" s="163"/>
      <c r="AC46" s="423"/>
      <c r="AD46" s="163"/>
      <c r="AE46" s="413"/>
      <c r="AF46" s="164"/>
      <c r="AG46" s="164"/>
      <c r="AH46" s="188">
        <v>0.05</v>
      </c>
      <c r="AI46" s="185">
        <v>1</v>
      </c>
      <c r="AJ46" s="186">
        <v>0.2</v>
      </c>
      <c r="AK46" s="187">
        <f>AH46*AI46*AJ46</f>
        <v>1.0000000000000002E-2</v>
      </c>
      <c r="AL46" s="169"/>
      <c r="AM46" s="295" t="s">
        <v>307</v>
      </c>
      <c r="AN46" s="296"/>
      <c r="AO46" s="296"/>
      <c r="AP46" s="296"/>
      <c r="AQ46" s="296"/>
      <c r="AR46" s="296"/>
      <c r="AS46" s="296"/>
      <c r="AT46" s="297"/>
    </row>
    <row r="47" spans="1:49" ht="23.25" customHeight="1">
      <c r="A47" s="156"/>
      <c r="B47" s="313"/>
      <c r="C47" s="310"/>
      <c r="D47" s="158" t="s">
        <v>330</v>
      </c>
      <c r="E47" s="158" t="s">
        <v>351</v>
      </c>
      <c r="F47" s="159" t="s">
        <v>321</v>
      </c>
      <c r="G47" s="159" t="s">
        <v>309</v>
      </c>
      <c r="H47" s="159"/>
      <c r="I47" s="456"/>
      <c r="J47" s="162"/>
      <c r="K47" s="227"/>
      <c r="L47" s="230"/>
      <c r="M47" s="227"/>
      <c r="N47" s="230"/>
      <c r="O47" s="227"/>
      <c r="P47" s="230"/>
      <c r="Q47" s="227"/>
      <c r="R47" s="230"/>
      <c r="S47" s="227"/>
      <c r="T47" s="230"/>
      <c r="U47" s="227"/>
      <c r="V47" s="210"/>
      <c r="W47" s="211"/>
      <c r="X47" s="163"/>
      <c r="Y47" s="423"/>
      <c r="Z47" s="163"/>
      <c r="AA47" s="423"/>
      <c r="AB47" s="163"/>
      <c r="AC47" s="423"/>
      <c r="AD47" s="163"/>
      <c r="AE47" s="413"/>
      <c r="AF47" s="164"/>
      <c r="AG47" s="164"/>
      <c r="AH47" s="188"/>
      <c r="AI47" s="185"/>
      <c r="AJ47" s="186"/>
      <c r="AK47" s="187"/>
      <c r="AL47" s="169"/>
      <c r="AM47" s="283"/>
      <c r="AN47" s="284"/>
      <c r="AO47" s="284"/>
      <c r="AP47" s="284"/>
      <c r="AQ47" s="284"/>
      <c r="AR47" s="284"/>
      <c r="AS47" s="284"/>
      <c r="AT47" s="285"/>
    </row>
    <row r="48" spans="1:49" ht="23.25" customHeight="1">
      <c r="A48" s="156"/>
      <c r="B48" s="313"/>
      <c r="C48" s="310"/>
      <c r="D48" s="158" t="s">
        <v>330</v>
      </c>
      <c r="E48" s="158" t="s">
        <v>332</v>
      </c>
      <c r="F48" s="159" t="s">
        <v>321</v>
      </c>
      <c r="G48" s="159" t="s">
        <v>322</v>
      </c>
      <c r="H48" s="159"/>
      <c r="I48" s="456"/>
      <c r="J48" s="162"/>
      <c r="K48" s="227"/>
      <c r="L48" s="230"/>
      <c r="M48" s="227"/>
      <c r="N48" s="230"/>
      <c r="O48" s="227"/>
      <c r="P48" s="230"/>
      <c r="Q48" s="227"/>
      <c r="R48" s="230"/>
      <c r="S48" s="227"/>
      <c r="T48" s="230"/>
      <c r="U48" s="227"/>
      <c r="V48" s="210"/>
      <c r="W48" s="211"/>
      <c r="X48" s="163"/>
      <c r="Y48" s="423"/>
      <c r="Z48" s="163"/>
      <c r="AA48" s="423"/>
      <c r="AB48" s="163"/>
      <c r="AC48" s="423"/>
      <c r="AD48" s="163"/>
      <c r="AE48" s="413"/>
      <c r="AF48" s="164"/>
      <c r="AG48" s="164"/>
      <c r="AH48" s="188"/>
      <c r="AI48" s="185"/>
      <c r="AJ48" s="186"/>
      <c r="AK48" s="187"/>
      <c r="AL48" s="169"/>
      <c r="AM48" s="283"/>
      <c r="AN48" s="284"/>
      <c r="AO48" s="284"/>
      <c r="AP48" s="284"/>
      <c r="AQ48" s="284"/>
      <c r="AR48" s="284"/>
      <c r="AS48" s="284"/>
      <c r="AT48" s="285"/>
    </row>
    <row r="49" spans="1:46" ht="23.25" customHeight="1">
      <c r="A49" s="156"/>
      <c r="B49" s="313"/>
      <c r="C49" s="310"/>
      <c r="D49" s="158" t="s">
        <v>330</v>
      </c>
      <c r="E49" s="190" t="s">
        <v>351</v>
      </c>
      <c r="F49" s="159" t="s">
        <v>321</v>
      </c>
      <c r="G49" s="159" t="s">
        <v>309</v>
      </c>
      <c r="H49" s="209"/>
      <c r="I49" s="460"/>
      <c r="J49" s="162"/>
      <c r="K49" s="227"/>
      <c r="L49" s="230"/>
      <c r="M49" s="227"/>
      <c r="N49" s="230"/>
      <c r="O49" s="227"/>
      <c r="P49" s="230"/>
      <c r="Q49" s="227"/>
      <c r="R49" s="230"/>
      <c r="S49" s="227"/>
      <c r="T49" s="230"/>
      <c r="U49" s="227"/>
      <c r="V49" s="210"/>
      <c r="W49" s="211"/>
      <c r="X49" s="163"/>
      <c r="Y49" s="423"/>
      <c r="Z49" s="163"/>
      <c r="AA49" s="423"/>
      <c r="AB49" s="163"/>
      <c r="AC49" s="423"/>
      <c r="AD49" s="163"/>
      <c r="AE49" s="413"/>
      <c r="AF49" s="164"/>
      <c r="AG49" s="164"/>
      <c r="AH49" s="188">
        <v>0.05</v>
      </c>
      <c r="AI49" s="185">
        <v>1</v>
      </c>
      <c r="AJ49" s="186">
        <v>0.2</v>
      </c>
      <c r="AK49" s="187">
        <f>AH49*AI49*AJ49</f>
        <v>1.0000000000000002E-2</v>
      </c>
      <c r="AL49" s="169"/>
      <c r="AM49" s="295" t="s">
        <v>307</v>
      </c>
      <c r="AN49" s="296"/>
      <c r="AO49" s="296"/>
      <c r="AP49" s="296"/>
      <c r="AQ49" s="296"/>
      <c r="AR49" s="296"/>
      <c r="AS49" s="296"/>
      <c r="AT49" s="297"/>
    </row>
    <row r="50" spans="1:46" ht="23.25" customHeight="1">
      <c r="A50" s="156"/>
      <c r="B50" s="313"/>
      <c r="C50" s="310"/>
      <c r="D50" s="158" t="s">
        <v>330</v>
      </c>
      <c r="E50" s="158" t="s">
        <v>332</v>
      </c>
      <c r="F50" s="159" t="s">
        <v>321</v>
      </c>
      <c r="G50" s="159" t="s">
        <v>322</v>
      </c>
      <c r="H50" s="159"/>
      <c r="I50" s="456"/>
      <c r="J50" s="162"/>
      <c r="K50" s="227"/>
      <c r="L50" s="230"/>
      <c r="M50" s="227"/>
      <c r="N50" s="230"/>
      <c r="O50" s="227"/>
      <c r="P50" s="230"/>
      <c r="Q50" s="227"/>
      <c r="R50" s="230"/>
      <c r="S50" s="227"/>
      <c r="T50" s="230"/>
      <c r="U50" s="227"/>
      <c r="V50" s="210"/>
      <c r="W50" s="211"/>
      <c r="X50" s="163"/>
      <c r="Y50" s="423"/>
      <c r="Z50" s="163"/>
      <c r="AA50" s="423"/>
      <c r="AB50" s="163"/>
      <c r="AC50" s="423"/>
      <c r="AD50" s="163"/>
      <c r="AE50" s="413"/>
      <c r="AF50" s="164"/>
      <c r="AG50" s="164"/>
      <c r="AH50" s="188"/>
      <c r="AI50" s="185"/>
      <c r="AJ50" s="186"/>
      <c r="AK50" s="187"/>
      <c r="AL50" s="169"/>
      <c r="AM50" s="283"/>
      <c r="AN50" s="284"/>
      <c r="AO50" s="284"/>
      <c r="AP50" s="284"/>
      <c r="AQ50" s="284"/>
      <c r="AR50" s="284"/>
      <c r="AS50" s="284"/>
      <c r="AT50" s="285"/>
    </row>
    <row r="51" spans="1:46" ht="23.25" customHeight="1">
      <c r="A51" s="156"/>
      <c r="B51" s="313"/>
      <c r="C51" s="310"/>
      <c r="D51" s="158" t="s">
        <v>330</v>
      </c>
      <c r="E51" s="158" t="s">
        <v>351</v>
      </c>
      <c r="F51" s="159" t="s">
        <v>321</v>
      </c>
      <c r="G51" s="159" t="s">
        <v>309</v>
      </c>
      <c r="H51" s="159"/>
      <c r="I51" s="456"/>
      <c r="J51" s="162"/>
      <c r="K51" s="227"/>
      <c r="L51" s="230"/>
      <c r="M51" s="227"/>
      <c r="N51" s="230"/>
      <c r="O51" s="227"/>
      <c r="P51" s="230"/>
      <c r="Q51" s="227"/>
      <c r="R51" s="230"/>
      <c r="S51" s="227"/>
      <c r="T51" s="230"/>
      <c r="U51" s="227"/>
      <c r="V51" s="210"/>
      <c r="W51" s="211"/>
      <c r="X51" s="163"/>
      <c r="Y51" s="423"/>
      <c r="Z51" s="163"/>
      <c r="AA51" s="423"/>
      <c r="AB51" s="163"/>
      <c r="AC51" s="423"/>
      <c r="AD51" s="163"/>
      <c r="AE51" s="413"/>
      <c r="AF51" s="164"/>
      <c r="AG51" s="164"/>
      <c r="AH51" s="188"/>
      <c r="AI51" s="185"/>
      <c r="AJ51" s="186"/>
      <c r="AK51" s="187"/>
      <c r="AL51" s="169"/>
      <c r="AM51" s="283"/>
      <c r="AN51" s="284"/>
      <c r="AO51" s="284"/>
      <c r="AP51" s="284"/>
      <c r="AQ51" s="284"/>
      <c r="AR51" s="284"/>
      <c r="AS51" s="284"/>
      <c r="AT51" s="285"/>
    </row>
    <row r="52" spans="1:46" ht="23.25" customHeight="1">
      <c r="A52" s="156"/>
      <c r="B52" s="313"/>
      <c r="C52" s="310"/>
      <c r="D52" s="158" t="s">
        <v>330</v>
      </c>
      <c r="E52" s="158" t="s">
        <v>332</v>
      </c>
      <c r="F52" s="159" t="s">
        <v>321</v>
      </c>
      <c r="G52" s="159" t="s">
        <v>322</v>
      </c>
      <c r="H52" s="159"/>
      <c r="I52" s="456"/>
      <c r="J52" s="162"/>
      <c r="K52" s="227"/>
      <c r="L52" s="230"/>
      <c r="M52" s="227"/>
      <c r="N52" s="230"/>
      <c r="O52" s="227"/>
      <c r="P52" s="230"/>
      <c r="Q52" s="227"/>
      <c r="R52" s="230"/>
      <c r="S52" s="227"/>
      <c r="T52" s="230"/>
      <c r="U52" s="227"/>
      <c r="V52" s="210"/>
      <c r="W52" s="211"/>
      <c r="X52" s="163"/>
      <c r="Y52" s="423"/>
      <c r="Z52" s="163"/>
      <c r="AA52" s="423"/>
      <c r="AB52" s="163"/>
      <c r="AC52" s="423"/>
      <c r="AD52" s="163"/>
      <c r="AE52" s="413"/>
      <c r="AF52" s="164"/>
      <c r="AG52" s="164"/>
      <c r="AH52" s="188"/>
      <c r="AI52" s="185"/>
      <c r="AJ52" s="186"/>
      <c r="AK52" s="187"/>
      <c r="AL52" s="169"/>
      <c r="AM52" s="283"/>
      <c r="AN52" s="284"/>
      <c r="AO52" s="284"/>
      <c r="AP52" s="284"/>
      <c r="AQ52" s="284"/>
      <c r="AR52" s="284"/>
      <c r="AS52" s="284"/>
      <c r="AT52" s="285"/>
    </row>
    <row r="53" spans="1:46" ht="23.25" customHeight="1">
      <c r="A53" s="156"/>
      <c r="B53" s="313"/>
      <c r="C53" s="310"/>
      <c r="D53" s="158" t="s">
        <v>330</v>
      </c>
      <c r="E53" s="190" t="s">
        <v>351</v>
      </c>
      <c r="F53" s="159" t="s">
        <v>321</v>
      </c>
      <c r="G53" s="159" t="s">
        <v>309</v>
      </c>
      <c r="H53" s="159"/>
      <c r="I53" s="456"/>
      <c r="J53" s="162"/>
      <c r="K53" s="227"/>
      <c r="L53" s="230"/>
      <c r="M53" s="227"/>
      <c r="N53" s="230"/>
      <c r="O53" s="227"/>
      <c r="P53" s="230"/>
      <c r="Q53" s="227"/>
      <c r="R53" s="230"/>
      <c r="S53" s="227"/>
      <c r="T53" s="230"/>
      <c r="U53" s="227"/>
      <c r="V53" s="210"/>
      <c r="W53" s="211"/>
      <c r="X53" s="163"/>
      <c r="Y53" s="423"/>
      <c r="Z53" s="163"/>
      <c r="AA53" s="423"/>
      <c r="AB53" s="163"/>
      <c r="AC53" s="423"/>
      <c r="AD53" s="163"/>
      <c r="AE53" s="413"/>
      <c r="AF53" s="164"/>
      <c r="AG53" s="164"/>
      <c r="AH53" s="188"/>
      <c r="AI53" s="185"/>
      <c r="AJ53" s="186"/>
      <c r="AK53" s="187"/>
      <c r="AL53" s="169"/>
      <c r="AM53" s="283"/>
      <c r="AN53" s="284"/>
      <c r="AO53" s="284"/>
      <c r="AP53" s="284"/>
      <c r="AQ53" s="284"/>
      <c r="AR53" s="284"/>
      <c r="AS53" s="284"/>
      <c r="AT53" s="285"/>
    </row>
    <row r="54" spans="1:46" ht="23.25" customHeight="1">
      <c r="A54" s="156"/>
      <c r="B54" s="313"/>
      <c r="C54" s="310"/>
      <c r="D54" s="158" t="s">
        <v>330</v>
      </c>
      <c r="E54" s="158" t="s">
        <v>332</v>
      </c>
      <c r="F54" s="159" t="s">
        <v>321</v>
      </c>
      <c r="G54" s="159" t="s">
        <v>322</v>
      </c>
      <c r="H54" s="159"/>
      <c r="I54" s="456"/>
      <c r="J54" s="162"/>
      <c r="K54" s="227"/>
      <c r="L54" s="230"/>
      <c r="M54" s="227"/>
      <c r="N54" s="230"/>
      <c r="O54" s="227"/>
      <c r="P54" s="230"/>
      <c r="Q54" s="227"/>
      <c r="R54" s="230"/>
      <c r="S54" s="227"/>
      <c r="T54" s="230"/>
      <c r="U54" s="227"/>
      <c r="V54" s="210"/>
      <c r="W54" s="211"/>
      <c r="X54" s="163"/>
      <c r="Y54" s="423"/>
      <c r="Z54" s="163"/>
      <c r="AA54" s="423"/>
      <c r="AB54" s="163"/>
      <c r="AC54" s="423"/>
      <c r="AD54" s="163"/>
      <c r="AE54" s="413"/>
      <c r="AF54" s="164"/>
      <c r="AG54" s="164"/>
      <c r="AH54" s="188"/>
      <c r="AI54" s="185"/>
      <c r="AJ54" s="186"/>
      <c r="AK54" s="187"/>
      <c r="AL54" s="169"/>
      <c r="AM54" s="283"/>
      <c r="AN54" s="284"/>
      <c r="AO54" s="284"/>
      <c r="AP54" s="284"/>
      <c r="AQ54" s="284"/>
      <c r="AR54" s="284"/>
      <c r="AS54" s="284"/>
      <c r="AT54" s="285"/>
    </row>
    <row r="55" spans="1:46" ht="23.25" customHeight="1">
      <c r="A55" s="156"/>
      <c r="B55" s="313"/>
      <c r="C55" s="310"/>
      <c r="D55" s="158" t="s">
        <v>330</v>
      </c>
      <c r="E55" s="190" t="s">
        <v>351</v>
      </c>
      <c r="F55" s="159" t="s">
        <v>321</v>
      </c>
      <c r="G55" s="159" t="s">
        <v>309</v>
      </c>
      <c r="H55" s="159"/>
      <c r="I55" s="456"/>
      <c r="J55" s="162"/>
      <c r="K55" s="227"/>
      <c r="L55" s="230"/>
      <c r="M55" s="227"/>
      <c r="N55" s="230"/>
      <c r="O55" s="227"/>
      <c r="P55" s="230"/>
      <c r="Q55" s="227"/>
      <c r="R55" s="230"/>
      <c r="S55" s="227"/>
      <c r="T55" s="230"/>
      <c r="U55" s="227"/>
      <c r="V55" s="210"/>
      <c r="W55" s="211"/>
      <c r="X55" s="163"/>
      <c r="Y55" s="423"/>
      <c r="Z55" s="163"/>
      <c r="AA55" s="423"/>
      <c r="AB55" s="163"/>
      <c r="AC55" s="423"/>
      <c r="AD55" s="163"/>
      <c r="AE55" s="413"/>
      <c r="AF55" s="164"/>
      <c r="AG55" s="164"/>
      <c r="AH55" s="188"/>
      <c r="AI55" s="185"/>
      <c r="AJ55" s="186"/>
      <c r="AK55" s="187"/>
      <c r="AL55" s="169"/>
      <c r="AM55" s="283"/>
      <c r="AN55" s="284"/>
      <c r="AO55" s="284"/>
      <c r="AP55" s="284"/>
      <c r="AQ55" s="284"/>
      <c r="AR55" s="284"/>
      <c r="AS55" s="284"/>
      <c r="AT55" s="285"/>
    </row>
    <row r="56" spans="1:46" ht="23.25" customHeight="1">
      <c r="A56" s="156"/>
      <c r="B56" s="314"/>
      <c r="C56" s="311"/>
      <c r="D56" s="172" t="s">
        <v>330</v>
      </c>
      <c r="E56" s="172" t="s">
        <v>332</v>
      </c>
      <c r="F56" s="173" t="s">
        <v>321</v>
      </c>
      <c r="G56" s="173" t="s">
        <v>322</v>
      </c>
      <c r="H56" s="173"/>
      <c r="I56" s="461"/>
      <c r="J56" s="176"/>
      <c r="K56" s="228"/>
      <c r="L56" s="231"/>
      <c r="M56" s="228"/>
      <c r="N56" s="231"/>
      <c r="O56" s="228"/>
      <c r="P56" s="231"/>
      <c r="Q56" s="228"/>
      <c r="R56" s="231"/>
      <c r="S56" s="228"/>
      <c r="T56" s="231"/>
      <c r="U56" s="228"/>
      <c r="V56" s="212"/>
      <c r="W56" s="213"/>
      <c r="X56" s="177"/>
      <c r="Y56" s="424"/>
      <c r="Z56" s="177"/>
      <c r="AA56" s="424"/>
      <c r="AB56" s="177"/>
      <c r="AC56" s="424"/>
      <c r="AD56" s="177"/>
      <c r="AE56" s="414"/>
      <c r="AF56" s="164"/>
      <c r="AG56" s="164"/>
      <c r="AH56" s="188">
        <v>0.05</v>
      </c>
      <c r="AI56" s="185">
        <v>1</v>
      </c>
      <c r="AJ56" s="186">
        <v>0.2</v>
      </c>
      <c r="AK56" s="187">
        <f>AH56*AI56*AJ56</f>
        <v>1.0000000000000002E-2</v>
      </c>
      <c r="AL56" s="169"/>
      <c r="AM56" s="295" t="s">
        <v>307</v>
      </c>
      <c r="AN56" s="296"/>
      <c r="AO56" s="296"/>
      <c r="AP56" s="296"/>
      <c r="AQ56" s="296"/>
      <c r="AR56" s="296"/>
      <c r="AS56" s="296"/>
      <c r="AT56" s="297"/>
    </row>
    <row r="57" spans="1:46" ht="23.25" customHeight="1">
      <c r="A57" s="156"/>
      <c r="B57" s="288"/>
      <c r="C57" s="287"/>
      <c r="D57" s="189" t="s">
        <v>376</v>
      </c>
      <c r="E57" s="189" t="s">
        <v>377</v>
      </c>
      <c r="F57" s="219"/>
      <c r="G57" s="219" t="s">
        <v>378</v>
      </c>
      <c r="H57" s="219"/>
      <c r="I57" s="456"/>
      <c r="J57" s="454"/>
      <c r="K57" s="446"/>
      <c r="L57" s="447"/>
      <c r="M57" s="446"/>
      <c r="N57" s="447"/>
      <c r="O57" s="446"/>
      <c r="P57" s="447"/>
      <c r="Q57" s="446"/>
      <c r="R57" s="447"/>
      <c r="S57" s="446"/>
      <c r="T57" s="447"/>
      <c r="U57" s="446"/>
      <c r="V57" s="471"/>
      <c r="W57" s="472"/>
      <c r="X57" s="448"/>
      <c r="Y57" s="449"/>
      <c r="Z57" s="448"/>
      <c r="AA57" s="449"/>
      <c r="AB57" s="448"/>
      <c r="AC57" s="449"/>
      <c r="AD57" s="448"/>
      <c r="AE57" s="450"/>
      <c r="AF57" s="164"/>
      <c r="AG57" s="164"/>
      <c r="AH57" s="188"/>
      <c r="AI57" s="185"/>
      <c r="AJ57" s="186"/>
      <c r="AK57" s="187"/>
      <c r="AL57" s="169"/>
      <c r="AM57" s="283"/>
      <c r="AN57" s="284"/>
      <c r="AO57" s="284"/>
      <c r="AP57" s="284"/>
      <c r="AQ57" s="284"/>
      <c r="AR57" s="284"/>
      <c r="AS57" s="284"/>
      <c r="AT57" s="285"/>
    </row>
    <row r="58" spans="1:46" ht="23.25" customHeight="1">
      <c r="A58" s="156"/>
      <c r="B58" s="288"/>
      <c r="C58" s="287"/>
      <c r="D58" s="189"/>
      <c r="E58" s="189"/>
      <c r="F58" s="219"/>
      <c r="G58" s="219"/>
      <c r="H58" s="219"/>
      <c r="I58" s="456"/>
      <c r="J58" s="454"/>
      <c r="K58" s="446"/>
      <c r="L58" s="447"/>
      <c r="M58" s="446"/>
      <c r="N58" s="447"/>
      <c r="O58" s="446"/>
      <c r="P58" s="447"/>
      <c r="Q58" s="446"/>
      <c r="R58" s="447"/>
      <c r="S58" s="446"/>
      <c r="T58" s="447"/>
      <c r="U58" s="446"/>
      <c r="V58" s="471"/>
      <c r="W58" s="472"/>
      <c r="X58" s="448"/>
      <c r="Y58" s="449"/>
      <c r="Z58" s="448"/>
      <c r="AA58" s="449"/>
      <c r="AB58" s="448"/>
      <c r="AC58" s="449"/>
      <c r="AD58" s="448"/>
      <c r="AE58" s="450"/>
      <c r="AF58" s="164"/>
      <c r="AG58" s="164"/>
      <c r="AH58" s="188"/>
      <c r="AI58" s="185"/>
      <c r="AJ58" s="186"/>
      <c r="AK58" s="187"/>
      <c r="AL58" s="169"/>
      <c r="AM58" s="283"/>
      <c r="AN58" s="284"/>
      <c r="AO58" s="284"/>
      <c r="AP58" s="284"/>
      <c r="AQ58" s="284"/>
      <c r="AR58" s="284"/>
      <c r="AS58" s="284"/>
      <c r="AT58" s="285"/>
    </row>
    <row r="59" spans="1:46" ht="30.75" customHeight="1">
      <c r="A59" s="156"/>
      <c r="B59" s="332">
        <v>5</v>
      </c>
      <c r="C59" s="247"/>
      <c r="D59" s="248" t="s">
        <v>341</v>
      </c>
      <c r="E59" s="248" t="s">
        <v>342</v>
      </c>
      <c r="F59" s="249"/>
      <c r="G59" s="249" t="s">
        <v>343</v>
      </c>
      <c r="H59" s="249"/>
      <c r="I59" s="462"/>
      <c r="J59" s="250"/>
      <c r="K59" s="251"/>
      <c r="L59" s="252"/>
      <c r="M59" s="251"/>
      <c r="N59" s="252"/>
      <c r="O59" s="251"/>
      <c r="P59" s="252"/>
      <c r="Q59" s="251"/>
      <c r="R59" s="252"/>
      <c r="S59" s="251"/>
      <c r="T59" s="252"/>
      <c r="U59" s="251"/>
      <c r="V59" s="253"/>
      <c r="W59" s="254"/>
      <c r="X59" s="255"/>
      <c r="Y59" s="428"/>
      <c r="Z59" s="255"/>
      <c r="AA59" s="428"/>
      <c r="AB59" s="255"/>
      <c r="AC59" s="428"/>
      <c r="AD59" s="255"/>
      <c r="AE59" s="418"/>
      <c r="AF59" s="164"/>
      <c r="AG59" s="164"/>
      <c r="AH59" s="188"/>
      <c r="AI59" s="185"/>
      <c r="AJ59" s="186"/>
      <c r="AK59" s="187"/>
      <c r="AL59" s="169"/>
      <c r="AM59" s="283"/>
      <c r="AN59" s="284"/>
      <c r="AO59" s="284"/>
      <c r="AP59" s="284"/>
      <c r="AQ59" s="284"/>
      <c r="AR59" s="284"/>
      <c r="AS59" s="284"/>
      <c r="AT59" s="285"/>
    </row>
    <row r="60" spans="1:46" ht="49.5" customHeight="1">
      <c r="A60" s="156"/>
      <c r="B60" s="313"/>
      <c r="C60" s="346" t="s">
        <v>318</v>
      </c>
      <c r="D60" s="256" t="s">
        <v>336</v>
      </c>
      <c r="E60" s="256" t="s">
        <v>337</v>
      </c>
      <c r="F60" s="256" t="s">
        <v>335</v>
      </c>
      <c r="G60" s="257" t="s">
        <v>309</v>
      </c>
      <c r="H60" s="257"/>
      <c r="I60" s="463"/>
      <c r="J60" s="258"/>
      <c r="K60" s="259"/>
      <c r="L60" s="260"/>
      <c r="M60" s="259"/>
      <c r="N60" s="260"/>
      <c r="O60" s="259"/>
      <c r="P60" s="260"/>
      <c r="Q60" s="259"/>
      <c r="R60" s="260"/>
      <c r="S60" s="259"/>
      <c r="T60" s="260"/>
      <c r="U60" s="259"/>
      <c r="V60" s="260"/>
      <c r="W60" s="259"/>
      <c r="X60" s="261"/>
      <c r="Y60" s="429"/>
      <c r="Z60" s="261"/>
      <c r="AA60" s="429"/>
      <c r="AB60" s="261"/>
      <c r="AC60" s="429"/>
      <c r="AD60" s="261"/>
      <c r="AE60" s="419"/>
      <c r="AF60" s="164"/>
      <c r="AG60" s="164"/>
      <c r="AH60" s="188">
        <v>0.05</v>
      </c>
      <c r="AI60" s="185">
        <v>1</v>
      </c>
      <c r="AJ60" s="186">
        <v>0.5</v>
      </c>
      <c r="AK60" s="187">
        <f t="shared" si="0"/>
        <v>2.5000000000000001E-2</v>
      </c>
      <c r="AL60" s="169"/>
      <c r="AM60" s="283" t="s">
        <v>307</v>
      </c>
      <c r="AN60" s="284"/>
      <c r="AO60" s="284"/>
      <c r="AP60" s="284"/>
      <c r="AQ60" s="284"/>
      <c r="AR60" s="284"/>
      <c r="AS60" s="284"/>
      <c r="AT60" s="285"/>
    </row>
    <row r="61" spans="1:46" ht="50.25" customHeight="1">
      <c r="A61" s="156"/>
      <c r="B61" s="313"/>
      <c r="C61" s="346"/>
      <c r="D61" s="256" t="s">
        <v>339</v>
      </c>
      <c r="E61" s="256" t="s">
        <v>340</v>
      </c>
      <c r="F61" s="451" t="s">
        <v>369</v>
      </c>
      <c r="G61" s="257" t="s">
        <v>322</v>
      </c>
      <c r="H61" s="257"/>
      <c r="I61" s="463"/>
      <c r="J61" s="263"/>
      <c r="K61" s="259"/>
      <c r="L61" s="260"/>
      <c r="M61" s="259"/>
      <c r="N61" s="260"/>
      <c r="O61" s="259"/>
      <c r="P61" s="260"/>
      <c r="Q61" s="259"/>
      <c r="R61" s="260"/>
      <c r="S61" s="259"/>
      <c r="T61" s="260"/>
      <c r="U61" s="259"/>
      <c r="V61" s="264"/>
      <c r="W61" s="265"/>
      <c r="X61" s="261"/>
      <c r="Y61" s="429"/>
      <c r="Z61" s="261"/>
      <c r="AA61" s="429"/>
      <c r="AB61" s="261"/>
      <c r="AC61" s="429"/>
      <c r="AD61" s="261"/>
      <c r="AE61" s="419"/>
      <c r="AF61" s="164"/>
      <c r="AG61" s="164"/>
      <c r="AH61" s="188">
        <v>0.05</v>
      </c>
      <c r="AI61" s="185">
        <v>1</v>
      </c>
      <c r="AJ61" s="186">
        <v>0.5</v>
      </c>
      <c r="AK61" s="187">
        <f t="shared" si="0"/>
        <v>2.5000000000000001E-2</v>
      </c>
      <c r="AL61" s="169"/>
      <c r="AM61" s="283" t="s">
        <v>307</v>
      </c>
      <c r="AN61" s="284"/>
      <c r="AO61" s="284"/>
      <c r="AP61" s="284"/>
      <c r="AQ61" s="284"/>
      <c r="AR61" s="284"/>
      <c r="AS61" s="284"/>
      <c r="AT61" s="285"/>
    </row>
    <row r="62" spans="1:46" ht="35.25" customHeight="1">
      <c r="A62" s="156"/>
      <c r="B62" s="313"/>
      <c r="C62" s="346"/>
      <c r="D62" s="256" t="s">
        <v>338</v>
      </c>
      <c r="E62" s="256" t="s">
        <v>361</v>
      </c>
      <c r="F62" s="262" t="s">
        <v>321</v>
      </c>
      <c r="G62" s="257" t="s">
        <v>309</v>
      </c>
      <c r="H62" s="257"/>
      <c r="I62" s="463"/>
      <c r="J62" s="263"/>
      <c r="K62" s="259"/>
      <c r="L62" s="260"/>
      <c r="M62" s="259"/>
      <c r="N62" s="260"/>
      <c r="O62" s="259"/>
      <c r="P62" s="260"/>
      <c r="Q62" s="259"/>
      <c r="R62" s="260"/>
      <c r="S62" s="259"/>
      <c r="T62" s="260"/>
      <c r="U62" s="259"/>
      <c r="V62" s="264"/>
      <c r="W62" s="265"/>
      <c r="X62" s="261"/>
      <c r="Y62" s="429"/>
      <c r="Z62" s="261"/>
      <c r="AA62" s="429"/>
      <c r="AB62" s="261"/>
      <c r="AC62" s="429"/>
      <c r="AD62" s="261"/>
      <c r="AE62" s="419"/>
      <c r="AF62" s="164"/>
      <c r="AG62" s="164"/>
      <c r="AH62" s="188">
        <v>0.05</v>
      </c>
      <c r="AI62" s="185">
        <v>1</v>
      </c>
      <c r="AJ62" s="186">
        <v>0.5</v>
      </c>
      <c r="AK62" s="187">
        <f t="shared" si="0"/>
        <v>2.5000000000000001E-2</v>
      </c>
      <c r="AL62" s="169"/>
      <c r="AM62" s="283" t="s">
        <v>307</v>
      </c>
      <c r="AN62" s="284"/>
      <c r="AO62" s="284"/>
      <c r="AP62" s="284"/>
      <c r="AQ62" s="284"/>
      <c r="AR62" s="284"/>
      <c r="AS62" s="284"/>
      <c r="AT62" s="285"/>
    </row>
    <row r="63" spans="1:46" ht="33">
      <c r="A63" s="156"/>
      <c r="B63" s="313"/>
      <c r="C63" s="346"/>
      <c r="D63" s="256" t="s">
        <v>338</v>
      </c>
      <c r="E63" s="256" t="s">
        <v>362</v>
      </c>
      <c r="F63" s="262" t="s">
        <v>321</v>
      </c>
      <c r="G63" s="257" t="s">
        <v>309</v>
      </c>
      <c r="H63" s="257"/>
      <c r="I63" s="463"/>
      <c r="J63" s="263"/>
      <c r="K63" s="259"/>
      <c r="L63" s="260"/>
      <c r="M63" s="259"/>
      <c r="N63" s="260"/>
      <c r="O63" s="259"/>
      <c r="P63" s="260"/>
      <c r="Q63" s="259"/>
      <c r="R63" s="260"/>
      <c r="S63" s="259"/>
      <c r="T63" s="260"/>
      <c r="U63" s="259"/>
      <c r="V63" s="264"/>
      <c r="W63" s="265"/>
      <c r="X63" s="261"/>
      <c r="Y63" s="429"/>
      <c r="Z63" s="261"/>
      <c r="AA63" s="429"/>
      <c r="AB63" s="261"/>
      <c r="AC63" s="429"/>
      <c r="AD63" s="261"/>
      <c r="AE63" s="419"/>
      <c r="AF63" s="164"/>
      <c r="AG63" s="164"/>
      <c r="AH63" s="188">
        <v>0.05</v>
      </c>
      <c r="AI63" s="185">
        <v>1</v>
      </c>
      <c r="AJ63" s="186">
        <v>0.5</v>
      </c>
      <c r="AK63" s="187">
        <f t="shared" si="0"/>
        <v>2.5000000000000001E-2</v>
      </c>
      <c r="AL63" s="169"/>
      <c r="AM63" s="283"/>
      <c r="AN63" s="284"/>
      <c r="AO63" s="284"/>
      <c r="AP63" s="284"/>
      <c r="AQ63" s="284"/>
      <c r="AR63" s="284"/>
      <c r="AS63" s="284"/>
      <c r="AT63" s="285"/>
    </row>
    <row r="64" spans="1:46" ht="33">
      <c r="A64" s="156"/>
      <c r="B64" s="313"/>
      <c r="C64" s="346"/>
      <c r="D64" s="256" t="s">
        <v>349</v>
      </c>
      <c r="E64" s="256" t="s">
        <v>350</v>
      </c>
      <c r="F64" s="262" t="s">
        <v>321</v>
      </c>
      <c r="G64" s="257" t="s">
        <v>309</v>
      </c>
      <c r="H64" s="257"/>
      <c r="I64" s="463"/>
      <c r="J64" s="263"/>
      <c r="K64" s="259"/>
      <c r="L64" s="260"/>
      <c r="M64" s="259"/>
      <c r="N64" s="260"/>
      <c r="O64" s="259"/>
      <c r="P64" s="260"/>
      <c r="Q64" s="259"/>
      <c r="R64" s="260"/>
      <c r="S64" s="259"/>
      <c r="T64" s="260"/>
      <c r="U64" s="259"/>
      <c r="V64" s="264"/>
      <c r="W64" s="265"/>
      <c r="X64" s="261"/>
      <c r="Y64" s="429"/>
      <c r="Z64" s="261"/>
      <c r="AA64" s="429"/>
      <c r="AB64" s="261"/>
      <c r="AC64" s="429"/>
      <c r="AD64" s="261"/>
      <c r="AE64" s="419"/>
      <c r="AF64" s="164"/>
      <c r="AG64" s="164"/>
      <c r="AH64" s="188">
        <v>0.05</v>
      </c>
      <c r="AI64" s="185">
        <v>1</v>
      </c>
      <c r="AJ64" s="186">
        <v>0.5</v>
      </c>
      <c r="AK64" s="187">
        <f t="shared" si="0"/>
        <v>2.5000000000000001E-2</v>
      </c>
      <c r="AL64" s="169"/>
      <c r="AM64" s="295"/>
      <c r="AN64" s="296"/>
      <c r="AO64" s="296"/>
      <c r="AP64" s="296"/>
      <c r="AQ64" s="296"/>
      <c r="AR64" s="296"/>
      <c r="AS64" s="296"/>
      <c r="AT64" s="297"/>
    </row>
    <row r="65" spans="1:46" ht="23.25" customHeight="1">
      <c r="A65" s="156"/>
      <c r="B65" s="313"/>
      <c r="C65" s="346"/>
      <c r="D65" s="256"/>
      <c r="E65" s="256"/>
      <c r="F65" s="262" t="s">
        <v>321</v>
      </c>
      <c r="G65" s="257" t="s">
        <v>322</v>
      </c>
      <c r="H65" s="266"/>
      <c r="I65" s="464"/>
      <c r="J65" s="263"/>
      <c r="K65" s="259"/>
      <c r="L65" s="260"/>
      <c r="M65" s="259"/>
      <c r="N65" s="260"/>
      <c r="O65" s="259"/>
      <c r="P65" s="260"/>
      <c r="Q65" s="259"/>
      <c r="R65" s="260"/>
      <c r="S65" s="259"/>
      <c r="T65" s="260"/>
      <c r="U65" s="259"/>
      <c r="V65" s="264"/>
      <c r="W65" s="265"/>
      <c r="X65" s="261"/>
      <c r="Y65" s="429"/>
      <c r="Z65" s="261"/>
      <c r="AA65" s="429"/>
      <c r="AB65" s="261"/>
      <c r="AC65" s="429"/>
      <c r="AD65" s="261"/>
      <c r="AE65" s="419"/>
      <c r="AF65" s="164"/>
      <c r="AG65" s="164"/>
      <c r="AH65" s="188">
        <v>0.05</v>
      </c>
      <c r="AI65" s="185">
        <v>1</v>
      </c>
      <c r="AJ65" s="191">
        <v>0.5</v>
      </c>
      <c r="AK65" s="187">
        <f t="shared" si="0"/>
        <v>2.5000000000000001E-2</v>
      </c>
      <c r="AL65" s="169"/>
      <c r="AM65" s="295"/>
      <c r="AN65" s="296"/>
      <c r="AO65" s="296"/>
      <c r="AP65" s="296"/>
      <c r="AQ65" s="296"/>
      <c r="AR65" s="296"/>
      <c r="AS65" s="296"/>
      <c r="AT65" s="297"/>
    </row>
    <row r="66" spans="1:46" ht="49.5">
      <c r="A66" s="156"/>
      <c r="B66" s="313"/>
      <c r="C66" s="387"/>
      <c r="D66" s="395" t="s">
        <v>344</v>
      </c>
      <c r="E66" s="397" t="s">
        <v>345</v>
      </c>
      <c r="F66" s="396"/>
      <c r="G66" s="398" t="s">
        <v>346</v>
      </c>
      <c r="H66" s="388"/>
      <c r="I66" s="465"/>
      <c r="J66" s="389"/>
      <c r="K66" s="390"/>
      <c r="L66" s="391"/>
      <c r="M66" s="390"/>
      <c r="N66" s="391"/>
      <c r="O66" s="390"/>
      <c r="P66" s="391"/>
      <c r="Q66" s="390"/>
      <c r="R66" s="391"/>
      <c r="S66" s="390"/>
      <c r="T66" s="391"/>
      <c r="U66" s="390"/>
      <c r="V66" s="392"/>
      <c r="W66" s="393"/>
      <c r="X66" s="394"/>
      <c r="Y66" s="430"/>
      <c r="Z66" s="394"/>
      <c r="AA66" s="430"/>
      <c r="AB66" s="394"/>
      <c r="AC66" s="430"/>
      <c r="AD66" s="394"/>
      <c r="AE66" s="420"/>
      <c r="AF66" s="164"/>
      <c r="AG66" s="164"/>
      <c r="AH66" s="188"/>
      <c r="AI66" s="185"/>
      <c r="AJ66" s="191"/>
      <c r="AK66" s="187"/>
      <c r="AL66" s="169"/>
      <c r="AM66" s="283"/>
      <c r="AN66" s="284"/>
      <c r="AO66" s="284"/>
      <c r="AP66" s="284"/>
      <c r="AQ66" s="284"/>
      <c r="AR66" s="284"/>
      <c r="AS66" s="284"/>
      <c r="AT66" s="285"/>
    </row>
    <row r="67" spans="1:46" ht="33">
      <c r="A67" s="156"/>
      <c r="B67" s="313"/>
      <c r="C67" s="387"/>
      <c r="D67" s="399" t="s">
        <v>357</v>
      </c>
      <c r="E67" s="400" t="s">
        <v>358</v>
      </c>
      <c r="F67" s="401"/>
      <c r="G67" s="402" t="s">
        <v>346</v>
      </c>
      <c r="H67" s="388"/>
      <c r="I67" s="465"/>
      <c r="J67" s="389"/>
      <c r="K67" s="390"/>
      <c r="L67" s="391"/>
      <c r="M67" s="390"/>
      <c r="N67" s="391"/>
      <c r="O67" s="390"/>
      <c r="P67" s="391"/>
      <c r="Q67" s="390"/>
      <c r="R67" s="391"/>
      <c r="S67" s="445"/>
      <c r="T67" s="391"/>
      <c r="U67" s="390"/>
      <c r="V67" s="392"/>
      <c r="W67" s="393"/>
      <c r="X67" s="394"/>
      <c r="Y67" s="430"/>
      <c r="Z67" s="394"/>
      <c r="AA67" s="430"/>
      <c r="AB67" s="394"/>
      <c r="AC67" s="430"/>
      <c r="AD67" s="394"/>
      <c r="AE67" s="420"/>
      <c r="AF67" s="164"/>
      <c r="AG67" s="164"/>
      <c r="AH67" s="188"/>
      <c r="AI67" s="185"/>
      <c r="AJ67" s="191"/>
      <c r="AK67" s="187"/>
      <c r="AL67" s="169"/>
      <c r="AM67" s="283"/>
      <c r="AN67" s="284"/>
      <c r="AO67" s="284"/>
      <c r="AP67" s="284"/>
      <c r="AQ67" s="284"/>
      <c r="AR67" s="284"/>
      <c r="AS67" s="284"/>
      <c r="AT67" s="285"/>
    </row>
    <row r="68" spans="1:46" ht="49.5">
      <c r="A68" s="156"/>
      <c r="B68" s="313"/>
      <c r="C68" s="387"/>
      <c r="D68" s="399" t="s">
        <v>368</v>
      </c>
      <c r="E68" s="400"/>
      <c r="F68" s="401"/>
      <c r="G68" s="402" t="s">
        <v>370</v>
      </c>
      <c r="H68" s="388"/>
      <c r="I68" s="465"/>
      <c r="J68" s="389"/>
      <c r="K68" s="390"/>
      <c r="L68" s="391"/>
      <c r="M68" s="390"/>
      <c r="N68" s="391"/>
      <c r="O68" s="390"/>
      <c r="P68" s="391"/>
      <c r="Q68" s="390"/>
      <c r="R68" s="391"/>
      <c r="S68" s="390"/>
      <c r="T68" s="391"/>
      <c r="U68" s="390"/>
      <c r="V68" s="392"/>
      <c r="W68" s="393"/>
      <c r="X68" s="394"/>
      <c r="Y68" s="430"/>
      <c r="Z68" s="394"/>
      <c r="AA68" s="430"/>
      <c r="AB68" s="394"/>
      <c r="AC68" s="430"/>
      <c r="AD68" s="394"/>
      <c r="AE68" s="420"/>
      <c r="AF68" s="164"/>
      <c r="AG68" s="164"/>
      <c r="AH68" s="188"/>
      <c r="AI68" s="185"/>
      <c r="AJ68" s="191"/>
      <c r="AK68" s="187"/>
      <c r="AL68" s="169"/>
      <c r="AM68" s="283"/>
      <c r="AN68" s="284"/>
      <c r="AO68" s="284"/>
      <c r="AP68" s="284"/>
      <c r="AQ68" s="284"/>
      <c r="AR68" s="284"/>
      <c r="AS68" s="284"/>
      <c r="AT68" s="285"/>
    </row>
    <row r="69" spans="1:46" ht="18.75">
      <c r="A69" s="156"/>
      <c r="B69" s="313"/>
      <c r="C69" s="387"/>
      <c r="D69" s="399"/>
      <c r="E69" s="400"/>
      <c r="F69" s="401"/>
      <c r="G69" s="402"/>
      <c r="H69" s="388"/>
      <c r="I69" s="465"/>
      <c r="J69" s="389"/>
      <c r="K69" s="390"/>
      <c r="L69" s="391"/>
      <c r="M69" s="390"/>
      <c r="N69" s="391"/>
      <c r="O69" s="390"/>
      <c r="P69" s="391"/>
      <c r="Q69" s="390"/>
      <c r="R69" s="391"/>
      <c r="S69" s="390"/>
      <c r="T69" s="391"/>
      <c r="U69" s="390"/>
      <c r="V69" s="392"/>
      <c r="W69" s="393"/>
      <c r="X69" s="394"/>
      <c r="Y69" s="430"/>
      <c r="Z69" s="394"/>
      <c r="AA69" s="430"/>
      <c r="AB69" s="394"/>
      <c r="AC69" s="430"/>
      <c r="AD69" s="394"/>
      <c r="AE69" s="420"/>
      <c r="AF69" s="164"/>
      <c r="AG69" s="164"/>
      <c r="AH69" s="188"/>
      <c r="AI69" s="185"/>
      <c r="AJ69" s="191"/>
      <c r="AK69" s="187"/>
      <c r="AL69" s="169"/>
      <c r="AM69" s="283"/>
      <c r="AN69" s="284"/>
      <c r="AO69" s="284"/>
      <c r="AP69" s="284"/>
      <c r="AQ69" s="284"/>
      <c r="AR69" s="284"/>
      <c r="AS69" s="284"/>
      <c r="AT69" s="285"/>
    </row>
    <row r="70" spans="1:46" ht="18.75">
      <c r="A70" s="156"/>
      <c r="B70" s="313"/>
      <c r="C70" s="387"/>
      <c r="D70" s="399"/>
      <c r="E70" s="400"/>
      <c r="F70" s="401"/>
      <c r="G70" s="402"/>
      <c r="H70" s="388"/>
      <c r="I70" s="465"/>
      <c r="J70" s="389"/>
      <c r="K70" s="390"/>
      <c r="L70" s="391"/>
      <c r="M70" s="390"/>
      <c r="N70" s="391"/>
      <c r="O70" s="390"/>
      <c r="P70" s="391"/>
      <c r="Q70" s="390"/>
      <c r="R70" s="391"/>
      <c r="S70" s="390"/>
      <c r="T70" s="391"/>
      <c r="U70" s="390"/>
      <c r="V70" s="392"/>
      <c r="W70" s="393"/>
      <c r="X70" s="394"/>
      <c r="Y70" s="430"/>
      <c r="Z70" s="394"/>
      <c r="AA70" s="430"/>
      <c r="AB70" s="394"/>
      <c r="AC70" s="430"/>
      <c r="AD70" s="394"/>
      <c r="AE70" s="420"/>
      <c r="AF70" s="164"/>
      <c r="AG70" s="164"/>
      <c r="AH70" s="188"/>
      <c r="AI70" s="185"/>
      <c r="AJ70" s="191"/>
      <c r="AK70" s="187"/>
      <c r="AL70" s="169"/>
      <c r="AM70" s="283"/>
      <c r="AN70" s="284"/>
      <c r="AO70" s="284"/>
      <c r="AP70" s="284"/>
      <c r="AQ70" s="284"/>
      <c r="AR70" s="284"/>
      <c r="AS70" s="284"/>
      <c r="AT70" s="285"/>
    </row>
    <row r="71" spans="1:46" ht="18.75">
      <c r="A71" s="156"/>
      <c r="B71" s="313"/>
      <c r="C71" s="387"/>
      <c r="D71" s="399"/>
      <c r="E71" s="400"/>
      <c r="F71" s="401"/>
      <c r="G71" s="402"/>
      <c r="H71" s="388"/>
      <c r="I71" s="465"/>
      <c r="J71" s="389"/>
      <c r="K71" s="390"/>
      <c r="L71" s="391"/>
      <c r="M71" s="390"/>
      <c r="N71" s="391"/>
      <c r="O71" s="390"/>
      <c r="P71" s="391"/>
      <c r="Q71" s="390"/>
      <c r="R71" s="391"/>
      <c r="S71" s="390"/>
      <c r="T71" s="391"/>
      <c r="U71" s="390"/>
      <c r="V71" s="392"/>
      <c r="W71" s="393"/>
      <c r="X71" s="394"/>
      <c r="Y71" s="430"/>
      <c r="Z71" s="394"/>
      <c r="AA71" s="430"/>
      <c r="AB71" s="394"/>
      <c r="AC71" s="430"/>
      <c r="AD71" s="394"/>
      <c r="AE71" s="420"/>
      <c r="AF71" s="164"/>
      <c r="AG71" s="164"/>
      <c r="AH71" s="188"/>
      <c r="AI71" s="185"/>
      <c r="AJ71" s="191"/>
      <c r="AK71" s="187"/>
      <c r="AL71" s="169"/>
      <c r="AM71" s="283"/>
      <c r="AN71" s="284"/>
      <c r="AO71" s="284"/>
      <c r="AP71" s="284"/>
      <c r="AQ71" s="284"/>
      <c r="AR71" s="284"/>
      <c r="AS71" s="284"/>
      <c r="AT71" s="285"/>
    </row>
    <row r="72" spans="1:46" ht="18.75">
      <c r="A72" s="156"/>
      <c r="B72" s="313"/>
      <c r="C72" s="387"/>
      <c r="D72" s="399"/>
      <c r="E72" s="400"/>
      <c r="F72" s="401"/>
      <c r="G72" s="402"/>
      <c r="H72" s="388"/>
      <c r="I72" s="465"/>
      <c r="J72" s="389"/>
      <c r="K72" s="390"/>
      <c r="L72" s="391"/>
      <c r="M72" s="390"/>
      <c r="N72" s="391"/>
      <c r="O72" s="390"/>
      <c r="P72" s="391"/>
      <c r="Q72" s="390"/>
      <c r="R72" s="391"/>
      <c r="S72" s="390"/>
      <c r="T72" s="391"/>
      <c r="U72" s="390"/>
      <c r="V72" s="392"/>
      <c r="W72" s="393"/>
      <c r="X72" s="394"/>
      <c r="Y72" s="430"/>
      <c r="Z72" s="394"/>
      <c r="AA72" s="430"/>
      <c r="AB72" s="394"/>
      <c r="AC72" s="430"/>
      <c r="AD72" s="394"/>
      <c r="AE72" s="420"/>
      <c r="AF72" s="164"/>
      <c r="AG72" s="164"/>
      <c r="AH72" s="188"/>
      <c r="AI72" s="185"/>
      <c r="AJ72" s="191"/>
      <c r="AK72" s="187"/>
      <c r="AL72" s="169"/>
      <c r="AM72" s="283"/>
      <c r="AN72" s="284"/>
      <c r="AO72" s="284"/>
      <c r="AP72" s="284"/>
      <c r="AQ72" s="284"/>
      <c r="AR72" s="284"/>
      <c r="AS72" s="284"/>
      <c r="AT72" s="285"/>
    </row>
    <row r="73" spans="1:46" ht="18.75">
      <c r="A73" s="156"/>
      <c r="B73" s="313"/>
      <c r="C73" s="387"/>
      <c r="D73" s="399"/>
      <c r="E73" s="400"/>
      <c r="F73" s="401"/>
      <c r="G73" s="402"/>
      <c r="H73" s="388"/>
      <c r="I73" s="465"/>
      <c r="J73" s="389"/>
      <c r="K73" s="390"/>
      <c r="L73" s="391"/>
      <c r="M73" s="390"/>
      <c r="N73" s="391"/>
      <c r="O73" s="390"/>
      <c r="P73" s="391"/>
      <c r="Q73" s="390"/>
      <c r="R73" s="391"/>
      <c r="S73" s="390"/>
      <c r="T73" s="391"/>
      <c r="U73" s="390"/>
      <c r="V73" s="392"/>
      <c r="W73" s="393"/>
      <c r="X73" s="394"/>
      <c r="Y73" s="430"/>
      <c r="Z73" s="394"/>
      <c r="AA73" s="430"/>
      <c r="AB73" s="394"/>
      <c r="AC73" s="430"/>
      <c r="AD73" s="394"/>
      <c r="AE73" s="420"/>
      <c r="AF73" s="164"/>
      <c r="AG73" s="164"/>
      <c r="AH73" s="188"/>
      <c r="AI73" s="185"/>
      <c r="AJ73" s="191"/>
      <c r="AK73" s="187"/>
      <c r="AL73" s="169"/>
      <c r="AM73" s="283"/>
      <c r="AN73" s="284"/>
      <c r="AO73" s="284"/>
      <c r="AP73" s="284"/>
      <c r="AQ73" s="284"/>
      <c r="AR73" s="284"/>
      <c r="AS73" s="284"/>
      <c r="AT73" s="285"/>
    </row>
    <row r="74" spans="1:46" ht="18.75">
      <c r="A74" s="156"/>
      <c r="B74" s="313"/>
      <c r="C74" s="387"/>
      <c r="D74" s="399"/>
      <c r="E74" s="400"/>
      <c r="F74" s="401"/>
      <c r="G74" s="402"/>
      <c r="H74" s="388"/>
      <c r="I74" s="465"/>
      <c r="J74" s="389"/>
      <c r="K74" s="390"/>
      <c r="L74" s="391"/>
      <c r="M74" s="390"/>
      <c r="N74" s="391"/>
      <c r="O74" s="390"/>
      <c r="P74" s="391"/>
      <c r="Q74" s="390"/>
      <c r="R74" s="391"/>
      <c r="S74" s="390"/>
      <c r="T74" s="391"/>
      <c r="U74" s="390"/>
      <c r="V74" s="392"/>
      <c r="W74" s="393"/>
      <c r="X74" s="394"/>
      <c r="Y74" s="430"/>
      <c r="Z74" s="394"/>
      <c r="AA74" s="430"/>
      <c r="AB74" s="394"/>
      <c r="AC74" s="430"/>
      <c r="AD74" s="394"/>
      <c r="AE74" s="420"/>
      <c r="AF74" s="164"/>
      <c r="AG74" s="164"/>
      <c r="AH74" s="188"/>
      <c r="AI74" s="185"/>
      <c r="AJ74" s="191"/>
      <c r="AK74" s="187"/>
      <c r="AL74" s="169"/>
      <c r="AM74" s="283"/>
      <c r="AN74" s="284"/>
      <c r="AO74" s="284"/>
      <c r="AP74" s="284"/>
      <c r="AQ74" s="284"/>
      <c r="AR74" s="284"/>
      <c r="AS74" s="284"/>
      <c r="AT74" s="285"/>
    </row>
    <row r="75" spans="1:46" ht="18.75">
      <c r="A75" s="156"/>
      <c r="B75" s="313"/>
      <c r="C75" s="387"/>
      <c r="D75" s="399"/>
      <c r="E75" s="400"/>
      <c r="F75" s="401"/>
      <c r="G75" s="402"/>
      <c r="H75" s="388"/>
      <c r="I75" s="465"/>
      <c r="J75" s="389"/>
      <c r="K75" s="390"/>
      <c r="L75" s="391"/>
      <c r="M75" s="390"/>
      <c r="N75" s="391"/>
      <c r="O75" s="390"/>
      <c r="P75" s="391"/>
      <c r="Q75" s="390"/>
      <c r="R75" s="391"/>
      <c r="S75" s="390"/>
      <c r="T75" s="391"/>
      <c r="U75" s="390"/>
      <c r="V75" s="392"/>
      <c r="W75" s="393"/>
      <c r="X75" s="394"/>
      <c r="Y75" s="430"/>
      <c r="Z75" s="394"/>
      <c r="AA75" s="430"/>
      <c r="AB75" s="394"/>
      <c r="AC75" s="430"/>
      <c r="AD75" s="394"/>
      <c r="AE75" s="420"/>
      <c r="AF75" s="164"/>
      <c r="AG75" s="164"/>
      <c r="AH75" s="188"/>
      <c r="AI75" s="185"/>
      <c r="AJ75" s="191"/>
      <c r="AK75" s="187"/>
      <c r="AL75" s="169"/>
      <c r="AM75" s="283"/>
      <c r="AN75" s="284"/>
      <c r="AO75" s="284"/>
      <c r="AP75" s="284"/>
      <c r="AQ75" s="284"/>
      <c r="AR75" s="284"/>
      <c r="AS75" s="284"/>
      <c r="AT75" s="285"/>
    </row>
    <row r="76" spans="1:46" ht="18.75">
      <c r="A76" s="156"/>
      <c r="B76" s="313"/>
      <c r="C76" s="387"/>
      <c r="D76" s="399"/>
      <c r="E76" s="400"/>
      <c r="F76" s="401"/>
      <c r="G76" s="402"/>
      <c r="H76" s="388"/>
      <c r="I76" s="465"/>
      <c r="J76" s="389"/>
      <c r="K76" s="390"/>
      <c r="L76" s="391"/>
      <c r="M76" s="390"/>
      <c r="N76" s="391"/>
      <c r="O76" s="390"/>
      <c r="P76" s="391"/>
      <c r="Q76" s="390"/>
      <c r="R76" s="391"/>
      <c r="S76" s="390"/>
      <c r="T76" s="391"/>
      <c r="U76" s="390"/>
      <c r="V76" s="392"/>
      <c r="W76" s="393"/>
      <c r="X76" s="394"/>
      <c r="Y76" s="430"/>
      <c r="Z76" s="394"/>
      <c r="AA76" s="430"/>
      <c r="AB76" s="394"/>
      <c r="AC76" s="430"/>
      <c r="AD76" s="394"/>
      <c r="AE76" s="420"/>
      <c r="AF76" s="164"/>
      <c r="AG76" s="164"/>
      <c r="AH76" s="188"/>
      <c r="AI76" s="185"/>
      <c r="AJ76" s="191"/>
      <c r="AK76" s="187"/>
      <c r="AL76" s="169"/>
      <c r="AM76" s="283"/>
      <c r="AN76" s="284"/>
      <c r="AO76" s="284"/>
      <c r="AP76" s="284"/>
      <c r="AQ76" s="284"/>
      <c r="AR76" s="284"/>
      <c r="AS76" s="284"/>
      <c r="AT76" s="285"/>
    </row>
    <row r="77" spans="1:46" ht="18.75">
      <c r="A77" s="156"/>
      <c r="B77" s="313"/>
      <c r="C77" s="387"/>
      <c r="D77" s="399"/>
      <c r="E77" s="400"/>
      <c r="F77" s="401"/>
      <c r="G77" s="402"/>
      <c r="H77" s="388"/>
      <c r="I77" s="466"/>
      <c r="J77" s="389"/>
      <c r="K77" s="390"/>
      <c r="L77" s="391"/>
      <c r="M77" s="390"/>
      <c r="N77" s="391"/>
      <c r="O77" s="390"/>
      <c r="P77" s="391"/>
      <c r="Q77" s="390"/>
      <c r="R77" s="391"/>
      <c r="S77" s="390"/>
      <c r="T77" s="391"/>
      <c r="U77" s="390"/>
      <c r="V77" s="392"/>
      <c r="W77" s="393"/>
      <c r="X77" s="394"/>
      <c r="Y77" s="430"/>
      <c r="Z77" s="394"/>
      <c r="AA77" s="430"/>
      <c r="AB77" s="394"/>
      <c r="AC77" s="430"/>
      <c r="AD77" s="394"/>
      <c r="AE77" s="420"/>
      <c r="AF77" s="164"/>
      <c r="AG77" s="164"/>
      <c r="AH77" s="188"/>
      <c r="AI77" s="185"/>
      <c r="AJ77" s="191"/>
      <c r="AK77" s="187"/>
      <c r="AL77" s="169"/>
      <c r="AM77" s="283"/>
      <c r="AN77" s="284"/>
      <c r="AO77" s="284"/>
      <c r="AP77" s="284"/>
      <c r="AQ77" s="284"/>
      <c r="AR77" s="284"/>
      <c r="AS77" s="284"/>
      <c r="AT77" s="285"/>
    </row>
    <row r="78" spans="1:46" ht="18.75">
      <c r="A78" s="156"/>
      <c r="B78" s="313"/>
      <c r="C78" s="387"/>
      <c r="D78" s="399"/>
      <c r="E78" s="400"/>
      <c r="F78" s="401"/>
      <c r="G78" s="402"/>
      <c r="H78" s="388"/>
      <c r="I78" s="465"/>
      <c r="J78" s="389"/>
      <c r="K78" s="390"/>
      <c r="L78" s="391"/>
      <c r="M78" s="390"/>
      <c r="N78" s="391"/>
      <c r="O78" s="390"/>
      <c r="P78" s="391"/>
      <c r="Q78" s="390"/>
      <c r="R78" s="391"/>
      <c r="S78" s="390"/>
      <c r="T78" s="391"/>
      <c r="U78" s="390"/>
      <c r="V78" s="392"/>
      <c r="W78" s="393"/>
      <c r="X78" s="394"/>
      <c r="Y78" s="430"/>
      <c r="Z78" s="394"/>
      <c r="AA78" s="430"/>
      <c r="AB78" s="394"/>
      <c r="AC78" s="430"/>
      <c r="AD78" s="394"/>
      <c r="AE78" s="420"/>
      <c r="AF78" s="164"/>
      <c r="AG78" s="164"/>
      <c r="AH78" s="188"/>
      <c r="AI78" s="185"/>
      <c r="AJ78" s="191"/>
      <c r="AK78" s="187"/>
      <c r="AL78" s="169"/>
      <c r="AM78" s="283"/>
      <c r="AN78" s="284"/>
      <c r="AO78" s="284"/>
      <c r="AP78" s="284"/>
      <c r="AQ78" s="284"/>
      <c r="AR78" s="284"/>
      <c r="AS78" s="284"/>
      <c r="AT78" s="285"/>
    </row>
    <row r="79" spans="1:46" ht="18.75">
      <c r="A79" s="156"/>
      <c r="B79" s="313"/>
      <c r="C79" s="387"/>
      <c r="D79" s="399"/>
      <c r="E79" s="400"/>
      <c r="F79" s="401"/>
      <c r="G79" s="402"/>
      <c r="H79" s="388"/>
      <c r="I79" s="465"/>
      <c r="J79" s="389"/>
      <c r="K79" s="390"/>
      <c r="L79" s="391"/>
      <c r="M79" s="390"/>
      <c r="N79" s="391"/>
      <c r="O79" s="390"/>
      <c r="P79" s="391"/>
      <c r="Q79" s="390"/>
      <c r="R79" s="391"/>
      <c r="S79" s="390"/>
      <c r="T79" s="391"/>
      <c r="U79" s="390"/>
      <c r="V79" s="392"/>
      <c r="W79" s="393"/>
      <c r="X79" s="394"/>
      <c r="Y79" s="430"/>
      <c r="Z79" s="394"/>
      <c r="AA79" s="430"/>
      <c r="AB79" s="394"/>
      <c r="AC79" s="430"/>
      <c r="AD79" s="394"/>
      <c r="AE79" s="420"/>
      <c r="AF79" s="164"/>
      <c r="AG79" s="164"/>
      <c r="AH79" s="188"/>
      <c r="AI79" s="185"/>
      <c r="AJ79" s="191"/>
      <c r="AK79" s="187"/>
      <c r="AL79" s="169"/>
      <c r="AM79" s="283"/>
      <c r="AN79" s="284"/>
      <c r="AO79" s="284"/>
      <c r="AP79" s="284"/>
      <c r="AQ79" s="284"/>
      <c r="AR79" s="284"/>
      <c r="AS79" s="284"/>
      <c r="AT79" s="285"/>
    </row>
    <row r="80" spans="1:46" ht="18.75">
      <c r="A80" s="156"/>
      <c r="B80" s="313"/>
      <c r="C80" s="387"/>
      <c r="D80" s="399"/>
      <c r="E80" s="400"/>
      <c r="F80" s="401"/>
      <c r="G80" s="402"/>
      <c r="H80" s="388"/>
      <c r="I80" s="466"/>
      <c r="J80" s="389"/>
      <c r="K80" s="390"/>
      <c r="L80" s="391"/>
      <c r="M80" s="390"/>
      <c r="N80" s="391"/>
      <c r="O80" s="390"/>
      <c r="P80" s="391"/>
      <c r="Q80" s="390"/>
      <c r="R80" s="391"/>
      <c r="S80" s="390"/>
      <c r="T80" s="391"/>
      <c r="U80" s="390"/>
      <c r="V80" s="392"/>
      <c r="W80" s="393"/>
      <c r="X80" s="394"/>
      <c r="Y80" s="430"/>
      <c r="Z80" s="394"/>
      <c r="AA80" s="430"/>
      <c r="AB80" s="394"/>
      <c r="AC80" s="430"/>
      <c r="AD80" s="394"/>
      <c r="AE80" s="420"/>
      <c r="AF80" s="164"/>
      <c r="AG80" s="164"/>
      <c r="AH80" s="188"/>
      <c r="AI80" s="185"/>
      <c r="AJ80" s="191"/>
      <c r="AK80" s="187"/>
      <c r="AL80" s="169"/>
      <c r="AM80" s="283"/>
      <c r="AN80" s="284"/>
      <c r="AO80" s="284"/>
      <c r="AP80" s="284"/>
      <c r="AQ80" s="284"/>
      <c r="AR80" s="284"/>
      <c r="AS80" s="284"/>
      <c r="AT80" s="285"/>
    </row>
    <row r="81" spans="1:46" ht="33.75" thickBot="1">
      <c r="A81" s="156"/>
      <c r="B81" s="333"/>
      <c r="C81" s="347"/>
      <c r="D81" s="267"/>
      <c r="E81" s="267"/>
      <c r="F81" s="267" t="s">
        <v>321</v>
      </c>
      <c r="G81" s="267" t="s">
        <v>346</v>
      </c>
      <c r="H81" s="267"/>
      <c r="I81" s="467"/>
      <c r="J81" s="268"/>
      <c r="K81" s="269"/>
      <c r="L81" s="270"/>
      <c r="M81" s="269"/>
      <c r="N81" s="270"/>
      <c r="O81" s="269"/>
      <c r="P81" s="270"/>
      <c r="Q81" s="269"/>
      <c r="R81" s="270"/>
      <c r="S81" s="269"/>
      <c r="T81" s="270"/>
      <c r="U81" s="269"/>
      <c r="V81" s="271"/>
      <c r="W81" s="272"/>
      <c r="X81" s="273"/>
      <c r="Y81" s="431"/>
      <c r="Z81" s="273"/>
      <c r="AA81" s="431"/>
      <c r="AB81" s="273"/>
      <c r="AC81" s="431"/>
      <c r="AD81" s="273"/>
      <c r="AE81" s="421"/>
      <c r="AF81" s="164"/>
      <c r="AG81" s="164"/>
      <c r="AH81" s="188">
        <v>0.2</v>
      </c>
      <c r="AI81" s="185">
        <v>1</v>
      </c>
      <c r="AJ81" s="191">
        <v>0.3</v>
      </c>
      <c r="AK81" s="187">
        <f t="shared" ref="AK81:AK130" si="1">AH81*AI81*AJ81</f>
        <v>0.06</v>
      </c>
      <c r="AL81" s="169">
        <v>0</v>
      </c>
      <c r="AM81" s="295"/>
      <c r="AN81" s="296"/>
      <c r="AO81" s="296"/>
      <c r="AP81" s="296"/>
      <c r="AQ81" s="296"/>
      <c r="AR81" s="296"/>
      <c r="AS81" s="296"/>
      <c r="AT81" s="297"/>
    </row>
    <row r="82" spans="1:46" ht="27.75" thickBot="1">
      <c r="AK82" s="198">
        <v>1</v>
      </c>
      <c r="AL82" s="199">
        <f>SUM(AL9:AL81)/(COUNT(AL9:AL81))</f>
        <v>0.79999999999999993</v>
      </c>
    </row>
    <row r="83" spans="1:46">
      <c r="B83" s="344" t="s">
        <v>311</v>
      </c>
      <c r="C83" s="344"/>
      <c r="D83" s="200" t="s">
        <v>312</v>
      </c>
      <c r="AK83" s="147" t="s">
        <v>53</v>
      </c>
      <c r="AM83" s="147" t="s">
        <v>53</v>
      </c>
      <c r="AN83" s="147" t="s">
        <v>53</v>
      </c>
      <c r="AO83" s="147" t="s">
        <v>53</v>
      </c>
    </row>
    <row r="84" spans="1:46">
      <c r="B84" s="201"/>
      <c r="C84" s="202"/>
      <c r="D84" s="286" t="s">
        <v>313</v>
      </c>
    </row>
    <row r="85" spans="1:46">
      <c r="B85" s="201"/>
      <c r="C85" s="204"/>
      <c r="D85" s="200"/>
    </row>
    <row r="86" spans="1:46">
      <c r="B86" s="201"/>
      <c r="C86" s="202"/>
      <c r="D86" s="202" t="s">
        <v>314</v>
      </c>
    </row>
    <row r="87" spans="1:46">
      <c r="B87" s="201"/>
      <c r="C87" s="204"/>
      <c r="D87" s="200"/>
    </row>
    <row r="88" spans="1:46">
      <c r="B88" s="201"/>
      <c r="C88" s="205"/>
      <c r="D88" s="206" t="s">
        <v>315</v>
      </c>
      <c r="E88" s="207"/>
    </row>
    <row r="89" spans="1:46">
      <c r="B89" s="201"/>
      <c r="C89" s="204"/>
      <c r="D89" s="200"/>
    </row>
    <row r="90" spans="1:46">
      <c r="B90" s="201"/>
      <c r="C90" s="204"/>
      <c r="D90" s="206" t="s">
        <v>316</v>
      </c>
    </row>
    <row r="91" spans="1:46" ht="15">
      <c r="B91" s="147"/>
      <c r="C91" s="147"/>
    </row>
    <row r="94" spans="1:46" ht="15.75" customHeight="1" thickBot="1">
      <c r="AK94" s="208">
        <f>SUM(AK9:AK81)</f>
        <v>0.77000000000000024</v>
      </c>
    </row>
  </sheetData>
  <mergeCells count="59">
    <mergeCell ref="B59:B81"/>
    <mergeCell ref="C60:C81"/>
    <mergeCell ref="AM64:AT64"/>
    <mergeCell ref="AM65:AT65"/>
    <mergeCell ref="AM81:AT81"/>
    <mergeCell ref="B83:C83"/>
    <mergeCell ref="B41:B56"/>
    <mergeCell ref="C41:C56"/>
    <mergeCell ref="AM41:AT41"/>
    <mergeCell ref="AM42:AT42"/>
    <mergeCell ref="AM43:AT43"/>
    <mergeCell ref="AM44:AT44"/>
    <mergeCell ref="AM45:AT45"/>
    <mergeCell ref="AM46:AT46"/>
    <mergeCell ref="AM49:AT49"/>
    <mergeCell ref="AM56:AT56"/>
    <mergeCell ref="B29:B40"/>
    <mergeCell ref="C29:C40"/>
    <mergeCell ref="AM29:AT29"/>
    <mergeCell ref="AM30:AT30"/>
    <mergeCell ref="AM31:AT31"/>
    <mergeCell ref="AM32:AT32"/>
    <mergeCell ref="AM33:AT33"/>
    <mergeCell ref="AM34:AT34"/>
    <mergeCell ref="AM35:AT35"/>
    <mergeCell ref="AM38:AT38"/>
    <mergeCell ref="AV9:AW9"/>
    <mergeCell ref="AM10:AT10"/>
    <mergeCell ref="AM16:AT16"/>
    <mergeCell ref="B17:B24"/>
    <mergeCell ref="C17:C24"/>
    <mergeCell ref="B25:B28"/>
    <mergeCell ref="C25:C28"/>
    <mergeCell ref="AI5:AI8"/>
    <mergeCell ref="AJ5:AJ8"/>
    <mergeCell ref="AK5:AK8"/>
    <mergeCell ref="AL5:AL8"/>
    <mergeCell ref="AM5:AT8"/>
    <mergeCell ref="B9:B16"/>
    <mergeCell ref="C9:C16"/>
    <mergeCell ref="AM9:AT9"/>
    <mergeCell ref="V5:W5"/>
    <mergeCell ref="X5:Y5"/>
    <mergeCell ref="Z5:AA5"/>
    <mergeCell ref="AB5:AC5"/>
    <mergeCell ref="AD5:AE5"/>
    <mergeCell ref="AH5:AH8"/>
    <mergeCell ref="J5:K5"/>
    <mergeCell ref="L5:M5"/>
    <mergeCell ref="N5:O5"/>
    <mergeCell ref="P5:Q5"/>
    <mergeCell ref="R5:S5"/>
    <mergeCell ref="T5:U5"/>
    <mergeCell ref="B5:B8"/>
    <mergeCell ref="C5:D8"/>
    <mergeCell ref="E5:E8"/>
    <mergeCell ref="F5:F8"/>
    <mergeCell ref="G5:G8"/>
    <mergeCell ref="H5:H8"/>
  </mergeCells>
  <conditionalFormatting sqref="AI9:AI29 AI41:AI58">
    <cfRule type="cellIs" dxfId="18" priority="19" operator="lessThan">
      <formula>1</formula>
    </cfRule>
  </conditionalFormatting>
  <conditionalFormatting sqref="H9:I10 H16:I16 H61:I63 H65:I81 H28:I59">
    <cfRule type="expression" dxfId="17" priority="18">
      <formula>H9="Done"</formula>
    </cfRule>
  </conditionalFormatting>
  <conditionalFormatting sqref="H11:I14">
    <cfRule type="expression" dxfId="16" priority="17">
      <formula>H11="Done"</formula>
    </cfRule>
  </conditionalFormatting>
  <conditionalFormatting sqref="H15:I15">
    <cfRule type="expression" dxfId="15" priority="16">
      <formula>H15="Done"</formula>
    </cfRule>
  </conditionalFormatting>
  <conditionalFormatting sqref="AI31">
    <cfRule type="cellIs" dxfId="14" priority="15" operator="lessThan">
      <formula>1</formula>
    </cfRule>
  </conditionalFormatting>
  <conditionalFormatting sqref="AI30">
    <cfRule type="cellIs" dxfId="13" priority="14" operator="lessThan">
      <formula>1</formula>
    </cfRule>
  </conditionalFormatting>
  <conditionalFormatting sqref="AI32:AI40 AI59:AI64">
    <cfRule type="cellIs" dxfId="12" priority="13" operator="lessThan">
      <formula>1</formula>
    </cfRule>
  </conditionalFormatting>
  <conditionalFormatting sqref="AI81">
    <cfRule type="cellIs" dxfId="11" priority="12" operator="lessThan">
      <formula>1</formula>
    </cfRule>
  </conditionalFormatting>
  <conditionalFormatting sqref="AI65:AI80">
    <cfRule type="cellIs" dxfId="10" priority="11" operator="lessThan">
      <formula>1</formula>
    </cfRule>
  </conditionalFormatting>
  <conditionalFormatting sqref="H25:I25 I26:I27">
    <cfRule type="expression" dxfId="9" priority="10">
      <formula>H25="Done"</formula>
    </cfRule>
  </conditionalFormatting>
  <conditionalFormatting sqref="H60:I60">
    <cfRule type="expression" dxfId="8" priority="9">
      <formula>H60="Done"</formula>
    </cfRule>
  </conditionalFormatting>
  <conditionalFormatting sqref="H64:I64">
    <cfRule type="expression" dxfId="7" priority="8">
      <formula>H64="Done"</formula>
    </cfRule>
  </conditionalFormatting>
  <conditionalFormatting sqref="D81">
    <cfRule type="expression" dxfId="6" priority="7">
      <formula>D81="Done"</formula>
    </cfRule>
  </conditionalFormatting>
  <conditionalFormatting sqref="E81">
    <cfRule type="expression" dxfId="5" priority="6">
      <formula>E81="Done"</formula>
    </cfRule>
  </conditionalFormatting>
  <conditionalFormatting sqref="F81">
    <cfRule type="expression" dxfId="4" priority="5">
      <formula>F81="Done"</formula>
    </cfRule>
  </conditionalFormatting>
  <conditionalFormatting sqref="G81">
    <cfRule type="expression" dxfId="3" priority="4">
      <formula>G81="Done"</formula>
    </cfRule>
  </conditionalFormatting>
  <conditionalFormatting sqref="H17:I24">
    <cfRule type="expression" dxfId="2" priority="3">
      <formula>H17="Done"</formula>
    </cfRule>
  </conditionalFormatting>
  <conditionalFormatting sqref="H26">
    <cfRule type="expression" dxfId="1" priority="2">
      <formula>H26="Done"</formula>
    </cfRule>
  </conditionalFormatting>
  <conditionalFormatting sqref="H27">
    <cfRule type="expression" dxfId="0" priority="1">
      <formula>H27="Done"</formula>
    </cfRule>
  </conditionalFormatting>
  <dataValidations count="1">
    <dataValidation type="list" allowBlank="1" showInputMessage="1" showErrorMessage="1" sqref="H9:I81">
      <formula1>"Done"</formula1>
    </dataValidation>
  </dataValidations>
  <printOptions horizontalCentered="1" verticalCentered="1"/>
  <pageMargins left="0" right="0" top="0" bottom="0" header="0" footer="0"/>
  <pageSetup paperSize="8" scale="91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6"/>
  <sheetViews>
    <sheetView showGridLines="0" zoomScale="85" zoomScaleNormal="8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N55" sqref="N55"/>
    </sheetView>
  </sheetViews>
  <sheetFormatPr defaultRowHeight="15"/>
  <cols>
    <col min="2" max="2" width="3.5703125" style="44" bestFit="1" customWidth="1"/>
    <col min="3" max="3" width="39.5703125" bestFit="1" customWidth="1"/>
    <col min="4" max="5" width="8.28515625" style="44" customWidth="1"/>
    <col min="6" max="7" width="7.85546875" style="98" customWidth="1"/>
    <col min="8" max="8" width="8.7109375" style="44" customWidth="1"/>
    <col min="9" max="10" width="7.85546875" style="44" hidden="1" customWidth="1"/>
    <col min="11" max="11" width="10.5703125" style="44" bestFit="1" customWidth="1"/>
    <col min="12" max="14" width="9.140625" style="44"/>
  </cols>
  <sheetData>
    <row r="1" spans="2:14" ht="15.75" thickBot="1">
      <c r="C1" s="44"/>
      <c r="F1" s="75"/>
      <c r="G1" s="75"/>
    </row>
    <row r="2" spans="2:14" ht="15" customHeight="1">
      <c r="B2" s="355" t="s">
        <v>218</v>
      </c>
      <c r="C2" s="353" t="s">
        <v>219</v>
      </c>
      <c r="D2" s="357" t="s">
        <v>220</v>
      </c>
      <c r="E2" s="358"/>
      <c r="F2" s="359" t="s">
        <v>222</v>
      </c>
      <c r="G2" s="360"/>
      <c r="H2" s="361"/>
      <c r="I2" s="361"/>
      <c r="J2" s="362"/>
      <c r="K2" s="353" t="s">
        <v>223</v>
      </c>
      <c r="L2" s="353" t="s">
        <v>224</v>
      </c>
      <c r="M2" s="353" t="s">
        <v>221</v>
      </c>
      <c r="N2"/>
    </row>
    <row r="3" spans="2:14" ht="30.75" thickBot="1">
      <c r="B3" s="356"/>
      <c r="C3" s="354"/>
      <c r="D3" s="60" t="s">
        <v>266</v>
      </c>
      <c r="E3" s="61" t="s">
        <v>193</v>
      </c>
      <c r="F3" s="97" t="s">
        <v>277</v>
      </c>
      <c r="G3" s="101" t="s">
        <v>194</v>
      </c>
      <c r="H3" s="62" t="s">
        <v>280</v>
      </c>
      <c r="I3" s="63" t="s">
        <v>193</v>
      </c>
      <c r="J3" s="64" t="s">
        <v>194</v>
      </c>
      <c r="K3" s="354"/>
      <c r="L3" s="354"/>
      <c r="M3" s="354"/>
      <c r="N3"/>
    </row>
    <row r="4" spans="2:14" ht="15.75" thickTop="1">
      <c r="B4" s="46">
        <v>1</v>
      </c>
      <c r="C4" s="47" t="s">
        <v>225</v>
      </c>
      <c r="D4" s="54">
        <v>1</v>
      </c>
      <c r="E4" s="55">
        <v>1</v>
      </c>
      <c r="F4" s="72">
        <v>2</v>
      </c>
      <c r="G4" s="102">
        <f>SUM($F$4:F4)</f>
        <v>2</v>
      </c>
      <c r="H4" s="58">
        <f>SUM($F$4:F4)</f>
        <v>2</v>
      </c>
      <c r="I4" s="76">
        <v>2</v>
      </c>
      <c r="J4" s="55">
        <f>SUM($I$4:I4)</f>
        <v>2</v>
      </c>
      <c r="K4" s="48">
        <v>4</v>
      </c>
      <c r="L4" s="48">
        <v>8</v>
      </c>
      <c r="M4" s="49" t="s">
        <v>226</v>
      </c>
      <c r="N4"/>
    </row>
    <row r="5" spans="2:14">
      <c r="B5" s="65">
        <v>2</v>
      </c>
      <c r="C5" s="66" t="s">
        <v>227</v>
      </c>
      <c r="D5" s="67">
        <v>1</v>
      </c>
      <c r="E5" s="68">
        <v>1</v>
      </c>
      <c r="F5" s="73">
        <v>2</v>
      </c>
      <c r="G5" s="103">
        <f>SUM($F$4:F5)</f>
        <v>4</v>
      </c>
      <c r="H5" s="69">
        <f>SUM($F$4:F5)</f>
        <v>4</v>
      </c>
      <c r="I5" s="77">
        <v>2</v>
      </c>
      <c r="J5" s="68">
        <f>SUM($I$4:I5)</f>
        <v>4</v>
      </c>
      <c r="K5" s="70">
        <v>4</v>
      </c>
      <c r="L5" s="70">
        <v>8</v>
      </c>
      <c r="M5" s="71" t="s">
        <v>226</v>
      </c>
      <c r="N5"/>
    </row>
    <row r="6" spans="2:14">
      <c r="B6" s="50">
        <v>3</v>
      </c>
      <c r="C6" s="51" t="s">
        <v>228</v>
      </c>
      <c r="D6" s="56">
        <v>1</v>
      </c>
      <c r="E6" s="57">
        <v>1</v>
      </c>
      <c r="F6" s="74">
        <v>2</v>
      </c>
      <c r="G6" s="104">
        <f>SUM($F$4:F6)</f>
        <v>6</v>
      </c>
      <c r="H6" s="59">
        <f>SUM($F$4:F6)</f>
        <v>6</v>
      </c>
      <c r="I6" s="78">
        <v>2</v>
      </c>
      <c r="J6" s="57">
        <f>SUM($I$4:I6)</f>
        <v>6</v>
      </c>
      <c r="K6" s="52">
        <v>4</v>
      </c>
      <c r="L6" s="52">
        <v>8</v>
      </c>
      <c r="M6" s="53" t="s">
        <v>226</v>
      </c>
      <c r="N6"/>
    </row>
    <row r="7" spans="2:14">
      <c r="B7" s="65">
        <v>4</v>
      </c>
      <c r="C7" s="66" t="s">
        <v>229</v>
      </c>
      <c r="D7" s="67">
        <v>1</v>
      </c>
      <c r="E7" s="68">
        <v>1</v>
      </c>
      <c r="F7" s="73">
        <v>4</v>
      </c>
      <c r="G7" s="103">
        <f>SUM($F$4:F7)</f>
        <v>10</v>
      </c>
      <c r="H7" s="69">
        <f>SUM($F$4:F7)</f>
        <v>10</v>
      </c>
      <c r="I7" s="77">
        <v>4</v>
      </c>
      <c r="J7" s="68">
        <f>SUM($I$4:I7)</f>
        <v>10</v>
      </c>
      <c r="K7" s="70">
        <v>4</v>
      </c>
      <c r="L7" s="70">
        <v>16</v>
      </c>
      <c r="M7" s="71" t="s">
        <v>226</v>
      </c>
      <c r="N7"/>
    </row>
    <row r="8" spans="2:14">
      <c r="B8" s="50">
        <v>5</v>
      </c>
      <c r="C8" s="51" t="s">
        <v>230</v>
      </c>
      <c r="D8" s="56">
        <v>1</v>
      </c>
      <c r="E8" s="57">
        <v>1</v>
      </c>
      <c r="F8" s="74">
        <v>2</v>
      </c>
      <c r="G8" s="104">
        <f>SUM($F$4:F8)</f>
        <v>12</v>
      </c>
      <c r="H8" s="59">
        <f>SUM($F$4:F8)</f>
        <v>12</v>
      </c>
      <c r="I8" s="78">
        <v>2</v>
      </c>
      <c r="J8" s="57">
        <f>SUM($I$4:I8)</f>
        <v>12</v>
      </c>
      <c r="K8" s="52">
        <v>4</v>
      </c>
      <c r="L8" s="52">
        <v>8</v>
      </c>
      <c r="M8" s="53" t="s">
        <v>226</v>
      </c>
      <c r="N8"/>
    </row>
    <row r="9" spans="2:14">
      <c r="B9" s="65">
        <v>6</v>
      </c>
      <c r="C9" s="66" t="s">
        <v>231</v>
      </c>
      <c r="D9" s="67">
        <v>1</v>
      </c>
      <c r="E9" s="68">
        <v>1</v>
      </c>
      <c r="F9" s="73">
        <v>3</v>
      </c>
      <c r="G9" s="103">
        <f>SUM($F$4:F9)</f>
        <v>15</v>
      </c>
      <c r="H9" s="69">
        <f>SUM($F$4:F9)</f>
        <v>15</v>
      </c>
      <c r="I9" s="77">
        <v>3</v>
      </c>
      <c r="J9" s="68">
        <f>SUM($I$4:I9)</f>
        <v>15</v>
      </c>
      <c r="K9" s="70">
        <v>4</v>
      </c>
      <c r="L9" s="70">
        <v>12</v>
      </c>
      <c r="M9" s="71" t="s">
        <v>226</v>
      </c>
      <c r="N9"/>
    </row>
    <row r="10" spans="2:14">
      <c r="B10" s="88">
        <v>7</v>
      </c>
      <c r="C10" s="89" t="s">
        <v>232</v>
      </c>
      <c r="D10" s="90">
        <v>1</v>
      </c>
      <c r="E10" s="91">
        <v>1</v>
      </c>
      <c r="F10" s="92">
        <v>3</v>
      </c>
      <c r="G10" s="105">
        <f>SUM($F$4:F10)</f>
        <v>18</v>
      </c>
      <c r="H10" s="93">
        <f>SUM($F$4:F10)</f>
        <v>18</v>
      </c>
      <c r="I10" s="94">
        <v>3</v>
      </c>
      <c r="J10" s="91">
        <f>SUM($I$4:I10)</f>
        <v>18</v>
      </c>
      <c r="K10" s="95">
        <v>3</v>
      </c>
      <c r="L10" s="95">
        <v>9</v>
      </c>
      <c r="M10" s="96" t="s">
        <v>233</v>
      </c>
      <c r="N10"/>
    </row>
    <row r="11" spans="2:14">
      <c r="B11" s="65">
        <v>8</v>
      </c>
      <c r="C11" s="66" t="s">
        <v>234</v>
      </c>
      <c r="D11" s="67">
        <v>1</v>
      </c>
      <c r="E11" s="68">
        <v>1</v>
      </c>
      <c r="F11" s="73">
        <v>2</v>
      </c>
      <c r="G11" s="107">
        <f>SUM($F$4:F11)</f>
        <v>20</v>
      </c>
      <c r="H11" s="69">
        <f>SUM($F$4:F11)</f>
        <v>20</v>
      </c>
      <c r="I11" s="77">
        <v>2</v>
      </c>
      <c r="J11" s="68">
        <f>SUM($I$4:I11)</f>
        <v>20</v>
      </c>
      <c r="K11" s="70">
        <v>3</v>
      </c>
      <c r="L11" s="70">
        <v>6</v>
      </c>
      <c r="M11" s="71" t="s">
        <v>233</v>
      </c>
      <c r="N11"/>
    </row>
    <row r="12" spans="2:14">
      <c r="B12" s="50">
        <v>9</v>
      </c>
      <c r="C12" s="51" t="s">
        <v>235</v>
      </c>
      <c r="D12" s="56">
        <v>2</v>
      </c>
      <c r="E12" s="57">
        <v>2</v>
      </c>
      <c r="F12" s="74">
        <v>2</v>
      </c>
      <c r="G12" s="104">
        <f>SUM($F$12:F12)</f>
        <v>2</v>
      </c>
      <c r="H12" s="59">
        <f>SUM($F$4:F12)</f>
        <v>22</v>
      </c>
      <c r="I12" s="78">
        <v>2</v>
      </c>
      <c r="J12" s="57">
        <f>SUM($I$4:I12)</f>
        <v>22</v>
      </c>
      <c r="K12" s="52">
        <v>3</v>
      </c>
      <c r="L12" s="52">
        <v>6</v>
      </c>
      <c r="M12" s="53" t="s">
        <v>233</v>
      </c>
      <c r="N12"/>
    </row>
    <row r="13" spans="2:14">
      <c r="B13" s="65">
        <v>10</v>
      </c>
      <c r="C13" s="66" t="s">
        <v>236</v>
      </c>
      <c r="D13" s="67">
        <v>2</v>
      </c>
      <c r="E13" s="68">
        <v>2</v>
      </c>
      <c r="F13" s="73">
        <v>2</v>
      </c>
      <c r="G13" s="103">
        <f>SUM($F$12:F13)</f>
        <v>4</v>
      </c>
      <c r="H13" s="69">
        <f>SUM($F$4:F13)</f>
        <v>24</v>
      </c>
      <c r="I13" s="77">
        <v>2</v>
      </c>
      <c r="J13" s="68">
        <f>SUM($I$4:I13)</f>
        <v>24</v>
      </c>
      <c r="K13" s="70">
        <v>3</v>
      </c>
      <c r="L13" s="70">
        <v>6</v>
      </c>
      <c r="M13" s="71" t="s">
        <v>233</v>
      </c>
      <c r="N13"/>
    </row>
    <row r="14" spans="2:14">
      <c r="B14" s="50">
        <v>11</v>
      </c>
      <c r="C14" s="51" t="s">
        <v>237</v>
      </c>
      <c r="D14" s="56">
        <v>2</v>
      </c>
      <c r="E14" s="57">
        <v>2</v>
      </c>
      <c r="F14" s="74">
        <v>2</v>
      </c>
      <c r="G14" s="104">
        <f>SUM($F$12:F14)</f>
        <v>6</v>
      </c>
      <c r="H14" s="59">
        <f>SUM($F$4:F14)</f>
        <v>26</v>
      </c>
      <c r="I14" s="78">
        <v>2</v>
      </c>
      <c r="J14" s="57">
        <f>SUM($I$4:I14)</f>
        <v>26</v>
      </c>
      <c r="K14" s="52">
        <v>4</v>
      </c>
      <c r="L14" s="52">
        <v>8</v>
      </c>
      <c r="M14" s="53" t="s">
        <v>226</v>
      </c>
      <c r="N14"/>
    </row>
    <row r="15" spans="2:14">
      <c r="B15" s="65">
        <v>12</v>
      </c>
      <c r="C15" s="66" t="s">
        <v>238</v>
      </c>
      <c r="D15" s="67">
        <v>2</v>
      </c>
      <c r="E15" s="68">
        <v>2</v>
      </c>
      <c r="F15" s="73">
        <v>3</v>
      </c>
      <c r="G15" s="103">
        <f>SUM($F$12:F15)</f>
        <v>9</v>
      </c>
      <c r="H15" s="69">
        <f>SUM($F$4:F15)</f>
        <v>29</v>
      </c>
      <c r="I15" s="77">
        <v>3</v>
      </c>
      <c r="J15" s="68">
        <f>SUM($I$4:I15)</f>
        <v>29</v>
      </c>
      <c r="K15" s="70">
        <v>3</v>
      </c>
      <c r="L15" s="70">
        <v>9</v>
      </c>
      <c r="M15" s="71" t="s">
        <v>233</v>
      </c>
      <c r="N15"/>
    </row>
    <row r="16" spans="2:14">
      <c r="B16" s="50">
        <v>13</v>
      </c>
      <c r="C16" s="51" t="s">
        <v>239</v>
      </c>
      <c r="D16" s="56">
        <v>2</v>
      </c>
      <c r="E16" s="57">
        <v>2</v>
      </c>
      <c r="F16" s="74">
        <v>2</v>
      </c>
      <c r="G16" s="104">
        <f>SUM($F$12:F16)</f>
        <v>11</v>
      </c>
      <c r="H16" s="59">
        <f>SUM($F$4:F16)</f>
        <v>31</v>
      </c>
      <c r="I16" s="78">
        <v>2</v>
      </c>
      <c r="J16" s="57">
        <f>SUM($I$4:I16)</f>
        <v>31</v>
      </c>
      <c r="K16" s="52">
        <v>4</v>
      </c>
      <c r="L16" s="52">
        <v>8</v>
      </c>
      <c r="M16" s="53" t="s">
        <v>226</v>
      </c>
      <c r="N16"/>
    </row>
    <row r="17" spans="2:14">
      <c r="B17" s="65">
        <v>14</v>
      </c>
      <c r="C17" s="66" t="s">
        <v>240</v>
      </c>
      <c r="D17" s="67">
        <v>2</v>
      </c>
      <c r="E17" s="68">
        <v>2</v>
      </c>
      <c r="F17" s="73">
        <v>2</v>
      </c>
      <c r="G17" s="103">
        <f>SUM($F$12:F17)</f>
        <v>13</v>
      </c>
      <c r="H17" s="69">
        <f>SUM($F$4:F17)</f>
        <v>33</v>
      </c>
      <c r="I17" s="77">
        <v>2</v>
      </c>
      <c r="J17" s="68">
        <f>SUM($I$4:I17)</f>
        <v>33</v>
      </c>
      <c r="K17" s="70">
        <v>4</v>
      </c>
      <c r="L17" s="70">
        <v>8</v>
      </c>
      <c r="M17" s="71" t="s">
        <v>226</v>
      </c>
      <c r="N17"/>
    </row>
    <row r="18" spans="2:14">
      <c r="B18" s="88">
        <v>15</v>
      </c>
      <c r="C18" s="89" t="s">
        <v>241</v>
      </c>
      <c r="D18" s="90">
        <v>2</v>
      </c>
      <c r="E18" s="91">
        <v>2</v>
      </c>
      <c r="F18" s="92">
        <v>2</v>
      </c>
      <c r="G18" s="104">
        <f>SUM($F$12:F18)</f>
        <v>15</v>
      </c>
      <c r="H18" s="93">
        <f>SUM($F$4:F18)</f>
        <v>35</v>
      </c>
      <c r="I18" s="94">
        <v>2</v>
      </c>
      <c r="J18" s="91">
        <f>SUM($I$4:I18)</f>
        <v>35</v>
      </c>
      <c r="K18" s="95">
        <v>4</v>
      </c>
      <c r="L18" s="95">
        <v>8</v>
      </c>
      <c r="M18" s="96" t="s">
        <v>226</v>
      </c>
      <c r="N18"/>
    </row>
    <row r="19" spans="2:14">
      <c r="B19" s="65">
        <v>16</v>
      </c>
      <c r="C19" s="66" t="s">
        <v>242</v>
      </c>
      <c r="D19" s="67">
        <v>2</v>
      </c>
      <c r="E19" s="68">
        <v>2</v>
      </c>
      <c r="F19" s="73">
        <v>1</v>
      </c>
      <c r="G19" s="103">
        <f>SUM($F$12:F19)</f>
        <v>16</v>
      </c>
      <c r="H19" s="69">
        <f>SUM($F$4:F19)</f>
        <v>36</v>
      </c>
      <c r="I19" s="77">
        <v>1</v>
      </c>
      <c r="J19" s="68">
        <f>SUM($I$4:I19)</f>
        <v>36</v>
      </c>
      <c r="K19" s="70">
        <v>3</v>
      </c>
      <c r="L19" s="70">
        <v>3</v>
      </c>
      <c r="M19" s="71" t="s">
        <v>233</v>
      </c>
      <c r="N19"/>
    </row>
    <row r="20" spans="2:14">
      <c r="B20" s="50">
        <v>17</v>
      </c>
      <c r="C20" s="51" t="s">
        <v>243</v>
      </c>
      <c r="D20" s="56">
        <v>2</v>
      </c>
      <c r="E20" s="57">
        <v>2</v>
      </c>
      <c r="F20" s="74">
        <v>2</v>
      </c>
      <c r="G20" s="104">
        <f>SUM($F$12:F20)</f>
        <v>18</v>
      </c>
      <c r="H20" s="59">
        <f>SUM($F$4:F20)</f>
        <v>38</v>
      </c>
      <c r="I20" s="78">
        <v>2</v>
      </c>
      <c r="J20" s="57">
        <f>SUM($I$4:I20)</f>
        <v>38</v>
      </c>
      <c r="K20" s="52">
        <v>3</v>
      </c>
      <c r="L20" s="52">
        <v>6</v>
      </c>
      <c r="M20" s="53" t="s">
        <v>233</v>
      </c>
      <c r="N20"/>
    </row>
    <row r="21" spans="2:14">
      <c r="B21" s="65">
        <v>18</v>
      </c>
      <c r="C21" s="66" t="s">
        <v>244</v>
      </c>
      <c r="D21" s="67">
        <v>2</v>
      </c>
      <c r="E21" s="68">
        <v>2</v>
      </c>
      <c r="F21" s="73">
        <v>2</v>
      </c>
      <c r="G21" s="103">
        <f>SUM($F$12:F21)</f>
        <v>20</v>
      </c>
      <c r="H21" s="69">
        <f>SUM($F$4:F21)</f>
        <v>40</v>
      </c>
      <c r="I21" s="77">
        <v>2</v>
      </c>
      <c r="J21" s="68">
        <f>SUM($I$4:I21)</f>
        <v>40</v>
      </c>
      <c r="K21" s="70">
        <v>3</v>
      </c>
      <c r="L21" s="70">
        <v>6</v>
      </c>
      <c r="M21" s="71" t="s">
        <v>233</v>
      </c>
      <c r="N21"/>
    </row>
    <row r="22" spans="2:14">
      <c r="B22" s="50">
        <v>19</v>
      </c>
      <c r="C22" s="51" t="s">
        <v>245</v>
      </c>
      <c r="D22" s="56">
        <v>4</v>
      </c>
      <c r="E22" s="57">
        <v>2</v>
      </c>
      <c r="F22" s="74">
        <v>3</v>
      </c>
      <c r="G22" s="107">
        <f>SUM($F$12:F22)</f>
        <v>23</v>
      </c>
      <c r="H22" s="59">
        <f>SUM($F$4:F22)</f>
        <v>43</v>
      </c>
      <c r="I22" s="78">
        <v>3</v>
      </c>
      <c r="J22" s="57">
        <f>SUM($I$4:I22)</f>
        <v>43</v>
      </c>
      <c r="K22" s="52">
        <v>3</v>
      </c>
      <c r="L22" s="52">
        <v>9</v>
      </c>
      <c r="M22" s="53" t="s">
        <v>233</v>
      </c>
      <c r="N22"/>
    </row>
    <row r="23" spans="2:14">
      <c r="B23" s="65">
        <v>20</v>
      </c>
      <c r="C23" s="66" t="s">
        <v>246</v>
      </c>
      <c r="D23" s="67">
        <v>3</v>
      </c>
      <c r="E23" s="68">
        <v>3</v>
      </c>
      <c r="F23" s="73">
        <v>2</v>
      </c>
      <c r="G23" s="103">
        <f>SUM($F$23:F23)</f>
        <v>2</v>
      </c>
      <c r="H23" s="69">
        <f>SUM($F$4:F23)</f>
        <v>45</v>
      </c>
      <c r="I23" s="77">
        <v>2</v>
      </c>
      <c r="J23" s="68">
        <f>SUM($I$4:I23)</f>
        <v>45</v>
      </c>
      <c r="K23" s="70">
        <v>3</v>
      </c>
      <c r="L23" s="70">
        <v>6</v>
      </c>
      <c r="M23" s="71" t="s">
        <v>233</v>
      </c>
      <c r="N23"/>
    </row>
    <row r="24" spans="2:14">
      <c r="B24" s="50">
        <v>21</v>
      </c>
      <c r="C24" s="51" t="s">
        <v>247</v>
      </c>
      <c r="D24" s="56">
        <v>3</v>
      </c>
      <c r="E24" s="57">
        <v>3</v>
      </c>
      <c r="F24" s="74">
        <v>2</v>
      </c>
      <c r="G24" s="105">
        <f>SUM($F$23:F24)</f>
        <v>4</v>
      </c>
      <c r="H24" s="59">
        <f>SUM($F$4:F24)</f>
        <v>47</v>
      </c>
      <c r="I24" s="78">
        <v>2</v>
      </c>
      <c r="J24" s="57">
        <f>SUM($I$4:I24)</f>
        <v>47</v>
      </c>
      <c r="K24" s="52">
        <v>4</v>
      </c>
      <c r="L24" s="52">
        <v>8</v>
      </c>
      <c r="M24" s="53" t="s">
        <v>226</v>
      </c>
      <c r="N24"/>
    </row>
    <row r="25" spans="2:14">
      <c r="B25" s="65">
        <v>22</v>
      </c>
      <c r="C25" s="66" t="s">
        <v>248</v>
      </c>
      <c r="D25" s="67">
        <v>3</v>
      </c>
      <c r="E25" s="68">
        <v>3</v>
      </c>
      <c r="F25" s="73">
        <v>2</v>
      </c>
      <c r="G25" s="103">
        <f>SUM($F$23:F25)</f>
        <v>6</v>
      </c>
      <c r="H25" s="69">
        <f>SUM($F$4:F25)</f>
        <v>49</v>
      </c>
      <c r="I25" s="77">
        <v>2</v>
      </c>
      <c r="J25" s="68">
        <f>SUM($I$4:I25)</f>
        <v>49</v>
      </c>
      <c r="K25" s="70">
        <v>4</v>
      </c>
      <c r="L25" s="70">
        <v>8</v>
      </c>
      <c r="M25" s="71" t="s">
        <v>226</v>
      </c>
      <c r="N25"/>
    </row>
    <row r="26" spans="2:14">
      <c r="B26" s="50">
        <v>23</v>
      </c>
      <c r="C26" s="51" t="s">
        <v>249</v>
      </c>
      <c r="D26" s="56">
        <v>3</v>
      </c>
      <c r="E26" s="57">
        <v>3</v>
      </c>
      <c r="F26" s="74">
        <v>2</v>
      </c>
      <c r="G26" s="105">
        <f>SUM($F$23:F26)</f>
        <v>8</v>
      </c>
      <c r="H26" s="59">
        <f>SUM($F$4:F26)</f>
        <v>51</v>
      </c>
      <c r="I26" s="78">
        <v>2</v>
      </c>
      <c r="J26" s="57">
        <f>SUM($I$4:I26)</f>
        <v>51</v>
      </c>
      <c r="K26" s="52">
        <v>4</v>
      </c>
      <c r="L26" s="52">
        <v>8</v>
      </c>
      <c r="M26" s="53" t="s">
        <v>226</v>
      </c>
      <c r="N26"/>
    </row>
    <row r="27" spans="2:14">
      <c r="B27" s="65">
        <v>24</v>
      </c>
      <c r="C27" s="66" t="s">
        <v>250</v>
      </c>
      <c r="D27" s="67">
        <v>3</v>
      </c>
      <c r="E27" s="68">
        <v>3</v>
      </c>
      <c r="F27" s="73">
        <v>2</v>
      </c>
      <c r="G27" s="103">
        <f>SUM($F$23:F27)</f>
        <v>10</v>
      </c>
      <c r="H27" s="69">
        <f>SUM($F$4:F27)</f>
        <v>53</v>
      </c>
      <c r="I27" s="77">
        <v>2</v>
      </c>
      <c r="J27" s="68">
        <f>SUM($I$4:I27)</f>
        <v>53</v>
      </c>
      <c r="K27" s="70">
        <v>4</v>
      </c>
      <c r="L27" s="70">
        <v>8</v>
      </c>
      <c r="M27" s="71" t="s">
        <v>226</v>
      </c>
      <c r="N27"/>
    </row>
    <row r="28" spans="2:14">
      <c r="B28" s="50">
        <v>25</v>
      </c>
      <c r="C28" s="51" t="s">
        <v>251</v>
      </c>
      <c r="D28" s="56">
        <v>3</v>
      </c>
      <c r="E28" s="57">
        <v>3</v>
      </c>
      <c r="F28" s="74">
        <v>1</v>
      </c>
      <c r="G28" s="105">
        <f>SUM($F$23:F28)</f>
        <v>11</v>
      </c>
      <c r="H28" s="59">
        <f>SUM($F$4:F28)</f>
        <v>54</v>
      </c>
      <c r="I28" s="78">
        <v>1</v>
      </c>
      <c r="J28" s="57">
        <f>SUM($I$4:I28)</f>
        <v>54</v>
      </c>
      <c r="K28" s="52">
        <v>4</v>
      </c>
      <c r="L28" s="52">
        <v>4</v>
      </c>
      <c r="M28" s="53" t="s">
        <v>226</v>
      </c>
      <c r="N28"/>
    </row>
    <row r="29" spans="2:14">
      <c r="B29" s="65">
        <v>26</v>
      </c>
      <c r="C29" s="66" t="s">
        <v>252</v>
      </c>
      <c r="D29" s="67">
        <v>3</v>
      </c>
      <c r="E29" s="68">
        <v>3</v>
      </c>
      <c r="F29" s="73">
        <v>2</v>
      </c>
      <c r="G29" s="103">
        <f>SUM($F$23:F29)</f>
        <v>13</v>
      </c>
      <c r="H29" s="69">
        <f>SUM($F$4:F29)</f>
        <v>56</v>
      </c>
      <c r="I29" s="77">
        <v>2</v>
      </c>
      <c r="J29" s="68">
        <f>SUM($I$4:I29)</f>
        <v>56</v>
      </c>
      <c r="K29" s="70">
        <v>4</v>
      </c>
      <c r="L29" s="70">
        <v>8</v>
      </c>
      <c r="M29" s="71" t="s">
        <v>226</v>
      </c>
      <c r="N29"/>
    </row>
    <row r="30" spans="2:14">
      <c r="B30" s="50">
        <v>27</v>
      </c>
      <c r="C30" s="51" t="s">
        <v>253</v>
      </c>
      <c r="D30" s="56">
        <v>3</v>
      </c>
      <c r="E30" s="57">
        <v>3</v>
      </c>
      <c r="F30" s="74">
        <v>2</v>
      </c>
      <c r="G30" s="105">
        <f>SUM($F$23:F30)</f>
        <v>15</v>
      </c>
      <c r="H30" s="59">
        <f>SUM($F$4:F30)</f>
        <v>58</v>
      </c>
      <c r="I30" s="78">
        <v>2</v>
      </c>
      <c r="J30" s="57">
        <f>SUM($I$4:I30)</f>
        <v>58</v>
      </c>
      <c r="K30" s="52">
        <v>3</v>
      </c>
      <c r="L30" s="52">
        <v>6</v>
      </c>
      <c r="M30" s="53" t="s">
        <v>233</v>
      </c>
      <c r="N30"/>
    </row>
    <row r="31" spans="2:14">
      <c r="B31" s="65">
        <v>28</v>
      </c>
      <c r="C31" s="66" t="s">
        <v>254</v>
      </c>
      <c r="D31" s="67">
        <v>3</v>
      </c>
      <c r="E31" s="68">
        <v>3</v>
      </c>
      <c r="F31" s="73">
        <v>2</v>
      </c>
      <c r="G31" s="103">
        <f>SUM($F$23:F31)</f>
        <v>17</v>
      </c>
      <c r="H31" s="69">
        <f>SUM($F$4:F31)</f>
        <v>60</v>
      </c>
      <c r="I31" s="77">
        <v>2</v>
      </c>
      <c r="J31" s="68">
        <f>SUM($I$4:I31)</f>
        <v>60</v>
      </c>
      <c r="K31" s="70">
        <v>4</v>
      </c>
      <c r="L31" s="70">
        <v>8</v>
      </c>
      <c r="M31" s="71" t="s">
        <v>226</v>
      </c>
      <c r="N31"/>
    </row>
    <row r="32" spans="2:14">
      <c r="B32" s="50">
        <v>29</v>
      </c>
      <c r="C32" s="51" t="s">
        <v>255</v>
      </c>
      <c r="D32" s="56">
        <v>3</v>
      </c>
      <c r="E32" s="57">
        <v>3</v>
      </c>
      <c r="F32" s="74">
        <v>2</v>
      </c>
      <c r="G32" s="105">
        <f>SUM($F$23:F32)</f>
        <v>19</v>
      </c>
      <c r="H32" s="59">
        <f>SUM($F$4:F32)</f>
        <v>62</v>
      </c>
      <c r="I32" s="78">
        <v>2</v>
      </c>
      <c r="J32" s="57">
        <f>SUM($I$4:I32)</f>
        <v>62</v>
      </c>
      <c r="K32" s="52">
        <v>4</v>
      </c>
      <c r="L32" s="52">
        <v>8</v>
      </c>
      <c r="M32" s="53" t="s">
        <v>226</v>
      </c>
      <c r="N32"/>
    </row>
    <row r="33" spans="2:14">
      <c r="B33" s="65">
        <v>30</v>
      </c>
      <c r="C33" s="66" t="s">
        <v>256</v>
      </c>
      <c r="D33" s="67">
        <v>5</v>
      </c>
      <c r="E33" s="68">
        <v>3</v>
      </c>
      <c r="F33" s="77">
        <v>2</v>
      </c>
      <c r="G33" s="107">
        <f>SUM($F$23:F33)</f>
        <v>21</v>
      </c>
      <c r="H33" s="69">
        <f>SUM($F$4:F33)</f>
        <v>64</v>
      </c>
      <c r="I33" s="77">
        <v>2</v>
      </c>
      <c r="J33" s="68">
        <f>SUM($I$4:I33)</f>
        <v>64</v>
      </c>
      <c r="K33" s="70">
        <v>4</v>
      </c>
      <c r="L33" s="70">
        <v>8</v>
      </c>
      <c r="M33" s="71" t="s">
        <v>226</v>
      </c>
      <c r="N33"/>
    </row>
    <row r="34" spans="2:14">
      <c r="B34" s="50">
        <v>31</v>
      </c>
      <c r="C34" s="51" t="s">
        <v>257</v>
      </c>
      <c r="D34" s="56">
        <v>4</v>
      </c>
      <c r="E34" s="57">
        <v>4</v>
      </c>
      <c r="F34" s="74">
        <v>2</v>
      </c>
      <c r="G34" s="104">
        <f>SUM($F$34:F34)</f>
        <v>2</v>
      </c>
      <c r="H34" s="59">
        <f>SUM($F$4:F34)</f>
        <v>66</v>
      </c>
      <c r="I34" s="78">
        <v>2</v>
      </c>
      <c r="J34" s="57">
        <f>SUM($I$4:I34)</f>
        <v>66</v>
      </c>
      <c r="K34" s="52"/>
      <c r="L34" s="52"/>
      <c r="M34" s="53"/>
      <c r="N34"/>
    </row>
    <row r="35" spans="2:14">
      <c r="B35" s="65">
        <v>32</v>
      </c>
      <c r="C35" s="66" t="s">
        <v>258</v>
      </c>
      <c r="D35" s="67">
        <v>4</v>
      </c>
      <c r="E35" s="68">
        <v>4</v>
      </c>
      <c r="F35" s="73">
        <v>2</v>
      </c>
      <c r="G35" s="103">
        <f>SUM($F$34:F35)</f>
        <v>4</v>
      </c>
      <c r="H35" s="69">
        <f>SUM($F$4:F35)</f>
        <v>68</v>
      </c>
      <c r="I35" s="77">
        <v>2</v>
      </c>
      <c r="J35" s="68">
        <f>SUM($I$4:I35)</f>
        <v>68</v>
      </c>
      <c r="K35" s="70"/>
      <c r="L35" s="70"/>
      <c r="M35" s="71"/>
      <c r="N35"/>
    </row>
    <row r="36" spans="2:14">
      <c r="B36" s="50">
        <v>33</v>
      </c>
      <c r="C36" s="51" t="s">
        <v>259</v>
      </c>
      <c r="D36" s="56">
        <v>4</v>
      </c>
      <c r="E36" s="57">
        <v>4</v>
      </c>
      <c r="F36" s="74">
        <v>2</v>
      </c>
      <c r="G36" s="104">
        <f>SUM($F$34:F36)</f>
        <v>6</v>
      </c>
      <c r="H36" s="59">
        <f>SUM($F$4:F36)</f>
        <v>70</v>
      </c>
      <c r="I36" s="78">
        <v>2</v>
      </c>
      <c r="J36" s="57">
        <f>SUM($I$4:I36)</f>
        <v>70</v>
      </c>
      <c r="K36" s="52"/>
      <c r="L36" s="52"/>
      <c r="M36" s="53"/>
      <c r="N36"/>
    </row>
    <row r="37" spans="2:14">
      <c r="B37" s="65">
        <v>34</v>
      </c>
      <c r="C37" s="66" t="s">
        <v>270</v>
      </c>
      <c r="D37" s="67">
        <v>4</v>
      </c>
      <c r="E37" s="68">
        <v>4</v>
      </c>
      <c r="F37" s="73">
        <v>2</v>
      </c>
      <c r="G37" s="103">
        <f>SUM($F$34:F37)</f>
        <v>8</v>
      </c>
      <c r="H37" s="69">
        <f>SUM($F$4:F37)</f>
        <v>72</v>
      </c>
      <c r="I37" s="77">
        <v>2</v>
      </c>
      <c r="J37" s="68">
        <f>SUM($I$4:I37)</f>
        <v>72</v>
      </c>
      <c r="K37" s="70"/>
      <c r="L37" s="70"/>
      <c r="M37" s="71"/>
      <c r="N37"/>
    </row>
    <row r="38" spans="2:14">
      <c r="B38" s="50">
        <v>35</v>
      </c>
      <c r="C38" s="51" t="s">
        <v>260</v>
      </c>
      <c r="D38" s="56">
        <v>4</v>
      </c>
      <c r="E38" s="57">
        <v>4</v>
      </c>
      <c r="F38" s="74">
        <v>2</v>
      </c>
      <c r="G38" s="104">
        <f>SUM($F$34:F38)</f>
        <v>10</v>
      </c>
      <c r="H38" s="59">
        <f>SUM($F$4:F38)</f>
        <v>74</v>
      </c>
      <c r="I38" s="78">
        <v>2</v>
      </c>
      <c r="J38" s="57">
        <f>SUM($I$4:I38)</f>
        <v>74</v>
      </c>
      <c r="K38" s="52"/>
      <c r="L38" s="52"/>
      <c r="M38" s="53"/>
      <c r="N38"/>
    </row>
    <row r="39" spans="2:14">
      <c r="B39" s="65">
        <v>36</v>
      </c>
      <c r="C39" s="66" t="s">
        <v>261</v>
      </c>
      <c r="D39" s="67">
        <v>4</v>
      </c>
      <c r="E39" s="68">
        <v>4</v>
      </c>
      <c r="F39" s="73">
        <v>3</v>
      </c>
      <c r="G39" s="103">
        <f>SUM($F$34:F39)</f>
        <v>13</v>
      </c>
      <c r="H39" s="69">
        <f>SUM($F$4:F39)</f>
        <v>77</v>
      </c>
      <c r="I39" s="77">
        <v>3</v>
      </c>
      <c r="J39" s="68">
        <f>SUM($I$4:I39)</f>
        <v>77</v>
      </c>
      <c r="K39" s="70"/>
      <c r="L39" s="70"/>
      <c r="M39" s="71"/>
      <c r="N39"/>
    </row>
    <row r="40" spans="2:14">
      <c r="B40" s="88">
        <v>37</v>
      </c>
      <c r="C40" s="89" t="s">
        <v>262</v>
      </c>
      <c r="D40" s="90">
        <v>4</v>
      </c>
      <c r="E40" s="91">
        <v>4</v>
      </c>
      <c r="F40" s="92">
        <v>3</v>
      </c>
      <c r="G40" s="104">
        <f>SUM($F$34:F40)</f>
        <v>16</v>
      </c>
      <c r="H40" s="93">
        <f>SUM($F$4:F40)</f>
        <v>80</v>
      </c>
      <c r="I40" s="94">
        <v>3</v>
      </c>
      <c r="J40" s="91">
        <f>SUM($I$4:I40)</f>
        <v>80</v>
      </c>
      <c r="K40" s="95"/>
      <c r="L40" s="95"/>
      <c r="M40" s="96"/>
      <c r="N40"/>
    </row>
    <row r="41" spans="2:14">
      <c r="B41" s="65">
        <v>38</v>
      </c>
      <c r="C41" s="66" t="s">
        <v>263</v>
      </c>
      <c r="D41" s="67">
        <v>4</v>
      </c>
      <c r="E41" s="68">
        <v>4</v>
      </c>
      <c r="F41" s="73">
        <v>2</v>
      </c>
      <c r="G41" s="103">
        <f>SUM($F$34:F41)</f>
        <v>18</v>
      </c>
      <c r="H41" s="69">
        <f>SUM($F$4:F41)</f>
        <v>82</v>
      </c>
      <c r="I41" s="77">
        <v>2</v>
      </c>
      <c r="J41" s="68">
        <f>SUM($I$4:I41)</f>
        <v>82</v>
      </c>
      <c r="K41" s="70"/>
      <c r="L41" s="70"/>
      <c r="M41" s="71"/>
      <c r="N41"/>
    </row>
    <row r="42" spans="2:14">
      <c r="B42" s="50">
        <v>39</v>
      </c>
      <c r="C42" s="51" t="s">
        <v>264</v>
      </c>
      <c r="D42" s="56">
        <v>4</v>
      </c>
      <c r="E42" s="57">
        <v>4</v>
      </c>
      <c r="F42" s="74">
        <v>2</v>
      </c>
      <c r="G42" s="104">
        <f>SUM($F$34:F42)</f>
        <v>20</v>
      </c>
      <c r="H42" s="59">
        <f>SUM($F$4:F42)</f>
        <v>84</v>
      </c>
      <c r="I42" s="78">
        <v>2</v>
      </c>
      <c r="J42" s="57">
        <f>SUM($I$4:I42)</f>
        <v>84</v>
      </c>
      <c r="K42" s="52"/>
      <c r="L42" s="52"/>
      <c r="M42" s="53"/>
      <c r="N42"/>
    </row>
    <row r="43" spans="2:14">
      <c r="B43" s="79">
        <v>40</v>
      </c>
      <c r="C43" s="80" t="s">
        <v>265</v>
      </c>
      <c r="D43" s="81">
        <v>6</v>
      </c>
      <c r="E43" s="82">
        <v>6</v>
      </c>
      <c r="F43" s="83">
        <v>2</v>
      </c>
      <c r="G43" s="107">
        <f>SUM($F$34:F43)</f>
        <v>22</v>
      </c>
      <c r="H43" s="84">
        <f>SUM($F$4:F43)</f>
        <v>86</v>
      </c>
      <c r="I43" s="85">
        <v>2</v>
      </c>
      <c r="J43" s="82">
        <f>SUM($I$4:I43)</f>
        <v>86</v>
      </c>
      <c r="K43" s="86"/>
      <c r="L43" s="86"/>
      <c r="M43" s="87"/>
      <c r="N43"/>
    </row>
    <row r="44" spans="2:14">
      <c r="B44" s="50">
        <v>41</v>
      </c>
      <c r="C44" s="51" t="s">
        <v>272</v>
      </c>
      <c r="D44" s="56">
        <v>5</v>
      </c>
      <c r="E44" s="57">
        <v>5</v>
      </c>
      <c r="F44" s="74">
        <v>2</v>
      </c>
      <c r="G44" s="104">
        <f>SUM($F$44:F44)</f>
        <v>2</v>
      </c>
      <c r="H44" s="106">
        <f>SUM($F$4:F44)</f>
        <v>88</v>
      </c>
      <c r="I44" s="78"/>
      <c r="J44" s="57"/>
      <c r="K44" s="52"/>
      <c r="L44" s="52"/>
      <c r="M44" s="53"/>
      <c r="N44"/>
    </row>
    <row r="45" spans="2:14" s="100" customFormat="1">
      <c r="B45" s="65">
        <v>42</v>
      </c>
      <c r="C45" s="66" t="s">
        <v>267</v>
      </c>
      <c r="D45" s="67">
        <v>5</v>
      </c>
      <c r="E45" s="68">
        <v>5</v>
      </c>
      <c r="F45" s="73">
        <v>3</v>
      </c>
      <c r="G45" s="103">
        <f>SUM($F$44:F45)</f>
        <v>5</v>
      </c>
      <c r="H45" s="84">
        <f>SUM($F$4:F45)</f>
        <v>91</v>
      </c>
      <c r="I45" s="77"/>
      <c r="J45" s="68"/>
      <c r="K45" s="70"/>
      <c r="L45" s="70"/>
      <c r="M45" s="71"/>
    </row>
    <row r="46" spans="2:14" s="100" customFormat="1">
      <c r="B46" s="50">
        <v>43</v>
      </c>
      <c r="C46" s="51" t="s">
        <v>268</v>
      </c>
      <c r="D46" s="56">
        <v>5</v>
      </c>
      <c r="E46" s="57">
        <v>5</v>
      </c>
      <c r="F46" s="74">
        <v>2</v>
      </c>
      <c r="G46" s="104">
        <f>SUM($F$44:F46)</f>
        <v>7</v>
      </c>
      <c r="H46" s="106">
        <f>SUM($F$4:F46)</f>
        <v>93</v>
      </c>
      <c r="I46" s="78"/>
      <c r="J46" s="57"/>
      <c r="K46" s="52"/>
      <c r="L46" s="52"/>
      <c r="M46" s="53"/>
    </row>
    <row r="47" spans="2:14" s="100" customFormat="1">
      <c r="B47" s="65">
        <v>44</v>
      </c>
      <c r="C47" s="66" t="s">
        <v>269</v>
      </c>
      <c r="D47" s="67">
        <v>5</v>
      </c>
      <c r="E47" s="68">
        <v>5</v>
      </c>
      <c r="F47" s="73">
        <v>2</v>
      </c>
      <c r="G47" s="103">
        <f>SUM($F$44:F47)</f>
        <v>9</v>
      </c>
      <c r="H47" s="84">
        <f>SUM($F$4:F47)</f>
        <v>95</v>
      </c>
      <c r="I47" s="77"/>
      <c r="J47" s="68"/>
      <c r="K47" s="70"/>
      <c r="L47" s="70"/>
      <c r="M47" s="71"/>
    </row>
    <row r="48" spans="2:14" s="100" customFormat="1">
      <c r="B48" s="50">
        <v>45</v>
      </c>
      <c r="C48" s="51" t="s">
        <v>271</v>
      </c>
      <c r="D48" s="56">
        <v>5</v>
      </c>
      <c r="E48" s="57">
        <v>5</v>
      </c>
      <c r="F48" s="74">
        <v>2</v>
      </c>
      <c r="G48" s="104">
        <f>SUM($F$44:F48)</f>
        <v>11</v>
      </c>
      <c r="H48" s="106">
        <f>SUM($F$4:F48)</f>
        <v>97</v>
      </c>
      <c r="I48" s="78"/>
      <c r="J48" s="57"/>
      <c r="K48" s="52"/>
      <c r="L48" s="52"/>
      <c r="M48" s="53"/>
    </row>
    <row r="49" spans="2:14" s="100" customFormat="1">
      <c r="B49" s="65">
        <v>46</v>
      </c>
      <c r="C49" s="66" t="s">
        <v>273</v>
      </c>
      <c r="D49" s="67">
        <v>5</v>
      </c>
      <c r="E49" s="68">
        <v>5</v>
      </c>
      <c r="F49" s="73">
        <v>2</v>
      </c>
      <c r="G49" s="103">
        <f>SUM($F$44:F49)</f>
        <v>13</v>
      </c>
      <c r="H49" s="84">
        <f>SUM($F$4:F49)</f>
        <v>99</v>
      </c>
      <c r="I49" s="77"/>
      <c r="J49" s="68"/>
      <c r="K49" s="70"/>
      <c r="L49" s="70"/>
      <c r="M49" s="71"/>
    </row>
    <row r="50" spans="2:14" s="100" customFormat="1">
      <c r="B50" s="50">
        <v>47</v>
      </c>
      <c r="C50" s="51" t="s">
        <v>274</v>
      </c>
      <c r="D50" s="56">
        <v>5</v>
      </c>
      <c r="E50" s="57">
        <v>5</v>
      </c>
      <c r="F50" s="74">
        <v>2</v>
      </c>
      <c r="G50" s="104">
        <f>SUM($F$44:F50)</f>
        <v>15</v>
      </c>
      <c r="H50" s="106">
        <f>SUM($F$4:F50)</f>
        <v>101</v>
      </c>
      <c r="I50" s="78"/>
      <c r="J50" s="57"/>
      <c r="K50" s="52"/>
      <c r="L50" s="52"/>
      <c r="M50" s="53"/>
    </row>
    <row r="51" spans="2:14" s="100" customFormat="1">
      <c r="B51" s="65">
        <v>48</v>
      </c>
      <c r="C51" s="66" t="s">
        <v>275</v>
      </c>
      <c r="D51" s="67">
        <v>5</v>
      </c>
      <c r="E51" s="68">
        <v>5</v>
      </c>
      <c r="F51" s="73">
        <v>2</v>
      </c>
      <c r="G51" s="103">
        <f>SUM($F$44:F51)</f>
        <v>17</v>
      </c>
      <c r="H51" s="84">
        <f>SUM($F$4:F51)</f>
        <v>103</v>
      </c>
      <c r="I51" s="77"/>
      <c r="J51" s="68"/>
      <c r="K51" s="70"/>
      <c r="L51" s="70"/>
      <c r="M51" s="71"/>
    </row>
    <row r="52" spans="2:14" s="100" customFormat="1">
      <c r="B52" s="50">
        <v>49</v>
      </c>
      <c r="C52" s="51" t="s">
        <v>276</v>
      </c>
      <c r="D52" s="118">
        <v>5</v>
      </c>
      <c r="E52" s="57">
        <v>5</v>
      </c>
      <c r="F52" s="104">
        <v>2</v>
      </c>
      <c r="G52" s="104">
        <f>SUM($F$44:F52)</f>
        <v>19</v>
      </c>
      <c r="H52" s="124">
        <f>SUM($F$4:F52)</f>
        <v>105</v>
      </c>
      <c r="I52" s="104"/>
      <c r="J52" s="57"/>
      <c r="K52" s="52"/>
      <c r="L52" s="52"/>
      <c r="M52" s="53"/>
      <c r="N52" s="99"/>
    </row>
    <row r="53" spans="2:14" s="100" customFormat="1">
      <c r="B53" s="121">
        <v>50</v>
      </c>
      <c r="C53" s="122" t="s">
        <v>292</v>
      </c>
      <c r="D53" s="116">
        <v>7</v>
      </c>
      <c r="E53" s="123">
        <v>5</v>
      </c>
      <c r="F53" s="109">
        <v>2</v>
      </c>
      <c r="G53" s="107">
        <f>SUM($F$44:F53)</f>
        <v>21</v>
      </c>
      <c r="H53" s="123">
        <f>SUM($F$4:F53)</f>
        <v>107</v>
      </c>
      <c r="I53" s="110"/>
      <c r="J53" s="108"/>
      <c r="K53" s="127"/>
      <c r="L53" s="129"/>
      <c r="M53" s="111"/>
      <c r="N53" s="99"/>
    </row>
    <row r="54" spans="2:14" s="100" customFormat="1">
      <c r="B54" s="88">
        <v>51</v>
      </c>
      <c r="C54" s="89" t="s">
        <v>278</v>
      </c>
      <c r="D54" s="117">
        <v>6</v>
      </c>
      <c r="E54" s="91">
        <v>6</v>
      </c>
      <c r="F54" s="117">
        <v>2</v>
      </c>
      <c r="G54" s="93">
        <f>SUM($F$54:F54)</f>
        <v>2</v>
      </c>
      <c r="H54" s="91">
        <f>SUM($F$4:F54)</f>
        <v>109</v>
      </c>
      <c r="I54" s="113"/>
      <c r="J54" s="112"/>
      <c r="K54" s="128"/>
      <c r="L54" s="95"/>
      <c r="M54" s="96"/>
      <c r="N54" s="99"/>
    </row>
    <row r="55" spans="2:14" s="100" customFormat="1">
      <c r="B55" s="65">
        <v>52</v>
      </c>
      <c r="C55" s="66" t="s">
        <v>279</v>
      </c>
      <c r="D55" s="130">
        <v>6</v>
      </c>
      <c r="E55" s="68">
        <v>6</v>
      </c>
      <c r="F55" s="130">
        <v>2</v>
      </c>
      <c r="G55" s="69">
        <f>SUM($F$54:F55)</f>
        <v>4</v>
      </c>
      <c r="H55" s="68">
        <f>SUM($F$4:F55)</f>
        <v>111</v>
      </c>
      <c r="I55" s="131"/>
      <c r="J55" s="132"/>
      <c r="K55" s="133"/>
      <c r="L55" s="70"/>
      <c r="M55" s="71"/>
      <c r="N55" s="99"/>
    </row>
    <row r="56" spans="2:14" s="100" customFormat="1">
      <c r="B56" s="88">
        <v>53</v>
      </c>
      <c r="C56" s="89" t="s">
        <v>281</v>
      </c>
      <c r="D56" s="117">
        <v>6</v>
      </c>
      <c r="E56" s="91">
        <v>6</v>
      </c>
      <c r="F56" s="117">
        <v>2</v>
      </c>
      <c r="G56" s="93">
        <f>SUM($F$54:F56)</f>
        <v>6</v>
      </c>
      <c r="H56" s="91">
        <f>SUM($F$4:F56)</f>
        <v>113</v>
      </c>
      <c r="I56" s="113"/>
      <c r="J56" s="112"/>
      <c r="K56" s="128"/>
      <c r="L56" s="95"/>
      <c r="M56" s="96"/>
      <c r="N56" s="99"/>
    </row>
    <row r="57" spans="2:14" s="100" customFormat="1">
      <c r="B57" s="65">
        <v>54</v>
      </c>
      <c r="C57" s="66" t="s">
        <v>282</v>
      </c>
      <c r="D57" s="130">
        <v>6</v>
      </c>
      <c r="E57" s="68">
        <v>6</v>
      </c>
      <c r="F57" s="130">
        <v>2</v>
      </c>
      <c r="G57" s="69">
        <f>SUM($F$54:F57)</f>
        <v>8</v>
      </c>
      <c r="H57" s="68">
        <f>SUM($F$4:F57)</f>
        <v>115</v>
      </c>
      <c r="I57" s="131"/>
      <c r="J57" s="132"/>
      <c r="K57" s="133"/>
      <c r="L57" s="70"/>
      <c r="M57" s="71"/>
      <c r="N57" s="99"/>
    </row>
    <row r="58" spans="2:14" s="100" customFormat="1">
      <c r="B58" s="88">
        <v>55</v>
      </c>
      <c r="C58" s="89" t="s">
        <v>283</v>
      </c>
      <c r="D58" s="117">
        <v>6</v>
      </c>
      <c r="E58" s="91">
        <v>6</v>
      </c>
      <c r="F58" s="117">
        <v>2</v>
      </c>
      <c r="G58" s="93">
        <f>SUM($F$54:F58)</f>
        <v>10</v>
      </c>
      <c r="H58" s="91">
        <f>SUM($F$4:F58)</f>
        <v>117</v>
      </c>
      <c r="I58" s="113"/>
      <c r="J58" s="112"/>
      <c r="K58" s="128"/>
      <c r="L58" s="95"/>
      <c r="M58" s="96"/>
      <c r="N58" s="99"/>
    </row>
    <row r="59" spans="2:14" s="100" customFormat="1">
      <c r="B59" s="65">
        <v>56</v>
      </c>
      <c r="C59" s="66" t="s">
        <v>284</v>
      </c>
      <c r="D59" s="130">
        <v>6</v>
      </c>
      <c r="E59" s="68">
        <v>6</v>
      </c>
      <c r="F59" s="130">
        <v>2</v>
      </c>
      <c r="G59" s="69">
        <f>SUM($F$54:F59)</f>
        <v>12</v>
      </c>
      <c r="H59" s="68">
        <f>SUM($F$4:F59)</f>
        <v>119</v>
      </c>
      <c r="I59" s="131"/>
      <c r="J59" s="132"/>
      <c r="K59" s="133"/>
      <c r="L59" s="70"/>
      <c r="M59" s="71"/>
      <c r="N59" s="99"/>
    </row>
    <row r="60" spans="2:14" s="100" customFormat="1">
      <c r="B60" s="88">
        <v>57</v>
      </c>
      <c r="C60" s="89" t="s">
        <v>285</v>
      </c>
      <c r="D60" s="117">
        <v>6</v>
      </c>
      <c r="E60" s="91">
        <v>6</v>
      </c>
      <c r="F60" s="117">
        <v>2</v>
      </c>
      <c r="G60" s="93">
        <f>SUM($F$54:F60)</f>
        <v>14</v>
      </c>
      <c r="H60" s="91">
        <f>SUM($F$4:F60)</f>
        <v>121</v>
      </c>
      <c r="I60" s="113"/>
      <c r="J60" s="112"/>
      <c r="K60" s="128"/>
      <c r="L60" s="95"/>
      <c r="M60" s="96"/>
      <c r="N60" s="99"/>
    </row>
    <row r="61" spans="2:14" s="100" customFormat="1">
      <c r="B61" s="65">
        <v>58</v>
      </c>
      <c r="C61" s="66" t="s">
        <v>286</v>
      </c>
      <c r="D61" s="130">
        <v>6</v>
      </c>
      <c r="E61" s="68">
        <v>6</v>
      </c>
      <c r="F61" s="130">
        <v>2</v>
      </c>
      <c r="G61" s="69">
        <f>SUM($F$54:F61)</f>
        <v>16</v>
      </c>
      <c r="H61" s="68">
        <f>SUM($F$4:F61)</f>
        <v>123</v>
      </c>
      <c r="I61" s="131"/>
      <c r="J61" s="132"/>
      <c r="K61" s="133"/>
      <c r="L61" s="70"/>
      <c r="M61" s="71"/>
      <c r="N61" s="99"/>
    </row>
    <row r="62" spans="2:14">
      <c r="B62" s="88">
        <v>59</v>
      </c>
      <c r="C62" s="89" t="s">
        <v>287</v>
      </c>
      <c r="D62" s="117">
        <v>6</v>
      </c>
      <c r="E62" s="57">
        <v>6</v>
      </c>
      <c r="F62" s="104">
        <v>2</v>
      </c>
      <c r="G62" s="93">
        <f>SUM($F$54:F62)</f>
        <v>18</v>
      </c>
      <c r="H62" s="91">
        <f>SUM($F$4:F62)</f>
        <v>125</v>
      </c>
      <c r="I62" s="115"/>
      <c r="J62" s="114"/>
      <c r="K62" s="126"/>
      <c r="L62" s="52"/>
      <c r="M62" s="53"/>
    </row>
    <row r="63" spans="2:14">
      <c r="B63" s="65">
        <v>60</v>
      </c>
      <c r="C63" s="66" t="s">
        <v>288</v>
      </c>
      <c r="D63" s="130">
        <v>8</v>
      </c>
      <c r="E63" s="68">
        <v>6</v>
      </c>
      <c r="F63" s="103">
        <v>4</v>
      </c>
      <c r="G63" s="119">
        <f>SUM($F$54:F63)</f>
        <v>22</v>
      </c>
      <c r="H63" s="68">
        <f>SUM($F$4:F63)</f>
        <v>129</v>
      </c>
      <c r="I63" s="131"/>
      <c r="J63" s="132"/>
      <c r="K63" s="133"/>
      <c r="L63" s="70"/>
      <c r="M63" s="71"/>
    </row>
    <row r="64" spans="2:14">
      <c r="B64" s="88">
        <v>61</v>
      </c>
      <c r="C64" s="89" t="s">
        <v>289</v>
      </c>
      <c r="D64" s="118">
        <v>7</v>
      </c>
      <c r="E64" s="57">
        <v>7</v>
      </c>
      <c r="F64" s="104">
        <v>2</v>
      </c>
      <c r="G64" s="94">
        <f>SUM($F$64:F64)</f>
        <v>2</v>
      </c>
      <c r="H64" s="91">
        <f>SUM($F$4:F64)</f>
        <v>131</v>
      </c>
      <c r="I64" s="115"/>
      <c r="J64" s="114"/>
      <c r="K64" s="126"/>
      <c r="L64" s="52"/>
      <c r="M64" s="53"/>
      <c r="N64" s="45"/>
    </row>
    <row r="65" spans="2:14">
      <c r="B65" s="65">
        <v>62</v>
      </c>
      <c r="C65" s="66" t="s">
        <v>290</v>
      </c>
      <c r="D65" s="130">
        <v>7</v>
      </c>
      <c r="E65" s="68">
        <v>7</v>
      </c>
      <c r="F65" s="103">
        <v>2</v>
      </c>
      <c r="G65" s="77">
        <f>SUM($F$64:F65)</f>
        <v>4</v>
      </c>
      <c r="H65" s="68">
        <f>SUM($F$4:F65)</f>
        <v>133</v>
      </c>
      <c r="I65" s="131"/>
      <c r="J65" s="132"/>
      <c r="K65" s="133"/>
      <c r="L65" s="70"/>
      <c r="M65" s="71"/>
      <c r="N65" s="45"/>
    </row>
    <row r="66" spans="2:14">
      <c r="B66" s="88">
        <v>63</v>
      </c>
      <c r="C66" s="89" t="s">
        <v>291</v>
      </c>
      <c r="D66" s="118">
        <v>7</v>
      </c>
      <c r="E66" s="57">
        <v>7</v>
      </c>
      <c r="F66" s="104">
        <v>2</v>
      </c>
      <c r="G66" s="94">
        <f>SUM($F$64:F66)</f>
        <v>6</v>
      </c>
      <c r="H66" s="91">
        <f>SUM($F$4:F66)</f>
        <v>135</v>
      </c>
      <c r="I66" s="115"/>
      <c r="J66" s="114"/>
      <c r="K66" s="126"/>
      <c r="L66" s="52"/>
      <c r="M66" s="53"/>
      <c r="N66" s="45"/>
    </row>
    <row r="67" spans="2:14">
      <c r="B67" s="65">
        <v>64</v>
      </c>
      <c r="C67" s="66" t="s">
        <v>293</v>
      </c>
      <c r="D67" s="130">
        <v>7</v>
      </c>
      <c r="E67" s="68">
        <v>7</v>
      </c>
      <c r="F67" s="103">
        <v>2</v>
      </c>
      <c r="G67" s="77">
        <f>SUM($F$64:F67)</f>
        <v>8</v>
      </c>
      <c r="H67" s="68">
        <f>SUM($F$4:F67)</f>
        <v>137</v>
      </c>
      <c r="I67" s="131"/>
      <c r="J67" s="132"/>
      <c r="K67" s="133"/>
      <c r="L67" s="70"/>
      <c r="M67" s="143"/>
      <c r="N67" s="45"/>
    </row>
    <row r="68" spans="2:14">
      <c r="B68" s="88">
        <v>65</v>
      </c>
      <c r="C68" s="89" t="s">
        <v>294</v>
      </c>
      <c r="D68" s="118">
        <v>7</v>
      </c>
      <c r="E68" s="57">
        <v>7</v>
      </c>
      <c r="F68" s="104">
        <v>2</v>
      </c>
      <c r="G68" s="94">
        <f>SUM($F$64:F68)</f>
        <v>10</v>
      </c>
      <c r="H68" s="91">
        <f>SUM($F$4:F68)</f>
        <v>139</v>
      </c>
      <c r="I68" s="115"/>
      <c r="J68" s="114"/>
      <c r="K68" s="126"/>
      <c r="L68" s="52"/>
      <c r="M68" s="53"/>
      <c r="N68" s="45"/>
    </row>
    <row r="69" spans="2:14">
      <c r="B69" s="65">
        <v>66</v>
      </c>
      <c r="C69" s="66" t="s">
        <v>295</v>
      </c>
      <c r="D69" s="130">
        <v>7</v>
      </c>
      <c r="E69" s="68">
        <v>7</v>
      </c>
      <c r="F69" s="103">
        <v>2</v>
      </c>
      <c r="G69" s="77">
        <f>SUM($F$64:F69)</f>
        <v>12</v>
      </c>
      <c r="H69" s="68">
        <f>SUM($F$4:F69)</f>
        <v>141</v>
      </c>
      <c r="I69" s="131"/>
      <c r="J69" s="132"/>
      <c r="K69" s="133"/>
      <c r="L69" s="70"/>
      <c r="M69" s="71"/>
      <c r="N69" s="45"/>
    </row>
    <row r="70" spans="2:14">
      <c r="B70" s="88">
        <v>67</v>
      </c>
      <c r="C70" s="89" t="s">
        <v>296</v>
      </c>
      <c r="D70" s="118">
        <v>7</v>
      </c>
      <c r="E70" s="57">
        <v>7</v>
      </c>
      <c r="F70" s="104">
        <v>2</v>
      </c>
      <c r="G70" s="94">
        <f>SUM($F$64:F70)</f>
        <v>14</v>
      </c>
      <c r="H70" s="91">
        <f>SUM($F$4:F70)</f>
        <v>143</v>
      </c>
      <c r="I70" s="115"/>
      <c r="J70" s="114"/>
      <c r="K70" s="126"/>
      <c r="L70" s="52"/>
      <c r="M70" s="53"/>
      <c r="N70" s="45"/>
    </row>
    <row r="71" spans="2:14" ht="15.75" thickBot="1">
      <c r="B71" s="134">
        <v>68</v>
      </c>
      <c r="C71" s="135" t="s">
        <v>297</v>
      </c>
      <c r="D71" s="136">
        <v>7</v>
      </c>
      <c r="E71" s="125">
        <v>7</v>
      </c>
      <c r="F71" s="137">
        <v>2</v>
      </c>
      <c r="G71" s="120">
        <f>SUM($F$64:F71)</f>
        <v>16</v>
      </c>
      <c r="H71" s="125">
        <f>SUM($F$4:F71)</f>
        <v>145</v>
      </c>
      <c r="I71" s="138"/>
      <c r="J71" s="139"/>
      <c r="K71" s="140"/>
      <c r="L71" s="141"/>
      <c r="M71" s="142"/>
      <c r="N71" s="45"/>
    </row>
    <row r="72" spans="2:14">
      <c r="I72" s="75"/>
    </row>
    <row r="73" spans="2:14">
      <c r="I73" s="75"/>
    </row>
    <row r="74" spans="2:14">
      <c r="I74" s="75"/>
    </row>
    <row r="75" spans="2:14">
      <c r="I75" s="75"/>
    </row>
    <row r="76" spans="2:14">
      <c r="I76" s="75"/>
    </row>
    <row r="77" spans="2:14">
      <c r="I77" s="75"/>
    </row>
    <row r="78" spans="2:14">
      <c r="I78" s="75"/>
    </row>
    <row r="79" spans="2:14">
      <c r="I79" s="75"/>
    </row>
    <row r="80" spans="2:14">
      <c r="I80" s="75"/>
    </row>
    <row r="81" spans="9:9">
      <c r="I81" s="75"/>
    </row>
    <row r="82" spans="9:9">
      <c r="I82" s="75"/>
    </row>
    <row r="83" spans="9:9">
      <c r="I83" s="75"/>
    </row>
    <row r="84" spans="9:9">
      <c r="I84" s="75"/>
    </row>
    <row r="85" spans="9:9">
      <c r="I85" s="75"/>
    </row>
    <row r="86" spans="9:9">
      <c r="I86" s="75"/>
    </row>
    <row r="87" spans="9:9">
      <c r="I87" s="75"/>
    </row>
    <row r="88" spans="9:9">
      <c r="I88" s="75"/>
    </row>
    <row r="89" spans="9:9">
      <c r="I89" s="75"/>
    </row>
    <row r="90" spans="9:9">
      <c r="I90" s="75"/>
    </row>
    <row r="91" spans="9:9">
      <c r="I91" s="75"/>
    </row>
    <row r="92" spans="9:9">
      <c r="I92" s="75"/>
    </row>
    <row r="93" spans="9:9">
      <c r="I93" s="75"/>
    </row>
    <row r="94" spans="9:9">
      <c r="I94" s="75"/>
    </row>
    <row r="95" spans="9:9">
      <c r="I95" s="75"/>
    </row>
    <row r="96" spans="9:9">
      <c r="I96" s="75"/>
    </row>
    <row r="97" spans="9:9">
      <c r="I97" s="75"/>
    </row>
    <row r="98" spans="9:9">
      <c r="I98" s="75"/>
    </row>
    <row r="99" spans="9:9">
      <c r="I99" s="75"/>
    </row>
    <row r="100" spans="9:9">
      <c r="I100" s="75"/>
    </row>
    <row r="101" spans="9:9">
      <c r="I101" s="75"/>
    </row>
    <row r="102" spans="9:9">
      <c r="I102" s="75"/>
    </row>
    <row r="103" spans="9:9">
      <c r="I103" s="75"/>
    </row>
    <row r="104" spans="9:9">
      <c r="I104" s="75"/>
    </row>
    <row r="105" spans="9:9">
      <c r="I105" s="75"/>
    </row>
    <row r="106" spans="9:9">
      <c r="I106" s="75"/>
    </row>
    <row r="107" spans="9:9">
      <c r="I107" s="75"/>
    </row>
    <row r="108" spans="9:9">
      <c r="I108" s="75"/>
    </row>
    <row r="109" spans="9:9">
      <c r="I109" s="75"/>
    </row>
    <row r="110" spans="9:9">
      <c r="I110" s="75"/>
    </row>
    <row r="111" spans="9:9">
      <c r="I111" s="75"/>
    </row>
    <row r="112" spans="9:9">
      <c r="I112" s="75"/>
    </row>
    <row r="113" spans="9:9">
      <c r="I113" s="75"/>
    </row>
    <row r="114" spans="9:9">
      <c r="I114" s="75"/>
    </row>
    <row r="115" spans="9:9">
      <c r="I115" s="75"/>
    </row>
    <row r="116" spans="9:9">
      <c r="I116" s="75"/>
    </row>
    <row r="117" spans="9:9">
      <c r="I117" s="75"/>
    </row>
    <row r="118" spans="9:9">
      <c r="I118" s="75"/>
    </row>
    <row r="119" spans="9:9">
      <c r="I119" s="75"/>
    </row>
    <row r="120" spans="9:9">
      <c r="I120" s="75"/>
    </row>
    <row r="121" spans="9:9">
      <c r="I121" s="75"/>
    </row>
    <row r="122" spans="9:9">
      <c r="I122" s="75"/>
    </row>
    <row r="123" spans="9:9">
      <c r="I123" s="75"/>
    </row>
    <row r="124" spans="9:9">
      <c r="I124" s="75"/>
    </row>
    <row r="125" spans="9:9">
      <c r="I125" s="75"/>
    </row>
    <row r="126" spans="9:9">
      <c r="I126" s="75"/>
    </row>
    <row r="127" spans="9:9">
      <c r="I127" s="75"/>
    </row>
    <row r="128" spans="9:9">
      <c r="I128" s="75"/>
    </row>
    <row r="129" spans="9:9">
      <c r="I129" s="75"/>
    </row>
    <row r="130" spans="9:9">
      <c r="I130" s="75"/>
    </row>
    <row r="131" spans="9:9">
      <c r="I131" s="75"/>
    </row>
    <row r="132" spans="9:9">
      <c r="I132" s="75"/>
    </row>
    <row r="133" spans="9:9">
      <c r="I133" s="75"/>
    </row>
    <row r="134" spans="9:9">
      <c r="I134" s="75"/>
    </row>
    <row r="135" spans="9:9">
      <c r="I135" s="75"/>
    </row>
    <row r="136" spans="9:9">
      <c r="I136" s="75"/>
    </row>
    <row r="137" spans="9:9">
      <c r="I137" s="75"/>
    </row>
    <row r="138" spans="9:9">
      <c r="I138" s="75"/>
    </row>
    <row r="139" spans="9:9">
      <c r="I139" s="75"/>
    </row>
    <row r="140" spans="9:9">
      <c r="I140" s="75"/>
    </row>
    <row r="141" spans="9:9">
      <c r="I141" s="75"/>
    </row>
    <row r="142" spans="9:9">
      <c r="I142" s="75"/>
    </row>
    <row r="143" spans="9:9">
      <c r="I143" s="75"/>
    </row>
    <row r="144" spans="9:9">
      <c r="I144" s="75"/>
    </row>
    <row r="145" spans="9:9">
      <c r="I145" s="75"/>
    </row>
    <row r="146" spans="9:9">
      <c r="I146" s="75"/>
    </row>
    <row r="147" spans="9:9">
      <c r="I147" s="75"/>
    </row>
    <row r="148" spans="9:9">
      <c r="I148" s="75"/>
    </row>
    <row r="149" spans="9:9">
      <c r="I149" s="75"/>
    </row>
    <row r="150" spans="9:9">
      <c r="I150" s="75"/>
    </row>
    <row r="151" spans="9:9">
      <c r="I151" s="75"/>
    </row>
    <row r="152" spans="9:9">
      <c r="I152" s="75"/>
    </row>
    <row r="153" spans="9:9">
      <c r="I153" s="75"/>
    </row>
    <row r="154" spans="9:9">
      <c r="I154" s="75"/>
    </row>
    <row r="155" spans="9:9">
      <c r="I155" s="75"/>
    </row>
    <row r="156" spans="9:9">
      <c r="I156" s="75"/>
    </row>
    <row r="157" spans="9:9">
      <c r="I157" s="75"/>
    </row>
    <row r="158" spans="9:9">
      <c r="I158" s="75"/>
    </row>
    <row r="159" spans="9:9">
      <c r="I159" s="75"/>
    </row>
    <row r="160" spans="9:9">
      <c r="I160" s="75"/>
    </row>
    <row r="161" spans="9:9">
      <c r="I161" s="75"/>
    </row>
    <row r="162" spans="9:9">
      <c r="I162" s="75"/>
    </row>
    <row r="163" spans="9:9">
      <c r="I163" s="75"/>
    </row>
    <row r="164" spans="9:9">
      <c r="I164" s="75"/>
    </row>
    <row r="165" spans="9:9">
      <c r="I165" s="75"/>
    </row>
    <row r="166" spans="9:9">
      <c r="I166" s="75"/>
    </row>
  </sheetData>
  <mergeCells count="7">
    <mergeCell ref="M2:M3"/>
    <mergeCell ref="B2:B3"/>
    <mergeCell ref="C2:C3"/>
    <mergeCell ref="D2:E2"/>
    <mergeCell ref="L2:L3"/>
    <mergeCell ref="K2:K3"/>
    <mergeCell ref="F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6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6" sqref="R26"/>
    </sheetView>
  </sheetViews>
  <sheetFormatPr defaultRowHeight="15"/>
  <cols>
    <col min="2" max="2" width="3.5703125" style="289" bestFit="1" customWidth="1"/>
    <col min="3" max="3" width="39.5703125" bestFit="1" customWidth="1"/>
    <col min="4" max="5" width="8.28515625" style="289" customWidth="1"/>
    <col min="6" max="7" width="7.85546875" style="98" customWidth="1"/>
    <col min="8" max="8" width="8.7109375" style="289" customWidth="1"/>
    <col min="9" max="10" width="7.85546875" style="289" hidden="1" customWidth="1"/>
    <col min="11" max="11" width="10.5703125" style="289" bestFit="1" customWidth="1"/>
    <col min="12" max="14" width="9.140625" style="289"/>
  </cols>
  <sheetData>
    <row r="1" spans="2:14" ht="15.75" thickBot="1">
      <c r="C1" s="289"/>
      <c r="F1" s="75"/>
      <c r="G1" s="75"/>
    </row>
    <row r="2" spans="2:14" ht="15" customHeight="1">
      <c r="B2" s="355" t="s">
        <v>218</v>
      </c>
      <c r="C2" s="353" t="s">
        <v>219</v>
      </c>
      <c r="D2" s="357" t="s">
        <v>220</v>
      </c>
      <c r="E2" s="358"/>
      <c r="F2" s="359" t="s">
        <v>222</v>
      </c>
      <c r="G2" s="360"/>
      <c r="H2" s="361"/>
      <c r="I2" s="361"/>
      <c r="J2" s="362"/>
      <c r="K2" s="353" t="s">
        <v>223</v>
      </c>
      <c r="L2" s="353" t="s">
        <v>224</v>
      </c>
      <c r="M2" s="353" t="s">
        <v>221</v>
      </c>
      <c r="N2"/>
    </row>
    <row r="3" spans="2:14" ht="30.75" thickBot="1">
      <c r="B3" s="356"/>
      <c r="C3" s="354"/>
      <c r="D3" s="60" t="s">
        <v>266</v>
      </c>
      <c r="E3" s="61" t="s">
        <v>193</v>
      </c>
      <c r="F3" s="97" t="s">
        <v>277</v>
      </c>
      <c r="G3" s="101" t="s">
        <v>194</v>
      </c>
      <c r="H3" s="62" t="s">
        <v>280</v>
      </c>
      <c r="I3" s="63" t="s">
        <v>193</v>
      </c>
      <c r="J3" s="64" t="s">
        <v>194</v>
      </c>
      <c r="K3" s="354"/>
      <c r="L3" s="354"/>
      <c r="M3" s="354"/>
      <c r="N3"/>
    </row>
    <row r="4" spans="2:14" ht="15.75" thickTop="1">
      <c r="B4" s="46">
        <v>1</v>
      </c>
      <c r="C4" s="47" t="s">
        <v>225</v>
      </c>
      <c r="D4" s="54">
        <v>1</v>
      </c>
      <c r="E4" s="55">
        <v>1</v>
      </c>
      <c r="F4" s="72">
        <v>2</v>
      </c>
      <c r="G4" s="102">
        <f>SUM($F$4:F4)</f>
        <v>2</v>
      </c>
      <c r="H4" s="58">
        <f>SUM($F$4:F4)</f>
        <v>2</v>
      </c>
      <c r="I4" s="76">
        <v>2</v>
      </c>
      <c r="J4" s="55">
        <f>SUM($I$4:I4)</f>
        <v>2</v>
      </c>
      <c r="K4" s="48"/>
      <c r="L4" s="48"/>
      <c r="M4" s="49"/>
      <c r="N4"/>
    </row>
    <row r="5" spans="2:14">
      <c r="B5" s="65">
        <v>2</v>
      </c>
      <c r="C5" s="66" t="s">
        <v>227</v>
      </c>
      <c r="D5" s="67">
        <v>1</v>
      </c>
      <c r="E5" s="68">
        <v>1</v>
      </c>
      <c r="F5" s="73">
        <v>2</v>
      </c>
      <c r="G5" s="103">
        <f>SUM($F$4:F5)</f>
        <v>4</v>
      </c>
      <c r="H5" s="69">
        <f>SUM($F$4:F5)</f>
        <v>4</v>
      </c>
      <c r="I5" s="77">
        <v>2</v>
      </c>
      <c r="J5" s="68">
        <f>SUM($I$4:I5)</f>
        <v>4</v>
      </c>
      <c r="K5" s="70"/>
      <c r="L5" s="70"/>
      <c r="M5" s="71"/>
      <c r="N5"/>
    </row>
    <row r="6" spans="2:14">
      <c r="B6" s="50">
        <v>3</v>
      </c>
      <c r="C6" s="51" t="s">
        <v>228</v>
      </c>
      <c r="D6" s="56">
        <v>1</v>
      </c>
      <c r="E6" s="57">
        <v>1</v>
      </c>
      <c r="F6" s="74">
        <v>2</v>
      </c>
      <c r="G6" s="104">
        <f>SUM($F$4:F6)</f>
        <v>6</v>
      </c>
      <c r="H6" s="59">
        <f>SUM($F$4:F6)</f>
        <v>6</v>
      </c>
      <c r="I6" s="78">
        <v>2</v>
      </c>
      <c r="J6" s="57">
        <f>SUM($I$4:I6)</f>
        <v>6</v>
      </c>
      <c r="K6" s="52"/>
      <c r="L6" s="52"/>
      <c r="M6" s="53"/>
      <c r="N6"/>
    </row>
    <row r="7" spans="2:14">
      <c r="B7" s="65">
        <v>4</v>
      </c>
      <c r="C7" s="66" t="s">
        <v>229</v>
      </c>
      <c r="D7" s="67">
        <v>1</v>
      </c>
      <c r="E7" s="68">
        <v>1</v>
      </c>
      <c r="F7" s="73">
        <v>4</v>
      </c>
      <c r="G7" s="103">
        <f>SUM($F$4:F7)</f>
        <v>10</v>
      </c>
      <c r="H7" s="69">
        <f>SUM($F$4:F7)</f>
        <v>10</v>
      </c>
      <c r="I7" s="77">
        <v>4</v>
      </c>
      <c r="J7" s="68">
        <f>SUM($I$4:I7)</f>
        <v>10</v>
      </c>
      <c r="K7" s="70"/>
      <c r="L7" s="70"/>
      <c r="M7" s="71"/>
      <c r="N7"/>
    </row>
    <row r="8" spans="2:14">
      <c r="B8" s="50">
        <v>5</v>
      </c>
      <c r="C8" s="51" t="s">
        <v>230</v>
      </c>
      <c r="D8" s="56">
        <v>1</v>
      </c>
      <c r="E8" s="57">
        <v>1</v>
      </c>
      <c r="F8" s="74">
        <v>2</v>
      </c>
      <c r="G8" s="104">
        <f>SUM($F$4:F8)</f>
        <v>12</v>
      </c>
      <c r="H8" s="59">
        <f>SUM($F$4:F8)</f>
        <v>12</v>
      </c>
      <c r="I8" s="78">
        <v>2</v>
      </c>
      <c r="J8" s="57">
        <f>SUM($I$4:I8)</f>
        <v>12</v>
      </c>
      <c r="K8" s="52"/>
      <c r="L8" s="52"/>
      <c r="M8" s="53"/>
      <c r="N8"/>
    </row>
    <row r="9" spans="2:14">
      <c r="B9" s="65">
        <v>6</v>
      </c>
      <c r="C9" s="66" t="s">
        <v>231</v>
      </c>
      <c r="D9" s="67">
        <v>1</v>
      </c>
      <c r="E9" s="68">
        <v>1</v>
      </c>
      <c r="F9" s="73">
        <v>3</v>
      </c>
      <c r="G9" s="103">
        <f>SUM($F$4:F9)</f>
        <v>15</v>
      </c>
      <c r="H9" s="69">
        <f>SUM($F$4:F9)</f>
        <v>15</v>
      </c>
      <c r="I9" s="77">
        <v>3</v>
      </c>
      <c r="J9" s="68">
        <f>SUM($I$4:I9)</f>
        <v>15</v>
      </c>
      <c r="K9" s="70"/>
      <c r="L9" s="70"/>
      <c r="M9" s="71"/>
      <c r="N9"/>
    </row>
    <row r="10" spans="2:14">
      <c r="B10" s="88">
        <v>7</v>
      </c>
      <c r="C10" s="89" t="s">
        <v>232</v>
      </c>
      <c r="D10" s="90">
        <v>1</v>
      </c>
      <c r="E10" s="91">
        <v>1</v>
      </c>
      <c r="F10" s="92">
        <v>3</v>
      </c>
      <c r="G10" s="105">
        <f>SUM($F$4:F10)</f>
        <v>18</v>
      </c>
      <c r="H10" s="93">
        <f>SUM($F$4:F10)</f>
        <v>18</v>
      </c>
      <c r="I10" s="94">
        <v>3</v>
      </c>
      <c r="J10" s="91">
        <f>SUM($I$4:I10)</f>
        <v>18</v>
      </c>
      <c r="K10" s="95"/>
      <c r="L10" s="95"/>
      <c r="M10" s="96"/>
      <c r="N10"/>
    </row>
    <row r="11" spans="2:14">
      <c r="B11" s="65">
        <v>8</v>
      </c>
      <c r="C11" s="66" t="s">
        <v>234</v>
      </c>
      <c r="D11" s="67">
        <v>1</v>
      </c>
      <c r="E11" s="68">
        <v>1</v>
      </c>
      <c r="F11" s="73">
        <v>2</v>
      </c>
      <c r="G11" s="107">
        <f>SUM($F$4:F11)</f>
        <v>20</v>
      </c>
      <c r="H11" s="69">
        <f>SUM($F$4:F11)</f>
        <v>20</v>
      </c>
      <c r="I11" s="77">
        <v>2</v>
      </c>
      <c r="J11" s="68">
        <f>SUM($I$4:I11)</f>
        <v>20</v>
      </c>
      <c r="K11" s="70"/>
      <c r="L11" s="70"/>
      <c r="M11" s="71"/>
      <c r="N11"/>
    </row>
    <row r="12" spans="2:14">
      <c r="B12" s="50">
        <v>9</v>
      </c>
      <c r="C12" s="51" t="s">
        <v>235</v>
      </c>
      <c r="D12" s="56">
        <v>2</v>
      </c>
      <c r="E12" s="57">
        <v>2</v>
      </c>
      <c r="F12" s="74">
        <v>2</v>
      </c>
      <c r="G12" s="104">
        <f>SUM($F$12:F12)</f>
        <v>2</v>
      </c>
      <c r="H12" s="59">
        <f>SUM($F$4:F12)</f>
        <v>22</v>
      </c>
      <c r="I12" s="78">
        <v>2</v>
      </c>
      <c r="J12" s="57">
        <f>SUM($I$4:I12)</f>
        <v>22</v>
      </c>
      <c r="K12" s="52"/>
      <c r="L12" s="52"/>
      <c r="M12" s="53"/>
      <c r="N12"/>
    </row>
    <row r="13" spans="2:14">
      <c r="B13" s="65">
        <v>10</v>
      </c>
      <c r="C13" s="66" t="s">
        <v>236</v>
      </c>
      <c r="D13" s="67">
        <v>2</v>
      </c>
      <c r="E13" s="68">
        <v>2</v>
      </c>
      <c r="F13" s="73">
        <v>2</v>
      </c>
      <c r="G13" s="103">
        <f>SUM($F$12:F13)</f>
        <v>4</v>
      </c>
      <c r="H13" s="69">
        <f>SUM($F$4:F13)</f>
        <v>24</v>
      </c>
      <c r="I13" s="77">
        <v>2</v>
      </c>
      <c r="J13" s="68">
        <f>SUM($I$4:I13)</f>
        <v>24</v>
      </c>
      <c r="K13" s="70"/>
      <c r="L13" s="70"/>
      <c r="M13" s="71"/>
      <c r="N13"/>
    </row>
    <row r="14" spans="2:14">
      <c r="B14" s="50">
        <v>11</v>
      </c>
      <c r="C14" s="51" t="s">
        <v>237</v>
      </c>
      <c r="D14" s="56">
        <v>2</v>
      </c>
      <c r="E14" s="57">
        <v>2</v>
      </c>
      <c r="F14" s="74">
        <v>2</v>
      </c>
      <c r="G14" s="104">
        <f>SUM($F$12:F14)</f>
        <v>6</v>
      </c>
      <c r="H14" s="59">
        <f>SUM($F$4:F14)</f>
        <v>26</v>
      </c>
      <c r="I14" s="78">
        <v>2</v>
      </c>
      <c r="J14" s="57">
        <f>SUM($I$4:I14)</f>
        <v>26</v>
      </c>
      <c r="K14" s="52"/>
      <c r="L14" s="52"/>
      <c r="M14" s="53"/>
      <c r="N14"/>
    </row>
    <row r="15" spans="2:14">
      <c r="B15" s="65">
        <v>12</v>
      </c>
      <c r="C15" s="66" t="s">
        <v>238</v>
      </c>
      <c r="D15" s="67">
        <v>2</v>
      </c>
      <c r="E15" s="68">
        <v>2</v>
      </c>
      <c r="F15" s="73">
        <v>3</v>
      </c>
      <c r="G15" s="103">
        <f>SUM($F$12:F15)</f>
        <v>9</v>
      </c>
      <c r="H15" s="69">
        <f>SUM($F$4:F15)</f>
        <v>29</v>
      </c>
      <c r="I15" s="77">
        <v>3</v>
      </c>
      <c r="J15" s="68">
        <f>SUM($I$4:I15)</f>
        <v>29</v>
      </c>
      <c r="K15" s="70"/>
      <c r="L15" s="70"/>
      <c r="M15" s="71"/>
      <c r="N15"/>
    </row>
    <row r="16" spans="2:14">
      <c r="B16" s="50">
        <v>13</v>
      </c>
      <c r="C16" s="51" t="s">
        <v>239</v>
      </c>
      <c r="D16" s="56">
        <v>2</v>
      </c>
      <c r="E16" s="57">
        <v>2</v>
      </c>
      <c r="F16" s="74">
        <v>2</v>
      </c>
      <c r="G16" s="104">
        <f>SUM($F$12:F16)</f>
        <v>11</v>
      </c>
      <c r="H16" s="59">
        <f>SUM($F$4:F16)</f>
        <v>31</v>
      </c>
      <c r="I16" s="78">
        <v>2</v>
      </c>
      <c r="J16" s="57">
        <f>SUM($I$4:I16)</f>
        <v>31</v>
      </c>
      <c r="K16" s="52"/>
      <c r="L16" s="52"/>
      <c r="M16" s="53"/>
      <c r="N16"/>
    </row>
    <row r="17" spans="2:14">
      <c r="B17" s="65">
        <v>14</v>
      </c>
      <c r="C17" s="66" t="s">
        <v>240</v>
      </c>
      <c r="D17" s="67">
        <v>2</v>
      </c>
      <c r="E17" s="68">
        <v>2</v>
      </c>
      <c r="F17" s="73">
        <v>2</v>
      </c>
      <c r="G17" s="103">
        <f>SUM($F$12:F17)</f>
        <v>13</v>
      </c>
      <c r="H17" s="69">
        <f>SUM($F$4:F17)</f>
        <v>33</v>
      </c>
      <c r="I17" s="77">
        <v>2</v>
      </c>
      <c r="J17" s="68">
        <f>SUM($I$4:I17)</f>
        <v>33</v>
      </c>
      <c r="K17" s="70"/>
      <c r="L17" s="70"/>
      <c r="M17" s="71"/>
      <c r="N17"/>
    </row>
    <row r="18" spans="2:14">
      <c r="B18" s="88">
        <v>15</v>
      </c>
      <c r="C18" s="89" t="s">
        <v>241</v>
      </c>
      <c r="D18" s="90">
        <v>2</v>
      </c>
      <c r="E18" s="91">
        <v>2</v>
      </c>
      <c r="F18" s="92">
        <v>2</v>
      </c>
      <c r="G18" s="104">
        <f>SUM($F$12:F18)</f>
        <v>15</v>
      </c>
      <c r="H18" s="93">
        <f>SUM($F$4:F18)</f>
        <v>35</v>
      </c>
      <c r="I18" s="94">
        <v>2</v>
      </c>
      <c r="J18" s="91">
        <f>SUM($I$4:I18)</f>
        <v>35</v>
      </c>
      <c r="K18" s="95"/>
      <c r="L18" s="95"/>
      <c r="M18" s="96"/>
      <c r="N18"/>
    </row>
    <row r="19" spans="2:14">
      <c r="B19" s="65">
        <v>16</v>
      </c>
      <c r="C19" s="66" t="s">
        <v>242</v>
      </c>
      <c r="D19" s="67">
        <v>2</v>
      </c>
      <c r="E19" s="68">
        <v>2</v>
      </c>
      <c r="F19" s="73">
        <v>1</v>
      </c>
      <c r="G19" s="103">
        <f>SUM($F$12:F19)</f>
        <v>16</v>
      </c>
      <c r="H19" s="69">
        <f>SUM($F$4:F19)</f>
        <v>36</v>
      </c>
      <c r="I19" s="77">
        <v>1</v>
      </c>
      <c r="J19" s="68">
        <f>SUM($I$4:I19)</f>
        <v>36</v>
      </c>
      <c r="K19" s="70"/>
      <c r="L19" s="70"/>
      <c r="M19" s="71"/>
      <c r="N19"/>
    </row>
    <row r="20" spans="2:14">
      <c r="B20" s="50">
        <v>17</v>
      </c>
      <c r="C20" s="51" t="s">
        <v>243</v>
      </c>
      <c r="D20" s="56">
        <v>2</v>
      </c>
      <c r="E20" s="57">
        <v>2</v>
      </c>
      <c r="F20" s="74">
        <v>2</v>
      </c>
      <c r="G20" s="104">
        <f>SUM($F$12:F20)</f>
        <v>18</v>
      </c>
      <c r="H20" s="59">
        <f>SUM($F$4:F20)</f>
        <v>38</v>
      </c>
      <c r="I20" s="78">
        <v>2</v>
      </c>
      <c r="J20" s="57">
        <f>SUM($I$4:I20)</f>
        <v>38</v>
      </c>
      <c r="K20" s="52"/>
      <c r="L20" s="52"/>
      <c r="M20" s="53"/>
      <c r="N20"/>
    </row>
    <row r="21" spans="2:14">
      <c r="B21" s="65">
        <v>18</v>
      </c>
      <c r="C21" s="66" t="s">
        <v>244</v>
      </c>
      <c r="D21" s="67">
        <v>2</v>
      </c>
      <c r="E21" s="68">
        <v>2</v>
      </c>
      <c r="F21" s="73">
        <v>2</v>
      </c>
      <c r="G21" s="103">
        <f>SUM($F$12:F21)</f>
        <v>20</v>
      </c>
      <c r="H21" s="69">
        <f>SUM($F$4:F21)</f>
        <v>40</v>
      </c>
      <c r="I21" s="77">
        <v>2</v>
      </c>
      <c r="J21" s="68">
        <f>SUM($I$4:I21)</f>
        <v>40</v>
      </c>
      <c r="K21" s="70"/>
      <c r="L21" s="70"/>
      <c r="M21" s="71"/>
      <c r="N21"/>
    </row>
    <row r="22" spans="2:14">
      <c r="B22" s="50">
        <v>19</v>
      </c>
      <c r="C22" s="51" t="s">
        <v>245</v>
      </c>
      <c r="D22" s="56">
        <v>4</v>
      </c>
      <c r="E22" s="57">
        <v>2</v>
      </c>
      <c r="F22" s="74">
        <v>3</v>
      </c>
      <c r="G22" s="107">
        <f>SUM($F$12:F22)</f>
        <v>23</v>
      </c>
      <c r="H22" s="59">
        <f>SUM($F$4:F22)</f>
        <v>43</v>
      </c>
      <c r="I22" s="78">
        <v>3</v>
      </c>
      <c r="J22" s="57">
        <f>SUM($I$4:I22)</f>
        <v>43</v>
      </c>
      <c r="K22" s="52"/>
      <c r="L22" s="52"/>
      <c r="M22" s="53"/>
      <c r="N22"/>
    </row>
    <row r="23" spans="2:14">
      <c r="B23" s="65">
        <v>20</v>
      </c>
      <c r="C23" s="66" t="s">
        <v>246</v>
      </c>
      <c r="D23" s="67">
        <v>3</v>
      </c>
      <c r="E23" s="68">
        <v>3</v>
      </c>
      <c r="F23" s="73">
        <v>2</v>
      </c>
      <c r="G23" s="103">
        <f>SUM($F$23:F23)</f>
        <v>2</v>
      </c>
      <c r="H23" s="69">
        <f>SUM($F$4:F23)</f>
        <v>45</v>
      </c>
      <c r="I23" s="77">
        <v>2</v>
      </c>
      <c r="J23" s="68">
        <f>SUM($I$4:I23)</f>
        <v>45</v>
      </c>
      <c r="K23" s="70"/>
      <c r="L23" s="70"/>
      <c r="M23" s="71"/>
      <c r="N23"/>
    </row>
    <row r="24" spans="2:14">
      <c r="B24" s="50">
        <v>21</v>
      </c>
      <c r="C24" s="51" t="s">
        <v>247</v>
      </c>
      <c r="D24" s="56">
        <v>3</v>
      </c>
      <c r="E24" s="57">
        <v>3</v>
      </c>
      <c r="F24" s="74">
        <v>2</v>
      </c>
      <c r="G24" s="105">
        <f>SUM($F$23:F24)</f>
        <v>4</v>
      </c>
      <c r="H24" s="59">
        <f>SUM($F$4:F24)</f>
        <v>47</v>
      </c>
      <c r="I24" s="78">
        <v>2</v>
      </c>
      <c r="J24" s="57">
        <f>SUM($I$4:I24)</f>
        <v>47</v>
      </c>
      <c r="K24" s="52"/>
      <c r="L24" s="52"/>
      <c r="M24" s="53"/>
      <c r="N24"/>
    </row>
    <row r="25" spans="2:14">
      <c r="B25" s="65">
        <v>22</v>
      </c>
      <c r="C25" s="66" t="s">
        <v>248</v>
      </c>
      <c r="D25" s="67">
        <v>3</v>
      </c>
      <c r="E25" s="68">
        <v>3</v>
      </c>
      <c r="F25" s="73">
        <v>2</v>
      </c>
      <c r="G25" s="103">
        <f>SUM($F$23:F25)</f>
        <v>6</v>
      </c>
      <c r="H25" s="69">
        <f>SUM($F$4:F25)</f>
        <v>49</v>
      </c>
      <c r="I25" s="77">
        <v>2</v>
      </c>
      <c r="J25" s="68">
        <f>SUM($I$4:I25)</f>
        <v>49</v>
      </c>
      <c r="K25" s="70"/>
      <c r="L25" s="70"/>
      <c r="M25" s="71"/>
      <c r="N25"/>
    </row>
    <row r="26" spans="2:14">
      <c r="B26" s="50">
        <v>23</v>
      </c>
      <c r="C26" s="51" t="s">
        <v>249</v>
      </c>
      <c r="D26" s="56">
        <v>3</v>
      </c>
      <c r="E26" s="57">
        <v>3</v>
      </c>
      <c r="F26" s="74">
        <v>2</v>
      </c>
      <c r="G26" s="105">
        <f>SUM($F$23:F26)</f>
        <v>8</v>
      </c>
      <c r="H26" s="59">
        <f>SUM($F$4:F26)</f>
        <v>51</v>
      </c>
      <c r="I26" s="78">
        <v>2</v>
      </c>
      <c r="J26" s="57">
        <f>SUM($I$4:I26)</f>
        <v>51</v>
      </c>
      <c r="K26" s="52"/>
      <c r="L26" s="52"/>
      <c r="M26" s="53"/>
      <c r="N26"/>
    </row>
    <row r="27" spans="2:14">
      <c r="B27" s="65">
        <v>24</v>
      </c>
      <c r="C27" s="66" t="s">
        <v>250</v>
      </c>
      <c r="D27" s="67">
        <v>3</v>
      </c>
      <c r="E27" s="68">
        <v>3</v>
      </c>
      <c r="F27" s="73">
        <v>2</v>
      </c>
      <c r="G27" s="103">
        <f>SUM($F$23:F27)</f>
        <v>10</v>
      </c>
      <c r="H27" s="69">
        <f>SUM($F$4:F27)</f>
        <v>53</v>
      </c>
      <c r="I27" s="77">
        <v>2</v>
      </c>
      <c r="J27" s="68">
        <f>SUM($I$4:I27)</f>
        <v>53</v>
      </c>
      <c r="K27" s="70"/>
      <c r="L27" s="70"/>
      <c r="M27" s="71"/>
      <c r="N27"/>
    </row>
    <row r="28" spans="2:14">
      <c r="B28" s="50">
        <v>25</v>
      </c>
      <c r="C28" s="51" t="s">
        <v>251</v>
      </c>
      <c r="D28" s="56">
        <v>3</v>
      </c>
      <c r="E28" s="57">
        <v>3</v>
      </c>
      <c r="F28" s="74">
        <v>1</v>
      </c>
      <c r="G28" s="105">
        <f>SUM($F$23:F28)</f>
        <v>11</v>
      </c>
      <c r="H28" s="59">
        <f>SUM($F$4:F28)</f>
        <v>54</v>
      </c>
      <c r="I28" s="78">
        <v>1</v>
      </c>
      <c r="J28" s="57">
        <f>SUM($I$4:I28)</f>
        <v>54</v>
      </c>
      <c r="K28" s="52"/>
      <c r="L28" s="52"/>
      <c r="M28" s="53"/>
      <c r="N28"/>
    </row>
    <row r="29" spans="2:14">
      <c r="B29" s="65">
        <v>26</v>
      </c>
      <c r="C29" s="66" t="s">
        <v>252</v>
      </c>
      <c r="D29" s="67">
        <v>3</v>
      </c>
      <c r="E29" s="68">
        <v>3</v>
      </c>
      <c r="F29" s="73">
        <v>2</v>
      </c>
      <c r="G29" s="103">
        <f>SUM($F$23:F29)</f>
        <v>13</v>
      </c>
      <c r="H29" s="69">
        <f>SUM($F$4:F29)</f>
        <v>56</v>
      </c>
      <c r="I29" s="77">
        <v>2</v>
      </c>
      <c r="J29" s="68">
        <f>SUM($I$4:I29)</f>
        <v>56</v>
      </c>
      <c r="K29" s="70"/>
      <c r="L29" s="70"/>
      <c r="M29" s="71"/>
      <c r="N29"/>
    </row>
    <row r="30" spans="2:14">
      <c r="B30" s="50">
        <v>27</v>
      </c>
      <c r="C30" s="51" t="s">
        <v>253</v>
      </c>
      <c r="D30" s="56">
        <v>3</v>
      </c>
      <c r="E30" s="57">
        <v>3</v>
      </c>
      <c r="F30" s="74">
        <v>2</v>
      </c>
      <c r="G30" s="105">
        <f>SUM($F$23:F30)</f>
        <v>15</v>
      </c>
      <c r="H30" s="59">
        <f>SUM($F$4:F30)</f>
        <v>58</v>
      </c>
      <c r="I30" s="78">
        <v>2</v>
      </c>
      <c r="J30" s="57">
        <f>SUM($I$4:I30)</f>
        <v>58</v>
      </c>
      <c r="K30" s="52"/>
      <c r="L30" s="52"/>
      <c r="M30" s="53"/>
      <c r="N30"/>
    </row>
    <row r="31" spans="2:14">
      <c r="B31" s="65">
        <v>28</v>
      </c>
      <c r="C31" s="66" t="s">
        <v>254</v>
      </c>
      <c r="D31" s="67">
        <v>3</v>
      </c>
      <c r="E31" s="68">
        <v>3</v>
      </c>
      <c r="F31" s="73">
        <v>2</v>
      </c>
      <c r="G31" s="103">
        <f>SUM($F$23:F31)</f>
        <v>17</v>
      </c>
      <c r="H31" s="69">
        <f>SUM($F$4:F31)</f>
        <v>60</v>
      </c>
      <c r="I31" s="77">
        <v>2</v>
      </c>
      <c r="J31" s="68">
        <f>SUM($I$4:I31)</f>
        <v>60</v>
      </c>
      <c r="K31" s="70"/>
      <c r="L31" s="70"/>
      <c r="M31" s="71"/>
      <c r="N31"/>
    </row>
    <row r="32" spans="2:14">
      <c r="B32" s="50">
        <v>29</v>
      </c>
      <c r="C32" s="51" t="s">
        <v>255</v>
      </c>
      <c r="D32" s="56">
        <v>3</v>
      </c>
      <c r="E32" s="57">
        <v>3</v>
      </c>
      <c r="F32" s="74">
        <v>2</v>
      </c>
      <c r="G32" s="105">
        <f>SUM($F$23:F32)</f>
        <v>19</v>
      </c>
      <c r="H32" s="59">
        <f>SUM($F$4:F32)</f>
        <v>62</v>
      </c>
      <c r="I32" s="78">
        <v>2</v>
      </c>
      <c r="J32" s="57">
        <f>SUM($I$4:I32)</f>
        <v>62</v>
      </c>
      <c r="K32" s="52"/>
      <c r="L32" s="52"/>
      <c r="M32" s="53"/>
      <c r="N32"/>
    </row>
    <row r="33" spans="2:14">
      <c r="B33" s="65">
        <v>30</v>
      </c>
      <c r="C33" s="66" t="s">
        <v>256</v>
      </c>
      <c r="D33" s="67">
        <v>5</v>
      </c>
      <c r="E33" s="68">
        <v>3</v>
      </c>
      <c r="F33" s="77">
        <v>2</v>
      </c>
      <c r="G33" s="107">
        <f>SUM($F$23:F33)</f>
        <v>21</v>
      </c>
      <c r="H33" s="69">
        <f>SUM($F$4:F33)</f>
        <v>64</v>
      </c>
      <c r="I33" s="77">
        <v>2</v>
      </c>
      <c r="J33" s="68">
        <f>SUM($I$4:I33)</f>
        <v>64</v>
      </c>
      <c r="K33" s="70"/>
      <c r="L33" s="70"/>
      <c r="M33" s="71"/>
      <c r="N33"/>
    </row>
    <row r="34" spans="2:14">
      <c r="B34" s="50">
        <v>31</v>
      </c>
      <c r="C34" s="51" t="s">
        <v>257</v>
      </c>
      <c r="D34" s="56">
        <v>4</v>
      </c>
      <c r="E34" s="57">
        <v>4</v>
      </c>
      <c r="F34" s="74">
        <v>2</v>
      </c>
      <c r="G34" s="104">
        <f>SUM($F$34:F34)</f>
        <v>2</v>
      </c>
      <c r="H34" s="59">
        <f>SUM($F$4:F34)</f>
        <v>66</v>
      </c>
      <c r="I34" s="78">
        <v>2</v>
      </c>
      <c r="J34" s="57">
        <f>SUM($I$4:I34)</f>
        <v>66</v>
      </c>
      <c r="K34" s="52"/>
      <c r="L34" s="52"/>
      <c r="M34" s="53"/>
      <c r="N34"/>
    </row>
    <row r="35" spans="2:14">
      <c r="B35" s="65">
        <v>32</v>
      </c>
      <c r="C35" s="66" t="s">
        <v>258</v>
      </c>
      <c r="D35" s="67">
        <v>4</v>
      </c>
      <c r="E35" s="68">
        <v>4</v>
      </c>
      <c r="F35" s="73">
        <v>2</v>
      </c>
      <c r="G35" s="103">
        <f>SUM($F$34:F35)</f>
        <v>4</v>
      </c>
      <c r="H35" s="69">
        <f>SUM($F$4:F35)</f>
        <v>68</v>
      </c>
      <c r="I35" s="77">
        <v>2</v>
      </c>
      <c r="J35" s="68">
        <f>SUM($I$4:I35)</f>
        <v>68</v>
      </c>
      <c r="K35" s="70"/>
      <c r="L35" s="70"/>
      <c r="M35" s="71"/>
      <c r="N35"/>
    </row>
    <row r="36" spans="2:14">
      <c r="B36" s="50">
        <v>33</v>
      </c>
      <c r="C36" s="51" t="s">
        <v>259</v>
      </c>
      <c r="D36" s="56">
        <v>4</v>
      </c>
      <c r="E36" s="57">
        <v>4</v>
      </c>
      <c r="F36" s="74">
        <v>2</v>
      </c>
      <c r="G36" s="104">
        <f>SUM($F$34:F36)</f>
        <v>6</v>
      </c>
      <c r="H36" s="59">
        <f>SUM($F$4:F36)</f>
        <v>70</v>
      </c>
      <c r="I36" s="78">
        <v>2</v>
      </c>
      <c r="J36" s="57">
        <f>SUM($I$4:I36)</f>
        <v>70</v>
      </c>
      <c r="K36" s="52"/>
      <c r="L36" s="52"/>
      <c r="M36" s="53"/>
      <c r="N36"/>
    </row>
    <row r="37" spans="2:14">
      <c r="B37" s="65">
        <v>34</v>
      </c>
      <c r="C37" s="66" t="s">
        <v>270</v>
      </c>
      <c r="D37" s="67">
        <v>4</v>
      </c>
      <c r="E37" s="68">
        <v>4</v>
      </c>
      <c r="F37" s="73">
        <v>2</v>
      </c>
      <c r="G37" s="103">
        <f>SUM($F$34:F37)</f>
        <v>8</v>
      </c>
      <c r="H37" s="69">
        <f>SUM($F$4:F37)</f>
        <v>72</v>
      </c>
      <c r="I37" s="77">
        <v>2</v>
      </c>
      <c r="J37" s="68">
        <f>SUM($I$4:I37)</f>
        <v>72</v>
      </c>
      <c r="K37" s="70"/>
      <c r="L37" s="70"/>
      <c r="M37" s="71"/>
      <c r="N37"/>
    </row>
    <row r="38" spans="2:14">
      <c r="B38" s="50">
        <v>35</v>
      </c>
      <c r="C38" s="51" t="s">
        <v>260</v>
      </c>
      <c r="D38" s="56">
        <v>4</v>
      </c>
      <c r="E38" s="57">
        <v>4</v>
      </c>
      <c r="F38" s="74">
        <v>2</v>
      </c>
      <c r="G38" s="104">
        <f>SUM($F$34:F38)</f>
        <v>10</v>
      </c>
      <c r="H38" s="59">
        <f>SUM($F$4:F38)</f>
        <v>74</v>
      </c>
      <c r="I38" s="78">
        <v>2</v>
      </c>
      <c r="J38" s="57">
        <f>SUM($I$4:I38)</f>
        <v>74</v>
      </c>
      <c r="K38" s="52"/>
      <c r="L38" s="52"/>
      <c r="M38" s="53"/>
      <c r="N38"/>
    </row>
    <row r="39" spans="2:14">
      <c r="B39" s="65">
        <v>36</v>
      </c>
      <c r="C39" s="66" t="s">
        <v>261</v>
      </c>
      <c r="D39" s="67">
        <v>4</v>
      </c>
      <c r="E39" s="68">
        <v>4</v>
      </c>
      <c r="F39" s="73">
        <v>3</v>
      </c>
      <c r="G39" s="103">
        <f>SUM($F$34:F39)</f>
        <v>13</v>
      </c>
      <c r="H39" s="69">
        <f>SUM($F$4:F39)</f>
        <v>77</v>
      </c>
      <c r="I39" s="77">
        <v>3</v>
      </c>
      <c r="J39" s="68">
        <f>SUM($I$4:I39)</f>
        <v>77</v>
      </c>
      <c r="K39" s="70"/>
      <c r="L39" s="70"/>
      <c r="M39" s="71"/>
      <c r="N39"/>
    </row>
    <row r="40" spans="2:14">
      <c r="B40" s="88">
        <v>37</v>
      </c>
      <c r="C40" s="89" t="s">
        <v>262</v>
      </c>
      <c r="D40" s="90">
        <v>4</v>
      </c>
      <c r="E40" s="91">
        <v>4</v>
      </c>
      <c r="F40" s="92">
        <v>3</v>
      </c>
      <c r="G40" s="104">
        <f>SUM($F$34:F40)</f>
        <v>16</v>
      </c>
      <c r="H40" s="93">
        <f>SUM($F$4:F40)</f>
        <v>80</v>
      </c>
      <c r="I40" s="94">
        <v>3</v>
      </c>
      <c r="J40" s="91">
        <f>SUM($I$4:I40)</f>
        <v>80</v>
      </c>
      <c r="K40" s="95"/>
      <c r="L40" s="95"/>
      <c r="M40" s="96"/>
      <c r="N40"/>
    </row>
    <row r="41" spans="2:14">
      <c r="B41" s="65">
        <v>38</v>
      </c>
      <c r="C41" s="66" t="s">
        <v>263</v>
      </c>
      <c r="D41" s="67">
        <v>4</v>
      </c>
      <c r="E41" s="68">
        <v>4</v>
      </c>
      <c r="F41" s="73">
        <v>2</v>
      </c>
      <c r="G41" s="103">
        <f>SUM($F$34:F41)</f>
        <v>18</v>
      </c>
      <c r="H41" s="69">
        <f>SUM($F$4:F41)</f>
        <v>82</v>
      </c>
      <c r="I41" s="77">
        <v>2</v>
      </c>
      <c r="J41" s="68">
        <f>SUM($I$4:I41)</f>
        <v>82</v>
      </c>
      <c r="K41" s="70"/>
      <c r="L41" s="70"/>
      <c r="M41" s="71"/>
      <c r="N41"/>
    </row>
    <row r="42" spans="2:14">
      <c r="B42" s="50">
        <v>39</v>
      </c>
      <c r="C42" s="51" t="s">
        <v>264</v>
      </c>
      <c r="D42" s="56">
        <v>4</v>
      </c>
      <c r="E42" s="57">
        <v>4</v>
      </c>
      <c r="F42" s="74">
        <v>2</v>
      </c>
      <c r="G42" s="104">
        <f>SUM($F$34:F42)</f>
        <v>20</v>
      </c>
      <c r="H42" s="59">
        <f>SUM($F$4:F42)</f>
        <v>84</v>
      </c>
      <c r="I42" s="78">
        <v>2</v>
      </c>
      <c r="J42" s="57">
        <f>SUM($I$4:I42)</f>
        <v>84</v>
      </c>
      <c r="K42" s="52"/>
      <c r="L42" s="52"/>
      <c r="M42" s="53"/>
      <c r="N42"/>
    </row>
    <row r="43" spans="2:14">
      <c r="B43" s="79">
        <v>40</v>
      </c>
      <c r="C43" s="80" t="s">
        <v>265</v>
      </c>
      <c r="D43" s="81">
        <v>6</v>
      </c>
      <c r="E43" s="82">
        <v>6</v>
      </c>
      <c r="F43" s="83">
        <v>2</v>
      </c>
      <c r="G43" s="107">
        <f>SUM($F$34:F43)</f>
        <v>22</v>
      </c>
      <c r="H43" s="84">
        <f>SUM($F$4:F43)</f>
        <v>86</v>
      </c>
      <c r="I43" s="85">
        <v>2</v>
      </c>
      <c r="J43" s="82">
        <f>SUM($I$4:I43)</f>
        <v>86</v>
      </c>
      <c r="K43" s="86"/>
      <c r="L43" s="86"/>
      <c r="M43" s="87"/>
      <c r="N43"/>
    </row>
    <row r="44" spans="2:14">
      <c r="B44" s="50">
        <v>41</v>
      </c>
      <c r="C44" s="51" t="s">
        <v>272</v>
      </c>
      <c r="D44" s="56">
        <v>5</v>
      </c>
      <c r="E44" s="57">
        <v>5</v>
      </c>
      <c r="F44" s="74">
        <v>2</v>
      </c>
      <c r="G44" s="104">
        <f>SUM($F$44:F44)</f>
        <v>2</v>
      </c>
      <c r="H44" s="106">
        <f>SUM($F$4:F44)</f>
        <v>88</v>
      </c>
      <c r="I44" s="78"/>
      <c r="J44" s="57"/>
      <c r="K44" s="52"/>
      <c r="L44" s="52"/>
      <c r="M44" s="53"/>
      <c r="N44"/>
    </row>
    <row r="45" spans="2:14" s="100" customFormat="1">
      <c r="B45" s="65">
        <v>42</v>
      </c>
      <c r="C45" s="66" t="s">
        <v>267</v>
      </c>
      <c r="D45" s="67">
        <v>5</v>
      </c>
      <c r="E45" s="68">
        <v>5</v>
      </c>
      <c r="F45" s="73">
        <v>3</v>
      </c>
      <c r="G45" s="103">
        <f>SUM($F$44:F45)</f>
        <v>5</v>
      </c>
      <c r="H45" s="84">
        <f>SUM($F$4:F45)</f>
        <v>91</v>
      </c>
      <c r="I45" s="77"/>
      <c r="J45" s="68"/>
      <c r="K45" s="70"/>
      <c r="L45" s="70"/>
      <c r="M45" s="71"/>
    </row>
    <row r="46" spans="2:14" s="100" customFormat="1">
      <c r="B46" s="50">
        <v>43</v>
      </c>
      <c r="C46" s="51" t="s">
        <v>268</v>
      </c>
      <c r="D46" s="56">
        <v>5</v>
      </c>
      <c r="E46" s="57">
        <v>5</v>
      </c>
      <c r="F46" s="74">
        <v>2</v>
      </c>
      <c r="G46" s="104">
        <f>SUM($F$44:F46)</f>
        <v>7</v>
      </c>
      <c r="H46" s="106">
        <f>SUM($F$4:F46)</f>
        <v>93</v>
      </c>
      <c r="I46" s="78"/>
      <c r="J46" s="57"/>
      <c r="K46" s="52"/>
      <c r="L46" s="52"/>
      <c r="M46" s="53"/>
    </row>
    <row r="47" spans="2:14" s="100" customFormat="1">
      <c r="B47" s="65">
        <v>44</v>
      </c>
      <c r="C47" s="66" t="s">
        <v>269</v>
      </c>
      <c r="D47" s="67">
        <v>5</v>
      </c>
      <c r="E47" s="68">
        <v>5</v>
      </c>
      <c r="F47" s="73">
        <v>2</v>
      </c>
      <c r="G47" s="103">
        <f>SUM($F$44:F47)</f>
        <v>9</v>
      </c>
      <c r="H47" s="84">
        <f>SUM($F$4:F47)</f>
        <v>95</v>
      </c>
      <c r="I47" s="77"/>
      <c r="J47" s="68"/>
      <c r="K47" s="70"/>
      <c r="L47" s="70"/>
      <c r="M47" s="71"/>
    </row>
    <row r="48" spans="2:14" s="100" customFormat="1">
      <c r="B48" s="50">
        <v>45</v>
      </c>
      <c r="C48" s="51" t="s">
        <v>271</v>
      </c>
      <c r="D48" s="56">
        <v>5</v>
      </c>
      <c r="E48" s="57">
        <v>5</v>
      </c>
      <c r="F48" s="74">
        <v>2</v>
      </c>
      <c r="G48" s="104">
        <f>SUM($F$44:F48)</f>
        <v>11</v>
      </c>
      <c r="H48" s="106">
        <f>SUM($F$4:F48)</f>
        <v>97</v>
      </c>
      <c r="I48" s="78"/>
      <c r="J48" s="57"/>
      <c r="K48" s="52"/>
      <c r="L48" s="52"/>
      <c r="M48" s="53"/>
    </row>
    <row r="49" spans="2:14" s="100" customFormat="1">
      <c r="B49" s="65">
        <v>46</v>
      </c>
      <c r="C49" s="66" t="s">
        <v>273</v>
      </c>
      <c r="D49" s="67">
        <v>5</v>
      </c>
      <c r="E49" s="68">
        <v>5</v>
      </c>
      <c r="F49" s="73">
        <v>2</v>
      </c>
      <c r="G49" s="103">
        <f>SUM($F$44:F49)</f>
        <v>13</v>
      </c>
      <c r="H49" s="84">
        <f>SUM($F$4:F49)</f>
        <v>99</v>
      </c>
      <c r="I49" s="77"/>
      <c r="J49" s="68"/>
      <c r="K49" s="70"/>
      <c r="L49" s="70"/>
      <c r="M49" s="71"/>
    </row>
    <row r="50" spans="2:14" s="100" customFormat="1">
      <c r="B50" s="50">
        <v>47</v>
      </c>
      <c r="C50" s="51" t="s">
        <v>274</v>
      </c>
      <c r="D50" s="56">
        <v>5</v>
      </c>
      <c r="E50" s="57">
        <v>5</v>
      </c>
      <c r="F50" s="74">
        <v>2</v>
      </c>
      <c r="G50" s="104">
        <f>SUM($F$44:F50)</f>
        <v>15</v>
      </c>
      <c r="H50" s="106">
        <f>SUM($F$4:F50)</f>
        <v>101</v>
      </c>
      <c r="I50" s="78"/>
      <c r="J50" s="57"/>
      <c r="K50" s="52"/>
      <c r="L50" s="52"/>
      <c r="M50" s="53"/>
    </row>
    <row r="51" spans="2:14" s="100" customFormat="1">
      <c r="B51" s="65">
        <v>48</v>
      </c>
      <c r="C51" s="66" t="s">
        <v>275</v>
      </c>
      <c r="D51" s="67">
        <v>5</v>
      </c>
      <c r="E51" s="68">
        <v>5</v>
      </c>
      <c r="F51" s="73">
        <v>2</v>
      </c>
      <c r="G51" s="103">
        <f>SUM($F$44:F51)</f>
        <v>17</v>
      </c>
      <c r="H51" s="84">
        <f>SUM($F$4:F51)</f>
        <v>103</v>
      </c>
      <c r="I51" s="77"/>
      <c r="J51" s="68"/>
      <c r="K51" s="70"/>
      <c r="L51" s="70"/>
      <c r="M51" s="71"/>
    </row>
    <row r="52" spans="2:14" s="100" customFormat="1">
      <c r="B52" s="50">
        <v>49</v>
      </c>
      <c r="C52" s="51" t="s">
        <v>276</v>
      </c>
      <c r="D52" s="118">
        <v>5</v>
      </c>
      <c r="E52" s="57">
        <v>5</v>
      </c>
      <c r="F52" s="104">
        <v>2</v>
      </c>
      <c r="G52" s="104">
        <f>SUM($F$44:F52)</f>
        <v>19</v>
      </c>
      <c r="H52" s="124">
        <f>SUM($F$4:F52)</f>
        <v>105</v>
      </c>
      <c r="I52" s="104"/>
      <c r="J52" s="57"/>
      <c r="K52" s="52"/>
      <c r="L52" s="52"/>
      <c r="M52" s="53"/>
      <c r="N52" s="99"/>
    </row>
    <row r="53" spans="2:14" s="100" customFormat="1">
      <c r="B53" s="121">
        <v>50</v>
      </c>
      <c r="C53" s="122" t="s">
        <v>292</v>
      </c>
      <c r="D53" s="116">
        <v>7</v>
      </c>
      <c r="E53" s="123">
        <v>5</v>
      </c>
      <c r="F53" s="109">
        <v>2</v>
      </c>
      <c r="G53" s="107">
        <f>SUM($F$44:F53)</f>
        <v>21</v>
      </c>
      <c r="H53" s="123">
        <f>SUM($F$4:F53)</f>
        <v>107</v>
      </c>
      <c r="I53" s="110"/>
      <c r="J53" s="108"/>
      <c r="K53" s="127"/>
      <c r="L53" s="129"/>
      <c r="M53" s="111"/>
      <c r="N53" s="99"/>
    </row>
    <row r="54" spans="2:14" s="100" customFormat="1">
      <c r="B54" s="88">
        <v>51</v>
      </c>
      <c r="C54" s="89" t="s">
        <v>278</v>
      </c>
      <c r="D54" s="117">
        <v>6</v>
      </c>
      <c r="E54" s="91">
        <v>6</v>
      </c>
      <c r="F54" s="117">
        <v>2</v>
      </c>
      <c r="G54" s="93">
        <f>SUM($F$54:F54)</f>
        <v>2</v>
      </c>
      <c r="H54" s="91">
        <f>SUM($F$4:F54)</f>
        <v>109</v>
      </c>
      <c r="I54" s="113"/>
      <c r="J54" s="112"/>
      <c r="K54" s="128"/>
      <c r="L54" s="95"/>
      <c r="M54" s="96"/>
      <c r="N54" s="99"/>
    </row>
    <row r="55" spans="2:14" s="100" customFormat="1">
      <c r="B55" s="65">
        <v>52</v>
      </c>
      <c r="C55" s="66" t="s">
        <v>279</v>
      </c>
      <c r="D55" s="130">
        <v>6</v>
      </c>
      <c r="E55" s="68">
        <v>6</v>
      </c>
      <c r="F55" s="130">
        <v>2</v>
      </c>
      <c r="G55" s="69">
        <f>SUM($F$54:F55)</f>
        <v>4</v>
      </c>
      <c r="H55" s="68">
        <f>SUM($F$4:F55)</f>
        <v>111</v>
      </c>
      <c r="I55" s="131"/>
      <c r="J55" s="132"/>
      <c r="K55" s="133"/>
      <c r="L55" s="70"/>
      <c r="M55" s="71"/>
      <c r="N55" s="99"/>
    </row>
    <row r="56" spans="2:14" s="100" customFormat="1">
      <c r="B56" s="88">
        <v>53</v>
      </c>
      <c r="C56" s="89" t="s">
        <v>281</v>
      </c>
      <c r="D56" s="117">
        <v>6</v>
      </c>
      <c r="E56" s="91">
        <v>6</v>
      </c>
      <c r="F56" s="117">
        <v>2</v>
      </c>
      <c r="G56" s="93">
        <f>SUM($F$54:F56)</f>
        <v>6</v>
      </c>
      <c r="H56" s="91">
        <f>SUM($F$4:F56)</f>
        <v>113</v>
      </c>
      <c r="I56" s="113"/>
      <c r="J56" s="112"/>
      <c r="K56" s="128"/>
      <c r="L56" s="95"/>
      <c r="M56" s="96"/>
      <c r="N56" s="99"/>
    </row>
    <row r="57" spans="2:14" s="100" customFormat="1">
      <c r="B57" s="65">
        <v>54</v>
      </c>
      <c r="C57" s="66" t="s">
        <v>282</v>
      </c>
      <c r="D57" s="130">
        <v>6</v>
      </c>
      <c r="E57" s="68">
        <v>6</v>
      </c>
      <c r="F57" s="130">
        <v>2</v>
      </c>
      <c r="G57" s="69">
        <f>SUM($F$54:F57)</f>
        <v>8</v>
      </c>
      <c r="H57" s="68">
        <f>SUM($F$4:F57)</f>
        <v>115</v>
      </c>
      <c r="I57" s="131"/>
      <c r="J57" s="132"/>
      <c r="K57" s="133"/>
      <c r="L57" s="70"/>
      <c r="M57" s="71"/>
      <c r="N57" s="99"/>
    </row>
    <row r="58" spans="2:14" s="100" customFormat="1">
      <c r="B58" s="88">
        <v>55</v>
      </c>
      <c r="C58" s="89" t="s">
        <v>283</v>
      </c>
      <c r="D58" s="117">
        <v>6</v>
      </c>
      <c r="E58" s="91">
        <v>6</v>
      </c>
      <c r="F58" s="117">
        <v>2</v>
      </c>
      <c r="G58" s="93">
        <f>SUM($F$54:F58)</f>
        <v>10</v>
      </c>
      <c r="H58" s="91">
        <f>SUM($F$4:F58)</f>
        <v>117</v>
      </c>
      <c r="I58" s="113"/>
      <c r="J58" s="112"/>
      <c r="K58" s="128"/>
      <c r="L58" s="95"/>
      <c r="M58" s="96"/>
      <c r="N58" s="99"/>
    </row>
    <row r="59" spans="2:14" s="100" customFormat="1">
      <c r="B59" s="65">
        <v>56</v>
      </c>
      <c r="C59" s="66" t="s">
        <v>284</v>
      </c>
      <c r="D59" s="130">
        <v>6</v>
      </c>
      <c r="E59" s="68">
        <v>6</v>
      </c>
      <c r="F59" s="130">
        <v>2</v>
      </c>
      <c r="G59" s="69">
        <f>SUM($F$54:F59)</f>
        <v>12</v>
      </c>
      <c r="H59" s="68">
        <f>SUM($F$4:F59)</f>
        <v>119</v>
      </c>
      <c r="I59" s="131"/>
      <c r="J59" s="132"/>
      <c r="K59" s="133"/>
      <c r="L59" s="70"/>
      <c r="M59" s="71"/>
      <c r="N59" s="99"/>
    </row>
    <row r="60" spans="2:14" s="100" customFormat="1">
      <c r="B60" s="88">
        <v>57</v>
      </c>
      <c r="C60" s="89" t="s">
        <v>285</v>
      </c>
      <c r="D60" s="117">
        <v>6</v>
      </c>
      <c r="E60" s="91">
        <v>6</v>
      </c>
      <c r="F60" s="117">
        <v>2</v>
      </c>
      <c r="G60" s="93">
        <f>SUM($F$54:F60)</f>
        <v>14</v>
      </c>
      <c r="H60" s="91">
        <f>SUM($F$4:F60)</f>
        <v>121</v>
      </c>
      <c r="I60" s="113"/>
      <c r="J60" s="112"/>
      <c r="K60" s="128"/>
      <c r="L60" s="95"/>
      <c r="M60" s="96"/>
      <c r="N60" s="99"/>
    </row>
    <row r="61" spans="2:14" s="100" customFormat="1">
      <c r="B61" s="65">
        <v>58</v>
      </c>
      <c r="C61" s="66" t="s">
        <v>286</v>
      </c>
      <c r="D61" s="130">
        <v>6</v>
      </c>
      <c r="E61" s="68">
        <v>6</v>
      </c>
      <c r="F61" s="130">
        <v>2</v>
      </c>
      <c r="G61" s="69">
        <f>SUM($F$54:F61)</f>
        <v>16</v>
      </c>
      <c r="H61" s="68">
        <f>SUM($F$4:F61)</f>
        <v>123</v>
      </c>
      <c r="I61" s="131"/>
      <c r="J61" s="132"/>
      <c r="K61" s="133"/>
      <c r="L61" s="70"/>
      <c r="M61" s="71"/>
      <c r="N61" s="99"/>
    </row>
    <row r="62" spans="2:14">
      <c r="B62" s="88">
        <v>59</v>
      </c>
      <c r="C62" s="89" t="s">
        <v>287</v>
      </c>
      <c r="D62" s="117">
        <v>6</v>
      </c>
      <c r="E62" s="57">
        <v>6</v>
      </c>
      <c r="F62" s="104">
        <v>2</v>
      </c>
      <c r="G62" s="93">
        <f>SUM($F$54:F62)</f>
        <v>18</v>
      </c>
      <c r="H62" s="91">
        <f>SUM($F$4:F62)</f>
        <v>125</v>
      </c>
      <c r="I62" s="115"/>
      <c r="J62" s="114"/>
      <c r="K62" s="126"/>
      <c r="L62" s="52"/>
      <c r="M62" s="53"/>
    </row>
    <row r="63" spans="2:14">
      <c r="B63" s="65">
        <v>60</v>
      </c>
      <c r="C63" s="66" t="s">
        <v>288</v>
      </c>
      <c r="D63" s="130">
        <v>8</v>
      </c>
      <c r="E63" s="68">
        <v>6</v>
      </c>
      <c r="F63" s="103">
        <v>4</v>
      </c>
      <c r="G63" s="119">
        <f>SUM($F$54:F63)</f>
        <v>22</v>
      </c>
      <c r="H63" s="68">
        <f>SUM($F$4:F63)</f>
        <v>129</v>
      </c>
      <c r="I63" s="131"/>
      <c r="J63" s="132"/>
      <c r="K63" s="133"/>
      <c r="L63" s="70"/>
      <c r="M63" s="71"/>
    </row>
    <row r="64" spans="2:14">
      <c r="B64" s="88">
        <v>61</v>
      </c>
      <c r="C64" s="89" t="s">
        <v>289</v>
      </c>
      <c r="D64" s="118">
        <v>7</v>
      </c>
      <c r="E64" s="57">
        <v>7</v>
      </c>
      <c r="F64" s="104">
        <v>2</v>
      </c>
      <c r="G64" s="94">
        <f>SUM($F$64:F64)</f>
        <v>2</v>
      </c>
      <c r="H64" s="91">
        <f>SUM($F$4:F64)</f>
        <v>131</v>
      </c>
      <c r="I64" s="115"/>
      <c r="J64" s="114"/>
      <c r="K64" s="126"/>
      <c r="L64" s="52"/>
      <c r="M64" s="53"/>
    </row>
    <row r="65" spans="2:13">
      <c r="B65" s="65">
        <v>62</v>
      </c>
      <c r="C65" s="66" t="s">
        <v>290</v>
      </c>
      <c r="D65" s="130">
        <v>7</v>
      </c>
      <c r="E65" s="68">
        <v>7</v>
      </c>
      <c r="F65" s="103">
        <v>2</v>
      </c>
      <c r="G65" s="77">
        <f>SUM($F$64:F65)</f>
        <v>4</v>
      </c>
      <c r="H65" s="68">
        <f>SUM($F$4:F65)</f>
        <v>133</v>
      </c>
      <c r="I65" s="131"/>
      <c r="J65" s="132"/>
      <c r="K65" s="133"/>
      <c r="L65" s="70"/>
      <c r="M65" s="71"/>
    </row>
    <row r="66" spans="2:13">
      <c r="B66" s="88">
        <v>63</v>
      </c>
      <c r="C66" s="89" t="s">
        <v>291</v>
      </c>
      <c r="D66" s="118">
        <v>7</v>
      </c>
      <c r="E66" s="57">
        <v>7</v>
      </c>
      <c r="F66" s="104">
        <v>2</v>
      </c>
      <c r="G66" s="94">
        <f>SUM($F$64:F66)</f>
        <v>6</v>
      </c>
      <c r="H66" s="91">
        <f>SUM($F$4:F66)</f>
        <v>135</v>
      </c>
      <c r="I66" s="115"/>
      <c r="J66" s="114"/>
      <c r="K66" s="126"/>
      <c r="L66" s="52"/>
      <c r="M66" s="53"/>
    </row>
    <row r="67" spans="2:13">
      <c r="B67" s="65">
        <v>64</v>
      </c>
      <c r="C67" s="66" t="s">
        <v>293</v>
      </c>
      <c r="D67" s="130">
        <v>7</v>
      </c>
      <c r="E67" s="68">
        <v>7</v>
      </c>
      <c r="F67" s="103">
        <v>2</v>
      </c>
      <c r="G67" s="77">
        <f>SUM($F$64:F67)</f>
        <v>8</v>
      </c>
      <c r="H67" s="68">
        <f>SUM($F$4:F67)</f>
        <v>137</v>
      </c>
      <c r="I67" s="131"/>
      <c r="J67" s="132"/>
      <c r="K67" s="133"/>
      <c r="L67" s="70"/>
      <c r="M67" s="143"/>
    </row>
    <row r="68" spans="2:13">
      <c r="B68" s="88">
        <v>65</v>
      </c>
      <c r="C68" s="89" t="s">
        <v>294</v>
      </c>
      <c r="D68" s="118">
        <v>7</v>
      </c>
      <c r="E68" s="57">
        <v>7</v>
      </c>
      <c r="F68" s="104">
        <v>2</v>
      </c>
      <c r="G68" s="94">
        <f>SUM($F$64:F68)</f>
        <v>10</v>
      </c>
      <c r="H68" s="91">
        <f>SUM($F$4:F68)</f>
        <v>139</v>
      </c>
      <c r="I68" s="115"/>
      <c r="J68" s="114"/>
      <c r="K68" s="126"/>
      <c r="L68" s="52"/>
      <c r="M68" s="53"/>
    </row>
    <row r="69" spans="2:13">
      <c r="B69" s="65">
        <v>66</v>
      </c>
      <c r="C69" s="66" t="s">
        <v>295</v>
      </c>
      <c r="D69" s="130">
        <v>7</v>
      </c>
      <c r="E69" s="68">
        <v>7</v>
      </c>
      <c r="F69" s="103">
        <v>2</v>
      </c>
      <c r="G69" s="77">
        <f>SUM($F$64:F69)</f>
        <v>12</v>
      </c>
      <c r="H69" s="68">
        <f>SUM($F$4:F69)</f>
        <v>141</v>
      </c>
      <c r="I69" s="131"/>
      <c r="J69" s="132"/>
      <c r="K69" s="133"/>
      <c r="L69" s="70"/>
      <c r="M69" s="71"/>
    </row>
    <row r="70" spans="2:13">
      <c r="B70" s="88">
        <v>67</v>
      </c>
      <c r="C70" s="89" t="s">
        <v>296</v>
      </c>
      <c r="D70" s="118">
        <v>7</v>
      </c>
      <c r="E70" s="57">
        <v>7</v>
      </c>
      <c r="F70" s="104">
        <v>2</v>
      </c>
      <c r="G70" s="94">
        <f>SUM($F$64:F70)</f>
        <v>14</v>
      </c>
      <c r="H70" s="91">
        <f>SUM($F$4:F70)</f>
        <v>143</v>
      </c>
      <c r="I70" s="115"/>
      <c r="J70" s="114"/>
      <c r="K70" s="126"/>
      <c r="L70" s="52"/>
      <c r="M70" s="53"/>
    </row>
    <row r="71" spans="2:13" ht="15.75" thickBot="1">
      <c r="B71" s="134">
        <v>68</v>
      </c>
      <c r="C71" s="135" t="s">
        <v>297</v>
      </c>
      <c r="D71" s="136">
        <v>7</v>
      </c>
      <c r="E71" s="125">
        <v>7</v>
      </c>
      <c r="F71" s="137">
        <v>2</v>
      </c>
      <c r="G71" s="120">
        <f>SUM($F$64:F71)</f>
        <v>16</v>
      </c>
      <c r="H71" s="125">
        <f>SUM($F$4:F71)</f>
        <v>145</v>
      </c>
      <c r="I71" s="138"/>
      <c r="J71" s="139"/>
      <c r="K71" s="140"/>
      <c r="L71" s="141"/>
      <c r="M71" s="142"/>
    </row>
    <row r="72" spans="2:13">
      <c r="I72" s="75"/>
    </row>
    <row r="73" spans="2:13">
      <c r="I73" s="75"/>
    </row>
    <row r="74" spans="2:13">
      <c r="I74" s="75"/>
    </row>
    <row r="75" spans="2:13">
      <c r="I75" s="75"/>
    </row>
    <row r="76" spans="2:13">
      <c r="I76" s="75"/>
    </row>
    <row r="77" spans="2:13">
      <c r="I77" s="75"/>
    </row>
    <row r="78" spans="2:13">
      <c r="I78" s="75"/>
    </row>
    <row r="79" spans="2:13">
      <c r="I79" s="75"/>
    </row>
    <row r="80" spans="2:13">
      <c r="I80" s="75"/>
    </row>
    <row r="81" spans="9:9">
      <c r="I81" s="75"/>
    </row>
    <row r="82" spans="9:9">
      <c r="I82" s="75"/>
    </row>
    <row r="83" spans="9:9">
      <c r="I83" s="75"/>
    </row>
    <row r="84" spans="9:9">
      <c r="I84" s="75"/>
    </row>
    <row r="85" spans="9:9">
      <c r="I85" s="75"/>
    </row>
    <row r="86" spans="9:9">
      <c r="I86" s="75"/>
    </row>
    <row r="87" spans="9:9">
      <c r="I87" s="75"/>
    </row>
    <row r="88" spans="9:9">
      <c r="I88" s="75"/>
    </row>
    <row r="89" spans="9:9">
      <c r="I89" s="75"/>
    </row>
    <row r="90" spans="9:9">
      <c r="I90" s="75"/>
    </row>
    <row r="91" spans="9:9">
      <c r="I91" s="75"/>
    </row>
    <row r="92" spans="9:9">
      <c r="I92" s="75"/>
    </row>
    <row r="93" spans="9:9">
      <c r="I93" s="75"/>
    </row>
    <row r="94" spans="9:9">
      <c r="I94" s="75"/>
    </row>
    <row r="95" spans="9:9">
      <c r="I95" s="75"/>
    </row>
    <row r="96" spans="9:9">
      <c r="I96" s="75"/>
    </row>
    <row r="97" spans="9:9">
      <c r="I97" s="75"/>
    </row>
    <row r="98" spans="9:9">
      <c r="I98" s="75"/>
    </row>
    <row r="99" spans="9:9">
      <c r="I99" s="75"/>
    </row>
    <row r="100" spans="9:9">
      <c r="I100" s="75"/>
    </row>
    <row r="101" spans="9:9">
      <c r="I101" s="75"/>
    </row>
    <row r="102" spans="9:9">
      <c r="I102" s="75"/>
    </row>
    <row r="103" spans="9:9">
      <c r="I103" s="75"/>
    </row>
    <row r="104" spans="9:9">
      <c r="I104" s="75"/>
    </row>
    <row r="105" spans="9:9">
      <c r="I105" s="75"/>
    </row>
    <row r="106" spans="9:9">
      <c r="I106" s="75"/>
    </row>
    <row r="107" spans="9:9">
      <c r="I107" s="75"/>
    </row>
    <row r="108" spans="9:9">
      <c r="I108" s="75"/>
    </row>
    <row r="109" spans="9:9">
      <c r="I109" s="75"/>
    </row>
    <row r="110" spans="9:9">
      <c r="I110" s="75"/>
    </row>
    <row r="111" spans="9:9">
      <c r="I111" s="75"/>
    </row>
    <row r="112" spans="9:9">
      <c r="I112" s="75"/>
    </row>
    <row r="113" spans="9:9">
      <c r="I113" s="75"/>
    </row>
    <row r="114" spans="9:9">
      <c r="I114" s="75"/>
    </row>
    <row r="115" spans="9:9">
      <c r="I115" s="75"/>
    </row>
    <row r="116" spans="9:9">
      <c r="I116" s="75"/>
    </row>
    <row r="117" spans="9:9">
      <c r="I117" s="75"/>
    </row>
    <row r="118" spans="9:9">
      <c r="I118" s="75"/>
    </row>
    <row r="119" spans="9:9">
      <c r="I119" s="75"/>
    </row>
    <row r="120" spans="9:9">
      <c r="I120" s="75"/>
    </row>
    <row r="121" spans="9:9">
      <c r="I121" s="75"/>
    </row>
    <row r="122" spans="9:9">
      <c r="I122" s="75"/>
    </row>
    <row r="123" spans="9:9">
      <c r="I123" s="75"/>
    </row>
    <row r="124" spans="9:9">
      <c r="I124" s="75"/>
    </row>
    <row r="125" spans="9:9">
      <c r="I125" s="75"/>
    </row>
    <row r="126" spans="9:9">
      <c r="I126" s="75"/>
    </row>
    <row r="127" spans="9:9">
      <c r="I127" s="75"/>
    </row>
    <row r="128" spans="9:9">
      <c r="I128" s="75"/>
    </row>
    <row r="129" spans="9:9">
      <c r="I129" s="75"/>
    </row>
    <row r="130" spans="9:9">
      <c r="I130" s="75"/>
    </row>
    <row r="131" spans="9:9">
      <c r="I131" s="75"/>
    </row>
    <row r="132" spans="9:9">
      <c r="I132" s="75"/>
    </row>
    <row r="133" spans="9:9">
      <c r="I133" s="75"/>
    </row>
    <row r="134" spans="9:9">
      <c r="I134" s="75"/>
    </row>
    <row r="135" spans="9:9">
      <c r="I135" s="75"/>
    </row>
    <row r="136" spans="9:9">
      <c r="I136" s="75"/>
    </row>
    <row r="137" spans="9:9">
      <c r="I137" s="75"/>
    </row>
    <row r="138" spans="9:9">
      <c r="I138" s="75"/>
    </row>
    <row r="139" spans="9:9">
      <c r="I139" s="75"/>
    </row>
    <row r="140" spans="9:9">
      <c r="I140" s="75"/>
    </row>
    <row r="141" spans="9:9">
      <c r="I141" s="75"/>
    </row>
    <row r="142" spans="9:9">
      <c r="I142" s="75"/>
    </row>
    <row r="143" spans="9:9">
      <c r="I143" s="75"/>
    </row>
    <row r="144" spans="9:9">
      <c r="I144" s="75"/>
    </row>
    <row r="145" spans="9:9">
      <c r="I145" s="75"/>
    </row>
    <row r="146" spans="9:9">
      <c r="I146" s="75"/>
    </row>
    <row r="147" spans="9:9">
      <c r="I147" s="75"/>
    </row>
    <row r="148" spans="9:9">
      <c r="I148" s="75"/>
    </row>
    <row r="149" spans="9:9">
      <c r="I149" s="75"/>
    </row>
    <row r="150" spans="9:9">
      <c r="I150" s="75"/>
    </row>
    <row r="151" spans="9:9">
      <c r="I151" s="75"/>
    </row>
    <row r="152" spans="9:9">
      <c r="I152" s="75"/>
    </row>
    <row r="153" spans="9:9">
      <c r="I153" s="75"/>
    </row>
    <row r="154" spans="9:9">
      <c r="I154" s="75"/>
    </row>
    <row r="155" spans="9:9">
      <c r="I155" s="75"/>
    </row>
    <row r="156" spans="9:9">
      <c r="I156" s="75"/>
    </row>
    <row r="157" spans="9:9">
      <c r="I157" s="75"/>
    </row>
    <row r="158" spans="9:9">
      <c r="I158" s="75"/>
    </row>
    <row r="159" spans="9:9">
      <c r="I159" s="75"/>
    </row>
    <row r="160" spans="9:9">
      <c r="I160" s="75"/>
    </row>
    <row r="161" spans="9:9">
      <c r="I161" s="75"/>
    </row>
    <row r="162" spans="9:9">
      <c r="I162" s="75"/>
    </row>
    <row r="163" spans="9:9">
      <c r="I163" s="75"/>
    </row>
    <row r="164" spans="9:9">
      <c r="I164" s="75"/>
    </row>
    <row r="165" spans="9:9">
      <c r="I165" s="75"/>
    </row>
    <row r="166" spans="9:9">
      <c r="I166" s="75"/>
    </row>
  </sheetData>
  <mergeCells count="7">
    <mergeCell ref="M2:M3"/>
    <mergeCell ref="B2:B3"/>
    <mergeCell ref="C2:C3"/>
    <mergeCell ref="D2:E2"/>
    <mergeCell ref="F2:J2"/>
    <mergeCell ref="K2:K3"/>
    <mergeCell ref="L2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K31" sqref="K31"/>
    </sheetView>
  </sheetViews>
  <sheetFormatPr defaultRowHeight="15"/>
  <cols>
    <col min="2" max="2" width="22.7109375" bestFit="1" customWidth="1"/>
    <col min="3" max="3" width="11" customWidth="1"/>
    <col min="4" max="4" width="15.140625" style="1" bestFit="1" customWidth="1"/>
    <col min="5" max="5" width="14.85546875" customWidth="1"/>
    <col min="6" max="6" width="8.140625" customWidth="1"/>
    <col min="7" max="7" width="13.7109375" style="1" bestFit="1" customWidth="1"/>
    <col min="8" max="8" width="13.7109375" style="1" customWidth="1"/>
    <col min="9" max="9" width="26.140625" customWidth="1"/>
  </cols>
  <sheetData>
    <row r="1" spans="2:10" ht="15.75" thickBot="1"/>
    <row r="2" spans="2:10" ht="15.75" thickBot="1">
      <c r="B2" s="363" t="s">
        <v>42</v>
      </c>
      <c r="C2" s="364"/>
      <c r="D2" s="365"/>
      <c r="J2" s="6"/>
    </row>
    <row r="3" spans="2:10">
      <c r="B3" s="21" t="s">
        <v>45</v>
      </c>
      <c r="C3" s="22" t="s">
        <v>40</v>
      </c>
      <c r="D3" s="23" t="s">
        <v>37</v>
      </c>
      <c r="I3" s="6"/>
      <c r="J3" s="6"/>
    </row>
    <row r="4" spans="2:10">
      <c r="B4" s="11" t="s">
        <v>0</v>
      </c>
      <c r="C4" s="5">
        <v>2</v>
      </c>
      <c r="D4" s="12">
        <v>4000000</v>
      </c>
      <c r="I4" s="6"/>
      <c r="J4" s="6"/>
    </row>
    <row r="5" spans="2:10" ht="15.75" thickBot="1">
      <c r="B5" s="18" t="s">
        <v>1</v>
      </c>
      <c r="C5" s="19" t="s">
        <v>2</v>
      </c>
      <c r="D5" s="20">
        <v>6000000</v>
      </c>
      <c r="I5" s="6"/>
      <c r="J5" s="6"/>
    </row>
    <row r="6" spans="2:10" ht="15.75" thickBot="1">
      <c r="B6" s="363" t="s">
        <v>34</v>
      </c>
      <c r="C6" s="364"/>
      <c r="D6" s="26">
        <f>SUM(D4:D5)</f>
        <v>10000000</v>
      </c>
      <c r="I6" s="6"/>
      <c r="J6" s="6"/>
    </row>
    <row r="7" spans="2:10" ht="15.75" thickBot="1">
      <c r="B7" s="6"/>
      <c r="C7" s="6"/>
      <c r="D7" s="8"/>
      <c r="I7" s="6">
        <v>2</v>
      </c>
      <c r="J7" s="6"/>
    </row>
    <row r="8" spans="2:10" ht="15.75" thickBot="1">
      <c r="B8" s="366" t="s">
        <v>43</v>
      </c>
      <c r="C8" s="367"/>
      <c r="D8" s="367"/>
      <c r="E8" s="368"/>
      <c r="I8" s="6">
        <v>2</v>
      </c>
      <c r="J8" s="6"/>
    </row>
    <row r="9" spans="2:10">
      <c r="B9" s="21" t="s">
        <v>45</v>
      </c>
      <c r="C9" s="22" t="s">
        <v>40</v>
      </c>
      <c r="D9" s="24" t="s">
        <v>37</v>
      </c>
      <c r="E9" s="23" t="s">
        <v>39</v>
      </c>
      <c r="I9" s="6"/>
      <c r="J9" s="6"/>
    </row>
    <row r="10" spans="2:10">
      <c r="B10" s="11" t="s">
        <v>41</v>
      </c>
      <c r="C10" s="16">
        <v>400</v>
      </c>
      <c r="D10" s="10">
        <v>2000</v>
      </c>
      <c r="E10" s="12">
        <f>C10*D10</f>
        <v>800000</v>
      </c>
      <c r="I10" s="6">
        <v>2</v>
      </c>
    </row>
    <row r="11" spans="2:10">
      <c r="B11" s="11" t="s">
        <v>0</v>
      </c>
      <c r="C11" s="5">
        <v>2</v>
      </c>
      <c r="D11" s="10"/>
      <c r="E11" s="12"/>
      <c r="I11" s="6">
        <v>2</v>
      </c>
    </row>
    <row r="12" spans="2:10">
      <c r="B12" s="11" t="s">
        <v>3</v>
      </c>
      <c r="C12" s="5">
        <v>400</v>
      </c>
      <c r="D12" s="10">
        <v>2000</v>
      </c>
      <c r="E12" s="12">
        <f>C12*D12</f>
        <v>800000</v>
      </c>
      <c r="I12" s="6">
        <v>2</v>
      </c>
    </row>
    <row r="13" spans="2:10">
      <c r="B13" s="11" t="s">
        <v>4</v>
      </c>
      <c r="C13" s="5"/>
      <c r="D13" s="10"/>
      <c r="E13" s="12">
        <v>6000000</v>
      </c>
      <c r="I13" s="6">
        <v>2</v>
      </c>
    </row>
    <row r="14" spans="2:10">
      <c r="B14" s="11" t="s">
        <v>46</v>
      </c>
      <c r="C14" s="5"/>
      <c r="D14" s="10"/>
      <c r="E14" s="12"/>
    </row>
    <row r="15" spans="2:10">
      <c r="B15" s="11" t="s">
        <v>36</v>
      </c>
      <c r="C15" s="5"/>
      <c r="D15" s="10"/>
      <c r="E15" s="12">
        <v>11760000</v>
      </c>
      <c r="I15" s="6">
        <v>2</v>
      </c>
    </row>
    <row r="16" spans="2:10" ht="15.75" thickBot="1">
      <c r="B16" s="13" t="s">
        <v>38</v>
      </c>
      <c r="C16" s="14">
        <v>400</v>
      </c>
      <c r="D16" s="17"/>
      <c r="E16" s="15"/>
      <c r="I16" s="6">
        <v>2</v>
      </c>
    </row>
    <row r="17" spans="2:9" ht="15.75" thickBot="1">
      <c r="B17" s="366" t="s">
        <v>34</v>
      </c>
      <c r="C17" s="367"/>
      <c r="D17" s="369"/>
      <c r="E17" s="26">
        <f>SUM(E9:E16)</f>
        <v>19360000</v>
      </c>
      <c r="G17" s="1" t="s">
        <v>53</v>
      </c>
      <c r="I17" s="6">
        <v>2</v>
      </c>
    </row>
    <row r="19" spans="2:9">
      <c r="B19" s="9" t="s">
        <v>44</v>
      </c>
      <c r="H19" s="27"/>
      <c r="I19">
        <f>SUM(I7:I8,I10,I11,I12,I13,I15,I16,I17)</f>
        <v>18</v>
      </c>
    </row>
  </sheetData>
  <mergeCells count="4">
    <mergeCell ref="B2:D2"/>
    <mergeCell ref="B6:C6"/>
    <mergeCell ref="B8:E8"/>
    <mergeCell ref="B17:D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K31" sqref="K31"/>
    </sheetView>
  </sheetViews>
  <sheetFormatPr defaultRowHeight="15"/>
  <cols>
    <col min="2" max="2" width="15.7109375" bestFit="1" customWidth="1"/>
    <col min="3" max="3" width="17.7109375" customWidth="1"/>
    <col min="5" max="5" width="16.7109375" bestFit="1" customWidth="1"/>
    <col min="6" max="6" width="14.42578125" bestFit="1" customWidth="1"/>
  </cols>
  <sheetData>
    <row r="1" spans="2:6" ht="15.75" thickBot="1"/>
    <row r="2" spans="2:6">
      <c r="B2" s="370" t="s">
        <v>54</v>
      </c>
      <c r="C2" s="371"/>
      <c r="E2" s="370" t="s">
        <v>112</v>
      </c>
      <c r="F2" s="371"/>
    </row>
    <row r="3" spans="2:6">
      <c r="B3" s="33" t="s">
        <v>59</v>
      </c>
      <c r="C3" s="34" t="s">
        <v>60</v>
      </c>
      <c r="E3" s="33" t="s">
        <v>59</v>
      </c>
      <c r="F3" s="34" t="s">
        <v>60</v>
      </c>
    </row>
    <row r="4" spans="2:6">
      <c r="B4" s="29" t="s">
        <v>55</v>
      </c>
      <c r="C4" s="30" t="s">
        <v>61</v>
      </c>
      <c r="E4" s="29" t="s">
        <v>113</v>
      </c>
      <c r="F4" s="30" t="s">
        <v>123</v>
      </c>
    </row>
    <row r="5" spans="2:6">
      <c r="B5" s="29" t="s">
        <v>56</v>
      </c>
      <c r="C5" s="30" t="s">
        <v>62</v>
      </c>
      <c r="E5" s="29" t="s">
        <v>114</v>
      </c>
      <c r="F5" s="30" t="s">
        <v>124</v>
      </c>
    </row>
    <row r="6" spans="2:6">
      <c r="B6" s="29" t="s">
        <v>57</v>
      </c>
      <c r="C6" s="30" t="s">
        <v>63</v>
      </c>
      <c r="E6" s="29" t="s">
        <v>115</v>
      </c>
      <c r="F6" s="30" t="s">
        <v>125</v>
      </c>
    </row>
    <row r="7" spans="2:6">
      <c r="B7" s="29" t="s">
        <v>58</v>
      </c>
      <c r="C7" s="30" t="s">
        <v>64</v>
      </c>
      <c r="E7" s="29" t="s">
        <v>116</v>
      </c>
      <c r="F7" s="30" t="s">
        <v>126</v>
      </c>
    </row>
    <row r="8" spans="2:6">
      <c r="B8" s="29" t="s">
        <v>67</v>
      </c>
      <c r="C8" s="30" t="s">
        <v>65</v>
      </c>
      <c r="E8" s="29" t="s">
        <v>119</v>
      </c>
      <c r="F8" s="30" t="s">
        <v>127</v>
      </c>
    </row>
    <row r="9" spans="2:6">
      <c r="B9" s="29" t="s">
        <v>68</v>
      </c>
      <c r="C9" s="30" t="s">
        <v>66</v>
      </c>
      <c r="E9" s="29" t="s">
        <v>117</v>
      </c>
      <c r="F9" s="30" t="s">
        <v>63</v>
      </c>
    </row>
    <row r="10" spans="2:6">
      <c r="B10" s="29" t="s">
        <v>69</v>
      </c>
      <c r="C10" s="30" t="s">
        <v>80</v>
      </c>
      <c r="E10" s="29" t="s">
        <v>118</v>
      </c>
      <c r="F10" s="30" t="s">
        <v>128</v>
      </c>
    </row>
    <row r="11" spans="2:6">
      <c r="B11" s="29" t="s">
        <v>70</v>
      </c>
      <c r="C11" s="30" t="s">
        <v>81</v>
      </c>
      <c r="E11" s="29" t="s">
        <v>120</v>
      </c>
      <c r="F11" s="30" t="s">
        <v>129</v>
      </c>
    </row>
    <row r="12" spans="2:6">
      <c r="B12" s="29" t="s">
        <v>71</v>
      </c>
      <c r="C12" s="30" t="s">
        <v>82</v>
      </c>
      <c r="E12" s="29" t="s">
        <v>121</v>
      </c>
      <c r="F12" s="30" t="s">
        <v>130</v>
      </c>
    </row>
    <row r="13" spans="2:6">
      <c r="B13" s="29" t="s">
        <v>72</v>
      </c>
      <c r="C13" s="30" t="s">
        <v>83</v>
      </c>
      <c r="E13" s="29" t="s">
        <v>122</v>
      </c>
      <c r="F13" s="30" t="s">
        <v>132</v>
      </c>
    </row>
    <row r="14" spans="2:6">
      <c r="B14" s="29" t="s">
        <v>73</v>
      </c>
      <c r="C14" s="30" t="s">
        <v>84</v>
      </c>
      <c r="E14" s="29" t="s">
        <v>131</v>
      </c>
      <c r="F14" s="30" t="s">
        <v>133</v>
      </c>
    </row>
    <row r="15" spans="2:6">
      <c r="B15" s="29" t="s">
        <v>74</v>
      </c>
      <c r="C15" s="30" t="s">
        <v>92</v>
      </c>
      <c r="E15" s="29" t="s">
        <v>132</v>
      </c>
      <c r="F15" s="30" t="s">
        <v>134</v>
      </c>
    </row>
    <row r="16" spans="2:6">
      <c r="B16" s="29" t="s">
        <v>47</v>
      </c>
      <c r="C16" s="30" t="s">
        <v>93</v>
      </c>
      <c r="E16" s="29" t="s">
        <v>133</v>
      </c>
      <c r="F16" s="30"/>
    </row>
    <row r="17" spans="2:6">
      <c r="B17" s="29" t="s">
        <v>48</v>
      </c>
      <c r="C17" s="30" t="s">
        <v>94</v>
      </c>
      <c r="E17" s="29" t="s">
        <v>135</v>
      </c>
      <c r="F17" s="30"/>
    </row>
    <row r="18" spans="2:6">
      <c r="B18" s="29" t="s">
        <v>49</v>
      </c>
      <c r="C18" s="30" t="s">
        <v>95</v>
      </c>
      <c r="E18" s="29" t="s">
        <v>136</v>
      </c>
      <c r="F18" s="30"/>
    </row>
    <row r="19" spans="2:6">
      <c r="B19" s="29" t="s">
        <v>50</v>
      </c>
      <c r="C19" s="30" t="s">
        <v>96</v>
      </c>
      <c r="E19" s="29" t="s">
        <v>137</v>
      </c>
      <c r="F19" s="30"/>
    </row>
    <row r="20" spans="2:6">
      <c r="B20" s="29" t="s">
        <v>51</v>
      </c>
      <c r="C20" s="30" t="s">
        <v>97</v>
      </c>
      <c r="E20" s="29" t="s">
        <v>118</v>
      </c>
      <c r="F20" s="30"/>
    </row>
    <row r="21" spans="2:6">
      <c r="B21" s="29" t="s">
        <v>52</v>
      </c>
      <c r="C21" s="30" t="s">
        <v>98</v>
      </c>
      <c r="E21" s="29" t="s">
        <v>120</v>
      </c>
      <c r="F21" s="30"/>
    </row>
    <row r="22" spans="2:6">
      <c r="B22" s="29" t="s">
        <v>76</v>
      </c>
      <c r="C22" s="30" t="s">
        <v>99</v>
      </c>
      <c r="E22" s="29" t="s">
        <v>138</v>
      </c>
      <c r="F22" s="30"/>
    </row>
    <row r="23" spans="2:6">
      <c r="B23" s="29" t="s">
        <v>77</v>
      </c>
      <c r="C23" s="30" t="s">
        <v>100</v>
      </c>
      <c r="E23" s="29" t="s">
        <v>139</v>
      </c>
      <c r="F23" s="30"/>
    </row>
    <row r="24" spans="2:6">
      <c r="B24" s="29" t="s">
        <v>78</v>
      </c>
      <c r="C24" s="30" t="s">
        <v>101</v>
      </c>
      <c r="E24" s="29" t="s">
        <v>140</v>
      </c>
      <c r="F24" s="30"/>
    </row>
    <row r="25" spans="2:6">
      <c r="B25" s="29" t="s">
        <v>75</v>
      </c>
      <c r="C25" s="30" t="s">
        <v>102</v>
      </c>
      <c r="E25" s="29"/>
      <c r="F25" s="30"/>
    </row>
    <row r="26" spans="2:6">
      <c r="B26" s="29" t="s">
        <v>79</v>
      </c>
      <c r="C26" s="30" t="s">
        <v>103</v>
      </c>
      <c r="E26" s="29"/>
      <c r="F26" s="30"/>
    </row>
    <row r="27" spans="2:6">
      <c r="B27" s="29" t="s">
        <v>85</v>
      </c>
      <c r="C27" s="30" t="s">
        <v>104</v>
      </c>
      <c r="E27" s="29"/>
      <c r="F27" s="30"/>
    </row>
    <row r="28" spans="2:6">
      <c r="B28" s="29" t="s">
        <v>86</v>
      </c>
      <c r="C28" s="30" t="s">
        <v>105</v>
      </c>
      <c r="E28" s="29"/>
      <c r="F28" s="30"/>
    </row>
    <row r="29" spans="2:6">
      <c r="B29" s="29" t="s">
        <v>87</v>
      </c>
      <c r="C29" s="30" t="s">
        <v>106</v>
      </c>
      <c r="E29" s="29"/>
      <c r="F29" s="30"/>
    </row>
    <row r="30" spans="2:6">
      <c r="B30" s="29" t="s">
        <v>88</v>
      </c>
      <c r="C30" s="30" t="s">
        <v>107</v>
      </c>
      <c r="E30" s="29"/>
      <c r="F30" s="30"/>
    </row>
    <row r="31" spans="2:6">
      <c r="B31" s="29" t="s">
        <v>89</v>
      </c>
      <c r="C31" s="30" t="s">
        <v>108</v>
      </c>
      <c r="E31" s="29"/>
      <c r="F31" s="30"/>
    </row>
    <row r="32" spans="2:6">
      <c r="B32" s="29" t="s">
        <v>90</v>
      </c>
      <c r="C32" s="30" t="s">
        <v>79</v>
      </c>
      <c r="E32" s="29"/>
      <c r="F32" s="30"/>
    </row>
    <row r="33" spans="2:6">
      <c r="B33" s="29" t="s">
        <v>91</v>
      </c>
      <c r="C33" s="30" t="s">
        <v>109</v>
      </c>
      <c r="E33" s="29"/>
      <c r="F33" s="30"/>
    </row>
    <row r="34" spans="2:6">
      <c r="B34" s="29"/>
      <c r="C34" s="30" t="s">
        <v>110</v>
      </c>
      <c r="E34" s="29"/>
      <c r="F34" s="30"/>
    </row>
    <row r="35" spans="2:6" ht="15.75" thickBot="1">
      <c r="B35" s="31"/>
      <c r="C35" s="32" t="s">
        <v>111</v>
      </c>
      <c r="E35" s="31"/>
      <c r="F35" s="32"/>
    </row>
    <row r="36" spans="2:6" ht="15.75" thickBot="1">
      <c r="B36" s="25">
        <v>30</v>
      </c>
      <c r="C36" s="28">
        <v>32</v>
      </c>
      <c r="E36" s="25">
        <f>COUNTIF(E4:E35,"*")</f>
        <v>21</v>
      </c>
      <c r="F36" s="28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opLeftCell="A19" workbookViewId="0">
      <selection activeCell="K31" sqref="K31"/>
    </sheetView>
  </sheetViews>
  <sheetFormatPr defaultRowHeight="15"/>
  <cols>
    <col min="1" max="1" width="4.7109375" style="6" customWidth="1"/>
    <col min="2" max="2" width="19.7109375" bestFit="1" customWidth="1"/>
    <col min="3" max="3" width="13.7109375" style="1" bestFit="1" customWidth="1"/>
  </cols>
  <sheetData>
    <row r="2" spans="1:3">
      <c r="A2" s="372" t="s">
        <v>5</v>
      </c>
      <c r="B2" s="373"/>
      <c r="C2" s="374"/>
    </row>
    <row r="3" spans="1:3">
      <c r="A3" s="5">
        <v>1</v>
      </c>
      <c r="B3" s="2" t="s">
        <v>0</v>
      </c>
      <c r="C3" s="3">
        <v>2500000</v>
      </c>
    </row>
    <row r="4" spans="1:3">
      <c r="A4" s="5">
        <v>2</v>
      </c>
      <c r="B4" s="2" t="s">
        <v>6</v>
      </c>
      <c r="C4" s="3">
        <v>2500000</v>
      </c>
    </row>
    <row r="5" spans="1:3">
      <c r="A5" s="5">
        <v>3</v>
      </c>
      <c r="B5" s="2" t="s">
        <v>7</v>
      </c>
      <c r="C5" s="3">
        <v>2500000</v>
      </c>
    </row>
    <row r="6" spans="1:3">
      <c r="A6" s="377" t="s">
        <v>35</v>
      </c>
      <c r="B6" s="378"/>
      <c r="C6" s="3">
        <f>SUM(C3:C5)</f>
        <v>7500000</v>
      </c>
    </row>
    <row r="7" spans="1:3">
      <c r="A7" s="372" t="s">
        <v>8</v>
      </c>
      <c r="B7" s="373"/>
      <c r="C7" s="374"/>
    </row>
    <row r="8" spans="1:3">
      <c r="A8" s="5">
        <v>1</v>
      </c>
      <c r="B8" s="2" t="s">
        <v>9</v>
      </c>
      <c r="C8" s="3">
        <v>170000</v>
      </c>
    </row>
    <row r="9" spans="1:3">
      <c r="A9" s="5">
        <v>2</v>
      </c>
      <c r="B9" s="2" t="s">
        <v>10</v>
      </c>
      <c r="C9" s="3">
        <v>70000</v>
      </c>
    </row>
    <row r="10" spans="1:3">
      <c r="A10" s="5">
        <v>3</v>
      </c>
      <c r="B10" s="2" t="s">
        <v>11</v>
      </c>
      <c r="C10" s="3">
        <v>20000</v>
      </c>
    </row>
    <row r="11" spans="1:3">
      <c r="A11" s="5">
        <v>4</v>
      </c>
      <c r="B11" s="2" t="s">
        <v>12</v>
      </c>
      <c r="C11" s="3">
        <v>100000</v>
      </c>
    </row>
    <row r="12" spans="1:3">
      <c r="A12" s="377" t="s">
        <v>35</v>
      </c>
      <c r="B12" s="378"/>
      <c r="C12" s="3">
        <f>SUM(C8:C11)</f>
        <v>360000</v>
      </c>
    </row>
    <row r="13" spans="1:3">
      <c r="A13" s="372" t="s">
        <v>13</v>
      </c>
      <c r="B13" s="373"/>
      <c r="C13" s="374"/>
    </row>
    <row r="14" spans="1:3">
      <c r="A14" s="5">
        <v>1</v>
      </c>
      <c r="B14" s="2" t="s">
        <v>14</v>
      </c>
      <c r="C14" s="3">
        <v>320000</v>
      </c>
    </row>
    <row r="15" spans="1:3">
      <c r="A15" s="5">
        <v>2</v>
      </c>
      <c r="B15" s="2" t="s">
        <v>31</v>
      </c>
      <c r="C15" s="3">
        <v>100000</v>
      </c>
    </row>
    <row r="16" spans="1:3">
      <c r="A16" s="5">
        <v>3</v>
      </c>
      <c r="B16" s="2" t="s">
        <v>15</v>
      </c>
      <c r="C16" s="3">
        <v>100000</v>
      </c>
    </row>
    <row r="17" spans="1:3">
      <c r="A17" s="5">
        <v>4</v>
      </c>
      <c r="B17" s="2" t="s">
        <v>16</v>
      </c>
      <c r="C17" s="3">
        <v>50000</v>
      </c>
    </row>
    <row r="18" spans="1:3">
      <c r="A18" s="377" t="s">
        <v>35</v>
      </c>
      <c r="B18" s="378"/>
      <c r="C18" s="3">
        <f>SUM(C14:C17)</f>
        <v>570000</v>
      </c>
    </row>
    <row r="19" spans="1:3">
      <c r="A19" s="372" t="s">
        <v>17</v>
      </c>
      <c r="B19" s="373"/>
      <c r="C19" s="374"/>
    </row>
    <row r="20" spans="1:3">
      <c r="A20" s="5">
        <v>1</v>
      </c>
      <c r="B20" s="2" t="s">
        <v>18</v>
      </c>
      <c r="C20" s="3">
        <v>50000</v>
      </c>
    </row>
    <row r="21" spans="1:3">
      <c r="A21" s="5">
        <v>2</v>
      </c>
      <c r="B21" s="2" t="s">
        <v>19</v>
      </c>
      <c r="C21" s="3">
        <v>40000</v>
      </c>
    </row>
    <row r="22" spans="1:3">
      <c r="A22" s="5">
        <v>3</v>
      </c>
      <c r="B22" s="2" t="s">
        <v>32</v>
      </c>
      <c r="C22" s="3">
        <v>350000</v>
      </c>
    </row>
    <row r="23" spans="1:3">
      <c r="A23" s="5">
        <v>4</v>
      </c>
      <c r="B23" s="2" t="s">
        <v>20</v>
      </c>
      <c r="C23" s="3">
        <v>25000</v>
      </c>
    </row>
    <row r="24" spans="1:3">
      <c r="A24" s="377" t="s">
        <v>35</v>
      </c>
      <c r="B24" s="378"/>
      <c r="C24" s="3">
        <f>SUM(C20:C23)</f>
        <v>465000</v>
      </c>
    </row>
    <row r="25" spans="1:3">
      <c r="A25" s="372" t="s">
        <v>21</v>
      </c>
      <c r="B25" s="373"/>
      <c r="C25" s="374"/>
    </row>
    <row r="26" spans="1:3">
      <c r="A26" s="5">
        <v>1</v>
      </c>
      <c r="B26" s="2" t="s">
        <v>22</v>
      </c>
      <c r="C26" s="3">
        <v>75000</v>
      </c>
    </row>
    <row r="27" spans="1:3">
      <c r="A27" s="5">
        <v>2</v>
      </c>
      <c r="B27" s="2" t="s">
        <v>23</v>
      </c>
      <c r="C27" s="3">
        <v>45000</v>
      </c>
    </row>
    <row r="28" spans="1:3">
      <c r="A28" s="5">
        <v>3</v>
      </c>
      <c r="B28" s="2" t="s">
        <v>24</v>
      </c>
      <c r="C28" s="3">
        <v>45000</v>
      </c>
    </row>
    <row r="29" spans="1:3">
      <c r="A29" s="5">
        <v>4</v>
      </c>
      <c r="B29" s="2" t="s">
        <v>25</v>
      </c>
      <c r="C29" s="3">
        <v>500000</v>
      </c>
    </row>
    <row r="30" spans="1:3">
      <c r="A30" s="377" t="s">
        <v>35</v>
      </c>
      <c r="B30" s="378"/>
      <c r="C30" s="3">
        <f>SUM(C26:C29)</f>
        <v>665000</v>
      </c>
    </row>
    <row r="31" spans="1:3">
      <c r="A31" s="372" t="s">
        <v>26</v>
      </c>
      <c r="B31" s="373"/>
      <c r="C31" s="374"/>
    </row>
    <row r="32" spans="1:3">
      <c r="A32" s="5">
        <v>1</v>
      </c>
      <c r="B32" s="2" t="s">
        <v>33</v>
      </c>
      <c r="C32" s="3">
        <v>1800000</v>
      </c>
    </row>
    <row r="33" spans="1:3">
      <c r="A33" s="377" t="s">
        <v>35</v>
      </c>
      <c r="B33" s="378"/>
      <c r="C33" s="3">
        <f>SUM(C32)</f>
        <v>1800000</v>
      </c>
    </row>
    <row r="34" spans="1:3">
      <c r="A34" s="372" t="s">
        <v>27</v>
      </c>
      <c r="B34" s="373"/>
      <c r="C34" s="374"/>
    </row>
    <row r="35" spans="1:3">
      <c r="A35" s="5">
        <v>1</v>
      </c>
      <c r="B35" s="2" t="s">
        <v>29</v>
      </c>
      <c r="C35" s="3">
        <v>150000</v>
      </c>
    </row>
    <row r="36" spans="1:3">
      <c r="A36" s="5">
        <v>2</v>
      </c>
      <c r="B36" s="2" t="s">
        <v>30</v>
      </c>
      <c r="C36" s="3">
        <v>180000</v>
      </c>
    </row>
    <row r="37" spans="1:3">
      <c r="A37" s="5">
        <v>3</v>
      </c>
      <c r="B37" s="2" t="s">
        <v>28</v>
      </c>
      <c r="C37" s="3">
        <v>70000</v>
      </c>
    </row>
    <row r="38" spans="1:3">
      <c r="A38" s="379" t="s">
        <v>35</v>
      </c>
      <c r="B38" s="380"/>
      <c r="C38" s="7">
        <f>SUM(C35:C37)</f>
        <v>400000</v>
      </c>
    </row>
    <row r="39" spans="1:3">
      <c r="A39" s="375" t="s">
        <v>34</v>
      </c>
      <c r="B39" s="376"/>
      <c r="C39" s="4">
        <f>SUM(C38,C33,C30,C24,C18,C12,C6)</f>
        <v>11760000</v>
      </c>
    </row>
  </sheetData>
  <mergeCells count="15">
    <mergeCell ref="A39:B39"/>
    <mergeCell ref="A6:B6"/>
    <mergeCell ref="A12:B12"/>
    <mergeCell ref="A18:B18"/>
    <mergeCell ref="A24:B24"/>
    <mergeCell ref="A30:B30"/>
    <mergeCell ref="A33:B33"/>
    <mergeCell ref="A38:B38"/>
    <mergeCell ref="A19:C19"/>
    <mergeCell ref="A13:C13"/>
    <mergeCell ref="A2:C2"/>
    <mergeCell ref="A7:C7"/>
    <mergeCell ref="A25:C25"/>
    <mergeCell ref="A31:C31"/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M45"/>
  <sheetViews>
    <sheetView workbookViewId="0">
      <selection activeCell="J46" sqref="J46"/>
    </sheetView>
  </sheetViews>
  <sheetFormatPr defaultRowHeight="15"/>
  <cols>
    <col min="2" max="2" width="30.85546875" bestFit="1" customWidth="1"/>
    <col min="3" max="3" width="9.140625" style="35" bestFit="1" customWidth="1"/>
    <col min="7" max="7" width="17.7109375" bestFit="1" customWidth="1"/>
    <col min="8" max="8" width="15.5703125" bestFit="1" customWidth="1"/>
    <col min="10" max="10" width="26.5703125" bestFit="1" customWidth="1"/>
    <col min="11" max="11" width="28.140625" bestFit="1" customWidth="1"/>
    <col min="12" max="12" width="16.5703125" bestFit="1" customWidth="1"/>
    <col min="13" max="13" width="17.85546875" bestFit="1" customWidth="1"/>
  </cols>
  <sheetData>
    <row r="15" spans="10:12">
      <c r="K15" t="s">
        <v>142</v>
      </c>
      <c r="L15" t="s">
        <v>143</v>
      </c>
    </row>
    <row r="16" spans="10:12" ht="14.25" customHeight="1">
      <c r="J16" t="s">
        <v>144</v>
      </c>
      <c r="K16" s="36">
        <v>450000</v>
      </c>
    </row>
    <row r="17" spans="10:13">
      <c r="J17" t="s">
        <v>145</v>
      </c>
      <c r="K17" s="36">
        <v>150000</v>
      </c>
      <c r="L17" s="36">
        <v>300000</v>
      </c>
    </row>
    <row r="19" spans="10:13">
      <c r="K19" s="36">
        <v>600000</v>
      </c>
    </row>
    <row r="20" spans="10:13">
      <c r="J20" t="s">
        <v>146</v>
      </c>
      <c r="K20" s="36">
        <f>K19*36</f>
        <v>21600000</v>
      </c>
      <c r="L20" s="36">
        <f>L17*36</f>
        <v>10800000</v>
      </c>
    </row>
    <row r="21" spans="10:13">
      <c r="K21" s="36"/>
    </row>
    <row r="25" spans="10:13">
      <c r="J25" t="s">
        <v>152</v>
      </c>
    </row>
    <row r="26" spans="10:13">
      <c r="J26" t="s">
        <v>147</v>
      </c>
      <c r="L26" s="36">
        <v>500000</v>
      </c>
    </row>
    <row r="27" spans="10:13">
      <c r="L27" s="36"/>
    </row>
    <row r="28" spans="10:13">
      <c r="J28" t="s">
        <v>145</v>
      </c>
      <c r="K28" t="s">
        <v>151</v>
      </c>
      <c r="L28" s="36">
        <v>1000000</v>
      </c>
    </row>
    <row r="29" spans="10:13">
      <c r="J29" t="s">
        <v>144</v>
      </c>
      <c r="K29" t="s">
        <v>153</v>
      </c>
      <c r="L29" s="36">
        <v>1500000</v>
      </c>
    </row>
    <row r="30" spans="10:13">
      <c r="L30" s="36"/>
    </row>
    <row r="31" spans="10:13">
      <c r="K31" t="s">
        <v>154</v>
      </c>
      <c r="L31" s="36">
        <v>2500000</v>
      </c>
    </row>
    <row r="32" spans="10:13">
      <c r="K32" t="s">
        <v>156</v>
      </c>
      <c r="L32" s="36">
        <f>L31*3</f>
        <v>7500000</v>
      </c>
      <c r="M32" t="s">
        <v>155</v>
      </c>
    </row>
    <row r="34" spans="7:12">
      <c r="L34" s="36"/>
    </row>
    <row r="37" spans="7:12">
      <c r="K37" t="s">
        <v>148</v>
      </c>
      <c r="L37" t="s">
        <v>157</v>
      </c>
    </row>
    <row r="38" spans="7:12">
      <c r="K38" t="s">
        <v>158</v>
      </c>
      <c r="L38" t="s">
        <v>149</v>
      </c>
    </row>
    <row r="39" spans="7:12">
      <c r="K39" t="s">
        <v>150</v>
      </c>
    </row>
    <row r="42" spans="7:12">
      <c r="G42" s="36">
        <v>150000000</v>
      </c>
    </row>
    <row r="45" spans="7:12">
      <c r="H45" s="36">
        <f>G42/48</f>
        <v>3125000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1"/>
  <sheetViews>
    <sheetView zoomScale="85" zoomScaleNormal="85" workbookViewId="0">
      <selection activeCell="I27" sqref="I27"/>
    </sheetView>
  </sheetViews>
  <sheetFormatPr defaultRowHeight="15"/>
  <cols>
    <col min="2" max="2" width="21.140625" style="37" customWidth="1"/>
    <col min="3" max="3" width="15.5703125" bestFit="1" customWidth="1"/>
    <col min="6" max="6" width="22" style="37" customWidth="1"/>
    <col min="7" max="7" width="16.5703125" bestFit="1" customWidth="1"/>
    <col min="8" max="8" width="11.28515625" customWidth="1"/>
    <col min="9" max="9" width="19.85546875" customWidth="1"/>
    <col min="10" max="10" width="15.5703125" bestFit="1" customWidth="1"/>
    <col min="12" max="12" width="17.42578125" bestFit="1" customWidth="1"/>
    <col min="13" max="13" width="15.5703125" bestFit="1" customWidth="1"/>
  </cols>
  <sheetData>
    <row r="3" spans="2:14">
      <c r="B3" s="37" t="s">
        <v>141</v>
      </c>
      <c r="C3" s="36">
        <v>1000000</v>
      </c>
      <c r="G3" s="36"/>
    </row>
    <row r="4" spans="2:14">
      <c r="B4" s="38" t="s">
        <v>198</v>
      </c>
      <c r="C4" s="36">
        <v>700000</v>
      </c>
      <c r="F4" s="39"/>
      <c r="G4" s="36"/>
      <c r="L4" s="37"/>
      <c r="M4" s="36"/>
    </row>
    <row r="5" spans="2:14" ht="30">
      <c r="B5" s="37" t="s">
        <v>210</v>
      </c>
      <c r="C5" s="36">
        <v>1200000</v>
      </c>
      <c r="G5" s="36"/>
      <c r="M5" s="36"/>
    </row>
    <row r="6" spans="2:14" s="41" customFormat="1" ht="45">
      <c r="B6" s="39" t="s">
        <v>206</v>
      </c>
      <c r="C6" s="40">
        <v>850000</v>
      </c>
      <c r="F6" s="39"/>
      <c r="G6" s="40"/>
      <c r="L6"/>
      <c r="M6" s="36"/>
      <c r="N6"/>
    </row>
    <row r="7" spans="2:14">
      <c r="B7" s="37" t="s">
        <v>195</v>
      </c>
      <c r="C7" s="36">
        <v>500000</v>
      </c>
      <c r="G7" s="40"/>
      <c r="L7" s="384"/>
      <c r="M7" s="385"/>
      <c r="N7" s="381"/>
    </row>
    <row r="8" spans="2:14">
      <c r="B8" s="37" t="s">
        <v>196</v>
      </c>
      <c r="C8" s="36">
        <v>400000</v>
      </c>
      <c r="G8" s="36"/>
      <c r="L8" s="384"/>
      <c r="M8" s="385"/>
      <c r="N8" s="381"/>
    </row>
    <row r="9" spans="2:14">
      <c r="B9" s="37" t="s">
        <v>207</v>
      </c>
      <c r="C9" s="36">
        <v>200000</v>
      </c>
      <c r="G9" s="36"/>
      <c r="M9" s="36"/>
    </row>
    <row r="10" spans="2:14">
      <c r="B10" s="37" t="s">
        <v>199</v>
      </c>
      <c r="C10" s="36">
        <v>1000000</v>
      </c>
      <c r="G10" s="36"/>
      <c r="I10" s="382"/>
      <c r="J10" s="383"/>
      <c r="L10" s="384"/>
      <c r="M10" s="385"/>
    </row>
    <row r="11" spans="2:14">
      <c r="B11" s="37" t="s">
        <v>211</v>
      </c>
      <c r="C11" s="36">
        <v>100000</v>
      </c>
      <c r="G11" s="36"/>
      <c r="I11" s="382"/>
      <c r="J11" s="383"/>
      <c r="L11" s="384"/>
      <c r="M11" s="385"/>
    </row>
    <row r="12" spans="2:14" ht="30" customHeight="1">
      <c r="B12" s="37" t="s">
        <v>197</v>
      </c>
      <c r="C12" s="36">
        <v>200000</v>
      </c>
      <c r="I12" s="382"/>
      <c r="J12" s="383"/>
      <c r="L12" s="384"/>
      <c r="M12" s="385"/>
    </row>
    <row r="13" spans="2:14">
      <c r="B13" s="37" t="s">
        <v>200</v>
      </c>
      <c r="C13" s="36">
        <v>300000</v>
      </c>
      <c r="L13" s="384"/>
      <c r="M13" s="385"/>
      <c r="N13" s="381"/>
    </row>
    <row r="14" spans="2:14" ht="30">
      <c r="B14" s="37" t="s">
        <v>209</v>
      </c>
      <c r="C14" s="36">
        <v>100000</v>
      </c>
      <c r="L14" s="384"/>
      <c r="M14" s="385"/>
      <c r="N14" s="381"/>
    </row>
    <row r="15" spans="2:14">
      <c r="B15" s="37" t="s">
        <v>208</v>
      </c>
      <c r="C15" s="36">
        <v>200000</v>
      </c>
      <c r="L15" s="384"/>
      <c r="M15" s="385"/>
      <c r="N15" s="381"/>
    </row>
    <row r="16" spans="2:14">
      <c r="B16" s="37" t="s">
        <v>202</v>
      </c>
      <c r="C16" s="36">
        <v>200000</v>
      </c>
      <c r="L16" s="384"/>
      <c r="M16" s="385"/>
      <c r="N16" s="381"/>
    </row>
    <row r="17" spans="2:13">
      <c r="B17" s="37" t="s">
        <v>203</v>
      </c>
      <c r="C17" s="36">
        <v>150000</v>
      </c>
      <c r="M17" s="36"/>
    </row>
    <row r="18" spans="2:13">
      <c r="B18" s="37" t="s">
        <v>205</v>
      </c>
      <c r="C18" s="36">
        <v>120000</v>
      </c>
    </row>
    <row r="19" spans="2:13">
      <c r="B19" s="384" t="s">
        <v>204</v>
      </c>
      <c r="C19" s="384"/>
      <c r="M19" s="36"/>
    </row>
    <row r="20" spans="2:13">
      <c r="M20" s="36"/>
    </row>
    <row r="21" spans="2:13">
      <c r="B21" s="37" t="s">
        <v>39</v>
      </c>
      <c r="C21" s="36">
        <f>SUM(C3:C18)</f>
        <v>7220000</v>
      </c>
      <c r="G21" s="36"/>
      <c r="M21" s="36"/>
    </row>
    <row r="22" spans="2:13">
      <c r="B22" s="37" t="s">
        <v>201</v>
      </c>
      <c r="C22" s="36">
        <v>7200000</v>
      </c>
      <c r="M22" s="36"/>
    </row>
    <row r="23" spans="2:13">
      <c r="M23" s="36"/>
    </row>
    <row r="25" spans="2:13">
      <c r="M25" s="36"/>
    </row>
    <row r="26" spans="2:13">
      <c r="L26" s="36"/>
      <c r="M26" s="36"/>
    </row>
    <row r="30" spans="2:13">
      <c r="G30" s="36"/>
      <c r="M30" s="36"/>
    </row>
    <row r="42" spans="6:10">
      <c r="G42" s="36"/>
    </row>
    <row r="43" spans="6:10">
      <c r="F43" s="39"/>
      <c r="G43" s="36"/>
    </row>
    <row r="44" spans="6:10">
      <c r="G44" s="36"/>
    </row>
    <row r="45" spans="6:10">
      <c r="G45" s="36"/>
    </row>
    <row r="46" spans="6:10">
      <c r="F46" s="39"/>
      <c r="G46" s="40"/>
      <c r="H46" s="41"/>
      <c r="I46" s="41"/>
      <c r="J46" s="41"/>
    </row>
    <row r="47" spans="6:10">
      <c r="G47" s="40"/>
    </row>
    <row r="48" spans="6:10">
      <c r="G48" s="36"/>
    </row>
    <row r="49" spans="7:10">
      <c r="G49" s="36"/>
    </row>
    <row r="50" spans="7:10">
      <c r="G50" s="36"/>
      <c r="I50" s="42"/>
      <c r="J50" s="43"/>
    </row>
    <row r="51" spans="7:10" ht="15" customHeight="1">
      <c r="I51" s="42"/>
      <c r="J51" s="43"/>
    </row>
    <row r="58" spans="7:10">
      <c r="G58" s="36"/>
    </row>
    <row r="67" spans="5:7">
      <c r="G67" s="36"/>
    </row>
    <row r="69" spans="5:7">
      <c r="E69" s="37"/>
      <c r="F69"/>
    </row>
    <row r="70" spans="5:7">
      <c r="E70" s="37"/>
      <c r="F70"/>
    </row>
    <row r="71" spans="5:7">
      <c r="E71" s="37"/>
      <c r="F71"/>
    </row>
  </sheetData>
  <mergeCells count="11">
    <mergeCell ref="N7:N8"/>
    <mergeCell ref="N13:N16"/>
    <mergeCell ref="I10:I12"/>
    <mergeCell ref="J10:J12"/>
    <mergeCell ref="B19:C19"/>
    <mergeCell ref="L10:L12"/>
    <mergeCell ref="M10:M12"/>
    <mergeCell ref="L13:L16"/>
    <mergeCell ref="M13:M16"/>
    <mergeCell ref="L7:L8"/>
    <mergeCell ref="M7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 Plan (RETAS SCHEDULE) </vt:lpstr>
      <vt:lpstr>Activity Plan (RETAS SCHEDU #2</vt:lpstr>
      <vt:lpstr>Kuliah Reza</vt:lpstr>
      <vt:lpstr>Kuliah Talitha</vt:lpstr>
      <vt:lpstr>RAB</vt:lpstr>
      <vt:lpstr>List Seragam Keluarga</vt:lpstr>
      <vt:lpstr>List Seserahan</vt:lpstr>
      <vt:lpstr>Income</vt:lpstr>
      <vt:lpstr>Monthly Expenses</vt:lpstr>
      <vt:lpstr>HISTORY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DMIADX</cp:lastModifiedBy>
  <dcterms:created xsi:type="dcterms:W3CDTF">2024-11-10T07:17:06Z</dcterms:created>
  <dcterms:modified xsi:type="dcterms:W3CDTF">2025-03-14T06:09:17Z</dcterms:modified>
</cp:coreProperties>
</file>