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DMIADX\Documents\RezaK10\old_data\"/>
    </mc:Choice>
  </mc:AlternateContent>
  <bookViews>
    <workbookView xWindow="0" yWindow="0" windowWidth="28800" windowHeight="12300" activeTab="6"/>
  </bookViews>
  <sheets>
    <sheet name="Income" sheetId="1" r:id="rId1"/>
    <sheet name="Sheet2" sheetId="6" r:id="rId2"/>
    <sheet name="Sheet1" sheetId="5" r:id="rId3"/>
    <sheet name="Sheet3" sheetId="7" r:id="rId4"/>
    <sheet name="RAB" sheetId="2" r:id="rId5"/>
    <sheet name="List Seragam Keluarga" sheetId="4" r:id="rId6"/>
    <sheet name="List Seserahan" sheetId="3"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8" i="5" l="1"/>
  <c r="R12" i="5"/>
  <c r="G56" i="6" l="1"/>
  <c r="G19" i="6" l="1"/>
  <c r="M24" i="6" l="1"/>
  <c r="M28" i="6" s="1"/>
  <c r="C19" i="6" l="1"/>
  <c r="X10" i="5" l="1"/>
  <c r="V10" i="5"/>
  <c r="V9" i="5"/>
  <c r="T9" i="5"/>
  <c r="T10" i="5"/>
  <c r="R10" i="5"/>
  <c r="P10" i="5"/>
  <c r="N10" i="5"/>
  <c r="L10" i="5"/>
  <c r="P12" i="5"/>
  <c r="N12" i="5"/>
  <c r="L12" i="5"/>
  <c r="R9" i="5"/>
  <c r="P9" i="5"/>
  <c r="N9" i="5"/>
  <c r="L9" i="5"/>
  <c r="L32" i="1" l="1"/>
  <c r="L20" i="1"/>
  <c r="K20" i="1"/>
  <c r="H45" i="1" l="1"/>
  <c r="E36" i="4" l="1"/>
  <c r="I19" i="2"/>
  <c r="D6" i="2"/>
  <c r="E10" i="2"/>
  <c r="E17" i="2" s="1"/>
  <c r="E12" i="2"/>
  <c r="C38" i="3"/>
  <c r="C33" i="3"/>
  <c r="C30" i="3"/>
  <c r="C24" i="3"/>
  <c r="C39" i="3" s="1"/>
  <c r="C18" i="3"/>
  <c r="C12" i="3"/>
  <c r="C6" i="3"/>
</calcChain>
</file>

<file path=xl/sharedStrings.xml><?xml version="1.0" encoding="utf-8"?>
<sst xmlns="http://schemas.openxmlformats.org/spreadsheetml/2006/main" count="678" uniqueCount="413">
  <si>
    <t>Cincin</t>
  </si>
  <si>
    <t>Catering</t>
  </si>
  <si>
    <t>(35+25)</t>
  </si>
  <si>
    <t>Suvernir</t>
  </si>
  <si>
    <t>gedung</t>
  </si>
  <si>
    <t>Perhiasan</t>
  </si>
  <si>
    <t>Gelang</t>
  </si>
  <si>
    <t>Kalung</t>
  </si>
  <si>
    <t>Alat sholat</t>
  </si>
  <si>
    <t>Mukena</t>
  </si>
  <si>
    <t>Sajadah</t>
  </si>
  <si>
    <t>Tasbih</t>
  </si>
  <si>
    <t>Al-Quran</t>
  </si>
  <si>
    <t>Perlengkapan Mandi</t>
  </si>
  <si>
    <t>Handuk x2</t>
  </si>
  <si>
    <t>Shampo</t>
  </si>
  <si>
    <t>Pasta gigi &amp; sikat gigi</t>
  </si>
  <si>
    <t>Body care</t>
  </si>
  <si>
    <t>Lulur</t>
  </si>
  <si>
    <t>body serum</t>
  </si>
  <si>
    <t>Deodorant</t>
  </si>
  <si>
    <t>Skincare</t>
  </si>
  <si>
    <t>micellar water garnier</t>
  </si>
  <si>
    <t>sabun muka Safi</t>
  </si>
  <si>
    <t>Suncreen</t>
  </si>
  <si>
    <t>Paket Skincare skintific</t>
  </si>
  <si>
    <t>Aksesoris</t>
  </si>
  <si>
    <t>Underware</t>
  </si>
  <si>
    <t>Baju dinas</t>
  </si>
  <si>
    <t>CD x3</t>
  </si>
  <si>
    <t>Bra x3</t>
  </si>
  <si>
    <t>Sabun Mandi</t>
  </si>
  <si>
    <t>body lotion &amp; Parfum</t>
  </si>
  <si>
    <t>Sepatu Running x2</t>
  </si>
  <si>
    <t>Total Keseluruhan</t>
  </si>
  <si>
    <t>Keseluruhan</t>
  </si>
  <si>
    <t>Seserahan</t>
  </si>
  <si>
    <t>Harga</t>
  </si>
  <si>
    <t>katering all</t>
  </si>
  <si>
    <t>Total</t>
  </si>
  <si>
    <t>QTY</t>
  </si>
  <si>
    <t>Tamu Undangan</t>
  </si>
  <si>
    <t>Engagement (10)</t>
  </si>
  <si>
    <t>Wedding (80)</t>
  </si>
  <si>
    <t>Post-Marriage (Reza) (50)</t>
  </si>
  <si>
    <t>Item</t>
  </si>
  <si>
    <t>Seragam</t>
  </si>
  <si>
    <t>Bude Sri</t>
  </si>
  <si>
    <t>Bule Lilis</t>
  </si>
  <si>
    <t>Bule Sri</t>
  </si>
  <si>
    <t>Bule Mul</t>
  </si>
  <si>
    <t>Bule Wiwik</t>
  </si>
  <si>
    <t>Bude Uas</t>
  </si>
  <si>
    <t xml:space="preserve"> </t>
  </si>
  <si>
    <t>Keluarga Reza</t>
  </si>
  <si>
    <t>Mba Tika</t>
  </si>
  <si>
    <t>Mba Rika</t>
  </si>
  <si>
    <t xml:space="preserve">Mba Ayu </t>
  </si>
  <si>
    <t>Mba lina</t>
  </si>
  <si>
    <t xml:space="preserve">Cewe </t>
  </si>
  <si>
    <t>Cowo</t>
  </si>
  <si>
    <t>Pupung</t>
  </si>
  <si>
    <t>Om Jay</t>
  </si>
  <si>
    <t>Daffa</t>
  </si>
  <si>
    <t>Raffa</t>
  </si>
  <si>
    <t>El</t>
  </si>
  <si>
    <t>Ardan</t>
  </si>
  <si>
    <t>Safa</t>
  </si>
  <si>
    <t>Nisa (bulek Sri)</t>
  </si>
  <si>
    <t>Kakaknya Mba Lina</t>
  </si>
  <si>
    <t xml:space="preserve">Uti </t>
  </si>
  <si>
    <t>Nida</t>
  </si>
  <si>
    <t>Lia</t>
  </si>
  <si>
    <t>Lita</t>
  </si>
  <si>
    <t>Intan</t>
  </si>
  <si>
    <t>Mba Sari</t>
  </si>
  <si>
    <t>Bulek  1</t>
  </si>
  <si>
    <t>Bulek  2</t>
  </si>
  <si>
    <t>Bulek  3</t>
  </si>
  <si>
    <t>Rivo</t>
  </si>
  <si>
    <t>Hasan</t>
  </si>
  <si>
    <t>Hanif</t>
  </si>
  <si>
    <t>Rizky</t>
  </si>
  <si>
    <t>Yusuf</t>
  </si>
  <si>
    <t>Fafa</t>
  </si>
  <si>
    <t>Mba Iip</t>
  </si>
  <si>
    <t>Mba Pur</t>
  </si>
  <si>
    <t>Mba Nining</t>
  </si>
  <si>
    <t>Mba Nas</t>
  </si>
  <si>
    <t>Mba Nadia</t>
  </si>
  <si>
    <t>Mba Kardi</t>
  </si>
  <si>
    <t>Mba Sitri</t>
  </si>
  <si>
    <t>Mas Anto</t>
  </si>
  <si>
    <t>Mas Fajar</t>
  </si>
  <si>
    <t>Mas DWI</t>
  </si>
  <si>
    <t>Mas Kardi</t>
  </si>
  <si>
    <t>Om Mur</t>
  </si>
  <si>
    <t>Mas Angga</t>
  </si>
  <si>
    <t>Mas Atik</t>
  </si>
  <si>
    <t>Mas Sitri</t>
  </si>
  <si>
    <t>Om Badri</t>
  </si>
  <si>
    <t>Arik</t>
  </si>
  <si>
    <t>Reno</t>
  </si>
  <si>
    <t>Valen</t>
  </si>
  <si>
    <t>Rezi</t>
  </si>
  <si>
    <t>Rakhay</t>
  </si>
  <si>
    <t>Komo</t>
  </si>
  <si>
    <t>Rapi</t>
  </si>
  <si>
    <t>Rehan</t>
  </si>
  <si>
    <t>Afrizal</t>
  </si>
  <si>
    <t>Zaky</t>
  </si>
  <si>
    <t>Al</t>
  </si>
  <si>
    <t>Keluarga Talitha</t>
  </si>
  <si>
    <t>Mba Anti</t>
  </si>
  <si>
    <t>Tante Andri</t>
  </si>
  <si>
    <t>Tanten Tuti</t>
  </si>
  <si>
    <t xml:space="preserve">Tante Sofi </t>
  </si>
  <si>
    <t>Mbah Sri</t>
  </si>
  <si>
    <t>Nisa</t>
  </si>
  <si>
    <t>Danesh</t>
  </si>
  <si>
    <t>Cindy</t>
  </si>
  <si>
    <t>Istri wa edon 1</t>
  </si>
  <si>
    <t>Istri wa edon 2</t>
  </si>
  <si>
    <t>Mas Satria</t>
  </si>
  <si>
    <t>Om iyan</t>
  </si>
  <si>
    <t>Om Pais</t>
  </si>
  <si>
    <t>Om Sigit</t>
  </si>
  <si>
    <t>Arkan</t>
  </si>
  <si>
    <t>Alip</t>
  </si>
  <si>
    <t>Gandi</t>
  </si>
  <si>
    <t>Mbah Sri Kakung</t>
  </si>
  <si>
    <t>Cantika?</t>
  </si>
  <si>
    <t>Keluarga Bapak 1</t>
  </si>
  <si>
    <t>Keluarga Bapak 2</t>
  </si>
  <si>
    <t>Keluarga Bapak 3</t>
  </si>
  <si>
    <t>Tia</t>
  </si>
  <si>
    <t>KikI</t>
  </si>
  <si>
    <t>Riska</t>
  </si>
  <si>
    <t>Lecty</t>
  </si>
  <si>
    <t>Jijah</t>
  </si>
  <si>
    <t>Nana</t>
  </si>
  <si>
    <t>Kuliah</t>
  </si>
  <si>
    <t>1.000.000</t>
  </si>
  <si>
    <t>Bantu kaka / ayah</t>
  </si>
  <si>
    <t>KOST  ATAU KASIH ORTU, MAKAN</t>
  </si>
  <si>
    <t>3.000.000</t>
  </si>
  <si>
    <t xml:space="preserve">Cicilan hp / bayar hutang ke komo </t>
  </si>
  <si>
    <t>Entertain / belanja /skincare</t>
  </si>
  <si>
    <t>1.500.000</t>
  </si>
  <si>
    <t>7.500.000</t>
  </si>
  <si>
    <t>Tunangan / Nikah</t>
  </si>
  <si>
    <t>After (Jpn/Rmh)</t>
  </si>
  <si>
    <t>T</t>
  </si>
  <si>
    <t>R</t>
  </si>
  <si>
    <t>2028 =</t>
  </si>
  <si>
    <t>Tiap THR/BONUS/INTENSIF =</t>
  </si>
  <si>
    <t xml:space="preserve">2028 = </t>
  </si>
  <si>
    <t>2 orang</t>
  </si>
  <si>
    <t>dan 35 pegangan after</t>
  </si>
  <si>
    <t>THR AND BONUS =</t>
  </si>
  <si>
    <t>DALAM 1 TAHUN</t>
  </si>
  <si>
    <t>INTENSIF 2X AND THR =</t>
  </si>
  <si>
    <t>TOTAL / TAHUN =</t>
  </si>
  <si>
    <t>(POST-MERRIAGE)</t>
  </si>
  <si>
    <t>X 3 TAHUN =</t>
  </si>
  <si>
    <t xml:space="preserve">36 BULAN </t>
  </si>
  <si>
    <t>TARGET 75 JT lamaran + nikah</t>
  </si>
  <si>
    <t>ahsan</t>
  </si>
  <si>
    <t>mcd ngasih kulit ayam</t>
  </si>
  <si>
    <t>kondangan</t>
  </si>
  <si>
    <t xml:space="preserve">lacoco </t>
  </si>
  <si>
    <t>nonton</t>
  </si>
  <si>
    <t>prj</t>
  </si>
  <si>
    <t>pasar modern bsd</t>
  </si>
  <si>
    <t xml:space="preserve">kopken </t>
  </si>
  <si>
    <t>alisan &amp; kfc</t>
  </si>
  <si>
    <t>aeon nonton &amp; solaria</t>
  </si>
  <si>
    <t>lurve</t>
  </si>
  <si>
    <t>kantin bsd</t>
  </si>
  <si>
    <t>ruang rimba puncak</t>
  </si>
  <si>
    <t>resto storwberry puncak</t>
  </si>
  <si>
    <t>cofee shop samping umaku</t>
  </si>
  <si>
    <t>umaku cibubur</t>
  </si>
  <si>
    <t>mamagaio &amp; renan</t>
  </si>
  <si>
    <t>bcbd</t>
  </si>
  <si>
    <t>ayce galaxy</t>
  </si>
  <si>
    <t>taichan block m</t>
  </si>
  <si>
    <t>bkt</t>
  </si>
  <si>
    <t>bagi kopi</t>
  </si>
  <si>
    <t>pecel lele kali malang</t>
  </si>
  <si>
    <t>tim</t>
  </si>
  <si>
    <t>vapestore</t>
  </si>
  <si>
    <t>total sks</t>
  </si>
  <si>
    <t>sks smt 1</t>
  </si>
  <si>
    <t>sks smt 2</t>
  </si>
  <si>
    <t>sks smt 3</t>
  </si>
  <si>
    <t>sks smt 4</t>
  </si>
  <si>
    <t>sks smt 5</t>
  </si>
  <si>
    <t>sks smt 6</t>
  </si>
  <si>
    <t>sks smt 7</t>
  </si>
  <si>
    <t>sks smt 8</t>
  </si>
  <si>
    <t>Actual</t>
  </si>
  <si>
    <t>Accum</t>
  </si>
  <si>
    <t>Plan 1</t>
  </si>
  <si>
    <t>Plan 2</t>
  </si>
  <si>
    <t>Makan (kasih yangti per minggu)</t>
  </si>
  <si>
    <t>Bule Giyani</t>
  </si>
  <si>
    <t>RAB RETAS</t>
  </si>
  <si>
    <t>Start Nabung</t>
  </si>
  <si>
    <t>Darurat</t>
  </si>
  <si>
    <t>Yangti (awal bulan)</t>
  </si>
  <si>
    <t>Pegangan (jajan)</t>
  </si>
  <si>
    <t>Main w/ thal</t>
  </si>
  <si>
    <t>Income</t>
  </si>
  <si>
    <t>Arisan</t>
  </si>
  <si>
    <t>100 rab 50 kalo kalah challenge</t>
  </si>
  <si>
    <t>Maybank</t>
  </si>
  <si>
    <t>pada maybank tiap bulan hanya ada</t>
  </si>
  <si>
    <t>Pegangan p2p rapi / cicil btc dan emas</t>
  </si>
  <si>
    <t>Cashh laci 1</t>
  </si>
  <si>
    <t>Cash dec ini gpp kasih 500 laci 2</t>
  </si>
  <si>
    <t>Cash laci 3</t>
  </si>
  <si>
    <t>Susu yangkung</t>
  </si>
  <si>
    <t xml:space="preserve">CHALLENGE </t>
  </si>
  <si>
    <t>Bantu Mbak Tika (sampe maret) AFTER NYA BUAT NABUNG</t>
  </si>
  <si>
    <t>BELI EMAS PAS THR</t>
  </si>
  <si>
    <t>Paketan</t>
  </si>
  <si>
    <t>bulan dec</t>
  </si>
  <si>
    <t>Mbarika</t>
  </si>
  <si>
    <t>Kasih mama listrik</t>
  </si>
  <si>
    <t>Bayar thalita</t>
  </si>
  <si>
    <t>CASH MAMA PERMINGGU DAN MAKAN W</t>
  </si>
  <si>
    <t>Bule Giyani di pertengahan bulan</t>
  </si>
  <si>
    <t xml:space="preserve">Pegangan </t>
  </si>
  <si>
    <t>Uang buat jalan2 sama kosen</t>
  </si>
  <si>
    <t>mama nya thalita</t>
  </si>
  <si>
    <t xml:space="preserve">yangti </t>
  </si>
  <si>
    <t>arisan/ mba tika</t>
  </si>
  <si>
    <t>done</t>
  </si>
  <si>
    <t>DONE</t>
  </si>
  <si>
    <t>Nama</t>
  </si>
  <si>
    <t>Kode</t>
  </si>
  <si>
    <t>Tanggal Lahir</t>
  </si>
  <si>
    <t>Pencipta</t>
  </si>
  <si>
    <t>Harga Tertinggi</t>
  </si>
  <si>
    <t>Harga Terendah</t>
  </si>
  <si>
    <t>Pendapat Saya</t>
  </si>
  <si>
    <t>Bitcoin</t>
  </si>
  <si>
    <t>BTC</t>
  </si>
  <si>
    <t>3 Januari 2009</t>
  </si>
  <si>
    <t>Satoshi Nakamoto</t>
  </si>
  <si>
    <t>IDR 1,533,752,000</t>
  </si>
  <si>
    <t>USD 99,343 (Nov 2024)</t>
  </si>
  <si>
    <t>USD 70.15 (Jul 2013)</t>
  </si>
  <si>
    <t>Pionir dalam dunia cryptocurrency, tetap menjadi yang paling dikenal dan stabil.</t>
  </si>
  <si>
    <t>Ethereum</t>
  </si>
  <si>
    <t>ETH</t>
  </si>
  <si>
    <t>30 Juli 2015</t>
  </si>
  <si>
    <t>Vitalik Buterin, Gavin Wood, et al</t>
  </si>
  <si>
    <t>USD 2,500</t>
  </si>
  <si>
    <t>USD 4,800 (Jan 2018)</t>
  </si>
  <si>
    <t>USD 0.75 (Jul 2015)</t>
  </si>
  <si>
    <t>Inovatif dengan smart contracts, sangat penting dalam ekosistem blockchain.</t>
  </si>
  <si>
    <t>Tether</t>
  </si>
  <si>
    <t>USDT</t>
  </si>
  <si>
    <t>2014</t>
  </si>
  <si>
    <t>Jan Ludovicus van der Velde</t>
  </si>
  <si>
    <t>USD 1.00</t>
  </si>
  <si>
    <t>Stabilisasi nilai dengan aset fiat, sangat populer di pasar trading.</t>
  </si>
  <si>
    <t>Solana</t>
  </si>
  <si>
    <t>SOL</t>
  </si>
  <si>
    <t>9 Maret 2020</t>
  </si>
  <si>
    <t>Anatoly Yakovenko, et al</t>
  </si>
  <si>
    <t>USD 50</t>
  </si>
  <si>
    <t>USD 250 (Sep 2021)</t>
  </si>
  <si>
    <t>USD 0.50 (Apr 2020)</t>
  </si>
  <si>
    <t>Kinerja tinggi dan biaya transaksi rendah, inovatif dalam blockchain layer 1.</t>
  </si>
  <si>
    <t>BNB</t>
  </si>
  <si>
    <t>2017</t>
  </si>
  <si>
    <t>Changpeng Zhao (CEO Binance)</t>
  </si>
  <si>
    <t>USD 300</t>
  </si>
  <si>
    <t>USD 700 (May 2021)</t>
  </si>
  <si>
    <t>USD 10 (Jan 2018)</t>
  </si>
  <si>
    <t>Token aset platform Binance, sangat berharga dan sering digunakan di exchange.</t>
  </si>
  <si>
    <t>XRP</t>
  </si>
  <si>
    <t>2012</t>
  </si>
  <si>
    <t>Brad Garlinghouse, Chris Larsen</t>
  </si>
  <si>
    <t>USD 0.50</t>
  </si>
  <si>
    <t>USD 3.84 (Jan 2018)</t>
  </si>
  <si>
    <t>USD 0.004 (May 2017)</t>
  </si>
  <si>
    <t>Fokus pada pembayaran cepat dan internasional, tetapi ada masalah hukum.</t>
  </si>
  <si>
    <t>Dogecoin</t>
  </si>
  <si>
    <t>DOGE</t>
  </si>
  <si>
    <t>6 Desember 2013</t>
  </si>
  <si>
    <t>Billy Markus, Jackson Palmer</t>
  </si>
  <si>
    <t>USD 0.10</t>
  </si>
  <si>
    <t>USD 0.74 (May 2021)</t>
  </si>
  <si>
    <t>USD 0.0002 (Dec 2013)</t>
  </si>
  <si>
    <t>Awalnya sebagai meme, tetapi menjadi populer dan memiliki komunitas yang besar.</t>
  </si>
  <si>
    <t>Cardano</t>
  </si>
  <si>
    <t>ADA</t>
  </si>
  <si>
    <t>29 September 2017</t>
  </si>
  <si>
    <t>Charles Hoskinson</t>
  </si>
  <si>
    <t>USD 3.10 (Sep 2021)</t>
  </si>
  <si>
    <t>USD 0.10 (Jan 2018)</t>
  </si>
  <si>
    <t>Riset yang kuat dan fokus pada keamanan, tetapi adopsi masih terbatas.</t>
  </si>
  <si>
    <t>TRON</t>
  </si>
  <si>
    <t>TRX</t>
  </si>
  <si>
    <t>Justin Sun</t>
  </si>
  <si>
    <t>USD 0.30 (Jan 2018)</t>
  </si>
  <si>
    <t>USD 0.001 (Jan 2017)</t>
  </si>
  <si>
    <t>Fokus pada media dan konten, tetapi adopsi masih terbatas.</t>
  </si>
  <si>
    <t>Avalanche</t>
  </si>
  <si>
    <t>AVAX</t>
  </si>
  <si>
    <t>2020</t>
  </si>
  <si>
    <t>Emin Gün Sirer, et al</t>
  </si>
  <si>
    <t>USD 40</t>
  </si>
  <si>
    <t>USD 150 (Sep 2021)</t>
  </si>
  <si>
    <t>USD 4.00 (Jan 2020)</t>
  </si>
  <si>
    <t>Kinerja tinggi dan kemampuan smart contracts, inovatif dalam blockchain layer 1.</t>
  </si>
  <si>
    <t>IDR 37500000</t>
  </si>
  <si>
    <t>IDR 15000</t>
  </si>
  <si>
    <t>IDR 750000</t>
  </si>
  <si>
    <t>IDR 4500000</t>
  </si>
  <si>
    <t>IDR 7500.0</t>
  </si>
  <si>
    <t>IDR 1500.0</t>
  </si>
  <si>
    <t>IDR 600000</t>
  </si>
  <si>
    <t>harga terbaru idr</t>
  </si>
  <si>
    <t>Harga Terbaru dollar</t>
  </si>
  <si>
    <t>Harga Terendah idr</t>
  </si>
  <si>
    <t>Harga Tertinggi idr</t>
  </si>
  <si>
    <t>Harga Terbaru idr</t>
  </si>
  <si>
    <t>USD 40,000</t>
  </si>
  <si>
    <t>IDR 1,500,000,000,000</t>
  </si>
  <si>
    <t>IDR 1,000,000</t>
  </si>
  <si>
    <t>IDR 37,500,000</t>
  </si>
  <si>
    <t>IDR 72,000,000</t>
  </si>
  <si>
    <t>IDR 11,250</t>
  </si>
  <si>
    <t>IDR 15,000</t>
  </si>
  <si>
    <t>IDR 750,000</t>
  </si>
  <si>
    <t>IDR 3,750,000</t>
  </si>
  <si>
    <t>IDR 7,500</t>
  </si>
  <si>
    <t>IDR 4,500,000</t>
  </si>
  <si>
    <t>IDR 10,500,000</t>
  </si>
  <si>
    <t>IDR 150,000</t>
  </si>
  <si>
    <t>IDR 57,600</t>
  </si>
  <si>
    <t>IDR 60</t>
  </si>
  <si>
    <t>IDR 1,500</t>
  </si>
  <si>
    <t>IDR 11,100</t>
  </si>
  <si>
    <t>IDR 3</t>
  </si>
  <si>
    <t>IDR 46,500</t>
  </si>
  <si>
    <t>IDR 4,500</t>
  </si>
  <si>
    <t>IDR 15</t>
  </si>
  <si>
    <t>IDR 600,000</t>
  </si>
  <si>
    <t>IDR 2,250,000</t>
  </si>
  <si>
    <t>IDR 60,000</t>
  </si>
  <si>
    <t>Pionir dalam dunia cryptocurrency, tetap menjadi yang paling dikenal, stabil, dan banyak dipercaya sebagai penyimpan nilai seperti emas digital. Namun, kekurangan inovasi teknologi dibandingkan blockchain baru lainnya menjadi tantangan ke depan.</t>
  </si>
  <si>
    <t>Ethereum telah membentuk dasar untuk smart contracts dan decentralized applications (dApps). Meski memiliki biaya gas yang tinggi, Ethereum terus berkembang dengan Ethereum 2.0 untuk mengatasi masalah skalabilitas dan efisiensi energi.</t>
  </si>
  <si>
    <t>USDT menjadi landasan stabil dalam pasar crypto, memberikan opsi perdagangan tanpa risiko volatilitas. Namun, transparansi tentang cadangan asetnya sering menjadi perdebatan di komunitas.</t>
  </si>
  <si>
    <t>Solana menawarkan kecepatan dan efisiensi yang luar biasa, tetapi sering menghadapi kritik terkait stabilitas jaringan. Meskipun demikian, ia tetap menjadi pilihan utama untuk aplikasi blockchain modern.</t>
  </si>
  <si>
    <t>Sebagai token asli Binance, BNB memiliki banyak manfaat di ekosistem exchange. Keberhasilan Binance secara langsung terkait dengan nilai token ini, tetapi regulasi di berbagai negara bisa menjadi penghalang.</t>
  </si>
  <si>
    <t>XRP unggul dalam memfasilitasi transfer internasional yang cepat dan murah, tetapi pertempuran hukum dengan SEC di AS menciptakan ketidakpastian bagi investor.</t>
  </si>
  <si>
    <t>Doge memulai sebagai lelucon tetapi menjadi proyek yang nyata berkat komunitas yang besar dan dukungan selebritas seperti Elon Musk. Namun, penggunaannya yang terbatas tetap menjadi tantangan.</t>
  </si>
  <si>
    <t>Dibangun dengan pendekatan riset ilmiah, Cardano menawarkan keamanan dan keberlanjutan. Meski potensinya besar, implementasi dan adopsi yang lambat dapat mengurangi momentumnya.</t>
  </si>
  <si>
    <t>TRON fokus pada desentralisasi konten hiburan, tetapi sering dikritik karena klaim yang berlebihan dari timnya. Meski begitu, ia tetap menjadi blockchain populer untuk aplikasi media.</t>
  </si>
  <si>
    <t>Avalanche menghadirkan inovasi dalam interoperabilitas dan efisiensi kontrak pintar. Platform ini berkembang pesat, meskipun persaingan di blockchain layer 1 sangat ketat.</t>
  </si>
  <si>
    <t>Polygon</t>
  </si>
  <si>
    <t>MATIC</t>
  </si>
  <si>
    <t>Sandeep Nailwal, et al</t>
  </si>
  <si>
    <t>USD 0.80</t>
  </si>
  <si>
    <t>IDR 12,000</t>
  </si>
  <si>
    <t>USD 2.92 (Dec 2021)</t>
  </si>
  <si>
    <t>IDR 43,800</t>
  </si>
  <si>
    <t>USD 0.003 (May 2019)</t>
  </si>
  <si>
    <t>IDR 45</t>
  </si>
  <si>
    <t>MATIC telah memantapkan diri sebagai solusi skalabilitas untuk Ethereum dengan biaya rendah dan kecepatan tinggi. Dukungan luas dari proyek DeFi menjadikannya salah satu yang paling berpotensi di masa depan.</t>
  </si>
  <si>
    <t>Polkadot</t>
  </si>
  <si>
    <t>DOT</t>
  </si>
  <si>
    <t>26 Mei 2020</t>
  </si>
  <si>
    <t>Gavin Wood</t>
  </si>
  <si>
    <t>USD 5</t>
  </si>
  <si>
    <t>IDR 75,000</t>
  </si>
  <si>
    <t>USD 55 (Nov 2021)</t>
  </si>
  <si>
    <t>IDR 825,000</t>
  </si>
  <si>
    <t>USD 2.00 (Aug 2020)</t>
  </si>
  <si>
    <t>IDR 30,000</t>
  </si>
  <si>
    <t>Dibangun untuk menghubungkan blockchain yang berbeda, Polkadot memimpin dalam ekosistem interoperabilitas. Teknologinya menjanjikan, tetapi adopsi besar-besaran masih dalam proses.</t>
  </si>
  <si>
    <t>Litecoin</t>
  </si>
  <si>
    <t>LTC</t>
  </si>
  <si>
    <t>7 Oktober 2011</t>
  </si>
  <si>
    <t>Charlie Lee</t>
  </si>
  <si>
    <t>USD 70</t>
  </si>
  <si>
    <t>IDR 1,050,000</t>
  </si>
  <si>
    <t>USD 360 (Dec 2017)</t>
  </si>
  <si>
    <t>IDR 5,400,000</t>
  </si>
  <si>
    <t>USD 1.00 (Oct 2011)</t>
  </si>
  <si>
    <t>Sebagai "silver" untuk Bitcoin, Litecoin menawarkan transaksi lebih cepat dengan biaya rendah. Meskipun teknologinya kurang inovatif dibandingkan blockchain baru, ia tetap relevan.</t>
  </si>
  <si>
    <t>Shiba Inu</t>
  </si>
  <si>
    <t>SHIB</t>
  </si>
  <si>
    <t>Agustus 2020</t>
  </si>
  <si>
    <t>Ryoshi (anonim)</t>
  </si>
  <si>
    <t>USD 0.00001</t>
  </si>
  <si>
    <t>IDR 0.15</t>
  </si>
  <si>
    <t>USD 0.000086 (Oct 2021)</t>
  </si>
  <si>
    <t>IDR 1.29</t>
  </si>
  <si>
    <t>USD 0.00000001 (Aug 2020)</t>
  </si>
  <si>
    <t>IDR 0.0001</t>
  </si>
  <si>
    <t>Diciptakan sebagai alternatif Dogecoin, Shiba Inu menarik perhatian besar meski skeptisisme terhadap utilitasnya tetap tinggi. Komunitas yang loyal menjadi kekuatan utama token ini.</t>
  </si>
  <si>
    <t>RAB RETAS RAPI</t>
  </si>
  <si>
    <t>BAPAK</t>
  </si>
  <si>
    <t>MBARIKA</t>
  </si>
  <si>
    <t>MBATIKA</t>
  </si>
  <si>
    <t>DAFFA RAFFA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</si>
</sst>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quot;Rp&quot;* #,##0_-;\-&quot;Rp&quot;* #,##0_-;_-&quot;Rp&quot;* &quot;-&quot;_-;_-@_-"/>
    <numFmt numFmtId="165" formatCode="_-[$Rp-421]* #,##0.00_-;\-[$Rp-421]* #,##0.00_-;_-[$Rp-421]* &quot;-&quot;??_-;_-@_-"/>
  </numFmts>
  <fonts count="4" x14ac:knownFonts="1">
    <font>
      <sz val="11"/>
      <color theme="1"/>
      <name val="Calibri"/>
      <family val="2"/>
      <scheme val="minor"/>
    </font>
    <font>
      <b/>
      <sz val="11"/>
      <color theme="0"/>
      <name val="Calibri"/>
      <family val="2"/>
      <scheme val="minor"/>
    </font>
    <font>
      <b/>
      <sz val="11"/>
      <color theme="1"/>
      <name val="Calibri"/>
      <family val="2"/>
      <scheme val="minor"/>
    </font>
    <font>
      <b/>
      <sz val="11"/>
      <name val="Calibri"/>
      <family val="2"/>
      <scheme val="minor"/>
    </font>
  </fonts>
  <fills count="5">
    <fill>
      <patternFill patternType="none"/>
    </fill>
    <fill>
      <patternFill patternType="gray125"/>
    </fill>
    <fill>
      <patternFill patternType="solid">
        <fgColor theme="4" tint="-0.249977111117893"/>
        <bgColor indexed="64"/>
      </patternFill>
    </fill>
    <fill>
      <patternFill patternType="solid">
        <fgColor rgb="FFFFCCCC"/>
        <bgColor indexed="64"/>
      </patternFill>
    </fill>
    <fill>
      <patternFill patternType="solid">
        <fgColor theme="4" tint="0.59999389629810485"/>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medium">
        <color indexed="64"/>
      </bottom>
      <diagonal/>
    </border>
  </borders>
  <cellStyleXfs count="1">
    <xf numFmtId="0" fontId="0" fillId="0" borderId="0"/>
  </cellStyleXfs>
  <cellXfs count="73">
    <xf numFmtId="0" fontId="0" fillId="0" borderId="0" xfId="0"/>
    <xf numFmtId="164" fontId="0" fillId="0" borderId="0" xfId="0" applyNumberFormat="1"/>
    <xf numFmtId="0" fontId="0" fillId="0" borderId="1" xfId="0" applyBorder="1"/>
    <xf numFmtId="164" fontId="0" fillId="0" borderId="1" xfId="0" applyNumberFormat="1" applyBorder="1"/>
    <xf numFmtId="164" fontId="2" fillId="0" borderId="1" xfId="0" applyNumberFormat="1" applyFont="1" applyBorder="1"/>
    <xf numFmtId="0" fontId="0" fillId="0" borderId="1" xfId="0" applyBorder="1" applyAlignment="1">
      <alignment horizontal="center" vertical="center"/>
    </xf>
    <xf numFmtId="0" fontId="0" fillId="0" borderId="0" xfId="0" applyAlignment="1">
      <alignment horizontal="center" vertical="center"/>
    </xf>
    <xf numFmtId="164" fontId="0" fillId="0" borderId="1" xfId="0" applyNumberFormat="1" applyFont="1" applyBorder="1"/>
    <xf numFmtId="164" fontId="0" fillId="0" borderId="0" xfId="0" applyNumberFormat="1" applyAlignment="1">
      <alignment horizontal="center" vertical="center"/>
    </xf>
    <xf numFmtId="0" fontId="2" fillId="0" borderId="0" xfId="0" applyFont="1" applyAlignment="1">
      <alignment horizontal="center" vertical="center"/>
    </xf>
    <xf numFmtId="164" fontId="0" fillId="0" borderId="1" xfId="0" applyNumberFormat="1" applyBorder="1" applyAlignment="1">
      <alignment horizontal="center" vertical="center"/>
    </xf>
    <xf numFmtId="0" fontId="0" fillId="0" borderId="9" xfId="0" applyBorder="1" applyAlignment="1">
      <alignment horizontal="center" vertical="center"/>
    </xf>
    <xf numFmtId="164" fontId="0" fillId="0" borderId="10" xfId="0" applyNumberFormat="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164" fontId="0" fillId="0" borderId="13" xfId="0" applyNumberFormat="1" applyBorder="1" applyAlignment="1">
      <alignment horizontal="center" vertical="center"/>
    </xf>
    <xf numFmtId="0" fontId="0" fillId="0" borderId="1" xfId="0" applyNumberFormat="1" applyBorder="1" applyAlignment="1">
      <alignment horizontal="center" vertical="center"/>
    </xf>
    <xf numFmtId="164" fontId="0" fillId="0" borderId="12" xfId="0" applyNumberFormat="1" applyBorder="1" applyAlignment="1">
      <alignment horizontal="center" vertical="center"/>
    </xf>
    <xf numFmtId="0" fontId="0" fillId="0" borderId="17" xfId="0" applyBorder="1" applyAlignment="1">
      <alignment horizontal="center" vertical="center"/>
    </xf>
    <xf numFmtId="0" fontId="0" fillId="0" borderId="5" xfId="0" applyBorder="1" applyAlignment="1">
      <alignment horizontal="center" vertical="center"/>
    </xf>
    <xf numFmtId="164" fontId="0" fillId="0" borderId="18" xfId="0" applyNumberFormat="1" applyBorder="1" applyAlignment="1">
      <alignment horizontal="center" vertical="center"/>
    </xf>
    <xf numFmtId="0" fontId="0" fillId="0" borderId="22" xfId="0" applyBorder="1" applyAlignment="1">
      <alignment horizontal="center" vertical="center"/>
    </xf>
    <xf numFmtId="0" fontId="0" fillId="0" borderId="4" xfId="0" applyBorder="1" applyAlignment="1">
      <alignment horizontal="center" vertical="center"/>
    </xf>
    <xf numFmtId="164" fontId="0" fillId="0" borderId="23" xfId="0" applyNumberFormat="1" applyBorder="1" applyAlignment="1">
      <alignment horizontal="center" vertical="center"/>
    </xf>
    <xf numFmtId="164" fontId="0" fillId="0" borderId="4" xfId="0" applyNumberFormat="1" applyBorder="1" applyAlignment="1">
      <alignment horizontal="center" vertical="center"/>
    </xf>
    <xf numFmtId="0" fontId="0" fillId="0" borderId="19" xfId="0" applyBorder="1" applyAlignment="1">
      <alignment horizontal="center" vertical="center"/>
    </xf>
    <xf numFmtId="164" fontId="2" fillId="0" borderId="21" xfId="0" applyNumberFormat="1" applyFont="1" applyBorder="1" applyAlignment="1">
      <alignment horizontal="center" vertical="center"/>
    </xf>
    <xf numFmtId="1" fontId="0" fillId="0" borderId="0" xfId="0" applyNumberFormat="1"/>
    <xf numFmtId="0" fontId="0" fillId="0" borderId="21" xfId="0" applyBorder="1" applyAlignment="1">
      <alignment horizontal="center" vertical="center"/>
    </xf>
    <xf numFmtId="0" fontId="0" fillId="0" borderId="9" xfId="0" applyBorder="1" applyAlignment="1">
      <alignment horizontal="center"/>
    </xf>
    <xf numFmtId="0" fontId="0" fillId="0" borderId="10"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3" fillId="3" borderId="9" xfId="0" applyFont="1" applyFill="1" applyBorder="1" applyAlignment="1">
      <alignment horizontal="center"/>
    </xf>
    <xf numFmtId="0" fontId="3" fillId="4" borderId="10" xfId="0" applyFont="1" applyFill="1" applyBorder="1" applyAlignment="1">
      <alignment horizontal="center"/>
    </xf>
    <xf numFmtId="2" fontId="0" fillId="0" borderId="0" xfId="0" applyNumberFormat="1"/>
    <xf numFmtId="165" fontId="0" fillId="0" borderId="0" xfId="0" applyNumberFormat="1"/>
    <xf numFmtId="0" fontId="0" fillId="0" borderId="0" xfId="0" applyAlignment="1">
      <alignment wrapText="1"/>
    </xf>
    <xf numFmtId="0" fontId="0" fillId="0" borderId="0" xfId="0" applyAlignment="1">
      <alignment horizontal="left" vertical="center"/>
    </xf>
    <xf numFmtId="0" fontId="0" fillId="0" borderId="0" xfId="0" applyAlignment="1">
      <alignment vertical="center" wrapText="1"/>
    </xf>
    <xf numFmtId="165" fontId="0" fillId="0" borderId="0" xfId="0" applyNumberFormat="1" applyAlignment="1">
      <alignment vertical="center"/>
    </xf>
    <xf numFmtId="0" fontId="0" fillId="0" borderId="0" xfId="0" applyAlignment="1">
      <alignment vertical="center"/>
    </xf>
    <xf numFmtId="0" fontId="0" fillId="0" borderId="0" xfId="0" applyAlignment="1">
      <alignment horizontal="center" vertical="center" wrapText="1"/>
    </xf>
    <xf numFmtId="165" fontId="0" fillId="0" borderId="0" xfId="0" applyNumberFormat="1" applyAlignment="1">
      <alignment horizontal="center" vertical="center"/>
    </xf>
    <xf numFmtId="0" fontId="2" fillId="0" borderId="1" xfId="0" applyFont="1" applyBorder="1" applyAlignment="1">
      <alignment horizontal="center" vertical="top"/>
    </xf>
    <xf numFmtId="15" fontId="0" fillId="0" borderId="0" xfId="0" applyNumberFormat="1"/>
    <xf numFmtId="0" fontId="0" fillId="0" borderId="0" xfId="0"/>
    <xf numFmtId="0" fontId="2" fillId="0" borderId="1" xfId="0" applyFont="1" applyBorder="1" applyAlignment="1">
      <alignment horizontal="center" vertical="top"/>
    </xf>
    <xf numFmtId="3" fontId="0" fillId="0" borderId="0" xfId="0" applyNumberFormat="1"/>
    <xf numFmtId="0" fontId="0" fillId="0" borderId="0" xfId="0" applyAlignment="1">
      <alignment horizontal="center"/>
    </xf>
    <xf numFmtId="0" fontId="0" fillId="0" borderId="0" xfId="0" applyAlignment="1">
      <alignment horizontal="center" vertical="center" wrapText="1"/>
    </xf>
    <xf numFmtId="165" fontId="0" fillId="0" borderId="0" xfId="0" applyNumberFormat="1" applyAlignment="1">
      <alignment horizontal="center" vertical="center"/>
    </xf>
    <xf numFmtId="0" fontId="0" fillId="0" borderId="0" xfId="0" applyAlignment="1">
      <alignment horizontal="center" wrapText="1"/>
    </xf>
    <xf numFmtId="165" fontId="0" fillId="0" borderId="0" xfId="0" applyNumberFormat="1" applyAlignment="1">
      <alignment horizontal="center"/>
    </xf>
    <xf numFmtId="0" fontId="0" fillId="0" borderId="0" xfId="0" applyAlignment="1">
      <alignment horizontal="center" vertical="center"/>
    </xf>
    <xf numFmtId="0" fontId="2" fillId="0" borderId="19" xfId="0" applyFont="1" applyBorder="1" applyAlignment="1">
      <alignment horizontal="center" vertical="center"/>
    </xf>
    <xf numFmtId="0" fontId="2" fillId="0" borderId="20" xfId="0" applyFont="1" applyBorder="1" applyAlignment="1">
      <alignment horizontal="center" vertical="center"/>
    </xf>
    <xf numFmtId="0" fontId="2" fillId="0" borderId="21" xfId="0" applyFont="1" applyBorder="1" applyAlignment="1">
      <alignment horizontal="center"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2" fillId="0" borderId="24" xfId="0" applyFont="1" applyBorder="1" applyAlignment="1">
      <alignment horizontal="center" vertical="center"/>
    </xf>
    <xf numFmtId="0" fontId="1" fillId="2" borderId="7" xfId="0" applyFont="1" applyFill="1" applyBorder="1" applyAlignment="1">
      <alignment horizontal="center"/>
    </xf>
    <xf numFmtId="0" fontId="1" fillId="2" borderId="8" xfId="0" applyFont="1" applyFill="1" applyBorder="1" applyAlignment="1">
      <alignment horizontal="center"/>
    </xf>
    <xf numFmtId="0" fontId="1" fillId="2" borderId="3" xfId="0" applyFont="1" applyFill="1" applyBorder="1" applyAlignment="1">
      <alignment horizontal="center"/>
    </xf>
    <xf numFmtId="0" fontId="1" fillId="2" borderId="6" xfId="0" applyFont="1" applyFill="1" applyBorder="1" applyAlignment="1">
      <alignment horizontal="center"/>
    </xf>
    <xf numFmtId="0" fontId="1" fillId="2" borderId="2" xfId="0" applyFont="1" applyFill="1" applyBorder="1" applyAlignment="1">
      <alignment horizontal="center"/>
    </xf>
    <xf numFmtId="0" fontId="2" fillId="0" borderId="3" xfId="0" applyFont="1" applyBorder="1" applyAlignment="1">
      <alignment horizontal="center"/>
    </xf>
    <xf numFmtId="0" fontId="2" fillId="0" borderId="2" xfId="0" applyFont="1" applyBorder="1"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3" xfId="0" applyFont="1" applyBorder="1" applyAlignment="1">
      <alignment horizontal="center"/>
    </xf>
    <xf numFmtId="0" fontId="0" fillId="0" borderId="2" xfId="0" applyFont="1" applyBorder="1" applyAlignment="1">
      <alignment horizontal="center"/>
    </xf>
  </cellXfs>
  <cellStyles count="1">
    <cellStyle name="Normal" xfId="0" builtinId="0"/>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M45"/>
  <sheetViews>
    <sheetView workbookViewId="0">
      <selection activeCell="K15" sqref="K15"/>
    </sheetView>
  </sheetViews>
  <sheetFormatPr defaultRowHeight="15" x14ac:dyDescent="0.25"/>
  <cols>
    <col min="2" max="2" width="30.85546875" bestFit="1" customWidth="1"/>
    <col min="3" max="3" width="9.140625" style="35" bestFit="1" customWidth="1"/>
    <col min="7" max="7" width="17.7109375" bestFit="1" customWidth="1"/>
    <col min="8" max="8" width="15.5703125" bestFit="1" customWidth="1"/>
    <col min="10" max="10" width="26.5703125" bestFit="1" customWidth="1"/>
    <col min="11" max="11" width="28.140625" bestFit="1" customWidth="1"/>
    <col min="12" max="12" width="16.5703125" bestFit="1" customWidth="1"/>
    <col min="13" max="13" width="17.85546875" bestFit="1" customWidth="1"/>
  </cols>
  <sheetData>
    <row r="4" spans="2:12" x14ac:dyDescent="0.25">
      <c r="B4" t="s">
        <v>144</v>
      </c>
      <c r="C4" s="35" t="s">
        <v>145</v>
      </c>
    </row>
    <row r="5" spans="2:12" x14ac:dyDescent="0.25">
      <c r="B5" t="s">
        <v>141</v>
      </c>
      <c r="C5" s="35" t="s">
        <v>142</v>
      </c>
    </row>
    <row r="6" spans="2:12" x14ac:dyDescent="0.25">
      <c r="B6" t="s">
        <v>143</v>
      </c>
      <c r="C6" s="35" t="s">
        <v>142</v>
      </c>
    </row>
    <row r="7" spans="2:12" x14ac:dyDescent="0.25">
      <c r="B7" t="s">
        <v>147</v>
      </c>
      <c r="C7" s="35" t="s">
        <v>148</v>
      </c>
    </row>
    <row r="8" spans="2:12" x14ac:dyDescent="0.25">
      <c r="B8" t="s">
        <v>146</v>
      </c>
      <c r="C8" s="35" t="s">
        <v>142</v>
      </c>
    </row>
    <row r="10" spans="2:12" x14ac:dyDescent="0.25">
      <c r="B10" t="s">
        <v>39</v>
      </c>
      <c r="C10" s="35" t="s">
        <v>149</v>
      </c>
    </row>
    <row r="15" spans="2:12" x14ac:dyDescent="0.25">
      <c r="K15" t="s">
        <v>150</v>
      </c>
      <c r="L15" t="s">
        <v>151</v>
      </c>
    </row>
    <row r="16" spans="2:12" ht="14.25" customHeight="1" x14ac:dyDescent="0.25">
      <c r="J16" t="s">
        <v>152</v>
      </c>
      <c r="K16" s="36">
        <v>450000</v>
      </c>
    </row>
    <row r="17" spans="10:13" x14ac:dyDescent="0.25">
      <c r="J17" t="s">
        <v>153</v>
      </c>
      <c r="K17" s="36">
        <v>150000</v>
      </c>
      <c r="L17" s="36">
        <v>300000</v>
      </c>
    </row>
    <row r="19" spans="10:13" x14ac:dyDescent="0.25">
      <c r="K19" s="36">
        <v>600000</v>
      </c>
    </row>
    <row r="20" spans="10:13" x14ac:dyDescent="0.25">
      <c r="J20" t="s">
        <v>154</v>
      </c>
      <c r="K20" s="36">
        <f>K19*36</f>
        <v>21600000</v>
      </c>
      <c r="L20" s="36">
        <f>L17*36</f>
        <v>10800000</v>
      </c>
    </row>
    <row r="21" spans="10:13" x14ac:dyDescent="0.25">
      <c r="K21" s="36"/>
    </row>
    <row r="25" spans="10:13" x14ac:dyDescent="0.25">
      <c r="J25" t="s">
        <v>160</v>
      </c>
    </row>
    <row r="26" spans="10:13" x14ac:dyDescent="0.25">
      <c r="J26" t="s">
        <v>155</v>
      </c>
      <c r="L26" s="36">
        <v>500000</v>
      </c>
    </row>
    <row r="27" spans="10:13" x14ac:dyDescent="0.25">
      <c r="L27" s="36"/>
    </row>
    <row r="28" spans="10:13" x14ac:dyDescent="0.25">
      <c r="J28" t="s">
        <v>153</v>
      </c>
      <c r="K28" t="s">
        <v>159</v>
      </c>
      <c r="L28" s="36">
        <v>1000000</v>
      </c>
    </row>
    <row r="29" spans="10:13" x14ac:dyDescent="0.25">
      <c r="J29" t="s">
        <v>152</v>
      </c>
      <c r="K29" t="s">
        <v>161</v>
      </c>
      <c r="L29" s="36">
        <v>1500000</v>
      </c>
    </row>
    <row r="30" spans="10:13" x14ac:dyDescent="0.25">
      <c r="L30" s="36"/>
    </row>
    <row r="31" spans="10:13" x14ac:dyDescent="0.25">
      <c r="K31" t="s">
        <v>162</v>
      </c>
      <c r="L31" s="36">
        <v>2500000</v>
      </c>
    </row>
    <row r="32" spans="10:13" x14ac:dyDescent="0.25">
      <c r="K32" t="s">
        <v>164</v>
      </c>
      <c r="L32" s="36">
        <f>L31*3</f>
        <v>7500000</v>
      </c>
      <c r="M32" t="s">
        <v>163</v>
      </c>
    </row>
    <row r="34" spans="7:12" x14ac:dyDescent="0.25">
      <c r="L34" s="36"/>
    </row>
    <row r="37" spans="7:12" x14ac:dyDescent="0.25">
      <c r="K37" t="s">
        <v>156</v>
      </c>
      <c r="L37" t="s">
        <v>165</v>
      </c>
    </row>
    <row r="38" spans="7:12" x14ac:dyDescent="0.25">
      <c r="K38" t="s">
        <v>166</v>
      </c>
      <c r="L38" t="s">
        <v>157</v>
      </c>
    </row>
    <row r="39" spans="7:12" x14ac:dyDescent="0.25">
      <c r="K39" t="s">
        <v>158</v>
      </c>
    </row>
    <row r="42" spans="7:12" x14ac:dyDescent="0.25">
      <c r="G42" s="36">
        <v>150000000</v>
      </c>
    </row>
    <row r="45" spans="7:12" x14ac:dyDescent="0.25">
      <c r="H45" s="36">
        <f>G42/48</f>
        <v>3125000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N69"/>
  <sheetViews>
    <sheetView topLeftCell="D37" workbookViewId="0">
      <selection activeCell="I48" sqref="I48"/>
    </sheetView>
  </sheetViews>
  <sheetFormatPr defaultRowHeight="15" x14ac:dyDescent="0.25"/>
  <cols>
    <col min="2" max="2" width="21.140625" style="37" customWidth="1"/>
    <col min="3" max="3" width="15.5703125" bestFit="1" customWidth="1"/>
    <col min="6" max="6" width="22" style="37" customWidth="1"/>
    <col min="7" max="7" width="16.5703125" bestFit="1" customWidth="1"/>
    <col min="8" max="8" width="11.28515625" customWidth="1"/>
    <col min="9" max="9" width="19.85546875" customWidth="1"/>
    <col min="10" max="10" width="15.5703125" bestFit="1" customWidth="1"/>
    <col min="12" max="12" width="17.42578125" bestFit="1" customWidth="1"/>
    <col min="13" max="13" width="15.5703125" bestFit="1" customWidth="1"/>
  </cols>
  <sheetData>
    <row r="3" spans="2:14" x14ac:dyDescent="0.25">
      <c r="B3" s="37" t="s">
        <v>141</v>
      </c>
      <c r="C3" s="36">
        <v>1000000</v>
      </c>
      <c r="F3" s="37" t="s">
        <v>141</v>
      </c>
      <c r="G3" s="36">
        <v>1000000</v>
      </c>
      <c r="L3" t="s">
        <v>227</v>
      </c>
    </row>
    <row r="4" spans="2:14" x14ac:dyDescent="0.25">
      <c r="B4" s="38" t="s">
        <v>210</v>
      </c>
      <c r="C4" s="36">
        <v>700000</v>
      </c>
      <c r="F4" s="39" t="s">
        <v>210</v>
      </c>
      <c r="G4" s="36">
        <v>650000</v>
      </c>
      <c r="L4" s="37" t="s">
        <v>141</v>
      </c>
      <c r="M4" s="36">
        <v>1000000</v>
      </c>
      <c r="N4" t="s">
        <v>238</v>
      </c>
    </row>
    <row r="5" spans="2:14" ht="30" x14ac:dyDescent="0.25">
      <c r="B5" s="37" t="s">
        <v>205</v>
      </c>
      <c r="C5" s="36">
        <v>1200000</v>
      </c>
      <c r="F5" s="37" t="s">
        <v>205</v>
      </c>
      <c r="G5" s="36">
        <v>1000000</v>
      </c>
      <c r="H5" t="s">
        <v>221</v>
      </c>
      <c r="L5" t="s">
        <v>106</v>
      </c>
      <c r="M5" s="36">
        <v>550000</v>
      </c>
      <c r="N5" t="s">
        <v>238</v>
      </c>
    </row>
    <row r="6" spans="2:14" x14ac:dyDescent="0.25">
      <c r="C6" s="36"/>
      <c r="G6" s="36"/>
      <c r="L6" t="s">
        <v>228</v>
      </c>
      <c r="M6" s="36">
        <v>600000</v>
      </c>
      <c r="N6" t="s">
        <v>239</v>
      </c>
    </row>
    <row r="7" spans="2:14" s="41" customFormat="1" ht="45" x14ac:dyDescent="0.25">
      <c r="B7" s="39" t="s">
        <v>224</v>
      </c>
      <c r="C7" s="40">
        <v>850000</v>
      </c>
      <c r="F7" s="39" t="s">
        <v>206</v>
      </c>
      <c r="G7" s="40">
        <v>300000</v>
      </c>
      <c r="H7" s="41" t="s">
        <v>220</v>
      </c>
      <c r="L7" t="s">
        <v>233</v>
      </c>
      <c r="M7" s="36">
        <v>700000</v>
      </c>
      <c r="N7" t="s">
        <v>238</v>
      </c>
    </row>
    <row r="8" spans="2:14" x14ac:dyDescent="0.25">
      <c r="B8" s="37" t="s">
        <v>206</v>
      </c>
      <c r="C8" s="36">
        <v>500000</v>
      </c>
      <c r="F8" s="37" t="s">
        <v>214</v>
      </c>
      <c r="G8" s="40">
        <v>1350000</v>
      </c>
      <c r="L8" s="52" t="s">
        <v>234</v>
      </c>
      <c r="M8" s="53">
        <v>500000</v>
      </c>
      <c r="N8" s="49" t="s">
        <v>238</v>
      </c>
    </row>
    <row r="9" spans="2:14" x14ac:dyDescent="0.25">
      <c r="B9" s="37" t="s">
        <v>207</v>
      </c>
      <c r="C9" s="36">
        <v>400000</v>
      </c>
      <c r="F9" s="37" t="s">
        <v>207</v>
      </c>
      <c r="G9" s="36">
        <v>150000</v>
      </c>
      <c r="H9" t="s">
        <v>215</v>
      </c>
      <c r="L9" s="52"/>
      <c r="M9" s="53"/>
      <c r="N9" s="49"/>
    </row>
    <row r="10" spans="2:14" x14ac:dyDescent="0.25">
      <c r="B10" s="37" t="s">
        <v>208</v>
      </c>
      <c r="C10" s="36">
        <v>300000</v>
      </c>
      <c r="F10" s="37" t="s">
        <v>211</v>
      </c>
      <c r="G10" s="36">
        <v>1000000</v>
      </c>
      <c r="H10" t="s">
        <v>219</v>
      </c>
      <c r="L10" t="s">
        <v>207</v>
      </c>
      <c r="M10" s="36">
        <v>400000</v>
      </c>
    </row>
    <row r="11" spans="2:14" x14ac:dyDescent="0.25">
      <c r="B11" s="37" t="s">
        <v>211</v>
      </c>
      <c r="C11" s="36">
        <v>1000000</v>
      </c>
      <c r="G11" s="36"/>
      <c r="I11" s="50" t="s">
        <v>217</v>
      </c>
      <c r="J11" s="51">
        <v>2300000</v>
      </c>
      <c r="L11" s="52" t="s">
        <v>231</v>
      </c>
      <c r="M11" s="53">
        <v>1000000</v>
      </c>
    </row>
    <row r="12" spans="2:14" ht="30" customHeight="1" x14ac:dyDescent="0.25">
      <c r="B12" s="37" t="s">
        <v>209</v>
      </c>
      <c r="C12" s="36">
        <v>300000</v>
      </c>
      <c r="I12" s="50"/>
      <c r="J12" s="51"/>
      <c r="L12" s="52"/>
      <c r="M12" s="53"/>
    </row>
    <row r="13" spans="2:14" x14ac:dyDescent="0.25">
      <c r="B13" s="37" t="s">
        <v>212</v>
      </c>
      <c r="C13" s="36">
        <v>500000</v>
      </c>
      <c r="L13" s="52" t="s">
        <v>232</v>
      </c>
      <c r="M13" s="53">
        <v>500000</v>
      </c>
      <c r="N13" s="49"/>
    </row>
    <row r="14" spans="2:14" x14ac:dyDescent="0.25">
      <c r="B14" s="37" t="s">
        <v>222</v>
      </c>
      <c r="C14" s="36">
        <v>200000</v>
      </c>
      <c r="L14" s="52"/>
      <c r="M14" s="53"/>
      <c r="N14" s="49"/>
    </row>
    <row r="15" spans="2:14" x14ac:dyDescent="0.25">
      <c r="B15" s="37" t="s">
        <v>223</v>
      </c>
      <c r="C15" s="36">
        <v>150000</v>
      </c>
      <c r="I15" s="48">
        <v>2756250</v>
      </c>
      <c r="L15" t="s">
        <v>229</v>
      </c>
      <c r="M15" s="36">
        <v>700000</v>
      </c>
    </row>
    <row r="16" spans="2:14" x14ac:dyDescent="0.25">
      <c r="B16" s="37" t="s">
        <v>226</v>
      </c>
      <c r="C16" s="36">
        <v>120000</v>
      </c>
    </row>
    <row r="17" spans="2:13" x14ac:dyDescent="0.25">
      <c r="B17" s="52" t="s">
        <v>225</v>
      </c>
      <c r="C17" s="52"/>
      <c r="L17" t="s">
        <v>230</v>
      </c>
      <c r="M17" s="36">
        <v>200000</v>
      </c>
    </row>
    <row r="18" spans="2:13" x14ac:dyDescent="0.25">
      <c r="L18" t="s">
        <v>235</v>
      </c>
      <c r="M18" s="36">
        <v>200000</v>
      </c>
    </row>
    <row r="19" spans="2:13" x14ac:dyDescent="0.25">
      <c r="B19" s="37" t="s">
        <v>39</v>
      </c>
      <c r="C19" s="36">
        <f>SUM(C3:C16)</f>
        <v>7220000</v>
      </c>
      <c r="G19" s="36">
        <f>SUM(G3:G16)</f>
        <v>5450000</v>
      </c>
      <c r="L19" t="s">
        <v>236</v>
      </c>
      <c r="M19" s="36">
        <v>100000</v>
      </c>
    </row>
    <row r="20" spans="2:13" x14ac:dyDescent="0.25">
      <c r="B20" s="37" t="s">
        <v>213</v>
      </c>
      <c r="C20" s="36">
        <v>7200000</v>
      </c>
      <c r="L20" t="s">
        <v>237</v>
      </c>
      <c r="M20" s="36">
        <v>850000</v>
      </c>
    </row>
    <row r="21" spans="2:13" x14ac:dyDescent="0.25">
      <c r="M21" s="36"/>
    </row>
    <row r="23" spans="2:13" x14ac:dyDescent="0.25">
      <c r="M23" s="36"/>
    </row>
    <row r="24" spans="2:13" x14ac:dyDescent="0.25">
      <c r="L24" s="36">
        <v>8000000</v>
      </c>
      <c r="M24" s="36">
        <f>SUM(M4:M22)</f>
        <v>7300000</v>
      </c>
    </row>
    <row r="28" spans="2:13" ht="30" x14ac:dyDescent="0.25">
      <c r="F28" s="37" t="s">
        <v>218</v>
      </c>
      <c r="G28" s="36">
        <v>2000000</v>
      </c>
      <c r="H28" t="s">
        <v>216</v>
      </c>
      <c r="M28" s="36">
        <f>L24-M24</f>
        <v>700000</v>
      </c>
    </row>
    <row r="40" spans="6:10" x14ac:dyDescent="0.25">
      <c r="F40" s="37" t="s">
        <v>141</v>
      </c>
      <c r="G40" s="36">
        <v>1000000</v>
      </c>
    </row>
    <row r="41" spans="6:10" x14ac:dyDescent="0.25">
      <c r="F41" s="39" t="s">
        <v>210</v>
      </c>
      <c r="G41" s="36">
        <v>700000</v>
      </c>
    </row>
    <row r="42" spans="6:10" ht="30" x14ac:dyDescent="0.25">
      <c r="F42" s="37" t="s">
        <v>205</v>
      </c>
      <c r="G42" s="36">
        <v>1200000</v>
      </c>
    </row>
    <row r="43" spans="6:10" x14ac:dyDescent="0.25">
      <c r="G43" s="36"/>
    </row>
    <row r="44" spans="6:10" x14ac:dyDescent="0.25">
      <c r="F44" s="39" t="s">
        <v>206</v>
      </c>
      <c r="G44" s="40">
        <v>300000</v>
      </c>
      <c r="H44" s="41"/>
      <c r="I44" s="41"/>
      <c r="J44" s="41"/>
    </row>
    <row r="45" spans="6:10" x14ac:dyDescent="0.25">
      <c r="F45" s="37" t="s">
        <v>214</v>
      </c>
      <c r="G45" s="40">
        <v>1350000</v>
      </c>
    </row>
    <row r="46" spans="6:10" x14ac:dyDescent="0.25">
      <c r="F46" s="37" t="s">
        <v>408</v>
      </c>
      <c r="G46" s="36">
        <v>1000000</v>
      </c>
    </row>
    <row r="47" spans="6:10" x14ac:dyDescent="0.25">
      <c r="F47" s="37" t="s">
        <v>211</v>
      </c>
      <c r="G47" s="36">
        <v>1000000</v>
      </c>
    </row>
    <row r="48" spans="6:10" x14ac:dyDescent="0.25">
      <c r="F48" s="37" t="s">
        <v>409</v>
      </c>
      <c r="G48" s="36">
        <v>100000</v>
      </c>
      <c r="I48" s="42"/>
      <c r="J48" s="43"/>
    </row>
    <row r="49" spans="6:10" ht="15" customHeight="1" x14ac:dyDescent="0.25">
      <c r="F49" s="37" t="s">
        <v>410</v>
      </c>
      <c r="G49" s="36">
        <v>100000</v>
      </c>
      <c r="I49" s="42"/>
      <c r="J49" s="43"/>
    </row>
    <row r="50" spans="6:10" x14ac:dyDescent="0.25">
      <c r="F50" s="37" t="s">
        <v>411</v>
      </c>
      <c r="G50" s="36">
        <v>100000</v>
      </c>
    </row>
    <row r="51" spans="6:10" x14ac:dyDescent="0.25">
      <c r="F51" s="37" t="s">
        <v>412</v>
      </c>
      <c r="G51" s="36">
        <v>100000</v>
      </c>
    </row>
    <row r="56" spans="6:10" x14ac:dyDescent="0.25">
      <c r="G56" s="36">
        <f>SUM(G40:G53)</f>
        <v>6950000</v>
      </c>
    </row>
    <row r="65" spans="5:8" ht="30" x14ac:dyDescent="0.25">
      <c r="F65" s="37" t="s">
        <v>218</v>
      </c>
      <c r="G65" s="36">
        <v>2000000</v>
      </c>
      <c r="H65" t="s">
        <v>216</v>
      </c>
    </row>
    <row r="67" spans="5:8" x14ac:dyDescent="0.25">
      <c r="E67" s="37"/>
      <c r="F67"/>
    </row>
    <row r="68" spans="5:8" x14ac:dyDescent="0.25">
      <c r="E68" s="37"/>
      <c r="F68"/>
    </row>
    <row r="69" spans="5:8" x14ac:dyDescent="0.25">
      <c r="E69" s="37"/>
      <c r="F69"/>
    </row>
  </sheetData>
  <mergeCells count="11">
    <mergeCell ref="N8:N9"/>
    <mergeCell ref="N13:N14"/>
    <mergeCell ref="I11:I12"/>
    <mergeCell ref="J11:J12"/>
    <mergeCell ref="B17:C17"/>
    <mergeCell ref="L11:L12"/>
    <mergeCell ref="M11:M12"/>
    <mergeCell ref="L13:L14"/>
    <mergeCell ref="M13:M14"/>
    <mergeCell ref="L8:L9"/>
    <mergeCell ref="M8:M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Z33"/>
  <sheetViews>
    <sheetView topLeftCell="C1" workbookViewId="0">
      <selection activeCell="J28" sqref="J28"/>
    </sheetView>
  </sheetViews>
  <sheetFormatPr defaultRowHeight="15" x14ac:dyDescent="0.25"/>
  <sheetData>
    <row r="2" spans="2:26" x14ac:dyDescent="0.25">
      <c r="B2" t="s">
        <v>167</v>
      </c>
    </row>
    <row r="3" spans="2:26" x14ac:dyDescent="0.25">
      <c r="B3" t="s">
        <v>168</v>
      </c>
    </row>
    <row r="4" spans="2:26" x14ac:dyDescent="0.25">
      <c r="B4" t="s">
        <v>167</v>
      </c>
      <c r="P4">
        <v>20</v>
      </c>
      <c r="T4">
        <v>50</v>
      </c>
      <c r="X4">
        <v>80</v>
      </c>
    </row>
    <row r="5" spans="2:26" x14ac:dyDescent="0.25">
      <c r="B5" t="s">
        <v>169</v>
      </c>
    </row>
    <row r="6" spans="2:26" x14ac:dyDescent="0.25">
      <c r="B6" t="s">
        <v>170</v>
      </c>
      <c r="M6" s="49">
        <v>21</v>
      </c>
      <c r="N6" s="49"/>
      <c r="O6" s="49"/>
      <c r="P6" s="49"/>
      <c r="Q6" s="49">
        <v>22</v>
      </c>
      <c r="R6" s="49"/>
      <c r="S6" s="49"/>
      <c r="T6" s="49"/>
      <c r="U6" s="49">
        <v>23</v>
      </c>
      <c r="V6" s="49"/>
      <c r="W6" s="49"/>
      <c r="X6" s="49"/>
    </row>
    <row r="7" spans="2:26" x14ac:dyDescent="0.25">
      <c r="B7" t="s">
        <v>171</v>
      </c>
      <c r="K7" s="49">
        <v>23</v>
      </c>
      <c r="L7" s="49"/>
      <c r="M7" s="49">
        <v>24</v>
      </c>
      <c r="N7" s="49"/>
      <c r="O7" s="49"/>
      <c r="P7" s="49"/>
      <c r="Q7" s="49">
        <v>25</v>
      </c>
      <c r="R7" s="49"/>
      <c r="S7" s="49"/>
      <c r="T7" s="49"/>
      <c r="U7" s="49">
        <v>26</v>
      </c>
      <c r="V7" s="49"/>
      <c r="W7" s="49"/>
      <c r="X7" s="49"/>
    </row>
    <row r="8" spans="2:26" x14ac:dyDescent="0.25">
      <c r="B8" t="s">
        <v>172</v>
      </c>
      <c r="I8" t="s">
        <v>192</v>
      </c>
      <c r="K8" t="s">
        <v>193</v>
      </c>
      <c r="L8" t="s">
        <v>202</v>
      </c>
      <c r="M8" t="s">
        <v>194</v>
      </c>
      <c r="N8" t="s">
        <v>202</v>
      </c>
      <c r="O8" t="s">
        <v>195</v>
      </c>
      <c r="P8" t="s">
        <v>202</v>
      </c>
      <c r="Q8" t="s">
        <v>196</v>
      </c>
      <c r="R8" t="s">
        <v>202</v>
      </c>
      <c r="S8" t="s">
        <v>197</v>
      </c>
      <c r="T8" t="s">
        <v>202</v>
      </c>
      <c r="U8" t="s">
        <v>198</v>
      </c>
      <c r="V8" t="s">
        <v>202</v>
      </c>
      <c r="W8" t="s">
        <v>199</v>
      </c>
      <c r="X8" t="s">
        <v>202</v>
      </c>
      <c r="Y8" t="s">
        <v>200</v>
      </c>
      <c r="Z8" t="s">
        <v>202</v>
      </c>
    </row>
    <row r="9" spans="2:26" x14ac:dyDescent="0.25">
      <c r="B9" t="s">
        <v>173</v>
      </c>
      <c r="I9" s="54">
        <v>144</v>
      </c>
      <c r="J9" t="s">
        <v>203</v>
      </c>
      <c r="K9">
        <v>24</v>
      </c>
      <c r="L9">
        <f>K9</f>
        <v>24</v>
      </c>
      <c r="M9">
        <v>24</v>
      </c>
      <c r="N9">
        <f>L9+M9</f>
        <v>48</v>
      </c>
      <c r="O9">
        <v>24</v>
      </c>
      <c r="P9">
        <f>O9+N9</f>
        <v>72</v>
      </c>
      <c r="Q9">
        <v>24</v>
      </c>
      <c r="R9">
        <f>Q9+P9</f>
        <v>96</v>
      </c>
      <c r="S9">
        <v>24</v>
      </c>
      <c r="T9">
        <f>S9+R9</f>
        <v>120</v>
      </c>
      <c r="U9">
        <v>24</v>
      </c>
      <c r="V9">
        <f>U9+T9</f>
        <v>144</v>
      </c>
    </row>
    <row r="10" spans="2:26" x14ac:dyDescent="0.25">
      <c r="I10" s="54"/>
      <c r="J10" t="s">
        <v>204</v>
      </c>
      <c r="K10">
        <v>20</v>
      </c>
      <c r="L10">
        <f>K10</f>
        <v>20</v>
      </c>
      <c r="M10">
        <v>23</v>
      </c>
      <c r="N10">
        <f>M10+L10</f>
        <v>43</v>
      </c>
      <c r="O10">
        <v>21</v>
      </c>
      <c r="P10">
        <f>O10+N10</f>
        <v>64</v>
      </c>
      <c r="Q10">
        <v>24</v>
      </c>
      <c r="R10">
        <f>Q10+P10</f>
        <v>88</v>
      </c>
      <c r="S10">
        <v>24</v>
      </c>
      <c r="T10">
        <f>S10+R10</f>
        <v>112</v>
      </c>
      <c r="U10">
        <v>24</v>
      </c>
      <c r="V10">
        <f>U10+T10</f>
        <v>136</v>
      </c>
      <c r="W10">
        <v>8</v>
      </c>
      <c r="X10">
        <f>W10+V10</f>
        <v>144</v>
      </c>
    </row>
    <row r="11" spans="2:26" x14ac:dyDescent="0.25">
      <c r="I11" s="54"/>
    </row>
    <row r="12" spans="2:26" x14ac:dyDescent="0.25">
      <c r="B12" t="s">
        <v>174</v>
      </c>
      <c r="I12" s="54"/>
      <c r="J12" t="s">
        <v>201</v>
      </c>
      <c r="K12">
        <v>20</v>
      </c>
      <c r="L12">
        <f>K12</f>
        <v>20</v>
      </c>
      <c r="M12">
        <v>23</v>
      </c>
      <c r="N12">
        <f>M12+L12</f>
        <v>43</v>
      </c>
      <c r="O12">
        <v>21</v>
      </c>
      <c r="P12">
        <f>O12+N12</f>
        <v>64</v>
      </c>
      <c r="Q12">
        <v>22</v>
      </c>
      <c r="R12">
        <f>Q12+P12</f>
        <v>86</v>
      </c>
    </row>
    <row r="13" spans="2:26" x14ac:dyDescent="0.25">
      <c r="B13" t="s">
        <v>175</v>
      </c>
    </row>
    <row r="14" spans="2:26" x14ac:dyDescent="0.25">
      <c r="B14" t="s">
        <v>176</v>
      </c>
    </row>
    <row r="15" spans="2:26" x14ac:dyDescent="0.25">
      <c r="B15" t="s">
        <v>177</v>
      </c>
    </row>
    <row r="16" spans="2:26" x14ac:dyDescent="0.25">
      <c r="B16" t="s">
        <v>178</v>
      </c>
    </row>
    <row r="17" spans="2:18" x14ac:dyDescent="0.25">
      <c r="B17" t="s">
        <v>179</v>
      </c>
    </row>
    <row r="18" spans="2:18" x14ac:dyDescent="0.25">
      <c r="B18" t="s">
        <v>180</v>
      </c>
      <c r="R18">
        <f>144-R12</f>
        <v>58</v>
      </c>
    </row>
    <row r="19" spans="2:18" x14ac:dyDescent="0.25">
      <c r="B19" t="s">
        <v>181</v>
      </c>
    </row>
    <row r="20" spans="2:18" x14ac:dyDescent="0.25">
      <c r="B20" t="s">
        <v>182</v>
      </c>
    </row>
    <row r="21" spans="2:18" x14ac:dyDescent="0.25">
      <c r="B21" t="s">
        <v>170</v>
      </c>
    </row>
    <row r="22" spans="2:18" x14ac:dyDescent="0.25">
      <c r="B22" t="s">
        <v>177</v>
      </c>
    </row>
    <row r="23" spans="2:18" x14ac:dyDescent="0.25">
      <c r="B23" t="s">
        <v>183</v>
      </c>
    </row>
    <row r="24" spans="2:18" x14ac:dyDescent="0.25">
      <c r="B24" t="s">
        <v>184</v>
      </c>
    </row>
    <row r="25" spans="2:18" x14ac:dyDescent="0.25">
      <c r="B25" t="s">
        <v>185</v>
      </c>
    </row>
    <row r="26" spans="2:18" x14ac:dyDescent="0.25">
      <c r="B26" t="s">
        <v>186</v>
      </c>
    </row>
    <row r="27" spans="2:18" x14ac:dyDescent="0.25">
      <c r="B27" t="s">
        <v>177</v>
      </c>
    </row>
    <row r="28" spans="2:18" x14ac:dyDescent="0.25">
      <c r="B28" t="s">
        <v>187</v>
      </c>
    </row>
    <row r="29" spans="2:18" x14ac:dyDescent="0.25">
      <c r="B29" t="s">
        <v>188</v>
      </c>
    </row>
    <row r="30" spans="2:18" x14ac:dyDescent="0.25">
      <c r="B30" t="s">
        <v>189</v>
      </c>
    </row>
    <row r="31" spans="2:18" x14ac:dyDescent="0.25">
      <c r="B31" t="s">
        <v>190</v>
      </c>
    </row>
    <row r="32" spans="2:18" x14ac:dyDescent="0.25">
      <c r="B32" t="s">
        <v>191</v>
      </c>
    </row>
    <row r="33" spans="2:2" x14ac:dyDescent="0.25">
      <c r="B33" t="s">
        <v>170</v>
      </c>
    </row>
  </sheetData>
  <mergeCells count="8">
    <mergeCell ref="M6:P6"/>
    <mergeCell ref="Q6:T6"/>
    <mergeCell ref="U6:X6"/>
    <mergeCell ref="I9:I12"/>
    <mergeCell ref="M7:P7"/>
    <mergeCell ref="K7:L7"/>
    <mergeCell ref="Q7:T7"/>
    <mergeCell ref="U7:X7"/>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L45"/>
  <sheetViews>
    <sheetView topLeftCell="A13" workbookViewId="0">
      <selection activeCell="K33" sqref="K33"/>
    </sheetView>
  </sheetViews>
  <sheetFormatPr defaultRowHeight="15" x14ac:dyDescent="0.25"/>
  <cols>
    <col min="2" max="2" width="10.140625" bestFit="1" customWidth="1"/>
    <col min="3" max="3" width="6" bestFit="1" customWidth="1"/>
    <col min="4" max="4" width="18" bestFit="1" customWidth="1"/>
    <col min="5" max="5" width="31" bestFit="1" customWidth="1"/>
    <col min="6" max="6" width="16.28515625" bestFit="1" customWidth="1"/>
    <col min="7" max="7" width="16.28515625" customWidth="1"/>
    <col min="8" max="8" width="20.7109375" bestFit="1" customWidth="1"/>
    <col min="9" max="9" width="20.7109375" style="46" customWidth="1"/>
    <col min="10" max="10" width="20.42578125" bestFit="1" customWidth="1"/>
    <col min="11" max="11" width="20.42578125" style="46" customWidth="1"/>
    <col min="12" max="12" width="229.140625" bestFit="1" customWidth="1"/>
  </cols>
  <sheetData>
    <row r="4" spans="2:12" x14ac:dyDescent="0.25">
      <c r="B4" s="44" t="s">
        <v>240</v>
      </c>
      <c r="C4" s="44" t="s">
        <v>241</v>
      </c>
      <c r="D4" s="44" t="s">
        <v>242</v>
      </c>
      <c r="E4" s="44" t="s">
        <v>243</v>
      </c>
      <c r="F4" s="44" t="s">
        <v>328</v>
      </c>
      <c r="G4" s="44" t="s">
        <v>327</v>
      </c>
      <c r="H4" s="44" t="s">
        <v>244</v>
      </c>
      <c r="I4" s="47" t="s">
        <v>330</v>
      </c>
      <c r="J4" s="44" t="s">
        <v>245</v>
      </c>
      <c r="K4" s="47" t="s">
        <v>329</v>
      </c>
      <c r="L4" s="44" t="s">
        <v>246</v>
      </c>
    </row>
    <row r="5" spans="2:12" x14ac:dyDescent="0.25">
      <c r="B5" s="2" t="s">
        <v>247</v>
      </c>
      <c r="C5" s="2" t="s">
        <v>248</v>
      </c>
      <c r="D5" s="2" t="s">
        <v>249</v>
      </c>
      <c r="E5" s="2" t="s">
        <v>250</v>
      </c>
      <c r="G5" s="2" t="s">
        <v>251</v>
      </c>
      <c r="H5" s="2" t="s">
        <v>252</v>
      </c>
      <c r="I5" s="2"/>
      <c r="J5" s="2" t="s">
        <v>253</v>
      </c>
      <c r="K5" s="2"/>
      <c r="L5" s="2" t="s">
        <v>254</v>
      </c>
    </row>
    <row r="6" spans="2:12" x14ac:dyDescent="0.25">
      <c r="B6" s="2" t="s">
        <v>255</v>
      </c>
      <c r="C6" s="2" t="s">
        <v>256</v>
      </c>
      <c r="D6" s="2" t="s">
        <v>257</v>
      </c>
      <c r="E6" s="2" t="s">
        <v>258</v>
      </c>
      <c r="F6" s="2" t="s">
        <v>259</v>
      </c>
      <c r="G6" s="46" t="s">
        <v>320</v>
      </c>
      <c r="H6" s="2" t="s">
        <v>260</v>
      </c>
      <c r="I6" s="2"/>
      <c r="J6" s="2" t="s">
        <v>261</v>
      </c>
      <c r="K6" s="2"/>
      <c r="L6" s="2" t="s">
        <v>262</v>
      </c>
    </row>
    <row r="7" spans="2:12" x14ac:dyDescent="0.25">
      <c r="B7" s="2" t="s">
        <v>263</v>
      </c>
      <c r="C7" s="2" t="s">
        <v>264</v>
      </c>
      <c r="D7" s="2" t="s">
        <v>265</v>
      </c>
      <c r="E7" s="2" t="s">
        <v>266</v>
      </c>
      <c r="F7" s="2" t="s">
        <v>267</v>
      </c>
      <c r="G7" s="46" t="s">
        <v>321</v>
      </c>
      <c r="H7" s="2" t="s">
        <v>267</v>
      </c>
      <c r="I7" s="2"/>
      <c r="J7" s="2" t="s">
        <v>267</v>
      </c>
      <c r="K7" s="2"/>
      <c r="L7" s="2" t="s">
        <v>268</v>
      </c>
    </row>
    <row r="8" spans="2:12" x14ac:dyDescent="0.25">
      <c r="B8" s="2" t="s">
        <v>269</v>
      </c>
      <c r="C8" s="2" t="s">
        <v>270</v>
      </c>
      <c r="D8" s="2" t="s">
        <v>271</v>
      </c>
      <c r="E8" s="2" t="s">
        <v>272</v>
      </c>
      <c r="F8" s="2" t="s">
        <v>273</v>
      </c>
      <c r="G8" s="46" t="s">
        <v>322</v>
      </c>
      <c r="H8" s="2" t="s">
        <v>274</v>
      </c>
      <c r="I8" s="2"/>
      <c r="J8" s="2" t="s">
        <v>275</v>
      </c>
      <c r="K8" s="2"/>
      <c r="L8" s="2" t="s">
        <v>276</v>
      </c>
    </row>
    <row r="9" spans="2:12" x14ac:dyDescent="0.25">
      <c r="B9" s="2" t="s">
        <v>277</v>
      </c>
      <c r="C9" s="2" t="s">
        <v>277</v>
      </c>
      <c r="D9" s="2" t="s">
        <v>278</v>
      </c>
      <c r="E9" s="2" t="s">
        <v>279</v>
      </c>
      <c r="F9" s="2" t="s">
        <v>280</v>
      </c>
      <c r="G9" s="46" t="s">
        <v>323</v>
      </c>
      <c r="H9" s="2" t="s">
        <v>281</v>
      </c>
      <c r="I9" s="2"/>
      <c r="J9" s="2" t="s">
        <v>282</v>
      </c>
      <c r="K9" s="2"/>
      <c r="L9" s="2" t="s">
        <v>283</v>
      </c>
    </row>
    <row r="10" spans="2:12" x14ac:dyDescent="0.25">
      <c r="B10" s="2" t="s">
        <v>284</v>
      </c>
      <c r="C10" s="2" t="s">
        <v>284</v>
      </c>
      <c r="D10" s="2" t="s">
        <v>285</v>
      </c>
      <c r="E10" s="2" t="s">
        <v>286</v>
      </c>
      <c r="F10" s="2" t="s">
        <v>287</v>
      </c>
      <c r="G10" s="46" t="s">
        <v>324</v>
      </c>
      <c r="H10" s="2" t="s">
        <v>288</v>
      </c>
      <c r="I10" s="2"/>
      <c r="J10" s="2" t="s">
        <v>289</v>
      </c>
      <c r="K10" s="2"/>
      <c r="L10" s="2" t="s">
        <v>290</v>
      </c>
    </row>
    <row r="11" spans="2:12" x14ac:dyDescent="0.25">
      <c r="B11" s="2" t="s">
        <v>291</v>
      </c>
      <c r="C11" s="2" t="s">
        <v>292</v>
      </c>
      <c r="D11" s="2" t="s">
        <v>293</v>
      </c>
      <c r="E11" s="2" t="s">
        <v>294</v>
      </c>
      <c r="F11" s="2" t="s">
        <v>295</v>
      </c>
      <c r="G11" s="46" t="s">
        <v>325</v>
      </c>
      <c r="H11" s="2" t="s">
        <v>296</v>
      </c>
      <c r="I11" s="2"/>
      <c r="J11" s="2" t="s">
        <v>297</v>
      </c>
      <c r="K11" s="2"/>
      <c r="L11" s="2" t="s">
        <v>298</v>
      </c>
    </row>
    <row r="12" spans="2:12" x14ac:dyDescent="0.25">
      <c r="B12" s="2" t="s">
        <v>299</v>
      </c>
      <c r="C12" s="2" t="s">
        <v>300</v>
      </c>
      <c r="D12" s="2" t="s">
        <v>301</v>
      </c>
      <c r="E12" s="2" t="s">
        <v>302</v>
      </c>
      <c r="F12" s="2" t="s">
        <v>287</v>
      </c>
      <c r="G12" s="46" t="s">
        <v>324</v>
      </c>
      <c r="H12" s="2" t="s">
        <v>303</v>
      </c>
      <c r="I12" s="2"/>
      <c r="J12" s="2" t="s">
        <v>304</v>
      </c>
      <c r="K12" s="2"/>
      <c r="L12" s="2" t="s">
        <v>305</v>
      </c>
    </row>
    <row r="13" spans="2:12" x14ac:dyDescent="0.25">
      <c r="B13" s="2" t="s">
        <v>306</v>
      </c>
      <c r="C13" s="2" t="s">
        <v>307</v>
      </c>
      <c r="D13" s="2" t="s">
        <v>278</v>
      </c>
      <c r="E13" s="2" t="s">
        <v>308</v>
      </c>
      <c r="F13" s="2" t="s">
        <v>295</v>
      </c>
      <c r="G13" s="46" t="s">
        <v>325</v>
      </c>
      <c r="H13" s="2" t="s">
        <v>309</v>
      </c>
      <c r="I13" s="2"/>
      <c r="J13" s="2" t="s">
        <v>310</v>
      </c>
      <c r="K13" s="2"/>
      <c r="L13" s="2" t="s">
        <v>311</v>
      </c>
    </row>
    <row r="14" spans="2:12" x14ac:dyDescent="0.25">
      <c r="B14" s="2" t="s">
        <v>312</v>
      </c>
      <c r="C14" s="2" t="s">
        <v>313</v>
      </c>
      <c r="D14" s="2" t="s">
        <v>314</v>
      </c>
      <c r="E14" s="2" t="s">
        <v>315</v>
      </c>
      <c r="F14" s="2" t="s">
        <v>316</v>
      </c>
      <c r="G14" s="46" t="s">
        <v>326</v>
      </c>
      <c r="H14" s="2" t="s">
        <v>317</v>
      </c>
      <c r="I14" s="2"/>
      <c r="J14" s="2" t="s">
        <v>318</v>
      </c>
      <c r="K14" s="2"/>
      <c r="L14" s="2" t="s">
        <v>319</v>
      </c>
    </row>
    <row r="18" spans="2:12" x14ac:dyDescent="0.25">
      <c r="B18" t="s">
        <v>240</v>
      </c>
      <c r="C18" t="s">
        <v>241</v>
      </c>
      <c r="D18" t="s">
        <v>242</v>
      </c>
      <c r="E18" t="s">
        <v>243</v>
      </c>
      <c r="F18" t="s">
        <v>328</v>
      </c>
      <c r="G18" t="s">
        <v>331</v>
      </c>
      <c r="H18" t="s">
        <v>244</v>
      </c>
      <c r="I18" s="46" t="s">
        <v>330</v>
      </c>
      <c r="J18" t="s">
        <v>245</v>
      </c>
      <c r="K18" s="46" t="s">
        <v>329</v>
      </c>
      <c r="L18" t="s">
        <v>246</v>
      </c>
    </row>
    <row r="19" spans="2:12" x14ac:dyDescent="0.25">
      <c r="B19" t="s">
        <v>247</v>
      </c>
      <c r="C19" t="s">
        <v>248</v>
      </c>
      <c r="D19" t="s">
        <v>249</v>
      </c>
      <c r="E19" t="s">
        <v>250</v>
      </c>
      <c r="F19" t="s">
        <v>332</v>
      </c>
      <c r="G19" t="s">
        <v>251</v>
      </c>
      <c r="H19" t="s">
        <v>252</v>
      </c>
      <c r="I19" s="46" t="s">
        <v>333</v>
      </c>
      <c r="J19" t="s">
        <v>253</v>
      </c>
      <c r="K19" s="46" t="s">
        <v>334</v>
      </c>
      <c r="L19" t="s">
        <v>254</v>
      </c>
    </row>
    <row r="20" spans="2:12" x14ac:dyDescent="0.25">
      <c r="B20" t="s">
        <v>255</v>
      </c>
      <c r="C20" t="s">
        <v>256</v>
      </c>
      <c r="D20" t="s">
        <v>257</v>
      </c>
      <c r="E20" t="s">
        <v>258</v>
      </c>
      <c r="F20" t="s">
        <v>259</v>
      </c>
      <c r="G20" t="s">
        <v>335</v>
      </c>
      <c r="H20" t="s">
        <v>260</v>
      </c>
      <c r="I20" s="46" t="s">
        <v>336</v>
      </c>
      <c r="J20" t="s">
        <v>261</v>
      </c>
      <c r="K20" s="46" t="s">
        <v>337</v>
      </c>
      <c r="L20" t="s">
        <v>262</v>
      </c>
    </row>
    <row r="21" spans="2:12" x14ac:dyDescent="0.25">
      <c r="B21" t="s">
        <v>263</v>
      </c>
      <c r="C21" t="s">
        <v>264</v>
      </c>
      <c r="D21">
        <v>2014</v>
      </c>
      <c r="E21" t="s">
        <v>266</v>
      </c>
      <c r="F21" t="s">
        <v>267</v>
      </c>
      <c r="G21" t="s">
        <v>338</v>
      </c>
      <c r="H21" t="s">
        <v>267</v>
      </c>
      <c r="I21" s="46" t="s">
        <v>338</v>
      </c>
      <c r="J21" t="s">
        <v>267</v>
      </c>
      <c r="K21" s="46" t="s">
        <v>338</v>
      </c>
      <c r="L21" t="s">
        <v>268</v>
      </c>
    </row>
    <row r="22" spans="2:12" x14ac:dyDescent="0.25">
      <c r="B22" t="s">
        <v>269</v>
      </c>
      <c r="C22" t="s">
        <v>270</v>
      </c>
      <c r="D22" t="s">
        <v>271</v>
      </c>
      <c r="E22" t="s">
        <v>272</v>
      </c>
      <c r="F22" t="s">
        <v>273</v>
      </c>
      <c r="G22" t="s">
        <v>339</v>
      </c>
      <c r="H22" t="s">
        <v>274</v>
      </c>
      <c r="I22" s="46" t="s">
        <v>340</v>
      </c>
      <c r="J22" t="s">
        <v>275</v>
      </c>
      <c r="K22" s="46" t="s">
        <v>341</v>
      </c>
      <c r="L22" t="s">
        <v>276</v>
      </c>
    </row>
    <row r="23" spans="2:12" x14ac:dyDescent="0.25">
      <c r="B23" t="s">
        <v>277</v>
      </c>
      <c r="C23" t="s">
        <v>277</v>
      </c>
      <c r="D23">
        <v>2017</v>
      </c>
      <c r="E23" t="s">
        <v>279</v>
      </c>
      <c r="F23" t="s">
        <v>280</v>
      </c>
      <c r="G23" t="s">
        <v>342</v>
      </c>
      <c r="H23" t="s">
        <v>281</v>
      </c>
      <c r="I23" s="46" t="s">
        <v>343</v>
      </c>
      <c r="J23" t="s">
        <v>282</v>
      </c>
      <c r="K23" s="46" t="s">
        <v>344</v>
      </c>
      <c r="L23" t="s">
        <v>283</v>
      </c>
    </row>
    <row r="24" spans="2:12" x14ac:dyDescent="0.25">
      <c r="B24" t="s">
        <v>284</v>
      </c>
      <c r="C24" t="s">
        <v>284</v>
      </c>
      <c r="D24">
        <v>2012</v>
      </c>
      <c r="E24" t="s">
        <v>286</v>
      </c>
      <c r="F24" t="s">
        <v>287</v>
      </c>
      <c r="G24" t="s">
        <v>341</v>
      </c>
      <c r="H24" t="s">
        <v>288</v>
      </c>
      <c r="I24" s="46" t="s">
        <v>345</v>
      </c>
      <c r="J24" t="s">
        <v>289</v>
      </c>
      <c r="K24" s="46" t="s">
        <v>346</v>
      </c>
      <c r="L24" t="s">
        <v>290</v>
      </c>
    </row>
    <row r="25" spans="2:12" x14ac:dyDescent="0.25">
      <c r="B25" t="s">
        <v>291</v>
      </c>
      <c r="C25" t="s">
        <v>292</v>
      </c>
      <c r="D25" t="s">
        <v>293</v>
      </c>
      <c r="E25" t="s">
        <v>294</v>
      </c>
      <c r="F25" t="s">
        <v>295</v>
      </c>
      <c r="G25" t="s">
        <v>347</v>
      </c>
      <c r="H25" t="s">
        <v>296</v>
      </c>
      <c r="I25" s="46" t="s">
        <v>348</v>
      </c>
      <c r="J25" t="s">
        <v>297</v>
      </c>
      <c r="K25" s="46" t="s">
        <v>349</v>
      </c>
      <c r="L25" t="s">
        <v>298</v>
      </c>
    </row>
    <row r="26" spans="2:12" x14ac:dyDescent="0.25">
      <c r="B26" t="s">
        <v>299</v>
      </c>
      <c r="C26" t="s">
        <v>300</v>
      </c>
      <c r="D26" s="45">
        <v>43007</v>
      </c>
      <c r="E26" t="s">
        <v>302</v>
      </c>
      <c r="F26" t="s">
        <v>287</v>
      </c>
      <c r="G26" t="s">
        <v>341</v>
      </c>
      <c r="H26" t="s">
        <v>303</v>
      </c>
      <c r="I26" s="46" t="s">
        <v>350</v>
      </c>
      <c r="J26" t="s">
        <v>304</v>
      </c>
      <c r="K26" s="46" t="s">
        <v>347</v>
      </c>
      <c r="L26" t="s">
        <v>305</v>
      </c>
    </row>
    <row r="27" spans="2:12" x14ac:dyDescent="0.25">
      <c r="B27" t="s">
        <v>306</v>
      </c>
      <c r="C27" t="s">
        <v>307</v>
      </c>
      <c r="D27">
        <v>2017</v>
      </c>
      <c r="E27" t="s">
        <v>308</v>
      </c>
      <c r="F27" t="s">
        <v>295</v>
      </c>
      <c r="G27" t="s">
        <v>347</v>
      </c>
      <c r="H27" t="s">
        <v>309</v>
      </c>
      <c r="I27" s="46" t="s">
        <v>351</v>
      </c>
      <c r="J27" t="s">
        <v>310</v>
      </c>
      <c r="K27" s="46" t="s">
        <v>352</v>
      </c>
      <c r="L27" t="s">
        <v>311</v>
      </c>
    </row>
    <row r="28" spans="2:12" x14ac:dyDescent="0.25">
      <c r="B28" t="s">
        <v>312</v>
      </c>
      <c r="C28" t="s">
        <v>313</v>
      </c>
      <c r="D28">
        <v>2020</v>
      </c>
      <c r="E28" t="s">
        <v>315</v>
      </c>
      <c r="F28" t="s">
        <v>316</v>
      </c>
      <c r="G28" t="s">
        <v>353</v>
      </c>
      <c r="H28" t="s">
        <v>317</v>
      </c>
      <c r="I28" s="46" t="s">
        <v>354</v>
      </c>
      <c r="J28" t="s">
        <v>318</v>
      </c>
      <c r="K28" s="46" t="s">
        <v>355</v>
      </c>
      <c r="L28" t="s">
        <v>319</v>
      </c>
    </row>
    <row r="31" spans="2:12" x14ac:dyDescent="0.25">
      <c r="B31" t="s">
        <v>240</v>
      </c>
      <c r="C31" t="s">
        <v>241</v>
      </c>
      <c r="D31" t="s">
        <v>242</v>
      </c>
      <c r="E31" t="s">
        <v>243</v>
      </c>
      <c r="F31" t="s">
        <v>328</v>
      </c>
      <c r="G31" t="s">
        <v>331</v>
      </c>
      <c r="H31" t="s">
        <v>244</v>
      </c>
      <c r="I31" s="46" t="s">
        <v>330</v>
      </c>
      <c r="J31" t="s">
        <v>245</v>
      </c>
      <c r="K31" s="46" t="s">
        <v>329</v>
      </c>
      <c r="L31" t="s">
        <v>246</v>
      </c>
    </row>
    <row r="32" spans="2:12" x14ac:dyDescent="0.25">
      <c r="B32" t="s">
        <v>247</v>
      </c>
      <c r="C32" t="s">
        <v>248</v>
      </c>
      <c r="D32" t="s">
        <v>249</v>
      </c>
      <c r="E32" t="s">
        <v>250</v>
      </c>
      <c r="F32" t="s">
        <v>332</v>
      </c>
      <c r="G32" t="s">
        <v>251</v>
      </c>
      <c r="H32" t="s">
        <v>252</v>
      </c>
      <c r="I32" s="46" t="s">
        <v>333</v>
      </c>
      <c r="J32" t="s">
        <v>253</v>
      </c>
      <c r="K32" s="46" t="s">
        <v>334</v>
      </c>
      <c r="L32" t="s">
        <v>356</v>
      </c>
    </row>
    <row r="33" spans="2:12" x14ac:dyDescent="0.25">
      <c r="B33" t="s">
        <v>255</v>
      </c>
      <c r="C33" t="s">
        <v>256</v>
      </c>
      <c r="D33" t="s">
        <v>257</v>
      </c>
      <c r="E33" t="s">
        <v>258</v>
      </c>
      <c r="F33" t="s">
        <v>259</v>
      </c>
      <c r="G33" t="s">
        <v>335</v>
      </c>
      <c r="H33" t="s">
        <v>260</v>
      </c>
      <c r="I33" s="46" t="s">
        <v>336</v>
      </c>
      <c r="J33" t="s">
        <v>261</v>
      </c>
      <c r="K33" s="46" t="s">
        <v>337</v>
      </c>
      <c r="L33" t="s">
        <v>357</v>
      </c>
    </row>
    <row r="34" spans="2:12" x14ac:dyDescent="0.25">
      <c r="B34" t="s">
        <v>263</v>
      </c>
      <c r="C34" t="s">
        <v>264</v>
      </c>
      <c r="D34">
        <v>2014</v>
      </c>
      <c r="E34" t="s">
        <v>266</v>
      </c>
      <c r="F34" t="s">
        <v>267</v>
      </c>
      <c r="G34" t="s">
        <v>338</v>
      </c>
      <c r="H34" t="s">
        <v>267</v>
      </c>
      <c r="I34" s="46" t="s">
        <v>338</v>
      </c>
      <c r="J34" t="s">
        <v>267</v>
      </c>
      <c r="K34" s="46" t="s">
        <v>338</v>
      </c>
      <c r="L34" t="s">
        <v>358</v>
      </c>
    </row>
    <row r="35" spans="2:12" x14ac:dyDescent="0.25">
      <c r="B35" t="s">
        <v>269</v>
      </c>
      <c r="C35" t="s">
        <v>270</v>
      </c>
      <c r="D35" t="s">
        <v>271</v>
      </c>
      <c r="E35" t="s">
        <v>272</v>
      </c>
      <c r="F35" t="s">
        <v>273</v>
      </c>
      <c r="G35" t="s">
        <v>339</v>
      </c>
      <c r="H35" t="s">
        <v>274</v>
      </c>
      <c r="I35" s="46" t="s">
        <v>340</v>
      </c>
      <c r="J35" t="s">
        <v>275</v>
      </c>
      <c r="K35" s="46" t="s">
        <v>341</v>
      </c>
      <c r="L35" t="s">
        <v>359</v>
      </c>
    </row>
    <row r="36" spans="2:12" x14ac:dyDescent="0.25">
      <c r="B36" t="s">
        <v>277</v>
      </c>
      <c r="C36" t="s">
        <v>277</v>
      </c>
      <c r="D36">
        <v>2017</v>
      </c>
      <c r="E36" t="s">
        <v>279</v>
      </c>
      <c r="F36" t="s">
        <v>280</v>
      </c>
      <c r="G36" t="s">
        <v>342</v>
      </c>
      <c r="H36" t="s">
        <v>281</v>
      </c>
      <c r="I36" s="46" t="s">
        <v>343</v>
      </c>
      <c r="J36" t="s">
        <v>282</v>
      </c>
      <c r="K36" s="46" t="s">
        <v>344</v>
      </c>
      <c r="L36" t="s">
        <v>360</v>
      </c>
    </row>
    <row r="37" spans="2:12" x14ac:dyDescent="0.25">
      <c r="B37" t="s">
        <v>284</v>
      </c>
      <c r="C37" t="s">
        <v>284</v>
      </c>
      <c r="D37">
        <v>2012</v>
      </c>
      <c r="E37" t="s">
        <v>286</v>
      </c>
      <c r="F37" t="s">
        <v>287</v>
      </c>
      <c r="G37" t="s">
        <v>341</v>
      </c>
      <c r="H37" t="s">
        <v>288</v>
      </c>
      <c r="I37" s="46" t="s">
        <v>345</v>
      </c>
      <c r="J37" t="s">
        <v>289</v>
      </c>
      <c r="K37" s="46" t="s">
        <v>346</v>
      </c>
      <c r="L37" t="s">
        <v>361</v>
      </c>
    </row>
    <row r="38" spans="2:12" x14ac:dyDescent="0.25">
      <c r="B38" t="s">
        <v>291</v>
      </c>
      <c r="C38" t="s">
        <v>292</v>
      </c>
      <c r="D38" t="s">
        <v>293</v>
      </c>
      <c r="E38" t="s">
        <v>294</v>
      </c>
      <c r="F38" t="s">
        <v>295</v>
      </c>
      <c r="G38" t="s">
        <v>347</v>
      </c>
      <c r="H38" t="s">
        <v>296</v>
      </c>
      <c r="I38" s="46" t="s">
        <v>348</v>
      </c>
      <c r="J38" t="s">
        <v>297</v>
      </c>
      <c r="K38" s="46" t="s">
        <v>349</v>
      </c>
      <c r="L38" t="s">
        <v>362</v>
      </c>
    </row>
    <row r="39" spans="2:12" x14ac:dyDescent="0.25">
      <c r="B39" t="s">
        <v>299</v>
      </c>
      <c r="C39" t="s">
        <v>300</v>
      </c>
      <c r="D39" s="45">
        <v>43007</v>
      </c>
      <c r="E39" t="s">
        <v>302</v>
      </c>
      <c r="F39" t="s">
        <v>287</v>
      </c>
      <c r="G39" t="s">
        <v>341</v>
      </c>
      <c r="H39" t="s">
        <v>303</v>
      </c>
      <c r="I39" s="46" t="s">
        <v>350</v>
      </c>
      <c r="J39" t="s">
        <v>304</v>
      </c>
      <c r="K39" s="46" t="s">
        <v>347</v>
      </c>
      <c r="L39" t="s">
        <v>363</v>
      </c>
    </row>
    <row r="40" spans="2:12" x14ac:dyDescent="0.25">
      <c r="B40" t="s">
        <v>306</v>
      </c>
      <c r="C40" t="s">
        <v>307</v>
      </c>
      <c r="D40">
        <v>2017</v>
      </c>
      <c r="E40" t="s">
        <v>308</v>
      </c>
      <c r="F40" t="s">
        <v>295</v>
      </c>
      <c r="G40" t="s">
        <v>347</v>
      </c>
      <c r="H40" t="s">
        <v>309</v>
      </c>
      <c r="I40" s="46" t="s">
        <v>351</v>
      </c>
      <c r="J40" t="s">
        <v>310</v>
      </c>
      <c r="K40" s="46" t="s">
        <v>352</v>
      </c>
      <c r="L40" t="s">
        <v>364</v>
      </c>
    </row>
    <row r="41" spans="2:12" x14ac:dyDescent="0.25">
      <c r="B41" t="s">
        <v>312</v>
      </c>
      <c r="C41" t="s">
        <v>313</v>
      </c>
      <c r="D41">
        <v>2020</v>
      </c>
      <c r="E41" t="s">
        <v>315</v>
      </c>
      <c r="F41" t="s">
        <v>316</v>
      </c>
      <c r="G41" t="s">
        <v>353</v>
      </c>
      <c r="H41" t="s">
        <v>317</v>
      </c>
      <c r="I41" s="46" t="s">
        <v>354</v>
      </c>
      <c r="J41" t="s">
        <v>318</v>
      </c>
      <c r="K41" s="46" t="s">
        <v>355</v>
      </c>
      <c r="L41" t="s">
        <v>365</v>
      </c>
    </row>
    <row r="42" spans="2:12" x14ac:dyDescent="0.25">
      <c r="B42" t="s">
        <v>366</v>
      </c>
      <c r="C42" t="s">
        <v>367</v>
      </c>
      <c r="D42">
        <v>2019</v>
      </c>
      <c r="E42" t="s">
        <v>368</v>
      </c>
      <c r="F42" t="s">
        <v>369</v>
      </c>
      <c r="G42" t="s">
        <v>370</v>
      </c>
      <c r="H42" t="s">
        <v>371</v>
      </c>
      <c r="I42" s="46" t="s">
        <v>372</v>
      </c>
      <c r="J42" t="s">
        <v>373</v>
      </c>
      <c r="K42" s="46" t="s">
        <v>374</v>
      </c>
      <c r="L42" t="s">
        <v>375</v>
      </c>
    </row>
    <row r="43" spans="2:12" x14ac:dyDescent="0.25">
      <c r="B43" t="s">
        <v>376</v>
      </c>
      <c r="C43" t="s">
        <v>377</v>
      </c>
      <c r="D43" t="s">
        <v>378</v>
      </c>
      <c r="E43" t="s">
        <v>379</v>
      </c>
      <c r="F43" t="s">
        <v>380</v>
      </c>
      <c r="G43" t="s">
        <v>381</v>
      </c>
      <c r="H43" t="s">
        <v>382</v>
      </c>
      <c r="I43" s="46" t="s">
        <v>383</v>
      </c>
      <c r="J43" t="s">
        <v>384</v>
      </c>
      <c r="K43" s="46" t="s">
        <v>385</v>
      </c>
      <c r="L43" t="s">
        <v>386</v>
      </c>
    </row>
    <row r="44" spans="2:12" x14ac:dyDescent="0.25">
      <c r="B44" t="s">
        <v>387</v>
      </c>
      <c r="C44" t="s">
        <v>388</v>
      </c>
      <c r="D44" t="s">
        <v>389</v>
      </c>
      <c r="E44" t="s">
        <v>390</v>
      </c>
      <c r="F44" t="s">
        <v>391</v>
      </c>
      <c r="G44" t="s">
        <v>392</v>
      </c>
      <c r="H44" t="s">
        <v>393</v>
      </c>
      <c r="I44" s="46" t="s">
        <v>394</v>
      </c>
      <c r="J44" t="s">
        <v>395</v>
      </c>
      <c r="K44" s="46" t="s">
        <v>338</v>
      </c>
      <c r="L44" t="s">
        <v>396</v>
      </c>
    </row>
    <row r="45" spans="2:12" x14ac:dyDescent="0.25">
      <c r="B45" t="s">
        <v>397</v>
      </c>
      <c r="C45" t="s">
        <v>398</v>
      </c>
      <c r="D45" t="s">
        <v>399</v>
      </c>
      <c r="E45" t="s">
        <v>400</v>
      </c>
      <c r="F45" t="s">
        <v>401</v>
      </c>
      <c r="G45" t="s">
        <v>402</v>
      </c>
      <c r="H45" t="s">
        <v>403</v>
      </c>
      <c r="I45" s="46" t="s">
        <v>404</v>
      </c>
      <c r="J45" t="s">
        <v>405</v>
      </c>
      <c r="K45" s="46" t="s">
        <v>406</v>
      </c>
      <c r="L45" t="s">
        <v>407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9"/>
  <sheetViews>
    <sheetView workbookViewId="0">
      <selection activeCell="H7" sqref="H7:H17"/>
    </sheetView>
  </sheetViews>
  <sheetFormatPr defaultRowHeight="15" x14ac:dyDescent="0.25"/>
  <cols>
    <col min="2" max="2" width="22.7109375" bestFit="1" customWidth="1"/>
    <col min="3" max="3" width="11" customWidth="1"/>
    <col min="4" max="4" width="15.140625" style="1" bestFit="1" customWidth="1"/>
    <col min="5" max="5" width="14.85546875" customWidth="1"/>
    <col min="6" max="6" width="8.140625" customWidth="1"/>
    <col min="7" max="7" width="13.7109375" style="1" bestFit="1" customWidth="1"/>
    <col min="8" max="8" width="13.7109375" style="1" customWidth="1"/>
    <col min="9" max="9" width="26.140625" customWidth="1"/>
  </cols>
  <sheetData>
    <row r="1" spans="2:10" ht="15.75" thickBot="1" x14ac:dyDescent="0.3"/>
    <row r="2" spans="2:10" ht="15.75" thickBot="1" x14ac:dyDescent="0.3">
      <c r="B2" s="55" t="s">
        <v>42</v>
      </c>
      <c r="C2" s="56"/>
      <c r="D2" s="57"/>
      <c r="J2" s="6"/>
    </row>
    <row r="3" spans="2:10" x14ac:dyDescent="0.25">
      <c r="B3" s="21" t="s">
        <v>45</v>
      </c>
      <c r="C3" s="22" t="s">
        <v>40</v>
      </c>
      <c r="D3" s="23" t="s">
        <v>37</v>
      </c>
      <c r="I3" s="6"/>
      <c r="J3" s="6"/>
    </row>
    <row r="4" spans="2:10" x14ac:dyDescent="0.25">
      <c r="B4" s="11" t="s">
        <v>0</v>
      </c>
      <c r="C4" s="5">
        <v>2</v>
      </c>
      <c r="D4" s="12">
        <v>4000000</v>
      </c>
      <c r="I4" s="6"/>
      <c r="J4" s="6"/>
    </row>
    <row r="5" spans="2:10" ht="15.75" thickBot="1" x14ac:dyDescent="0.3">
      <c r="B5" s="18" t="s">
        <v>1</v>
      </c>
      <c r="C5" s="19" t="s">
        <v>2</v>
      </c>
      <c r="D5" s="20">
        <v>6000000</v>
      </c>
      <c r="I5" s="6"/>
      <c r="J5" s="6"/>
    </row>
    <row r="6" spans="2:10" ht="15.75" thickBot="1" x14ac:dyDescent="0.3">
      <c r="B6" s="55" t="s">
        <v>34</v>
      </c>
      <c r="C6" s="56"/>
      <c r="D6" s="26">
        <f>SUM(D4:D5)</f>
        <v>10000000</v>
      </c>
      <c r="I6" s="6"/>
      <c r="J6" s="6"/>
    </row>
    <row r="7" spans="2:10" ht="15.75" thickBot="1" x14ac:dyDescent="0.3">
      <c r="B7" s="6"/>
      <c r="C7" s="6"/>
      <c r="D7" s="8"/>
      <c r="I7" s="6">
        <v>2</v>
      </c>
      <c r="J7" s="6"/>
    </row>
    <row r="8" spans="2:10" ht="15.75" thickBot="1" x14ac:dyDescent="0.3">
      <c r="B8" s="58" t="s">
        <v>43</v>
      </c>
      <c r="C8" s="59"/>
      <c r="D8" s="59"/>
      <c r="E8" s="60"/>
      <c r="I8" s="6">
        <v>2</v>
      </c>
      <c r="J8" s="6"/>
    </row>
    <row r="9" spans="2:10" x14ac:dyDescent="0.25">
      <c r="B9" s="21" t="s">
        <v>45</v>
      </c>
      <c r="C9" s="22" t="s">
        <v>40</v>
      </c>
      <c r="D9" s="24" t="s">
        <v>37</v>
      </c>
      <c r="E9" s="23" t="s">
        <v>39</v>
      </c>
      <c r="I9" s="6"/>
      <c r="J9" s="6"/>
    </row>
    <row r="10" spans="2:10" x14ac:dyDescent="0.25">
      <c r="B10" s="11" t="s">
        <v>41</v>
      </c>
      <c r="C10" s="16">
        <v>400</v>
      </c>
      <c r="D10" s="10">
        <v>2000</v>
      </c>
      <c r="E10" s="12">
        <f>C10*D10</f>
        <v>800000</v>
      </c>
      <c r="I10" s="6">
        <v>2</v>
      </c>
    </row>
    <row r="11" spans="2:10" x14ac:dyDescent="0.25">
      <c r="B11" s="11" t="s">
        <v>0</v>
      </c>
      <c r="C11" s="5">
        <v>2</v>
      </c>
      <c r="D11" s="10"/>
      <c r="E11" s="12"/>
      <c r="I11" s="6">
        <v>2</v>
      </c>
    </row>
    <row r="12" spans="2:10" x14ac:dyDescent="0.25">
      <c r="B12" s="11" t="s">
        <v>3</v>
      </c>
      <c r="C12" s="5">
        <v>400</v>
      </c>
      <c r="D12" s="10">
        <v>2000</v>
      </c>
      <c r="E12" s="12">
        <f>C12*D12</f>
        <v>800000</v>
      </c>
      <c r="I12" s="6">
        <v>2</v>
      </c>
    </row>
    <row r="13" spans="2:10" x14ac:dyDescent="0.25">
      <c r="B13" s="11" t="s">
        <v>4</v>
      </c>
      <c r="C13" s="5"/>
      <c r="D13" s="10"/>
      <c r="E13" s="12">
        <v>6000000</v>
      </c>
      <c r="I13" s="6">
        <v>2</v>
      </c>
    </row>
    <row r="14" spans="2:10" x14ac:dyDescent="0.25">
      <c r="B14" s="11" t="s">
        <v>46</v>
      </c>
      <c r="C14" s="5"/>
      <c r="D14" s="10"/>
      <c r="E14" s="12"/>
    </row>
    <row r="15" spans="2:10" x14ac:dyDescent="0.25">
      <c r="B15" s="11" t="s">
        <v>36</v>
      </c>
      <c r="C15" s="5"/>
      <c r="D15" s="10"/>
      <c r="E15" s="12">
        <v>11760000</v>
      </c>
      <c r="I15" s="6">
        <v>2</v>
      </c>
    </row>
    <row r="16" spans="2:10" ht="15.75" thickBot="1" x14ac:dyDescent="0.3">
      <c r="B16" s="13" t="s">
        <v>38</v>
      </c>
      <c r="C16" s="14">
        <v>400</v>
      </c>
      <c r="D16" s="17"/>
      <c r="E16" s="15"/>
      <c r="I16" s="6">
        <v>2</v>
      </c>
    </row>
    <row r="17" spans="2:9" ht="15.75" thickBot="1" x14ac:dyDescent="0.3">
      <c r="B17" s="58" t="s">
        <v>34</v>
      </c>
      <c r="C17" s="59"/>
      <c r="D17" s="61"/>
      <c r="E17" s="26">
        <f>SUM(E9:E16)</f>
        <v>19360000</v>
      </c>
      <c r="G17" s="1" t="s">
        <v>53</v>
      </c>
      <c r="I17" s="6">
        <v>2</v>
      </c>
    </row>
    <row r="19" spans="2:9" x14ac:dyDescent="0.25">
      <c r="B19" s="9" t="s">
        <v>44</v>
      </c>
      <c r="H19" s="27"/>
      <c r="I19">
        <f>SUM(I7:I8,I10,I11,I12,I13,I15,I16,I17)</f>
        <v>18</v>
      </c>
    </row>
  </sheetData>
  <mergeCells count="4">
    <mergeCell ref="B2:D2"/>
    <mergeCell ref="B6:C6"/>
    <mergeCell ref="B8:E8"/>
    <mergeCell ref="B17:D17"/>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6"/>
  <sheetViews>
    <sheetView topLeftCell="A8" workbookViewId="0">
      <selection activeCell="E37" sqref="E37"/>
    </sheetView>
  </sheetViews>
  <sheetFormatPr defaultRowHeight="15" x14ac:dyDescent="0.25"/>
  <cols>
    <col min="2" max="2" width="15.7109375" bestFit="1" customWidth="1"/>
    <col min="3" max="3" width="17.7109375" customWidth="1"/>
    <col min="5" max="5" width="16.7109375" bestFit="1" customWidth="1"/>
    <col min="6" max="6" width="14.42578125" bestFit="1" customWidth="1"/>
  </cols>
  <sheetData>
    <row r="1" spans="2:6" ht="15.75" thickBot="1" x14ac:dyDescent="0.3"/>
    <row r="2" spans="2:6" x14ac:dyDescent="0.25">
      <c r="B2" s="62" t="s">
        <v>54</v>
      </c>
      <c r="C2" s="63"/>
      <c r="E2" s="62" t="s">
        <v>112</v>
      </c>
      <c r="F2" s="63"/>
    </row>
    <row r="3" spans="2:6" x14ac:dyDescent="0.25">
      <c r="B3" s="33" t="s">
        <v>59</v>
      </c>
      <c r="C3" s="34" t="s">
        <v>60</v>
      </c>
      <c r="E3" s="33" t="s">
        <v>59</v>
      </c>
      <c r="F3" s="34" t="s">
        <v>60</v>
      </c>
    </row>
    <row r="4" spans="2:6" x14ac:dyDescent="0.25">
      <c r="B4" s="29" t="s">
        <v>55</v>
      </c>
      <c r="C4" s="30" t="s">
        <v>61</v>
      </c>
      <c r="E4" s="29" t="s">
        <v>113</v>
      </c>
      <c r="F4" s="30" t="s">
        <v>123</v>
      </c>
    </row>
    <row r="5" spans="2:6" x14ac:dyDescent="0.25">
      <c r="B5" s="29" t="s">
        <v>56</v>
      </c>
      <c r="C5" s="30" t="s">
        <v>62</v>
      </c>
      <c r="E5" s="29" t="s">
        <v>114</v>
      </c>
      <c r="F5" s="30" t="s">
        <v>124</v>
      </c>
    </row>
    <row r="6" spans="2:6" x14ac:dyDescent="0.25">
      <c r="B6" s="29" t="s">
        <v>57</v>
      </c>
      <c r="C6" s="30" t="s">
        <v>63</v>
      </c>
      <c r="E6" s="29" t="s">
        <v>115</v>
      </c>
      <c r="F6" s="30" t="s">
        <v>125</v>
      </c>
    </row>
    <row r="7" spans="2:6" x14ac:dyDescent="0.25">
      <c r="B7" s="29" t="s">
        <v>58</v>
      </c>
      <c r="C7" s="30" t="s">
        <v>64</v>
      </c>
      <c r="E7" s="29" t="s">
        <v>116</v>
      </c>
      <c r="F7" s="30" t="s">
        <v>126</v>
      </c>
    </row>
    <row r="8" spans="2:6" x14ac:dyDescent="0.25">
      <c r="B8" s="29" t="s">
        <v>67</v>
      </c>
      <c r="C8" s="30" t="s">
        <v>65</v>
      </c>
      <c r="E8" s="29" t="s">
        <v>119</v>
      </c>
      <c r="F8" s="30" t="s">
        <v>127</v>
      </c>
    </row>
    <row r="9" spans="2:6" x14ac:dyDescent="0.25">
      <c r="B9" s="29" t="s">
        <v>68</v>
      </c>
      <c r="C9" s="30" t="s">
        <v>66</v>
      </c>
      <c r="E9" s="29" t="s">
        <v>117</v>
      </c>
      <c r="F9" s="30" t="s">
        <v>63</v>
      </c>
    </row>
    <row r="10" spans="2:6" x14ac:dyDescent="0.25">
      <c r="B10" s="29" t="s">
        <v>69</v>
      </c>
      <c r="C10" s="30" t="s">
        <v>80</v>
      </c>
      <c r="E10" s="29" t="s">
        <v>118</v>
      </c>
      <c r="F10" s="30" t="s">
        <v>128</v>
      </c>
    </row>
    <row r="11" spans="2:6" x14ac:dyDescent="0.25">
      <c r="B11" s="29" t="s">
        <v>70</v>
      </c>
      <c r="C11" s="30" t="s">
        <v>81</v>
      </c>
      <c r="E11" s="29" t="s">
        <v>120</v>
      </c>
      <c r="F11" s="30" t="s">
        <v>129</v>
      </c>
    </row>
    <row r="12" spans="2:6" x14ac:dyDescent="0.25">
      <c r="B12" s="29" t="s">
        <v>71</v>
      </c>
      <c r="C12" s="30" t="s">
        <v>82</v>
      </c>
      <c r="E12" s="29" t="s">
        <v>121</v>
      </c>
      <c r="F12" s="30" t="s">
        <v>130</v>
      </c>
    </row>
    <row r="13" spans="2:6" x14ac:dyDescent="0.25">
      <c r="B13" s="29" t="s">
        <v>72</v>
      </c>
      <c r="C13" s="30" t="s">
        <v>83</v>
      </c>
      <c r="E13" s="29" t="s">
        <v>122</v>
      </c>
      <c r="F13" s="30" t="s">
        <v>132</v>
      </c>
    </row>
    <row r="14" spans="2:6" x14ac:dyDescent="0.25">
      <c r="B14" s="29" t="s">
        <v>73</v>
      </c>
      <c r="C14" s="30" t="s">
        <v>84</v>
      </c>
      <c r="E14" s="29" t="s">
        <v>131</v>
      </c>
      <c r="F14" s="30" t="s">
        <v>133</v>
      </c>
    </row>
    <row r="15" spans="2:6" x14ac:dyDescent="0.25">
      <c r="B15" s="29" t="s">
        <v>74</v>
      </c>
      <c r="C15" s="30" t="s">
        <v>92</v>
      </c>
      <c r="E15" s="29" t="s">
        <v>132</v>
      </c>
      <c r="F15" s="30" t="s">
        <v>134</v>
      </c>
    </row>
    <row r="16" spans="2:6" x14ac:dyDescent="0.25">
      <c r="B16" s="29" t="s">
        <v>47</v>
      </c>
      <c r="C16" s="30" t="s">
        <v>93</v>
      </c>
      <c r="E16" s="29" t="s">
        <v>133</v>
      </c>
      <c r="F16" s="30"/>
    </row>
    <row r="17" spans="2:6" x14ac:dyDescent="0.25">
      <c r="B17" s="29" t="s">
        <v>48</v>
      </c>
      <c r="C17" s="30" t="s">
        <v>94</v>
      </c>
      <c r="E17" s="29" t="s">
        <v>135</v>
      </c>
      <c r="F17" s="30"/>
    </row>
    <row r="18" spans="2:6" x14ac:dyDescent="0.25">
      <c r="B18" s="29" t="s">
        <v>49</v>
      </c>
      <c r="C18" s="30" t="s">
        <v>95</v>
      </c>
      <c r="E18" s="29" t="s">
        <v>136</v>
      </c>
      <c r="F18" s="30"/>
    </row>
    <row r="19" spans="2:6" x14ac:dyDescent="0.25">
      <c r="B19" s="29" t="s">
        <v>50</v>
      </c>
      <c r="C19" s="30" t="s">
        <v>96</v>
      </c>
      <c r="E19" s="29" t="s">
        <v>137</v>
      </c>
      <c r="F19" s="30"/>
    </row>
    <row r="20" spans="2:6" x14ac:dyDescent="0.25">
      <c r="B20" s="29" t="s">
        <v>51</v>
      </c>
      <c r="C20" s="30" t="s">
        <v>97</v>
      </c>
      <c r="E20" s="29" t="s">
        <v>118</v>
      </c>
      <c r="F20" s="30"/>
    </row>
    <row r="21" spans="2:6" x14ac:dyDescent="0.25">
      <c r="B21" s="29" t="s">
        <v>52</v>
      </c>
      <c r="C21" s="30" t="s">
        <v>98</v>
      </c>
      <c r="E21" s="29" t="s">
        <v>120</v>
      </c>
      <c r="F21" s="30"/>
    </row>
    <row r="22" spans="2:6" x14ac:dyDescent="0.25">
      <c r="B22" s="29" t="s">
        <v>76</v>
      </c>
      <c r="C22" s="30" t="s">
        <v>99</v>
      </c>
      <c r="E22" s="29" t="s">
        <v>138</v>
      </c>
      <c r="F22" s="30"/>
    </row>
    <row r="23" spans="2:6" x14ac:dyDescent="0.25">
      <c r="B23" s="29" t="s">
        <v>77</v>
      </c>
      <c r="C23" s="30" t="s">
        <v>100</v>
      </c>
      <c r="E23" s="29" t="s">
        <v>139</v>
      </c>
      <c r="F23" s="30"/>
    </row>
    <row r="24" spans="2:6" x14ac:dyDescent="0.25">
      <c r="B24" s="29" t="s">
        <v>78</v>
      </c>
      <c r="C24" s="30" t="s">
        <v>101</v>
      </c>
      <c r="E24" s="29" t="s">
        <v>140</v>
      </c>
      <c r="F24" s="30"/>
    </row>
    <row r="25" spans="2:6" x14ac:dyDescent="0.25">
      <c r="B25" s="29" t="s">
        <v>75</v>
      </c>
      <c r="C25" s="30" t="s">
        <v>102</v>
      </c>
      <c r="E25" s="29"/>
      <c r="F25" s="30"/>
    </row>
    <row r="26" spans="2:6" x14ac:dyDescent="0.25">
      <c r="B26" s="29" t="s">
        <v>79</v>
      </c>
      <c r="C26" s="30" t="s">
        <v>103</v>
      </c>
      <c r="E26" s="29"/>
      <c r="F26" s="30"/>
    </row>
    <row r="27" spans="2:6" x14ac:dyDescent="0.25">
      <c r="B27" s="29" t="s">
        <v>85</v>
      </c>
      <c r="C27" s="30" t="s">
        <v>104</v>
      </c>
      <c r="E27" s="29"/>
      <c r="F27" s="30"/>
    </row>
    <row r="28" spans="2:6" x14ac:dyDescent="0.25">
      <c r="B28" s="29" t="s">
        <v>86</v>
      </c>
      <c r="C28" s="30" t="s">
        <v>105</v>
      </c>
      <c r="E28" s="29"/>
      <c r="F28" s="30"/>
    </row>
    <row r="29" spans="2:6" x14ac:dyDescent="0.25">
      <c r="B29" s="29" t="s">
        <v>87</v>
      </c>
      <c r="C29" s="30" t="s">
        <v>106</v>
      </c>
      <c r="E29" s="29"/>
      <c r="F29" s="30"/>
    </row>
    <row r="30" spans="2:6" x14ac:dyDescent="0.25">
      <c r="B30" s="29" t="s">
        <v>88</v>
      </c>
      <c r="C30" s="30" t="s">
        <v>107</v>
      </c>
      <c r="E30" s="29"/>
      <c r="F30" s="30"/>
    </row>
    <row r="31" spans="2:6" x14ac:dyDescent="0.25">
      <c r="B31" s="29" t="s">
        <v>89</v>
      </c>
      <c r="C31" s="30" t="s">
        <v>108</v>
      </c>
      <c r="E31" s="29"/>
      <c r="F31" s="30"/>
    </row>
    <row r="32" spans="2:6" x14ac:dyDescent="0.25">
      <c r="B32" s="29" t="s">
        <v>90</v>
      </c>
      <c r="C32" s="30" t="s">
        <v>79</v>
      </c>
      <c r="E32" s="29"/>
      <c r="F32" s="30"/>
    </row>
    <row r="33" spans="2:6" x14ac:dyDescent="0.25">
      <c r="B33" s="29" t="s">
        <v>91</v>
      </c>
      <c r="C33" s="30" t="s">
        <v>109</v>
      </c>
      <c r="E33" s="29"/>
      <c r="F33" s="30"/>
    </row>
    <row r="34" spans="2:6" x14ac:dyDescent="0.25">
      <c r="B34" s="29"/>
      <c r="C34" s="30" t="s">
        <v>110</v>
      </c>
      <c r="E34" s="29"/>
      <c r="F34" s="30"/>
    </row>
    <row r="35" spans="2:6" ht="15.75" thickBot="1" x14ac:dyDescent="0.3">
      <c r="B35" s="31"/>
      <c r="C35" s="32" t="s">
        <v>111</v>
      </c>
      <c r="E35" s="31"/>
      <c r="F35" s="32"/>
    </row>
    <row r="36" spans="2:6" ht="15.75" thickBot="1" x14ac:dyDescent="0.3">
      <c r="B36" s="25">
        <v>30</v>
      </c>
      <c r="C36" s="28">
        <v>32</v>
      </c>
      <c r="E36" s="25">
        <f>COUNTIF(E4:E35,"*")</f>
        <v>21</v>
      </c>
      <c r="F36" s="28">
        <v>32</v>
      </c>
    </row>
  </sheetData>
  <mergeCells count="2">
    <mergeCell ref="B2:C2"/>
    <mergeCell ref="E2:F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39"/>
  <sheetViews>
    <sheetView tabSelected="1" workbookViewId="0">
      <selection activeCell="F13" sqref="F13"/>
    </sheetView>
  </sheetViews>
  <sheetFormatPr defaultRowHeight="15" x14ac:dyDescent="0.25"/>
  <cols>
    <col min="1" max="1" width="4.7109375" style="6" customWidth="1"/>
    <col min="2" max="2" width="19.7109375" bestFit="1" customWidth="1"/>
    <col min="3" max="3" width="13.7109375" style="1" bestFit="1" customWidth="1"/>
  </cols>
  <sheetData>
    <row r="2" spans="1:3" x14ac:dyDescent="0.25">
      <c r="A2" s="64" t="s">
        <v>5</v>
      </c>
      <c r="B2" s="65"/>
      <c r="C2" s="66"/>
    </row>
    <row r="3" spans="1:3" x14ac:dyDescent="0.25">
      <c r="A3" s="5">
        <v>1</v>
      </c>
      <c r="B3" s="2" t="s">
        <v>0</v>
      </c>
      <c r="C3" s="3">
        <v>2500000</v>
      </c>
    </row>
    <row r="4" spans="1:3" x14ac:dyDescent="0.25">
      <c r="A4" s="5">
        <v>2</v>
      </c>
      <c r="B4" s="2" t="s">
        <v>6</v>
      </c>
      <c r="C4" s="3">
        <v>2500000</v>
      </c>
    </row>
    <row r="5" spans="1:3" x14ac:dyDescent="0.25">
      <c r="A5" s="5">
        <v>3</v>
      </c>
      <c r="B5" s="2" t="s">
        <v>7</v>
      </c>
      <c r="C5" s="3">
        <v>2500000</v>
      </c>
    </row>
    <row r="6" spans="1:3" x14ac:dyDescent="0.25">
      <c r="A6" s="69" t="s">
        <v>35</v>
      </c>
      <c r="B6" s="70"/>
      <c r="C6" s="3">
        <f>SUM(C3:C5)</f>
        <v>7500000</v>
      </c>
    </row>
    <row r="7" spans="1:3" x14ac:dyDescent="0.25">
      <c r="A7" s="64" t="s">
        <v>8</v>
      </c>
      <c r="B7" s="65"/>
      <c r="C7" s="66"/>
    </row>
    <row r="8" spans="1:3" x14ac:dyDescent="0.25">
      <c r="A8" s="5">
        <v>1</v>
      </c>
      <c r="B8" s="2" t="s">
        <v>9</v>
      </c>
      <c r="C8" s="3">
        <v>170000</v>
      </c>
    </row>
    <row r="9" spans="1:3" x14ac:dyDescent="0.25">
      <c r="A9" s="5">
        <v>2</v>
      </c>
      <c r="B9" s="2" t="s">
        <v>10</v>
      </c>
      <c r="C9" s="3">
        <v>70000</v>
      </c>
    </row>
    <row r="10" spans="1:3" x14ac:dyDescent="0.25">
      <c r="A10" s="5">
        <v>3</v>
      </c>
      <c r="B10" s="2" t="s">
        <v>11</v>
      </c>
      <c r="C10" s="3">
        <v>20000</v>
      </c>
    </row>
    <row r="11" spans="1:3" x14ac:dyDescent="0.25">
      <c r="A11" s="5">
        <v>4</v>
      </c>
      <c r="B11" s="2" t="s">
        <v>12</v>
      </c>
      <c r="C11" s="3">
        <v>100000</v>
      </c>
    </row>
    <row r="12" spans="1:3" x14ac:dyDescent="0.25">
      <c r="A12" s="69" t="s">
        <v>35</v>
      </c>
      <c r="B12" s="70"/>
      <c r="C12" s="3">
        <f>SUM(C8:C11)</f>
        <v>360000</v>
      </c>
    </row>
    <row r="13" spans="1:3" x14ac:dyDescent="0.25">
      <c r="A13" s="64" t="s">
        <v>13</v>
      </c>
      <c r="B13" s="65"/>
      <c r="C13" s="66"/>
    </row>
    <row r="14" spans="1:3" x14ac:dyDescent="0.25">
      <c r="A14" s="5">
        <v>1</v>
      </c>
      <c r="B14" s="2" t="s">
        <v>14</v>
      </c>
      <c r="C14" s="3">
        <v>320000</v>
      </c>
    </row>
    <row r="15" spans="1:3" x14ac:dyDescent="0.25">
      <c r="A15" s="5">
        <v>2</v>
      </c>
      <c r="B15" s="2" t="s">
        <v>31</v>
      </c>
      <c r="C15" s="3">
        <v>100000</v>
      </c>
    </row>
    <row r="16" spans="1:3" x14ac:dyDescent="0.25">
      <c r="A16" s="5">
        <v>3</v>
      </c>
      <c r="B16" s="2" t="s">
        <v>15</v>
      </c>
      <c r="C16" s="3">
        <v>100000</v>
      </c>
    </row>
    <row r="17" spans="1:3" x14ac:dyDescent="0.25">
      <c r="A17" s="5">
        <v>4</v>
      </c>
      <c r="B17" s="2" t="s">
        <v>16</v>
      </c>
      <c r="C17" s="3">
        <v>50000</v>
      </c>
    </row>
    <row r="18" spans="1:3" x14ac:dyDescent="0.25">
      <c r="A18" s="69" t="s">
        <v>35</v>
      </c>
      <c r="B18" s="70"/>
      <c r="C18" s="3">
        <f>SUM(C14:C17)</f>
        <v>570000</v>
      </c>
    </row>
    <row r="19" spans="1:3" x14ac:dyDescent="0.25">
      <c r="A19" s="64" t="s">
        <v>17</v>
      </c>
      <c r="B19" s="65"/>
      <c r="C19" s="66"/>
    </row>
    <row r="20" spans="1:3" x14ac:dyDescent="0.25">
      <c r="A20" s="5">
        <v>1</v>
      </c>
      <c r="B20" s="2" t="s">
        <v>18</v>
      </c>
      <c r="C20" s="3">
        <v>50000</v>
      </c>
    </row>
    <row r="21" spans="1:3" x14ac:dyDescent="0.25">
      <c r="A21" s="5">
        <v>2</v>
      </c>
      <c r="B21" s="2" t="s">
        <v>19</v>
      </c>
      <c r="C21" s="3">
        <v>40000</v>
      </c>
    </row>
    <row r="22" spans="1:3" x14ac:dyDescent="0.25">
      <c r="A22" s="5">
        <v>3</v>
      </c>
      <c r="B22" s="2" t="s">
        <v>32</v>
      </c>
      <c r="C22" s="3">
        <v>350000</v>
      </c>
    </row>
    <row r="23" spans="1:3" x14ac:dyDescent="0.25">
      <c r="A23" s="5">
        <v>4</v>
      </c>
      <c r="B23" s="2" t="s">
        <v>20</v>
      </c>
      <c r="C23" s="3">
        <v>25000</v>
      </c>
    </row>
    <row r="24" spans="1:3" x14ac:dyDescent="0.25">
      <c r="A24" s="69" t="s">
        <v>35</v>
      </c>
      <c r="B24" s="70"/>
      <c r="C24" s="3">
        <f>SUM(C20:C23)</f>
        <v>465000</v>
      </c>
    </row>
    <row r="25" spans="1:3" x14ac:dyDescent="0.25">
      <c r="A25" s="64" t="s">
        <v>21</v>
      </c>
      <c r="B25" s="65"/>
      <c r="C25" s="66"/>
    </row>
    <row r="26" spans="1:3" x14ac:dyDescent="0.25">
      <c r="A26" s="5">
        <v>1</v>
      </c>
      <c r="B26" s="2" t="s">
        <v>22</v>
      </c>
      <c r="C26" s="3">
        <v>75000</v>
      </c>
    </row>
    <row r="27" spans="1:3" x14ac:dyDescent="0.25">
      <c r="A27" s="5">
        <v>2</v>
      </c>
      <c r="B27" s="2" t="s">
        <v>23</v>
      </c>
      <c r="C27" s="3">
        <v>45000</v>
      </c>
    </row>
    <row r="28" spans="1:3" x14ac:dyDescent="0.25">
      <c r="A28" s="5">
        <v>3</v>
      </c>
      <c r="B28" s="2" t="s">
        <v>24</v>
      </c>
      <c r="C28" s="3">
        <v>45000</v>
      </c>
    </row>
    <row r="29" spans="1:3" x14ac:dyDescent="0.25">
      <c r="A29" s="5">
        <v>4</v>
      </c>
      <c r="B29" s="2" t="s">
        <v>25</v>
      </c>
      <c r="C29" s="3">
        <v>500000</v>
      </c>
    </row>
    <row r="30" spans="1:3" x14ac:dyDescent="0.25">
      <c r="A30" s="69" t="s">
        <v>35</v>
      </c>
      <c r="B30" s="70"/>
      <c r="C30" s="3">
        <f>SUM(C26:C29)</f>
        <v>665000</v>
      </c>
    </row>
    <row r="31" spans="1:3" x14ac:dyDescent="0.25">
      <c r="A31" s="64" t="s">
        <v>26</v>
      </c>
      <c r="B31" s="65"/>
      <c r="C31" s="66"/>
    </row>
    <row r="32" spans="1:3" x14ac:dyDescent="0.25">
      <c r="A32" s="5">
        <v>1</v>
      </c>
      <c r="B32" s="2" t="s">
        <v>33</v>
      </c>
      <c r="C32" s="3">
        <v>1800000</v>
      </c>
    </row>
    <row r="33" spans="1:3" x14ac:dyDescent="0.25">
      <c r="A33" s="69" t="s">
        <v>35</v>
      </c>
      <c r="B33" s="70"/>
      <c r="C33" s="3">
        <f>SUM(C32)</f>
        <v>1800000</v>
      </c>
    </row>
    <row r="34" spans="1:3" x14ac:dyDescent="0.25">
      <c r="A34" s="64" t="s">
        <v>27</v>
      </c>
      <c r="B34" s="65"/>
      <c r="C34" s="66"/>
    </row>
    <row r="35" spans="1:3" x14ac:dyDescent="0.25">
      <c r="A35" s="5">
        <v>1</v>
      </c>
      <c r="B35" s="2" t="s">
        <v>29</v>
      </c>
      <c r="C35" s="3">
        <v>150000</v>
      </c>
    </row>
    <row r="36" spans="1:3" x14ac:dyDescent="0.25">
      <c r="A36" s="5">
        <v>2</v>
      </c>
      <c r="B36" s="2" t="s">
        <v>30</v>
      </c>
      <c r="C36" s="3">
        <v>180000</v>
      </c>
    </row>
    <row r="37" spans="1:3" x14ac:dyDescent="0.25">
      <c r="A37" s="5">
        <v>3</v>
      </c>
      <c r="B37" s="2" t="s">
        <v>28</v>
      </c>
      <c r="C37" s="3">
        <v>70000</v>
      </c>
    </row>
    <row r="38" spans="1:3" x14ac:dyDescent="0.25">
      <c r="A38" s="71" t="s">
        <v>35</v>
      </c>
      <c r="B38" s="72"/>
      <c r="C38" s="7">
        <f>SUM(C35:C37)</f>
        <v>400000</v>
      </c>
    </row>
    <row r="39" spans="1:3" x14ac:dyDescent="0.25">
      <c r="A39" s="67" t="s">
        <v>34</v>
      </c>
      <c r="B39" s="68"/>
      <c r="C39" s="4">
        <f>SUM(C38,C33,C30,C24,C18,C12,C6)</f>
        <v>11760000</v>
      </c>
    </row>
  </sheetData>
  <mergeCells count="15">
    <mergeCell ref="A39:B39"/>
    <mergeCell ref="A6:B6"/>
    <mergeCell ref="A12:B12"/>
    <mergeCell ref="A18:B18"/>
    <mergeCell ref="A24:B24"/>
    <mergeCell ref="A30:B30"/>
    <mergeCell ref="A33:B33"/>
    <mergeCell ref="A38:B38"/>
    <mergeCell ref="A19:C19"/>
    <mergeCell ref="A13:C13"/>
    <mergeCell ref="A2:C2"/>
    <mergeCell ref="A7:C7"/>
    <mergeCell ref="A25:C25"/>
    <mergeCell ref="A31:C31"/>
    <mergeCell ref="A34:C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Income</vt:lpstr>
      <vt:lpstr>Sheet2</vt:lpstr>
      <vt:lpstr>Sheet1</vt:lpstr>
      <vt:lpstr>Sheet3</vt:lpstr>
      <vt:lpstr>RAB</vt:lpstr>
      <vt:lpstr>List Seragam Keluarga</vt:lpstr>
      <vt:lpstr>List Seserahan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DMIADX</cp:lastModifiedBy>
  <dcterms:created xsi:type="dcterms:W3CDTF">2024-11-10T07:17:06Z</dcterms:created>
  <dcterms:modified xsi:type="dcterms:W3CDTF">2025-02-18T01:42:17Z</dcterms:modified>
</cp:coreProperties>
</file>