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University of Chicago/WiDaq/widaq-magis-ssr-v2b/"/>
    </mc:Choice>
  </mc:AlternateContent>
  <xr:revisionPtr revIDLastSave="0" documentId="13_ncr:1_{3F573F60-E397-C749-BAFE-591397BB59F6}" xr6:coauthVersionLast="47" xr6:coauthVersionMax="47" xr10:uidLastSave="{00000000-0000-0000-0000-000000000000}"/>
  <bookViews>
    <workbookView xWindow="0" yWindow="500" windowWidth="28800" windowHeight="16260" xr2:uid="{F2077957-3B34-F443-BA74-5CFAF79BD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12" i="1"/>
  <c r="E13" i="1"/>
  <c r="E14" i="1"/>
  <c r="A18" i="1"/>
  <c r="A19" i="1"/>
  <c r="F2" i="1"/>
  <c r="G2" i="1" s="1"/>
  <c r="E4" i="1"/>
  <c r="G4" i="1" s="1"/>
  <c r="E5" i="1"/>
  <c r="E7" i="1"/>
  <c r="E8" i="1"/>
  <c r="G8" i="1" s="1"/>
  <c r="E9" i="1"/>
  <c r="G9" i="1" l="1"/>
  <c r="G7" i="1"/>
  <c r="G5" i="1"/>
  <c r="E3" i="1"/>
  <c r="G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21" i="1" l="1"/>
  <c r="F21" i="1" s="1"/>
</calcChain>
</file>

<file path=xl/sharedStrings.xml><?xml version="1.0" encoding="utf-8"?>
<sst xmlns="http://schemas.openxmlformats.org/spreadsheetml/2006/main" count="96" uniqueCount="61">
  <si>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</si>
  <si>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</si>
  <si>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</si>
  <si>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</si>
  <si>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</si>
  <si>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</si>
  <si>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</si>
  <si>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</si>
  <si>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</si>
  <si>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</si>
  <si>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Teen1</t>
  </si>
  <si>
    <t>here</t>
  </si>
  <si>
    <t>SparkFun</t>
  </si>
  <si>
    <t>DEV-16771</t>
  </si>
  <si>
    <t>Digikey</t>
  </si>
  <si>
    <t>Note</t>
  </si>
  <si>
    <t>soldered to pcb</t>
  </si>
  <si>
    <t>Resistor</t>
  </si>
  <si>
    <t>1k</t>
  </si>
  <si>
    <t>2k</t>
  </si>
  <si>
    <t>cost per part</t>
  </si>
  <si>
    <t>total cost</t>
  </si>
  <si>
    <t>Teensy 4.0</t>
  </si>
  <si>
    <t>14 Pin female header</t>
  </si>
  <si>
    <t>CF14JT1K00CT-ND</t>
  </si>
  <si>
    <t>CF14JT2K00CT-ND</t>
  </si>
  <si>
    <t>Overall total</t>
  </si>
  <si>
    <t>Teensy4</t>
  </si>
  <si>
    <t>Checked for correctness</t>
  </si>
  <si>
    <t>S7012-ND</t>
  </si>
  <si>
    <t>spare per board</t>
  </si>
  <si>
    <t>R1</t>
  </si>
  <si>
    <t>R2</t>
  </si>
  <si>
    <t>296-4655-5-ND</t>
  </si>
  <si>
    <t>SN74AHCT125</t>
  </si>
  <si>
    <t>IC buffer 5.5 14-DIP package</t>
  </si>
  <si>
    <t>BUF_0-3, BUF_4-7, BUF_8-11, BUF_12-15</t>
  </si>
  <si>
    <t>AE9989-ND</t>
  </si>
  <si>
    <t>A14-LC-TT</t>
  </si>
  <si>
    <t>Socket for 14-DIP IC</t>
  </si>
  <si>
    <t>CF18JT10K0CT-ND</t>
  </si>
  <si>
    <t>10k</t>
  </si>
  <si>
    <t>R3,R4</t>
  </si>
  <si>
    <t>Teen1-sockets</t>
  </si>
  <si>
    <t>Cost per board</t>
  </si>
  <si>
    <t>A33169-ND</t>
  </si>
  <si>
    <t>ASC34H-ND</t>
  </si>
  <si>
    <t>USB-C jack</t>
  </si>
  <si>
    <t>HMU37H-ND</t>
  </si>
  <si>
    <t>DSUB-37 to ribbon</t>
  </si>
  <si>
    <t>Ribbon cable PCB receptacle, 34 pin</t>
  </si>
  <si>
    <t>Ribbon cable connector, free 34 pin</t>
  </si>
  <si>
    <t>Ribbon connection cable between RPi and Power board</t>
  </si>
  <si>
    <t>Adafruit</t>
  </si>
  <si>
    <t>2x5 pin header soldered in power board</t>
  </si>
  <si>
    <t>Panel mount LEDs, built in resistor</t>
  </si>
  <si>
    <t>2-pin cable for LEDs</t>
  </si>
  <si>
    <t>2-pin JST header for LED cable</t>
  </si>
  <si>
    <t>Switches for front panel</t>
  </si>
  <si>
    <t>Button for front panel</t>
  </si>
  <si>
    <t>Please order, as of 12-15-2022, where BOM is still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</si>
</sst>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2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ssmann-wsw-components/A-DSF-37LPIII-Z-UNC/924313" TargetMode="External"/><Relationship Id="rId13" Type="http://schemas.openxmlformats.org/officeDocument/2006/relationships/hyperlink" Target="https://www.digikey.com/en/products/detail/jst-sales-america-inc./S2B-PH-K-SLFSN/926626" TargetMode="External"/><Relationship Id="rId3" Type="http://schemas.openxmlformats.org/officeDocument/2006/relationships/hyperlink" Target="https://www.digikey.com/product-detail/en/stackpole-electronics-inc/CF14JT1K00/CF14JT1K00CT-ND/1830350" TargetMode="External"/><Relationship Id="rId7" Type="http://schemas.openxmlformats.org/officeDocument/2006/relationships/hyperlink" Target="https://www.digikey.com/en/products/detail/molex/2169900003/13913753" TargetMode="External"/><Relationship Id="rId12" Type="http://schemas.openxmlformats.org/officeDocument/2006/relationships/hyperlink" Target="https://www.digikey.com/en/products/detail/jst-sales-america-inc/A02KR02KR26E305B/6194809" TargetMode="External"/><Relationship Id="rId17" Type="http://schemas.openxmlformats.org/officeDocument/2006/relationships/hyperlink" Target="https://www.digikey.com/en/products/detail/assmann-wsw-components/a-14-lc-tt/821743" TargetMode="External"/><Relationship Id="rId2" Type="http://schemas.openxmlformats.org/officeDocument/2006/relationships/hyperlink" Target="https://www.digikey.com/product-detail/en/stackpole-electronics-inc/CF14JT2K00/CF14JT2K00CT-ND/1830357" TargetMode="External"/><Relationship Id="rId16" Type="http://schemas.openxmlformats.org/officeDocument/2006/relationships/hyperlink" Target="https://www.digikey.com/en/products/detail/texas-instruments/sn74ahct125n/375798" TargetMode="External"/><Relationship Id="rId1" Type="http://schemas.openxmlformats.org/officeDocument/2006/relationships/hyperlink" Target="https://www.pjrc.com/store/teensy40.html" TargetMode="External"/><Relationship Id="rId6" Type="http://schemas.openxmlformats.org/officeDocument/2006/relationships/hyperlink" Target="https://www.digikey.com/en/products/detail/te-connectivity-amp-connectors/1658620-8/825431?s=N4IgTCBcDaIIwDYCsAOBYAMBaFIC6AvkA" TargetMode="External"/><Relationship Id="rId11" Type="http://schemas.openxmlformats.org/officeDocument/2006/relationships/hyperlink" Target="https://www.digikey.com/en/products/detail/visual-communications-company---vcc/5102H5-5V/59913?utm_adgroup=Panel%20Indicators%2C%20Pilot%20Lights&amp;utm_source=google&amp;utm_medium=cpc&amp;utm_campaign=Shopping_Product_Optoelectronics&amp;utm_term=&amp;utm_content=Panel%20Indicators%2C%20Pilot%20Lights&amp;gclid=Cj0KCQjw1tGUBhDXARIsAIJx01nVsD4ekLG-0Imbyl1zUuK47x5-tm4PQvGSvbc5zjxXQQs6ybBsrvYaAirkEALw_wcB" TargetMode="External"/><Relationship Id="rId5" Type="http://schemas.openxmlformats.org/officeDocument/2006/relationships/hyperlink" Target="https://www.digikey.com/en/products/detail/te-connectivity-amp-connectors/5103309-7/1114907" TargetMode="External"/><Relationship Id="rId15" Type="http://schemas.openxmlformats.org/officeDocument/2006/relationships/hyperlink" Target="https://www.digikey.com/en/products/detail/switchcraft-inc./903X/1832324?utm_adgroup=General&amp;utm_source=google&amp;utm_medium=cpc&amp;utm_campaign=Smart%20Shopping_Product_Zombie%20SKUS&amp;utm_term=&amp;utm_content=General&amp;gclid=CjwKCAjwk_WVBhBZEiwAUHQCmeiRmP2NcLQu298UWJ1MvOICEjmkr-ryDyVqwjhkNVFaeQ9mMVORxxoCrP4QAvD_BwE" TargetMode="External"/><Relationship Id="rId10" Type="http://schemas.openxmlformats.org/officeDocument/2006/relationships/hyperlink" Target="https://www.digikey.com/en/products/detail/adam-tech/PH2-12-UA/9830397?utm_adgroup=Rectangular%20Connectors%20-%20Headers%2C%20Male%20Pins&amp;utm_source=google&amp;utm_medium=cpc&amp;utm_campaign=Shopping_Product_Connectors%2C%20Interconnects&amp;utm_term=&amp;utm_content=Rectangular%20Connectors%20-%20Headers%2C%20Male%20Pins&amp;gclid=Cj0KCQjw1tGUBhDXARIsAIJx01mEntzgawcoNXa0pBgmB4bpuIF_G20kvLqdKap-Hn3V6MyI-RrAeHAaAoACEALw_wcB" TargetMode="External"/><Relationship Id="rId4" Type="http://schemas.openxmlformats.org/officeDocument/2006/relationships/hyperlink" Target="https://www.digikey.com/en/products/detail/stackpole-electronics-inc/CF18JT10K0/1741566" TargetMode="External"/><Relationship Id="rId9" Type="http://schemas.openxmlformats.org/officeDocument/2006/relationships/hyperlink" Target="https://www.adafruit.com/product/370" TargetMode="External"/><Relationship Id="rId14" Type="http://schemas.openxmlformats.org/officeDocument/2006/relationships/hyperlink" Target="https://www.digikey.com/en/products/detail/zf-electronics/SRB22A2FBBNN/446021?utm_adgroup=Rocker%20Switches&amp;utm_source=google&amp;utm_medium=cpc&amp;utm_campaign=Shopping_Product_Switches_NEW&amp;utm_term=&amp;utm_content=Rocker%20Switches&amp;gclid=CjwKCAjwk_WVBhBZEiwAUHQCmY1Vm_1FB0z7g5tWBoB1xPXh4xE_tImZY4mOPY8qHJLRvmNG4kvxiBoCh8k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O26"/>
  <sheetViews>
    <sheetView tabSelected="1" zoomScaleNormal="100" workbookViewId="0">
      <selection activeCell="I17" sqref="I17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5.6640625" bestFit="1" customWidth="1"/>
    <col min="6" max="6" width="12.33203125" bestFit="1" customWidth="1"/>
    <col min="7" max="7" width="11.5" bestFit="1" customWidth="1"/>
    <col min="8" max="8" width="18.1640625" bestFit="1" customWidth="1"/>
    <col min="9" max="9" width="31" bestFit="1" customWidth="1"/>
    <col min="10" max="10" width="17.1640625" bestFit="1" customWidth="1"/>
    <col min="11" max="11" width="14.83203125" bestFit="1" customWidth="1"/>
    <col min="12" max="12" width="19.6640625" bestFit="1" customWidth="1"/>
    <col min="14" max="14" width="43.5" bestFit="1" customWidth="1"/>
    <col min="15" max="15" width="20.6640625" bestFit="1" customWidth="1"/>
  </cols>
  <sheetData>
    <row r="1" spans="1:15" x14ac:dyDescent="0.2">
      <c r="A1" t="s">
        <v>0</v>
      </c>
      <c r="B1" t="s">
        <v>1</v>
      </c>
      <c r="C1" t="s">
        <v>30</v>
      </c>
      <c r="D1" t="s">
        <v>20</v>
      </c>
      <c r="E1" t="s">
        <v>3</v>
      </c>
      <c r="F1" t="s">
        <v>2</v>
      </c>
      <c r="G1" t="s">
        <v>21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15</v>
      </c>
      <c r="O1" t="s">
        <v>28</v>
      </c>
    </row>
    <row r="2" spans="1:15" x14ac:dyDescent="0.2">
      <c r="A2">
        <f>1</f>
        <v>1</v>
      </c>
      <c r="B2">
        <v>4</v>
      </c>
      <c r="C2">
        <v>0</v>
      </c>
      <c r="D2">
        <v>19.95</v>
      </c>
      <c r="E2">
        <v>6</v>
      </c>
      <c r="F2">
        <f>E2*(B2+C2)</f>
        <v>24</v>
      </c>
      <c r="G2">
        <f>F2*D2</f>
        <v>478.79999999999995</v>
      </c>
      <c r="H2" t="s">
        <v>10</v>
      </c>
      <c r="I2" t="s">
        <v>22</v>
      </c>
      <c r="J2" t="s">
        <v>27</v>
      </c>
      <c r="K2" t="s">
        <v>12</v>
      </c>
      <c r="L2" t="s">
        <v>13</v>
      </c>
      <c r="M2" s="1" t="s">
        <v>11</v>
      </c>
      <c r="O2" s="3"/>
    </row>
    <row r="3" spans="1:15" x14ac:dyDescent="0.2">
      <c r="A3">
        <f>A2+1</f>
        <v>2</v>
      </c>
      <c r="B3">
        <v>8</v>
      </c>
      <c r="C3">
        <v>0</v>
      </c>
      <c r="D3">
        <v>0.82</v>
      </c>
      <c r="E3">
        <f>$E$2</f>
        <v>6</v>
      </c>
      <c r="F3">
        <f t="shared" ref="F3:F19" si="0">E3*(B3+C3)</f>
        <v>48</v>
      </c>
      <c r="G3">
        <f>F3*D3</f>
        <v>39.36</v>
      </c>
      <c r="H3" t="s">
        <v>43</v>
      </c>
      <c r="I3" t="s">
        <v>23</v>
      </c>
      <c r="K3" t="s">
        <v>14</v>
      </c>
      <c r="L3" t="s">
        <v>29</v>
      </c>
      <c r="M3" s="1" t="s">
        <v>11</v>
      </c>
      <c r="N3" t="s">
        <v>16</v>
      </c>
      <c r="O3" s="3"/>
    </row>
    <row r="4" spans="1:15" x14ac:dyDescent="0.2">
      <c r="A4" s="4">
        <f t="shared" ref="A4:A19" si="1">A3+1</f>
        <v>3</v>
      </c>
      <c r="B4" s="4">
        <v>16</v>
      </c>
      <c r="C4" s="4">
        <v>2</v>
      </c>
      <c r="D4" s="4">
        <v>0.44</v>
      </c>
      <c r="E4" s="4">
        <f>$E$2</f>
        <v>6</v>
      </c>
      <c r="F4" s="4">
        <f t="shared" si="0"/>
        <v>108</v>
      </c>
      <c r="G4" s="4">
        <f>F4*D4</f>
        <v>47.52</v>
      </c>
      <c r="H4" s="4" t="s">
        <v>36</v>
      </c>
      <c r="I4" s="4" t="s">
        <v>35</v>
      </c>
      <c r="J4" s="4" t="s">
        <v>34</v>
      </c>
      <c r="K4" s="4" t="s">
        <v>14</v>
      </c>
      <c r="L4" s="4" t="s">
        <v>33</v>
      </c>
      <c r="M4" s="5" t="s">
        <v>11</v>
      </c>
      <c r="O4" s="3"/>
    </row>
    <row r="5" spans="1:15" x14ac:dyDescent="0.2">
      <c r="A5">
        <f t="shared" si="1"/>
        <v>4</v>
      </c>
      <c r="B5">
        <v>16</v>
      </c>
      <c r="C5">
        <v>0</v>
      </c>
      <c r="D5">
        <v>0.21</v>
      </c>
      <c r="E5">
        <f>$E$2</f>
        <v>6</v>
      </c>
      <c r="F5">
        <f t="shared" si="0"/>
        <v>96</v>
      </c>
      <c r="G5">
        <f>F5*D5</f>
        <v>20.16</v>
      </c>
      <c r="H5" t="s">
        <v>36</v>
      </c>
      <c r="I5" t="s">
        <v>39</v>
      </c>
      <c r="J5" t="s">
        <v>38</v>
      </c>
      <c r="K5" t="s">
        <v>14</v>
      </c>
      <c r="L5" t="s">
        <v>37</v>
      </c>
      <c r="M5" s="1" t="s">
        <v>11</v>
      </c>
      <c r="O5" s="3"/>
    </row>
    <row r="6" spans="1:15" x14ac:dyDescent="0.2">
      <c r="A6">
        <f t="shared" si="1"/>
        <v>5</v>
      </c>
      <c r="B6">
        <v>5</v>
      </c>
      <c r="C6">
        <v>1</v>
      </c>
      <c r="D6">
        <v>3.24</v>
      </c>
      <c r="E6">
        <v>3</v>
      </c>
      <c r="F6">
        <f t="shared" si="0"/>
        <v>18</v>
      </c>
      <c r="I6" t="s">
        <v>55</v>
      </c>
      <c r="K6" t="s">
        <v>14</v>
      </c>
      <c r="M6" s="1" t="s">
        <v>11</v>
      </c>
      <c r="O6" s="3"/>
    </row>
    <row r="7" spans="1:15" x14ac:dyDescent="0.2">
      <c r="A7">
        <f t="shared" si="1"/>
        <v>6</v>
      </c>
      <c r="B7">
        <v>2</v>
      </c>
      <c r="C7">
        <v>1</v>
      </c>
      <c r="D7">
        <v>0.09</v>
      </c>
      <c r="E7">
        <f>$E$2</f>
        <v>6</v>
      </c>
      <c r="F7">
        <f t="shared" si="0"/>
        <v>18</v>
      </c>
      <c r="G7">
        <f>F7*D7</f>
        <v>1.6199999999999999</v>
      </c>
      <c r="H7" t="s">
        <v>42</v>
      </c>
      <c r="I7" t="s">
        <v>17</v>
      </c>
      <c r="J7" t="s">
        <v>41</v>
      </c>
      <c r="K7" t="s">
        <v>14</v>
      </c>
      <c r="L7" t="s">
        <v>40</v>
      </c>
      <c r="M7" s="1" t="s">
        <v>11</v>
      </c>
      <c r="O7" s="3"/>
    </row>
    <row r="8" spans="1:15" x14ac:dyDescent="0.2">
      <c r="A8">
        <f t="shared" si="1"/>
        <v>7</v>
      </c>
      <c r="B8">
        <v>1</v>
      </c>
      <c r="C8">
        <v>1</v>
      </c>
      <c r="D8">
        <v>0.09</v>
      </c>
      <c r="E8">
        <f>$E$2</f>
        <v>6</v>
      </c>
      <c r="F8">
        <f t="shared" si="0"/>
        <v>12</v>
      </c>
      <c r="G8">
        <f>F8*D8</f>
        <v>1.08</v>
      </c>
      <c r="H8" t="s">
        <v>31</v>
      </c>
      <c r="I8" t="s">
        <v>17</v>
      </c>
      <c r="J8" t="s">
        <v>18</v>
      </c>
      <c r="K8" t="s">
        <v>14</v>
      </c>
      <c r="L8" t="s">
        <v>24</v>
      </c>
      <c r="M8" s="1" t="s">
        <v>11</v>
      </c>
      <c r="O8" s="3"/>
    </row>
    <row r="9" spans="1:15" x14ac:dyDescent="0.2">
      <c r="A9">
        <f t="shared" si="1"/>
        <v>8</v>
      </c>
      <c r="B9">
        <v>1</v>
      </c>
      <c r="C9">
        <v>1</v>
      </c>
      <c r="D9">
        <v>0.09</v>
      </c>
      <c r="E9">
        <f>$E$2</f>
        <v>6</v>
      </c>
      <c r="F9">
        <f t="shared" si="0"/>
        <v>12</v>
      </c>
      <c r="G9">
        <f>F9*D9</f>
        <v>1.08</v>
      </c>
      <c r="H9" t="s">
        <v>32</v>
      </c>
      <c r="I9" t="s">
        <v>17</v>
      </c>
      <c r="J9" t="s">
        <v>19</v>
      </c>
      <c r="K9" t="s">
        <v>14</v>
      </c>
      <c r="L9" t="s">
        <v>25</v>
      </c>
      <c r="M9" s="1" t="s">
        <v>11</v>
      </c>
      <c r="O9" s="3"/>
    </row>
    <row r="10" spans="1:15" x14ac:dyDescent="0.2">
      <c r="A10">
        <f t="shared" si="1"/>
        <v>9</v>
      </c>
      <c r="B10">
        <v>2</v>
      </c>
      <c r="E10">
        <v>3</v>
      </c>
      <c r="F10">
        <f t="shared" si="0"/>
        <v>6</v>
      </c>
      <c r="I10" t="s">
        <v>58</v>
      </c>
      <c r="K10" t="s">
        <v>14</v>
      </c>
      <c r="M10" s="1" t="s">
        <v>11</v>
      </c>
      <c r="O10" s="3"/>
    </row>
    <row r="11" spans="1:15" x14ac:dyDescent="0.2">
      <c r="A11">
        <f t="shared" si="1"/>
        <v>10</v>
      </c>
      <c r="B11">
        <v>1</v>
      </c>
      <c r="E11">
        <v>3</v>
      </c>
      <c r="F11">
        <f t="shared" si="0"/>
        <v>3</v>
      </c>
      <c r="I11" t="s">
        <v>59</v>
      </c>
      <c r="K11" t="s">
        <v>14</v>
      </c>
      <c r="M11" s="1" t="s">
        <v>11</v>
      </c>
      <c r="O11" s="3"/>
    </row>
    <row r="12" spans="1:15" x14ac:dyDescent="0.2">
      <c r="A12" s="4">
        <f t="shared" si="1"/>
        <v>11</v>
      </c>
      <c r="B12" s="4">
        <v>4</v>
      </c>
      <c r="C12" s="4">
        <v>0</v>
      </c>
      <c r="D12" s="4">
        <v>3.81</v>
      </c>
      <c r="E12" s="4">
        <f t="shared" ref="E10:E15" si="2">$E$2</f>
        <v>6</v>
      </c>
      <c r="F12" s="4">
        <f t="shared" si="0"/>
        <v>24</v>
      </c>
      <c r="G12" s="4"/>
      <c r="H12" s="4"/>
      <c r="I12" s="4" t="s">
        <v>50</v>
      </c>
      <c r="J12" s="4"/>
      <c r="K12" s="4" t="s">
        <v>14</v>
      </c>
      <c r="L12" s="4" t="s">
        <v>45</v>
      </c>
      <c r="M12" s="5" t="s">
        <v>11</v>
      </c>
      <c r="O12" s="3"/>
    </row>
    <row r="13" spans="1:15" x14ac:dyDescent="0.2">
      <c r="A13" s="4">
        <f t="shared" si="1"/>
        <v>12</v>
      </c>
      <c r="B13" s="4">
        <v>4</v>
      </c>
      <c r="C13" s="4">
        <v>1</v>
      </c>
      <c r="D13" s="4">
        <v>2.75</v>
      </c>
      <c r="E13" s="4">
        <f t="shared" si="2"/>
        <v>6</v>
      </c>
      <c r="F13" s="4">
        <f t="shared" si="0"/>
        <v>30</v>
      </c>
      <c r="G13" s="4"/>
      <c r="H13" s="4"/>
      <c r="I13" s="4" t="s">
        <v>51</v>
      </c>
      <c r="J13" s="4"/>
      <c r="K13" s="4" t="s">
        <v>14</v>
      </c>
      <c r="L13" s="4" t="s">
        <v>46</v>
      </c>
      <c r="M13" s="5" t="s">
        <v>11</v>
      </c>
      <c r="O13" s="3"/>
    </row>
    <row r="14" spans="1:15" x14ac:dyDescent="0.2">
      <c r="A14" s="4">
        <f t="shared" si="1"/>
        <v>13</v>
      </c>
      <c r="B14" s="4">
        <v>4</v>
      </c>
      <c r="C14" s="4">
        <v>0</v>
      </c>
      <c r="D14" s="4"/>
      <c r="E14" s="4">
        <f t="shared" si="2"/>
        <v>6</v>
      </c>
      <c r="F14" s="4">
        <f t="shared" si="0"/>
        <v>24</v>
      </c>
      <c r="G14" s="4"/>
      <c r="H14" s="4"/>
      <c r="I14" s="4" t="s">
        <v>49</v>
      </c>
      <c r="J14" s="4"/>
      <c r="K14" s="4" t="s">
        <v>14</v>
      </c>
      <c r="L14" s="4" t="s">
        <v>48</v>
      </c>
      <c r="M14" s="5" t="s">
        <v>11</v>
      </c>
    </row>
    <row r="15" spans="1:15" x14ac:dyDescent="0.2">
      <c r="A15" s="4">
        <f t="shared" si="1"/>
        <v>14</v>
      </c>
      <c r="B15" s="4">
        <v>4</v>
      </c>
      <c r="C15" s="4">
        <v>1</v>
      </c>
      <c r="D15" s="4">
        <v>0.85</v>
      </c>
      <c r="E15" s="4">
        <v>3</v>
      </c>
      <c r="F15" s="4">
        <f t="shared" si="0"/>
        <v>15</v>
      </c>
      <c r="G15" s="4"/>
      <c r="H15" s="4"/>
      <c r="I15" s="4" t="s">
        <v>47</v>
      </c>
      <c r="J15" s="4"/>
      <c r="K15" s="4" t="s">
        <v>14</v>
      </c>
      <c r="L15" s="4">
        <v>2169900003</v>
      </c>
      <c r="M15" s="5" t="s">
        <v>11</v>
      </c>
      <c r="O15" s="3"/>
    </row>
    <row r="16" spans="1:15" x14ac:dyDescent="0.2">
      <c r="A16" s="4">
        <f t="shared" si="1"/>
        <v>15</v>
      </c>
      <c r="B16" s="4">
        <v>1</v>
      </c>
      <c r="C16" s="4">
        <v>1</v>
      </c>
      <c r="D16" s="4">
        <v>2</v>
      </c>
      <c r="E16" s="4">
        <v>3</v>
      </c>
      <c r="F16" s="4">
        <f t="shared" si="0"/>
        <v>6</v>
      </c>
      <c r="G16" s="4"/>
      <c r="H16" s="4"/>
      <c r="I16" s="4" t="s">
        <v>52</v>
      </c>
      <c r="J16" s="4"/>
      <c r="K16" s="4" t="s">
        <v>53</v>
      </c>
      <c r="L16" s="4">
        <v>370</v>
      </c>
      <c r="M16" s="5" t="s">
        <v>11</v>
      </c>
    </row>
    <row r="17" spans="1:13" x14ac:dyDescent="0.2">
      <c r="A17">
        <f t="shared" si="1"/>
        <v>16</v>
      </c>
      <c r="B17">
        <v>1</v>
      </c>
      <c r="C17">
        <v>1</v>
      </c>
      <c r="D17">
        <v>0.21</v>
      </c>
      <c r="E17">
        <v>3</v>
      </c>
      <c r="F17">
        <f t="shared" si="0"/>
        <v>6</v>
      </c>
      <c r="I17" t="s">
        <v>54</v>
      </c>
      <c r="K17" t="s">
        <v>14</v>
      </c>
      <c r="M17" s="1" t="s">
        <v>11</v>
      </c>
    </row>
    <row r="18" spans="1:13" x14ac:dyDescent="0.2">
      <c r="A18">
        <f t="shared" si="1"/>
        <v>17</v>
      </c>
      <c r="B18">
        <v>4</v>
      </c>
      <c r="C18">
        <v>1</v>
      </c>
      <c r="D18">
        <v>0.16</v>
      </c>
      <c r="E18">
        <v>3</v>
      </c>
      <c r="F18">
        <f t="shared" si="0"/>
        <v>15</v>
      </c>
      <c r="I18" t="s">
        <v>57</v>
      </c>
      <c r="K18" t="s">
        <v>14</v>
      </c>
      <c r="M18" s="1" t="s">
        <v>11</v>
      </c>
    </row>
    <row r="19" spans="1:13" x14ac:dyDescent="0.2">
      <c r="A19">
        <f t="shared" si="1"/>
        <v>18</v>
      </c>
      <c r="B19">
        <v>4</v>
      </c>
      <c r="C19">
        <v>1</v>
      </c>
      <c r="D19">
        <v>1.07</v>
      </c>
      <c r="E19">
        <v>3</v>
      </c>
      <c r="F19">
        <f t="shared" si="0"/>
        <v>15</v>
      </c>
      <c r="I19" t="s">
        <v>56</v>
      </c>
      <c r="K19" t="s">
        <v>14</v>
      </c>
      <c r="M19" s="1" t="s">
        <v>11</v>
      </c>
    </row>
    <row r="20" spans="1:13" x14ac:dyDescent="0.2">
      <c r="F20" s="2" t="s">
        <v>44</v>
      </c>
      <c r="G20" s="2" t="s">
        <v>26</v>
      </c>
    </row>
    <row r="21" spans="1:13" x14ac:dyDescent="0.2">
      <c r="F21">
        <f>G21/E2</f>
        <v>98.27</v>
      </c>
      <c r="G21">
        <f>SUM(G2:G9)</f>
        <v>589.62</v>
      </c>
    </row>
    <row r="26" spans="1:13" x14ac:dyDescent="0.2">
      <c r="I26" s="4" t="s">
        <v>60</v>
      </c>
    </row>
  </sheetData>
  <hyperlinks>
    <hyperlink ref="M2" r:id="rId1" xr:uid="{A48F0A5E-99D7-B549-AD4B-1A42D84D7E08}"/>
    <hyperlink ref="M9" r:id="rId2" xr:uid="{70B8251D-B261-9842-8FE2-E413AEA82770}"/>
    <hyperlink ref="M8" r:id="rId3" xr:uid="{8651824F-A515-FE47-AEAF-25A76DF7BFDC}"/>
    <hyperlink ref="M7" r:id="rId4" xr:uid="{769E963C-D9FD-ED43-885B-9776342C508A}"/>
    <hyperlink ref="M12" r:id="rId5" xr:uid="{D759FF46-DB35-8A49-B125-AD38FECF16DB}"/>
    <hyperlink ref="M13" r:id="rId6" xr:uid="{ACA7B1BE-93AA-314D-9FD7-BBA615C66A92}"/>
    <hyperlink ref="M15" r:id="rId7" xr:uid="{43127228-85DA-B04B-9DD7-1C0403EC03D5}"/>
    <hyperlink ref="M14" r:id="rId8" xr:uid="{E3B38A55-D60D-134E-9EA6-6497AC74E724}"/>
    <hyperlink ref="M16" r:id="rId9" xr:uid="{1B8D5337-E3BE-F54B-A05A-6488C6A386BE}"/>
    <hyperlink ref="M17" r:id="rId10" xr:uid="{4AA8EACE-0C61-EB48-99D6-57FFFA4BB4BF}"/>
    <hyperlink ref="M6" r:id="rId11" xr:uid="{F34B00D7-FB5B-6F47-A568-4C05A8AFEE69}"/>
    <hyperlink ref="M19" r:id="rId12" xr:uid="{0490362A-A0C1-B641-9B6F-7928B8386A2A}"/>
    <hyperlink ref="M18" r:id="rId13" xr:uid="{CFB9C0CC-7F47-4F49-AA54-95058BAE7190}"/>
    <hyperlink ref="M10" r:id="rId14" xr:uid="{EB3B49BE-1120-BA49-AC81-E5C0999A8C41}"/>
    <hyperlink ref="M11" r:id="rId15" xr:uid="{2AC7F21F-95CD-7E41-AD28-3DC828119DE0}"/>
    <hyperlink ref="M4" r:id="rId16" xr:uid="{5EF7E1D8-7C07-A948-B186-58C5AC2F58BD}"/>
    <hyperlink ref="M5" r:id="rId17" xr:uid="{A666ED37-6BB7-2D46-9B4A-E542917A7E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2020-07-06T16:26:52Z</dcterms:created>
  <dcterms:modified xsi:type="dcterms:W3CDTF">2022-12-15T17:32:56Z</dcterms:modified>
</cp:coreProperties>
</file>