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angelico/Documents/University of Chicago/WiDaq/widaq-magis-ssr-v2a/"/>
    </mc:Choice>
  </mc:AlternateContent>
  <xr:revisionPtr revIDLastSave="0" documentId="13_ncr:1_{BF117F7C-4B37-AD4B-9F86-84C9ADBBA057}" xr6:coauthVersionLast="47" xr6:coauthVersionMax="47" xr10:uidLastSave="{00000000-0000-0000-0000-000000000000}"/>
  <bookViews>
    <workbookView xWindow="43320" yWindow="1400" windowWidth="19200" windowHeight="19840" xr2:uid="{F2077957-3B34-F443-BA74-5CFAF79BD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4" i="1"/>
  <c r="E3" i="1"/>
  <c r="F2" i="1" l="1"/>
  <c r="A5" i="1"/>
  <c r="E4" i="1" l="1"/>
  <c r="E5" i="1"/>
  <c r="A2" i="1"/>
  <c r="G33" i="1" l="1"/>
</calcChain>
</file>

<file path=xl/sharedStrings.xml><?xml version="1.0" encoding="utf-8"?>
<sst xmlns="http://schemas.openxmlformats.org/spreadsheetml/2006/main" count="157" uniqueCount="102">
  <si>
    <t>ID</t>
  </si>
  <si>
    <t># per board</t>
  </si>
  <si>
    <t>total required</t>
  </si>
  <si>
    <t>number of boards</t>
  </si>
  <si>
    <t>component label</t>
  </si>
  <si>
    <t>component type</t>
  </si>
  <si>
    <t>value</t>
  </si>
  <si>
    <t>vendor</t>
  </si>
  <si>
    <t>product number</t>
  </si>
  <si>
    <t>link</t>
  </si>
  <si>
    <t>Teen1</t>
  </si>
  <si>
    <t>here</t>
  </si>
  <si>
    <t>SparkFun</t>
  </si>
  <si>
    <t>DEV-16771</t>
  </si>
  <si>
    <t>not on board</t>
  </si>
  <si>
    <t>Digikey</t>
  </si>
  <si>
    <t>Note</t>
  </si>
  <si>
    <t>soldered to pcb</t>
  </si>
  <si>
    <t>Resistor</t>
  </si>
  <si>
    <t>1k</t>
  </si>
  <si>
    <t>2k</t>
  </si>
  <si>
    <t>HC06</t>
  </si>
  <si>
    <t>Amazon or other</t>
  </si>
  <si>
    <t>PS1</t>
  </si>
  <si>
    <t>AC-DC converter</t>
  </si>
  <si>
    <t>IRM-20-5</t>
  </si>
  <si>
    <t>cost per part</t>
  </si>
  <si>
    <t>total cost</t>
  </si>
  <si>
    <t>Teensy 4.0</t>
  </si>
  <si>
    <t>14 Pin female header</t>
  </si>
  <si>
    <t>CF14JT1K00CT-ND</t>
  </si>
  <si>
    <t>CF14JT2K00CT-ND</t>
  </si>
  <si>
    <t>Overall total</t>
  </si>
  <si>
    <t xml:space="preserve">3-pin AC power input jack </t>
  </si>
  <si>
    <t>with fuse box</t>
  </si>
  <si>
    <t>Teensy4</t>
  </si>
  <si>
    <t>1866-3042-ND</t>
  </si>
  <si>
    <t>S7002-ND</t>
  </si>
  <si>
    <t>4 pin female header</t>
  </si>
  <si>
    <t>for hc06 socket</t>
  </si>
  <si>
    <t>Checked for correctness</t>
  </si>
  <si>
    <t>S7012-ND</t>
  </si>
  <si>
    <t>spare per board</t>
  </si>
  <si>
    <t>Q201-ND</t>
  </si>
  <si>
    <t>Plug crimp pins</t>
  </si>
  <si>
    <t>crimps for power</t>
  </si>
  <si>
    <t>Power input plug 3pin</t>
  </si>
  <si>
    <t>PJ1</t>
  </si>
  <si>
    <t>power input jack 3 pin</t>
  </si>
  <si>
    <t>FS1, FS2</t>
  </si>
  <si>
    <t>Fuse mounting sockets for heater lines</t>
  </si>
  <si>
    <t>inserted into sockets</t>
  </si>
  <si>
    <t>R1</t>
  </si>
  <si>
    <t>R2</t>
  </si>
  <si>
    <t>296-4655-5-ND</t>
  </si>
  <si>
    <t>SN74AHCT125</t>
  </si>
  <si>
    <t>IC buffer 5.5 14-DIP package</t>
  </si>
  <si>
    <t>BUF_0-3, BUF_4-7, BUF_8-11, BUF_12-15</t>
  </si>
  <si>
    <t>AE9989-ND</t>
  </si>
  <si>
    <t>A14-LC-TT</t>
  </si>
  <si>
    <t>Socket for 14-DIP IC</t>
  </si>
  <si>
    <t>CF18JT10K0CT-ND</t>
  </si>
  <si>
    <t>10k</t>
  </si>
  <si>
    <t>450-1567-ND</t>
  </si>
  <si>
    <t>1825255-1</t>
  </si>
  <si>
    <t>Small 1 pole switch</t>
  </si>
  <si>
    <t>445-173583-1-CT</t>
  </si>
  <si>
    <t>1uF</t>
  </si>
  <si>
    <t>Capacitor</t>
  </si>
  <si>
    <t>C1,C2</t>
  </si>
  <si>
    <t>TZX5V1B-TAPGICT-ND</t>
  </si>
  <si>
    <t>5.1V Zener</t>
  </si>
  <si>
    <t>5.1V zener diode</t>
  </si>
  <si>
    <t>D1</t>
  </si>
  <si>
    <t>ED90445-ND</t>
  </si>
  <si>
    <t>6021-0-15-80-16-27-10-0</t>
  </si>
  <si>
    <t>F3169CT-ND</t>
  </si>
  <si>
    <t>Axial on-board 1A fuses</t>
  </si>
  <si>
    <t>R3,R4</t>
  </si>
  <si>
    <t>WM23935-ND</t>
  </si>
  <si>
    <t>WM18434-ND</t>
  </si>
  <si>
    <t>WM14175CT-ND</t>
  </si>
  <si>
    <t>HC1</t>
  </si>
  <si>
    <t>Teen1-sockets</t>
  </si>
  <si>
    <t>S1</t>
  </si>
  <si>
    <t>C3</t>
  </si>
  <si>
    <t>C4</t>
  </si>
  <si>
    <t>0.1uF</t>
  </si>
  <si>
    <t>0.01 uF</t>
  </si>
  <si>
    <t>445-173588-1-ND</t>
  </si>
  <si>
    <t>445-173587-1-ND</t>
  </si>
  <si>
    <t>2861-EELK508V-16P-ND</t>
  </si>
  <si>
    <t>EELK</t>
  </si>
  <si>
    <t>16 position terminal block, 2 rows</t>
  </si>
  <si>
    <t>T1, T2</t>
  </si>
  <si>
    <t>Cost per board</t>
  </si>
  <si>
    <t>Ribbon cable PCB receptacle</t>
  </si>
  <si>
    <t>A33169-ND</t>
  </si>
  <si>
    <t>Ribbon cable connector</t>
  </si>
  <si>
    <t>ASC34H-ND</t>
  </si>
  <si>
    <t>Example ribbon cable assembly</t>
  </si>
  <si>
    <t>A1BXH-3436G-ND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</si>
</sst>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SD-TECH-Wireless-Bluetooth-Transceiver/dp/B01FCQZ8VW" TargetMode="External"/><Relationship Id="rId13" Type="http://schemas.openxmlformats.org/officeDocument/2006/relationships/hyperlink" Target="https://www.digikey.com/en/products/detail/littelfuse-inc/0251001-MRT1L/700720?s=N4IgTCBcDaIAxgKwEY52QOgLICUAqyAMiALoC%2BQA" TargetMode="External"/><Relationship Id="rId18" Type="http://schemas.openxmlformats.org/officeDocument/2006/relationships/hyperlink" Target="https://www.digikey.com/en/products/detail/tdk-corporation/FG28X7R1E105KRT06/5812188" TargetMode="External"/><Relationship Id="rId3" Type="http://schemas.openxmlformats.org/officeDocument/2006/relationships/hyperlink" Target="https://www.digikey.com/en/products/detail/mean-well-usa-inc/IRM-20-5/7704667?s=N4IgTCBcDaIJICUCyBaMAGFBWEBdAvkA" TargetMode="External"/><Relationship Id="rId21" Type="http://schemas.openxmlformats.org/officeDocument/2006/relationships/hyperlink" Target="https://www.digikey.com/en/products/detail/tdk-corporation/FG28X7R1H104KNT06/5812193" TargetMode="External"/><Relationship Id="rId7" Type="http://schemas.openxmlformats.org/officeDocument/2006/relationships/hyperlink" Target="https://www.digikey.com/product-detail/en/stackpole-electronics-inc/CF14JT1K00/CF14JT1K00CT-ND/1830350" TargetMode="External"/><Relationship Id="rId12" Type="http://schemas.openxmlformats.org/officeDocument/2006/relationships/hyperlink" Target="https://www.digikey.com/en/products/detail/mill-max-manufacturing-corp/6021-0-15-80-16-27-10-0/2236859" TargetMode="External"/><Relationship Id="rId17" Type="http://schemas.openxmlformats.org/officeDocument/2006/relationships/hyperlink" Target="https://www.digikey.com/en/products/detail/te-connectivity-alcoswitch-switches/1825255-1/1202278" TargetMode="External"/><Relationship Id="rId25" Type="http://schemas.openxmlformats.org/officeDocument/2006/relationships/hyperlink" Target="https://www.digikey.com/en/products/detail/te-connectivity-amp-connectors/A1BXH-3436G/825827" TargetMode="External"/><Relationship Id="rId2" Type="http://schemas.openxmlformats.org/officeDocument/2006/relationships/hyperlink" Target="https://www.digikey.com/products/en?keywords=PPTC141LFBN-RC" TargetMode="External"/><Relationship Id="rId16" Type="http://schemas.openxmlformats.org/officeDocument/2006/relationships/hyperlink" Target="https://www.digikey.com/en/products/detail/stackpole-electronics-inc/CF18JT10K0/1741566" TargetMode="External"/><Relationship Id="rId20" Type="http://schemas.openxmlformats.org/officeDocument/2006/relationships/hyperlink" Target="https://www.digikey.com/en/products/detail/dinkle-corporation-usa/EELK508V-16P/15222244" TargetMode="External"/><Relationship Id="rId1" Type="http://schemas.openxmlformats.org/officeDocument/2006/relationships/hyperlink" Target="https://www.pjrc.com/store/teensy40.html" TargetMode="External"/><Relationship Id="rId6" Type="http://schemas.openxmlformats.org/officeDocument/2006/relationships/hyperlink" Target="https://www.digikey.com/en/products/detail/sullins-connector-solutions/PPTC041LFBN-RC/810144" TargetMode="External"/><Relationship Id="rId11" Type="http://schemas.openxmlformats.org/officeDocument/2006/relationships/hyperlink" Target="https://www.digikey.com/en/products/detail/molex/0039303037/930347" TargetMode="External"/><Relationship Id="rId24" Type="http://schemas.openxmlformats.org/officeDocument/2006/relationships/hyperlink" Target="https://www.digikey.com/en/products/detail/te-connectivity-amp-connectors/1658620-8/825431?s=N4IgTCBcDaIIwDYCsAOBYAMBaFIC6AvkA" TargetMode="External"/><Relationship Id="rId5" Type="http://schemas.openxmlformats.org/officeDocument/2006/relationships/hyperlink" Target="https://www.digikey.com/en/products/detail/qualtek/719W-00%2F02/245542?utm_adgroup=Power%20Entry%20Connectors%20-%20Inlets%2C%20Outlets%2C%20Modules&amp;utm_source=google&amp;utm_medium=cpc&amp;utm_campaign=Shopping_Product_Connectors%2C%20Interconnects&amp;utm_term=&amp;utm_content=Power%20Entry%20Connectors%20-%20Inlets%2C%20Outlets%2C%20Modules&amp;gclid=Cj0KCQjw3duCBhCAARIsAJeFyPXvqWUKTRLI3_Te4lSZAG_SwSGp6-L82iWwfWfQPbi38f1CWukwJy0aAhXXEALw_wcB" TargetMode="External"/><Relationship Id="rId15" Type="http://schemas.openxmlformats.org/officeDocument/2006/relationships/hyperlink" Target="https://www.digikey.com/en/products/detail/assmann-wsw-components/A-14-LC-TT/821743" TargetMode="External"/><Relationship Id="rId23" Type="http://schemas.openxmlformats.org/officeDocument/2006/relationships/hyperlink" Target="https://www.digikey.com/en/products/detail/te-connectivity-amp-connectors/5103309-7/1114907" TargetMode="External"/><Relationship Id="rId10" Type="http://schemas.openxmlformats.org/officeDocument/2006/relationships/hyperlink" Target="https://www.digikey.com/en/products/detail/molex/0039014030/300067?utm_adgroup=Rectangular%20Connectors%20-%20Housings&amp;utm_source=google&amp;utm_medium=cpc&amp;utm_campaign=Shopping_Product_Connectors%2C%20Interconnects&amp;utm_term=&amp;utm_content=Rectangular%20Connectors%20-%20Housings&amp;gclid=Cj0KCQiAxoiQBhCRARIsAPsvo-xgX0uI_32kB4N4wunVV3JX6JPDoUIabTFJriXhC_g4f7MRsZZY4S4aAigfEALw_wcB" TargetMode="External"/><Relationship Id="rId19" Type="http://schemas.openxmlformats.org/officeDocument/2006/relationships/hyperlink" Target="https://www.digikey.com/en/products/detail/vishay-general-semiconductor-diodes-division/TZX5V1B-TAP/8564604" TargetMode="External"/><Relationship Id="rId4" Type="http://schemas.openxmlformats.org/officeDocument/2006/relationships/hyperlink" Target="https://www.digikey.com/product-detail/en/stackpole-electronics-inc/CF14JT2K00/CF14JT2K00CT-ND/1830357" TargetMode="External"/><Relationship Id="rId9" Type="http://schemas.openxmlformats.org/officeDocument/2006/relationships/hyperlink" Target="https://www.digikey.com/en/products/detail/molex/0039000139/3160075" TargetMode="External"/><Relationship Id="rId14" Type="http://schemas.openxmlformats.org/officeDocument/2006/relationships/hyperlink" Target="https://www.digikey.com/en/products/detail/texas-instruments/SN74AHCT125N/375798" TargetMode="External"/><Relationship Id="rId22" Type="http://schemas.openxmlformats.org/officeDocument/2006/relationships/hyperlink" Target="https://www.digikey.com/en/products/detail/tdk-corporation/FG28X7R1H103KNT06/5812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9324-42B4-FB42-9994-120323B15401}">
  <dimension ref="A1:O33"/>
  <sheetViews>
    <sheetView tabSelected="1" topLeftCell="G1" zoomScaleNormal="100" workbookViewId="0">
      <selection activeCell="I16" sqref="I16"/>
    </sheetView>
  </sheetViews>
  <sheetFormatPr baseColWidth="10" defaultRowHeight="16" x14ac:dyDescent="0.2"/>
  <cols>
    <col min="3" max="3" width="14" bestFit="1" customWidth="1"/>
    <col min="4" max="4" width="11.5" bestFit="1" customWidth="1"/>
    <col min="5" max="5" width="15.6640625" bestFit="1" customWidth="1"/>
    <col min="6" max="6" width="12.33203125" bestFit="1" customWidth="1"/>
    <col min="7" max="7" width="11.5" bestFit="1" customWidth="1"/>
    <col min="8" max="8" width="18.1640625" bestFit="1" customWidth="1"/>
    <col min="9" max="9" width="31" bestFit="1" customWidth="1"/>
    <col min="10" max="10" width="17.1640625" bestFit="1" customWidth="1"/>
    <col min="11" max="11" width="14.83203125" bestFit="1" customWidth="1"/>
    <col min="12" max="12" width="19.6640625" bestFit="1" customWidth="1"/>
    <col min="14" max="14" width="43.5" bestFit="1" customWidth="1"/>
    <col min="15" max="15" width="20.6640625" bestFit="1" customWidth="1"/>
  </cols>
  <sheetData>
    <row r="1" spans="1:15" x14ac:dyDescent="0.2">
      <c r="A1" t="s">
        <v>0</v>
      </c>
      <c r="B1" t="s">
        <v>1</v>
      </c>
      <c r="C1" t="s">
        <v>42</v>
      </c>
      <c r="D1" t="s">
        <v>26</v>
      </c>
      <c r="E1" t="s">
        <v>3</v>
      </c>
      <c r="F1" t="s">
        <v>2</v>
      </c>
      <c r="G1" t="s">
        <v>27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16</v>
      </c>
      <c r="O1" t="s">
        <v>40</v>
      </c>
    </row>
    <row r="2" spans="1:15" x14ac:dyDescent="0.2">
      <c r="A2">
        <f>1</f>
        <v>1</v>
      </c>
      <c r="B2">
        <v>1</v>
      </c>
      <c r="C2">
        <v>0</v>
      </c>
      <c r="D2">
        <v>19.95</v>
      </c>
      <c r="E2">
        <v>2</v>
      </c>
      <c r="F2">
        <f>E2*(B2+C2)</f>
        <v>2</v>
      </c>
      <c r="G2">
        <f>F2*D2</f>
        <v>39.9</v>
      </c>
      <c r="H2" t="s">
        <v>10</v>
      </c>
      <c r="I2" t="s">
        <v>28</v>
      </c>
      <c r="J2" t="s">
        <v>35</v>
      </c>
      <c r="K2" t="s">
        <v>12</v>
      </c>
      <c r="L2" t="s">
        <v>13</v>
      </c>
      <c r="M2" s="1" t="s">
        <v>11</v>
      </c>
      <c r="O2" s="3">
        <v>44613</v>
      </c>
    </row>
    <row r="3" spans="1:15" x14ac:dyDescent="0.2">
      <c r="A3">
        <v>2</v>
      </c>
      <c r="B3">
        <v>1</v>
      </c>
      <c r="C3">
        <v>0</v>
      </c>
      <c r="D3">
        <v>0.41</v>
      </c>
      <c r="E3">
        <f t="shared" ref="E3:E23" si="0">$E$2</f>
        <v>2</v>
      </c>
      <c r="F3">
        <f t="shared" ref="F3:F23" si="1">E3*(B3+C3)</f>
        <v>2</v>
      </c>
      <c r="G3">
        <f t="shared" ref="G3:G23" si="2">F3*D3</f>
        <v>0.82</v>
      </c>
      <c r="H3" t="s">
        <v>82</v>
      </c>
      <c r="I3" t="s">
        <v>38</v>
      </c>
      <c r="K3" t="s">
        <v>15</v>
      </c>
      <c r="L3" t="s">
        <v>37</v>
      </c>
      <c r="M3" s="1" t="s">
        <v>11</v>
      </c>
      <c r="N3" t="s">
        <v>39</v>
      </c>
      <c r="O3" s="3">
        <v>44613</v>
      </c>
    </row>
    <row r="4" spans="1:15" x14ac:dyDescent="0.2">
      <c r="A4">
        <f>A3+1</f>
        <v>3</v>
      </c>
      <c r="B4">
        <v>2</v>
      </c>
      <c r="C4">
        <v>0</v>
      </c>
      <c r="D4">
        <v>0.82</v>
      </c>
      <c r="E4">
        <f t="shared" si="0"/>
        <v>2</v>
      </c>
      <c r="F4">
        <f t="shared" si="1"/>
        <v>4</v>
      </c>
      <c r="G4">
        <f t="shared" si="2"/>
        <v>3.28</v>
      </c>
      <c r="H4" t="s">
        <v>83</v>
      </c>
      <c r="I4" t="s">
        <v>29</v>
      </c>
      <c r="K4" t="s">
        <v>15</v>
      </c>
      <c r="L4" t="s">
        <v>41</v>
      </c>
      <c r="M4" s="1" t="s">
        <v>11</v>
      </c>
      <c r="N4" t="s">
        <v>17</v>
      </c>
      <c r="O4" s="3">
        <v>44613</v>
      </c>
    </row>
    <row r="5" spans="1:15" x14ac:dyDescent="0.2">
      <c r="A5">
        <f t="shared" ref="A5:A23" si="3">A4+1</f>
        <v>4</v>
      </c>
      <c r="B5">
        <v>1</v>
      </c>
      <c r="C5">
        <v>0</v>
      </c>
      <c r="D5">
        <v>12.3</v>
      </c>
      <c r="E5">
        <f t="shared" si="0"/>
        <v>2</v>
      </c>
      <c r="F5">
        <f t="shared" si="1"/>
        <v>2</v>
      </c>
      <c r="G5">
        <f t="shared" si="2"/>
        <v>24.6</v>
      </c>
      <c r="H5" t="s">
        <v>23</v>
      </c>
      <c r="I5" t="s">
        <v>24</v>
      </c>
      <c r="J5" t="s">
        <v>25</v>
      </c>
      <c r="K5" t="s">
        <v>15</v>
      </c>
      <c r="L5" t="s">
        <v>36</v>
      </c>
      <c r="M5" s="1" t="s">
        <v>11</v>
      </c>
      <c r="O5" s="3">
        <v>44613</v>
      </c>
    </row>
    <row r="6" spans="1:15" x14ac:dyDescent="0.2">
      <c r="A6">
        <f t="shared" si="3"/>
        <v>5</v>
      </c>
      <c r="B6">
        <v>4</v>
      </c>
      <c r="C6">
        <v>1</v>
      </c>
      <c r="D6">
        <v>0.54</v>
      </c>
      <c r="E6">
        <f t="shared" si="0"/>
        <v>2</v>
      </c>
      <c r="F6">
        <f t="shared" si="1"/>
        <v>10</v>
      </c>
      <c r="G6">
        <f t="shared" si="2"/>
        <v>5.4</v>
      </c>
      <c r="H6" t="s">
        <v>57</v>
      </c>
      <c r="I6" t="s">
        <v>56</v>
      </c>
      <c r="J6" t="s">
        <v>55</v>
      </c>
      <c r="K6" t="s">
        <v>15</v>
      </c>
      <c r="L6" t="s">
        <v>54</v>
      </c>
      <c r="M6" s="1" t="s">
        <v>11</v>
      </c>
      <c r="O6" s="3">
        <v>44613</v>
      </c>
    </row>
    <row r="7" spans="1:15" x14ac:dyDescent="0.2">
      <c r="A7">
        <f t="shared" si="3"/>
        <v>6</v>
      </c>
      <c r="B7">
        <v>4</v>
      </c>
      <c r="C7">
        <v>0</v>
      </c>
      <c r="D7">
        <v>0.21</v>
      </c>
      <c r="E7">
        <f t="shared" si="0"/>
        <v>2</v>
      </c>
      <c r="F7">
        <f t="shared" si="1"/>
        <v>8</v>
      </c>
      <c r="G7">
        <f t="shared" si="2"/>
        <v>1.68</v>
      </c>
      <c r="H7" t="s">
        <v>57</v>
      </c>
      <c r="I7" t="s">
        <v>60</v>
      </c>
      <c r="J7" t="s">
        <v>59</v>
      </c>
      <c r="K7" t="s">
        <v>15</v>
      </c>
      <c r="L7" t="s">
        <v>58</v>
      </c>
      <c r="M7" s="1" t="s">
        <v>11</v>
      </c>
      <c r="O7" s="3">
        <v>44613</v>
      </c>
    </row>
    <row r="8" spans="1:15" x14ac:dyDescent="0.2">
      <c r="A8">
        <f t="shared" si="3"/>
        <v>7</v>
      </c>
      <c r="B8">
        <v>1</v>
      </c>
      <c r="C8">
        <v>0</v>
      </c>
      <c r="D8">
        <v>8.49</v>
      </c>
      <c r="E8">
        <f t="shared" si="0"/>
        <v>2</v>
      </c>
      <c r="F8">
        <f t="shared" si="1"/>
        <v>2</v>
      </c>
      <c r="G8">
        <f t="shared" si="2"/>
        <v>16.98</v>
      </c>
      <c r="H8" t="s">
        <v>21</v>
      </c>
      <c r="I8" t="s">
        <v>21</v>
      </c>
      <c r="J8" t="s">
        <v>21</v>
      </c>
      <c r="K8" t="s">
        <v>22</v>
      </c>
      <c r="M8" s="1" t="s">
        <v>11</v>
      </c>
      <c r="O8" s="3">
        <v>44613</v>
      </c>
    </row>
    <row r="9" spans="1:15" x14ac:dyDescent="0.2">
      <c r="A9">
        <f t="shared" si="3"/>
        <v>8</v>
      </c>
      <c r="B9">
        <v>1</v>
      </c>
      <c r="C9">
        <v>0</v>
      </c>
      <c r="D9">
        <v>0.86</v>
      </c>
      <c r="E9">
        <f t="shared" si="0"/>
        <v>2</v>
      </c>
      <c r="F9">
        <f t="shared" si="1"/>
        <v>2</v>
      </c>
      <c r="G9">
        <f t="shared" si="2"/>
        <v>1.72</v>
      </c>
      <c r="H9" t="s">
        <v>84</v>
      </c>
      <c r="I9" t="s">
        <v>65</v>
      </c>
      <c r="J9" t="s">
        <v>64</v>
      </c>
      <c r="K9" t="s">
        <v>15</v>
      </c>
      <c r="L9" t="s">
        <v>63</v>
      </c>
      <c r="M9" s="1" t="s">
        <v>11</v>
      </c>
      <c r="O9" s="3">
        <v>44613</v>
      </c>
    </row>
    <row r="10" spans="1:15" x14ac:dyDescent="0.2">
      <c r="A10">
        <f t="shared" si="3"/>
        <v>9</v>
      </c>
      <c r="B10">
        <v>1</v>
      </c>
      <c r="C10">
        <v>1</v>
      </c>
      <c r="D10">
        <v>0.19</v>
      </c>
      <c r="E10">
        <f t="shared" si="0"/>
        <v>2</v>
      </c>
      <c r="F10">
        <f t="shared" si="1"/>
        <v>4</v>
      </c>
      <c r="G10">
        <f t="shared" si="2"/>
        <v>0.76</v>
      </c>
      <c r="H10" t="s">
        <v>73</v>
      </c>
      <c r="I10" t="s">
        <v>72</v>
      </c>
      <c r="J10" t="s">
        <v>71</v>
      </c>
      <c r="K10" t="s">
        <v>15</v>
      </c>
      <c r="L10" t="s">
        <v>70</v>
      </c>
      <c r="M10" s="1" t="s">
        <v>11</v>
      </c>
      <c r="O10" s="3">
        <v>44613</v>
      </c>
    </row>
    <row r="11" spans="1:15" x14ac:dyDescent="0.2">
      <c r="A11">
        <f t="shared" si="3"/>
        <v>10</v>
      </c>
      <c r="B11">
        <v>1</v>
      </c>
      <c r="C11">
        <v>1</v>
      </c>
      <c r="D11">
        <v>0.28000000000000003</v>
      </c>
      <c r="E11">
        <f t="shared" si="0"/>
        <v>2</v>
      </c>
      <c r="F11">
        <f t="shared" si="1"/>
        <v>4</v>
      </c>
      <c r="G11">
        <f t="shared" si="2"/>
        <v>1.1200000000000001</v>
      </c>
      <c r="H11" t="s">
        <v>86</v>
      </c>
      <c r="I11" t="s">
        <v>68</v>
      </c>
      <c r="J11" t="s">
        <v>88</v>
      </c>
      <c r="K11" t="s">
        <v>15</v>
      </c>
      <c r="L11" t="s">
        <v>90</v>
      </c>
      <c r="M11" s="1" t="s">
        <v>11</v>
      </c>
      <c r="O11" s="3">
        <v>44613</v>
      </c>
    </row>
    <row r="12" spans="1:15" x14ac:dyDescent="0.2">
      <c r="A12">
        <f t="shared" si="3"/>
        <v>11</v>
      </c>
      <c r="B12">
        <v>1</v>
      </c>
      <c r="C12">
        <v>1</v>
      </c>
      <c r="D12">
        <v>0.23</v>
      </c>
      <c r="E12">
        <f t="shared" si="0"/>
        <v>2</v>
      </c>
      <c r="F12">
        <f t="shared" si="1"/>
        <v>4</v>
      </c>
      <c r="G12">
        <f t="shared" si="2"/>
        <v>0.92</v>
      </c>
      <c r="H12" t="s">
        <v>85</v>
      </c>
      <c r="I12" t="s">
        <v>68</v>
      </c>
      <c r="J12" t="s">
        <v>87</v>
      </c>
      <c r="K12" t="s">
        <v>15</v>
      </c>
      <c r="L12" t="s">
        <v>89</v>
      </c>
      <c r="M12" s="1" t="s">
        <v>11</v>
      </c>
      <c r="O12" s="3">
        <v>44613</v>
      </c>
    </row>
    <row r="13" spans="1:15" x14ac:dyDescent="0.2">
      <c r="A13">
        <f t="shared" si="3"/>
        <v>12</v>
      </c>
      <c r="B13">
        <v>2</v>
      </c>
      <c r="C13">
        <v>1</v>
      </c>
      <c r="D13">
        <v>0.38</v>
      </c>
      <c r="E13">
        <f t="shared" si="0"/>
        <v>2</v>
      </c>
      <c r="F13">
        <f t="shared" si="1"/>
        <v>6</v>
      </c>
      <c r="G13">
        <f t="shared" si="2"/>
        <v>2.2800000000000002</v>
      </c>
      <c r="H13" t="s">
        <v>69</v>
      </c>
      <c r="I13" t="s">
        <v>68</v>
      </c>
      <c r="J13" t="s">
        <v>67</v>
      </c>
      <c r="K13" t="s">
        <v>15</v>
      </c>
      <c r="L13" t="s">
        <v>66</v>
      </c>
      <c r="M13" s="1" t="s">
        <v>11</v>
      </c>
      <c r="O13" s="3">
        <v>44613</v>
      </c>
    </row>
    <row r="14" spans="1:15" x14ac:dyDescent="0.2">
      <c r="A14">
        <f t="shared" si="3"/>
        <v>13</v>
      </c>
      <c r="B14">
        <v>2</v>
      </c>
      <c r="C14">
        <v>1</v>
      </c>
      <c r="D14">
        <v>0.09</v>
      </c>
      <c r="E14">
        <f t="shared" si="0"/>
        <v>2</v>
      </c>
      <c r="F14">
        <f t="shared" si="1"/>
        <v>6</v>
      </c>
      <c r="G14">
        <f t="shared" si="2"/>
        <v>0.54</v>
      </c>
      <c r="H14" t="s">
        <v>78</v>
      </c>
      <c r="I14" t="s">
        <v>18</v>
      </c>
      <c r="J14" t="s">
        <v>62</v>
      </c>
      <c r="K14" t="s">
        <v>15</v>
      </c>
      <c r="L14" t="s">
        <v>61</v>
      </c>
      <c r="M14" s="1" t="s">
        <v>11</v>
      </c>
      <c r="O14" s="3">
        <v>44613</v>
      </c>
    </row>
    <row r="15" spans="1:15" x14ac:dyDescent="0.2">
      <c r="A15">
        <f t="shared" si="3"/>
        <v>14</v>
      </c>
      <c r="B15">
        <v>1</v>
      </c>
      <c r="C15">
        <v>1</v>
      </c>
      <c r="D15">
        <v>0.09</v>
      </c>
      <c r="E15">
        <f t="shared" si="0"/>
        <v>2</v>
      </c>
      <c r="F15">
        <f t="shared" si="1"/>
        <v>4</v>
      </c>
      <c r="G15">
        <f t="shared" si="2"/>
        <v>0.36</v>
      </c>
      <c r="H15" t="s">
        <v>52</v>
      </c>
      <c r="I15" t="s">
        <v>18</v>
      </c>
      <c r="J15" t="s">
        <v>19</v>
      </c>
      <c r="K15" t="s">
        <v>15</v>
      </c>
      <c r="L15" t="s">
        <v>30</v>
      </c>
      <c r="M15" s="1" t="s">
        <v>11</v>
      </c>
      <c r="O15" s="3">
        <v>44613</v>
      </c>
    </row>
    <row r="16" spans="1:15" x14ac:dyDescent="0.2">
      <c r="A16">
        <f t="shared" si="3"/>
        <v>15</v>
      </c>
      <c r="B16">
        <v>1</v>
      </c>
      <c r="C16">
        <v>1</v>
      </c>
      <c r="D16">
        <v>0.09</v>
      </c>
      <c r="E16">
        <f t="shared" si="0"/>
        <v>2</v>
      </c>
      <c r="F16">
        <f t="shared" si="1"/>
        <v>4</v>
      </c>
      <c r="G16">
        <f t="shared" si="2"/>
        <v>0.36</v>
      </c>
      <c r="H16" t="s">
        <v>53</v>
      </c>
      <c r="I16" t="s">
        <v>18</v>
      </c>
      <c r="J16" t="s">
        <v>20</v>
      </c>
      <c r="K16" t="s">
        <v>15</v>
      </c>
      <c r="L16" t="s">
        <v>31</v>
      </c>
      <c r="M16" s="1" t="s">
        <v>11</v>
      </c>
      <c r="O16" s="3">
        <v>44613</v>
      </c>
    </row>
    <row r="17" spans="1:15" x14ac:dyDescent="0.2">
      <c r="A17">
        <f t="shared" si="3"/>
        <v>16</v>
      </c>
      <c r="B17">
        <v>1</v>
      </c>
      <c r="C17">
        <v>0</v>
      </c>
      <c r="D17">
        <v>2.35</v>
      </c>
      <c r="E17">
        <f t="shared" si="0"/>
        <v>2</v>
      </c>
      <c r="F17">
        <f t="shared" si="1"/>
        <v>2</v>
      </c>
      <c r="G17">
        <f t="shared" si="2"/>
        <v>4.7</v>
      </c>
      <c r="H17" t="s">
        <v>14</v>
      </c>
      <c r="I17" t="s">
        <v>33</v>
      </c>
      <c r="K17" t="s">
        <v>15</v>
      </c>
      <c r="L17" t="s">
        <v>43</v>
      </c>
      <c r="M17" s="1" t="s">
        <v>11</v>
      </c>
      <c r="N17" t="s">
        <v>34</v>
      </c>
      <c r="O17" s="3">
        <v>44613</v>
      </c>
    </row>
    <row r="18" spans="1:15" x14ac:dyDescent="0.2">
      <c r="A18">
        <f t="shared" si="3"/>
        <v>17</v>
      </c>
      <c r="B18">
        <v>2</v>
      </c>
      <c r="C18">
        <v>0</v>
      </c>
      <c r="D18">
        <v>10.63</v>
      </c>
      <c r="E18">
        <f t="shared" si="0"/>
        <v>2</v>
      </c>
      <c r="F18">
        <f t="shared" si="1"/>
        <v>4</v>
      </c>
      <c r="G18">
        <f t="shared" si="2"/>
        <v>42.52</v>
      </c>
      <c r="H18" t="s">
        <v>94</v>
      </c>
      <c r="I18" t="s">
        <v>93</v>
      </c>
      <c r="J18" t="s">
        <v>92</v>
      </c>
      <c r="K18" t="s">
        <v>15</v>
      </c>
      <c r="L18" t="s">
        <v>91</v>
      </c>
      <c r="M18" s="1" t="s">
        <v>11</v>
      </c>
      <c r="O18" s="3">
        <v>44613</v>
      </c>
    </row>
    <row r="19" spans="1:15" x14ac:dyDescent="0.2">
      <c r="A19">
        <f t="shared" si="3"/>
        <v>18</v>
      </c>
      <c r="B19">
        <v>3</v>
      </c>
      <c r="C19">
        <v>3</v>
      </c>
      <c r="D19">
        <v>0.48</v>
      </c>
      <c r="E19">
        <f t="shared" si="0"/>
        <v>2</v>
      </c>
      <c r="F19">
        <f t="shared" si="1"/>
        <v>12</v>
      </c>
      <c r="G19">
        <f t="shared" si="2"/>
        <v>5.76</v>
      </c>
      <c r="H19" t="s">
        <v>14</v>
      </c>
      <c r="I19" t="s">
        <v>44</v>
      </c>
      <c r="K19" t="s">
        <v>15</v>
      </c>
      <c r="L19" t="s">
        <v>81</v>
      </c>
      <c r="M19" s="1" t="s">
        <v>11</v>
      </c>
      <c r="N19" t="s">
        <v>45</v>
      </c>
      <c r="O19" s="3">
        <v>44613</v>
      </c>
    </row>
    <row r="20" spans="1:15" x14ac:dyDescent="0.2">
      <c r="A20">
        <f t="shared" si="3"/>
        <v>19</v>
      </c>
      <c r="B20">
        <v>1</v>
      </c>
      <c r="C20">
        <v>0</v>
      </c>
      <c r="D20">
        <v>0.35</v>
      </c>
      <c r="E20">
        <f t="shared" si="0"/>
        <v>2</v>
      </c>
      <c r="F20">
        <f t="shared" si="1"/>
        <v>2</v>
      </c>
      <c r="G20">
        <f t="shared" si="2"/>
        <v>0.7</v>
      </c>
      <c r="H20" t="s">
        <v>14</v>
      </c>
      <c r="I20" t="s">
        <v>46</v>
      </c>
      <c r="K20" t="s">
        <v>15</v>
      </c>
      <c r="L20" t="s">
        <v>80</v>
      </c>
      <c r="M20" s="1" t="s">
        <v>11</v>
      </c>
      <c r="O20" s="3">
        <v>44613</v>
      </c>
    </row>
    <row r="21" spans="1:15" x14ac:dyDescent="0.2">
      <c r="A21">
        <f t="shared" si="3"/>
        <v>20</v>
      </c>
      <c r="B21">
        <v>1</v>
      </c>
      <c r="C21">
        <v>0</v>
      </c>
      <c r="D21">
        <v>1.36</v>
      </c>
      <c r="E21">
        <f t="shared" si="0"/>
        <v>2</v>
      </c>
      <c r="F21">
        <f t="shared" si="1"/>
        <v>2</v>
      </c>
      <c r="G21">
        <f t="shared" si="2"/>
        <v>2.72</v>
      </c>
      <c r="H21" t="s">
        <v>47</v>
      </c>
      <c r="I21" t="s">
        <v>48</v>
      </c>
      <c r="J21">
        <v>39303037</v>
      </c>
      <c r="K21" t="s">
        <v>15</v>
      </c>
      <c r="L21" t="s">
        <v>79</v>
      </c>
      <c r="M21" s="1" t="s">
        <v>11</v>
      </c>
      <c r="O21" s="3">
        <v>44613</v>
      </c>
    </row>
    <row r="22" spans="1:15" x14ac:dyDescent="0.2">
      <c r="A22">
        <f t="shared" si="3"/>
        <v>21</v>
      </c>
      <c r="B22">
        <v>4</v>
      </c>
      <c r="C22">
        <v>2</v>
      </c>
      <c r="D22">
        <v>0.32</v>
      </c>
      <c r="E22">
        <f t="shared" si="0"/>
        <v>2</v>
      </c>
      <c r="F22">
        <f t="shared" si="1"/>
        <v>12</v>
      </c>
      <c r="G22">
        <f t="shared" si="2"/>
        <v>3.84</v>
      </c>
      <c r="H22" t="s">
        <v>49</v>
      </c>
      <c r="I22" t="s">
        <v>50</v>
      </c>
      <c r="J22" t="s">
        <v>75</v>
      </c>
      <c r="K22" t="s">
        <v>15</v>
      </c>
      <c r="L22" t="s">
        <v>74</v>
      </c>
      <c r="M22" s="1" t="s">
        <v>11</v>
      </c>
      <c r="O22" s="3">
        <v>44613</v>
      </c>
    </row>
    <row r="23" spans="1:15" x14ac:dyDescent="0.2">
      <c r="A23">
        <f t="shared" si="3"/>
        <v>22</v>
      </c>
      <c r="B23">
        <v>2</v>
      </c>
      <c r="C23">
        <v>2</v>
      </c>
      <c r="D23">
        <v>0.95</v>
      </c>
      <c r="E23">
        <f t="shared" si="0"/>
        <v>2</v>
      </c>
      <c r="F23">
        <f t="shared" si="1"/>
        <v>8</v>
      </c>
      <c r="G23">
        <f t="shared" si="2"/>
        <v>7.6</v>
      </c>
      <c r="H23" t="s">
        <v>51</v>
      </c>
      <c r="I23" t="s">
        <v>77</v>
      </c>
      <c r="J23">
        <v>251001</v>
      </c>
      <c r="K23" t="s">
        <v>15</v>
      </c>
      <c r="L23" t="s">
        <v>76</v>
      </c>
      <c r="M23" s="1" t="s">
        <v>11</v>
      </c>
      <c r="O23" s="3">
        <v>44613</v>
      </c>
    </row>
    <row r="24" spans="1:15" x14ac:dyDescent="0.2">
      <c r="M24" s="1"/>
    </row>
    <row r="26" spans="1:15" x14ac:dyDescent="0.2">
      <c r="D26">
        <v>3.81</v>
      </c>
      <c r="I26" t="s">
        <v>96</v>
      </c>
      <c r="K26" t="s">
        <v>15</v>
      </c>
      <c r="L26" t="s">
        <v>97</v>
      </c>
      <c r="M26" s="1" t="s">
        <v>11</v>
      </c>
    </row>
    <row r="27" spans="1:15" x14ac:dyDescent="0.2">
      <c r="D27">
        <v>2.75</v>
      </c>
      <c r="I27" t="s">
        <v>98</v>
      </c>
      <c r="K27" t="s">
        <v>15</v>
      </c>
      <c r="L27" t="s">
        <v>99</v>
      </c>
      <c r="M27" s="1" t="s">
        <v>11</v>
      </c>
    </row>
    <row r="28" spans="1:15" x14ac:dyDescent="0.2">
      <c r="D28">
        <v>4.9800000000000004</v>
      </c>
      <c r="I28" t="s">
        <v>100</v>
      </c>
      <c r="K28" t="s">
        <v>15</v>
      </c>
      <c r="L28" t="s">
        <v>101</v>
      </c>
      <c r="M28" s="1" t="s">
        <v>11</v>
      </c>
    </row>
    <row r="32" spans="1:15" x14ac:dyDescent="0.2">
      <c r="F32" s="2" t="s">
        <v>95</v>
      </c>
      <c r="G32" s="2" t="s">
        <v>32</v>
      </c>
    </row>
    <row r="33" spans="6:7" x14ac:dyDescent="0.2">
      <c r="F33">
        <f>G33/E2</f>
        <v>84.28</v>
      </c>
      <c r="G33">
        <f>SUM(G2:G23)</f>
        <v>168.56</v>
      </c>
    </row>
  </sheetData>
  <hyperlinks>
    <hyperlink ref="M2" r:id="rId1" xr:uid="{A48F0A5E-99D7-B549-AD4B-1A42D84D7E08}"/>
    <hyperlink ref="M4" r:id="rId2" xr:uid="{D9FAA25F-D352-E543-9865-BB660F7A9B8F}"/>
    <hyperlink ref="M5" r:id="rId3" xr:uid="{EBB2FA36-9445-5D44-958D-AFD0E80E8B9B}"/>
    <hyperlink ref="M16" r:id="rId4" xr:uid="{70B8251D-B261-9842-8FE2-E413AEA82770}"/>
    <hyperlink ref="M17" r:id="rId5" xr:uid="{D38A16DB-DE0D-FA4A-9995-EBDD898B1294}"/>
    <hyperlink ref="M3" r:id="rId6" xr:uid="{F36E1012-E5AF-C646-B3EF-560704DDE2DC}"/>
    <hyperlink ref="M15" r:id="rId7" xr:uid="{8651824F-A515-FE47-AEAF-25A76DF7BFDC}"/>
    <hyperlink ref="M8" r:id="rId8" xr:uid="{BFB21429-D68A-3144-81C6-1345D733C772}"/>
    <hyperlink ref="M19" r:id="rId9" xr:uid="{E52CBCA7-71E8-524C-856C-D03D01C00CFF}"/>
    <hyperlink ref="M20" r:id="rId10" xr:uid="{F19BD8CE-B77A-3848-AFE1-028D03D4D8E3}"/>
    <hyperlink ref="M21" r:id="rId11" xr:uid="{8B718100-526E-B742-8C6A-19CB473B3E14}"/>
    <hyperlink ref="M22" r:id="rId12" xr:uid="{43B906C1-82E6-1B48-AEBA-DBBF816BF68D}"/>
    <hyperlink ref="M23" r:id="rId13" xr:uid="{225FFC38-081E-1349-B261-3A46E418950E}"/>
    <hyperlink ref="M6" r:id="rId14" xr:uid="{9E3AD3BC-833C-894E-8564-A463F4F28411}"/>
    <hyperlink ref="M7" r:id="rId15" xr:uid="{E15D7933-EBF6-4741-96E9-37A0CD289109}"/>
    <hyperlink ref="M14" r:id="rId16" xr:uid="{769E963C-D9FD-ED43-885B-9776342C508A}"/>
    <hyperlink ref="M9" r:id="rId17" xr:uid="{C34BC2D6-4C1D-A046-B562-784CF28B2B8A}"/>
    <hyperlink ref="M13" r:id="rId18" xr:uid="{24995C23-2DCE-F14C-BA10-D86F82A9849C}"/>
    <hyperlink ref="M10" r:id="rId19" xr:uid="{F3637CF3-2761-4648-8F00-2BCFAA66271B}"/>
    <hyperlink ref="M18" r:id="rId20" xr:uid="{45464E2D-E100-E247-8904-8DA1A493C24D}"/>
    <hyperlink ref="M12" r:id="rId21" xr:uid="{0118B2C5-16C3-FD4D-A62C-30CD8C3DB20A}"/>
    <hyperlink ref="M11" r:id="rId22" xr:uid="{7266311B-19E0-364F-89D5-3A797AEDA355}"/>
    <hyperlink ref="M26" r:id="rId23" xr:uid="{D759FF46-DB35-8A49-B125-AD38FECF16DB}"/>
    <hyperlink ref="M27" r:id="rId24" xr:uid="{ACA7B1BE-93AA-314D-9FD7-BBA615C66A92}"/>
    <hyperlink ref="M28" r:id="rId25" xr:uid="{763C1583-B018-2649-A3C5-FED9AB4FF5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2020-07-06T16:26:52Z</dcterms:created>
  <dcterms:modified xsi:type="dcterms:W3CDTF">2022-03-30T22:55:42Z</dcterms:modified>
</cp:coreProperties>
</file>