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angelico/Documents/University of Chicago/WiDaq/widaq-magis-ssr-v2b/"/>
    </mc:Choice>
  </mc:AlternateContent>
  <xr:revisionPtr revIDLastSave="0" documentId="13_ncr:1_{8B762854-D7DC-954B-B594-5A4250927292}" xr6:coauthVersionLast="47" xr6:coauthVersionMax="47" xr10:uidLastSave="{00000000-0000-0000-0000-000000000000}"/>
  <bookViews>
    <workbookView xWindow="0" yWindow="500" windowWidth="28800" windowHeight="16260" xr2:uid="{F2077957-3B34-F443-BA74-5CFAF79BD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H20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12" i="1" l="1"/>
  <c r="H12" i="1" s="1"/>
  <c r="G9" i="1" l="1"/>
  <c r="H9" i="1" s="1"/>
  <c r="G10" i="1"/>
  <c r="H10" i="1" s="1"/>
  <c r="G11" i="1"/>
  <c r="H11" i="1" s="1"/>
  <c r="G6" i="1"/>
  <c r="H6" i="1" s="1"/>
  <c r="G7" i="1"/>
  <c r="H7" i="1" s="1"/>
  <c r="G8" i="1"/>
  <c r="H8" i="1" s="1"/>
  <c r="G2" i="1"/>
  <c r="H2" i="1" s="1"/>
  <c r="G4" i="1"/>
  <c r="G5" i="1"/>
  <c r="H4" i="1" l="1"/>
  <c r="H5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G3" i="1" l="1"/>
  <c r="H3" i="1" s="1"/>
  <c r="H24" i="1" l="1"/>
  <c r="G24" i="1" s="1"/>
</calcChain>
</file>

<file path=xl/sharedStrings.xml><?xml version="1.0" encoding="utf-8"?>
<sst xmlns="http://schemas.openxmlformats.org/spreadsheetml/2006/main" count="123" uniqueCount="81">
  <si>
    <t>ID</t>
  </si>
  <si>
    <t># per board</t>
  </si>
  <si>
    <t>total required</t>
  </si>
  <si>
    <t>number of boards</t>
  </si>
  <si>
    <t>component label</t>
  </si>
  <si>
    <t>component type</t>
  </si>
  <si>
    <t>value</t>
  </si>
  <si>
    <t>vendor</t>
  </si>
  <si>
    <t>product number</t>
  </si>
  <si>
    <t>link</t>
  </si>
  <si>
    <t>here</t>
  </si>
  <si>
    <t>SparkFun</t>
  </si>
  <si>
    <t>DEV-16771</t>
  </si>
  <si>
    <t>Digikey</t>
  </si>
  <si>
    <t>Note</t>
  </si>
  <si>
    <t>soldered to pcb</t>
  </si>
  <si>
    <t>cost per part</t>
  </si>
  <si>
    <t>total cost</t>
  </si>
  <si>
    <t>Teensy 4.0</t>
  </si>
  <si>
    <t>14 Pin female header</t>
  </si>
  <si>
    <t>Overall total</t>
  </si>
  <si>
    <t>Teensy4</t>
  </si>
  <si>
    <t>Checked for correctness</t>
  </si>
  <si>
    <t>S7012-ND</t>
  </si>
  <si>
    <t>spare per board</t>
  </si>
  <si>
    <t>R1</t>
  </si>
  <si>
    <t>296-4655-5-ND</t>
  </si>
  <si>
    <t>SN74AHCT125</t>
  </si>
  <si>
    <t>IC buffer 5.5 14-DIP package</t>
  </si>
  <si>
    <t>BUF_0-3, BUF_4-7, BUF_8-11, BUF_12-15</t>
  </si>
  <si>
    <t>AE9989-ND</t>
  </si>
  <si>
    <t>A14-LC-TT</t>
  </si>
  <si>
    <t>Socket for 14-DIP IC</t>
  </si>
  <si>
    <t>Cost per board</t>
  </si>
  <si>
    <t>A33169-ND</t>
  </si>
  <si>
    <t>ASC34H-ND</t>
  </si>
  <si>
    <t>USB-C jack</t>
  </si>
  <si>
    <t>HMU37H-ND</t>
  </si>
  <si>
    <t>DSUB-37 to ribbon</t>
  </si>
  <si>
    <t>Ribbon cable PCB receptacle, 34 pin</t>
  </si>
  <si>
    <t>Ribbon cable connector, free 34 pin</t>
  </si>
  <si>
    <t>2-pin cable for LEDs</t>
  </si>
  <si>
    <t>2-pin JST header for LED cable</t>
  </si>
  <si>
    <t>Inventory (1/6/23)</t>
  </si>
  <si>
    <t>SW1, SW2, D1</t>
  </si>
  <si>
    <t>not on board</t>
  </si>
  <si>
    <t>0 ohm</t>
  </si>
  <si>
    <t>Populate with wire</t>
  </si>
  <si>
    <t>F2</t>
  </si>
  <si>
    <t>Fuse sockets soldered into fuse vias</t>
  </si>
  <si>
    <t>A24856-ND</t>
  </si>
  <si>
    <t>F3171CT-ND</t>
  </si>
  <si>
    <t>2A Little Fuse</t>
  </si>
  <si>
    <t>C2</t>
  </si>
  <si>
    <t>C3</t>
  </si>
  <si>
    <t>C4</t>
  </si>
  <si>
    <t>1uF</t>
  </si>
  <si>
    <t>Capacitor</t>
  </si>
  <si>
    <t>100 nF</t>
  </si>
  <si>
    <t>10 nF</t>
  </si>
  <si>
    <t>1 nF</t>
  </si>
  <si>
    <t>C1, C5, C6, C7</t>
  </si>
  <si>
    <t>ECQ-E6102KF3</t>
  </si>
  <si>
    <t>ECQ-6103KF3</t>
  </si>
  <si>
    <t>ECQ-E4104KF3</t>
  </si>
  <si>
    <t>495-2470-1-ND</t>
  </si>
  <si>
    <t>J1</t>
  </si>
  <si>
    <t>DSUB1, DSUB2, DSUB3, DSUB4</t>
  </si>
  <si>
    <t>JP1</t>
  </si>
  <si>
    <t>Not on board</t>
  </si>
  <si>
    <t>Jumpers</t>
  </si>
  <si>
    <t xml:space="preserve">0.1" </t>
  </si>
  <si>
    <t>S9337-ND</t>
  </si>
  <si>
    <t>2 pin .1" header</t>
  </si>
  <si>
    <t>S1012EC-02-ND</t>
  </si>
  <si>
    <t>Teen1, Teen2, Teen3, Teen4</t>
  </si>
  <si>
    <t>R3, R4, R5, R6, R7, R8, R9, R10</t>
  </si>
  <si>
    <t>Resistors, 1k and 2k</t>
  </si>
  <si>
    <t>Do not populate or order</t>
  </si>
  <si>
    <t>HC1, HC2, HC3, HC4</t>
  </si>
  <si>
    <t>HC06 bluetooth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</si>
</sst>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Fill="1"/>
    <xf numFmtId="14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xas-instruments/sn74ahct125n/375798" TargetMode="External"/><Relationship Id="rId13" Type="http://schemas.openxmlformats.org/officeDocument/2006/relationships/hyperlink" Target="https://www.digikey.com/en/products/detail/panasonic-electronic-components/ECQ-E6103KF3/2579152" TargetMode="External"/><Relationship Id="rId3" Type="http://schemas.openxmlformats.org/officeDocument/2006/relationships/hyperlink" Target="https://www.digikey.com/en/products/detail/te-connectivity-amp-connectors/1658620-8/825431?s=N4IgTCBcDaIIwDYCsAOBYAMBaFIC6AvkA" TargetMode="External"/><Relationship Id="rId7" Type="http://schemas.openxmlformats.org/officeDocument/2006/relationships/hyperlink" Target="https://www.digikey.com/en/products/detail/jst-sales-america-inc./S2B-PH-K-SLFSN/926626" TargetMode="External"/><Relationship Id="rId12" Type="http://schemas.openxmlformats.org/officeDocument/2006/relationships/hyperlink" Target="https://www.digikey.com/en/products/detail/panasonic-electronic-components/ECQ-E6102KF3/14113886" TargetMode="External"/><Relationship Id="rId17" Type="http://schemas.openxmlformats.org/officeDocument/2006/relationships/hyperlink" Target="https://www.digikey.com/en/products/detail/sullins-connector-solutions/PREC002SAAN-RC/2774852" TargetMode="External"/><Relationship Id="rId2" Type="http://schemas.openxmlformats.org/officeDocument/2006/relationships/hyperlink" Target="https://www.digikey.com/en/products/detail/te-connectivity-amp-connectors/5103309-7/1114907" TargetMode="External"/><Relationship Id="rId16" Type="http://schemas.openxmlformats.org/officeDocument/2006/relationships/hyperlink" Target="https://www.digikey.com/en/products/detail/sullins-connector-solutions/QPC02SXGN-RC/2618262" TargetMode="External"/><Relationship Id="rId1" Type="http://schemas.openxmlformats.org/officeDocument/2006/relationships/hyperlink" Target="https://www.pjrc.com/store/teensy40.html" TargetMode="External"/><Relationship Id="rId6" Type="http://schemas.openxmlformats.org/officeDocument/2006/relationships/hyperlink" Target="https://www.digikey.com/en/products/detail/jst-sales-america-inc/A02KR02KR26E305B/6194809" TargetMode="External"/><Relationship Id="rId11" Type="http://schemas.openxmlformats.org/officeDocument/2006/relationships/hyperlink" Target="https://www.digikey.com/en/products/detail/littelfuse-inc/0251002-MRT1L/700731?s=N4IgTCBcDaIAxgKwEY4IHQFkBKAVZAMiALoC%2BQA" TargetMode="External"/><Relationship Id="rId5" Type="http://schemas.openxmlformats.org/officeDocument/2006/relationships/hyperlink" Target="https://www.digikey.com/en/products/detail/assmann-wsw-components/A-DSF-37LPIII-Z-UNC/924313" TargetMode="External"/><Relationship Id="rId15" Type="http://schemas.openxmlformats.org/officeDocument/2006/relationships/hyperlink" Target="https://www.digikey.com/en/products/detail/epcos-tdk-electronics/B32529C0105K189/1089751" TargetMode="External"/><Relationship Id="rId10" Type="http://schemas.openxmlformats.org/officeDocument/2006/relationships/hyperlink" Target="https://www.digikey.com/en/products/detail/te-connectivity-amp-connectors/2-331272-6/292008?lang=en&amp;s=N4IgTCBcDaIIZgCwA4CsA2EBdAvkA&amp;site=us&amp;x=0&amp;y=0" TargetMode="External"/><Relationship Id="rId4" Type="http://schemas.openxmlformats.org/officeDocument/2006/relationships/hyperlink" Target="https://www.digikey.com/en/products/detail/molex/2169900003/13913753" TargetMode="External"/><Relationship Id="rId9" Type="http://schemas.openxmlformats.org/officeDocument/2006/relationships/hyperlink" Target="https://www.digikey.com/en/products/detail/assmann-wsw-components/a-14-lc-tt/821743" TargetMode="External"/><Relationship Id="rId14" Type="http://schemas.openxmlformats.org/officeDocument/2006/relationships/hyperlink" Target="https://www.digikey.com/en/products/detail/panasonic-electronic-components/ECQ-E4104KF3/25791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9324-42B4-FB42-9994-120323B15401}">
  <dimension ref="A1:P24"/>
  <sheetViews>
    <sheetView tabSelected="1" zoomScaleNormal="100" workbookViewId="0">
      <selection activeCell="J6" sqref="J6"/>
    </sheetView>
  </sheetViews>
  <sheetFormatPr baseColWidth="10" defaultRowHeight="16" x14ac:dyDescent="0.2"/>
  <cols>
    <col min="1" max="1" width="16.33203125" bestFit="1" customWidth="1"/>
    <col min="4" max="4" width="14" bestFit="1" customWidth="1"/>
    <col min="5" max="5" width="11.5" bestFit="1" customWidth="1"/>
    <col min="6" max="6" width="15.6640625" bestFit="1" customWidth="1"/>
    <col min="7" max="7" width="12.33203125" bestFit="1" customWidth="1"/>
    <col min="8" max="8" width="11.5" bestFit="1" customWidth="1"/>
    <col min="9" max="9" width="36.5" bestFit="1" customWidth="1"/>
    <col min="10" max="10" width="31" bestFit="1" customWidth="1"/>
    <col min="11" max="11" width="17.1640625" bestFit="1" customWidth="1"/>
    <col min="12" max="12" width="14.83203125" bestFit="1" customWidth="1"/>
    <col min="13" max="13" width="19.6640625" bestFit="1" customWidth="1"/>
    <col min="15" max="15" width="43.5" bestFit="1" customWidth="1"/>
    <col min="16" max="16" width="20.6640625" bestFit="1" customWidth="1"/>
  </cols>
  <sheetData>
    <row r="1" spans="1:16" x14ac:dyDescent="0.2">
      <c r="A1" t="s">
        <v>43</v>
      </c>
      <c r="B1" t="s">
        <v>0</v>
      </c>
      <c r="C1" t="s">
        <v>1</v>
      </c>
      <c r="D1" t="s">
        <v>24</v>
      </c>
      <c r="E1" t="s">
        <v>16</v>
      </c>
      <c r="F1" t="s">
        <v>3</v>
      </c>
      <c r="G1" t="s">
        <v>2</v>
      </c>
      <c r="H1" t="s">
        <v>17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14</v>
      </c>
      <c r="P1" t="s">
        <v>22</v>
      </c>
    </row>
    <row r="2" spans="1:16" x14ac:dyDescent="0.2">
      <c r="A2">
        <v>28</v>
      </c>
      <c r="B2">
        <f>1</f>
        <v>1</v>
      </c>
      <c r="C2">
        <v>4</v>
      </c>
      <c r="D2">
        <v>0</v>
      </c>
      <c r="E2">
        <v>19.95</v>
      </c>
      <c r="F2">
        <v>1</v>
      </c>
      <c r="G2">
        <f t="shared" ref="G2:G20" si="0">F2*(C2+D2)</f>
        <v>4</v>
      </c>
      <c r="H2">
        <f t="shared" ref="H2:H20" si="1">G2*E2</f>
        <v>79.8</v>
      </c>
      <c r="I2" t="s">
        <v>75</v>
      </c>
      <c r="J2" t="s">
        <v>18</v>
      </c>
      <c r="K2" t="s">
        <v>21</v>
      </c>
      <c r="L2" t="s">
        <v>11</v>
      </c>
      <c r="M2" t="s">
        <v>12</v>
      </c>
      <c r="N2" s="1" t="s">
        <v>10</v>
      </c>
      <c r="P2" s="2"/>
    </row>
    <row r="3" spans="1:16" x14ac:dyDescent="0.2">
      <c r="B3">
        <f t="shared" ref="B3:B20" si="2">B2+1</f>
        <v>2</v>
      </c>
      <c r="C3">
        <v>8</v>
      </c>
      <c r="D3">
        <v>0</v>
      </c>
      <c r="E3">
        <v>0.82</v>
      </c>
      <c r="F3">
        <v>1</v>
      </c>
      <c r="G3">
        <f t="shared" si="0"/>
        <v>8</v>
      </c>
      <c r="H3">
        <f t="shared" si="1"/>
        <v>6.56</v>
      </c>
      <c r="I3" t="s">
        <v>75</v>
      </c>
      <c r="J3" t="s">
        <v>19</v>
      </c>
      <c r="L3" t="s">
        <v>13</v>
      </c>
      <c r="M3" t="s">
        <v>23</v>
      </c>
      <c r="N3" s="1" t="s">
        <v>10</v>
      </c>
      <c r="O3" t="s">
        <v>15</v>
      </c>
      <c r="P3" s="2"/>
    </row>
    <row r="4" spans="1:16" x14ac:dyDescent="0.2">
      <c r="A4">
        <v>108</v>
      </c>
      <c r="B4">
        <f t="shared" si="2"/>
        <v>3</v>
      </c>
      <c r="C4">
        <v>16</v>
      </c>
      <c r="D4">
        <v>2</v>
      </c>
      <c r="E4">
        <v>0.44</v>
      </c>
      <c r="F4">
        <v>1</v>
      </c>
      <c r="G4">
        <f t="shared" si="0"/>
        <v>18</v>
      </c>
      <c r="H4">
        <f t="shared" si="1"/>
        <v>7.92</v>
      </c>
      <c r="I4" t="s">
        <v>29</v>
      </c>
      <c r="J4" t="s">
        <v>28</v>
      </c>
      <c r="K4" t="s">
        <v>27</v>
      </c>
      <c r="L4" t="s">
        <v>13</v>
      </c>
      <c r="M4" t="s">
        <v>26</v>
      </c>
      <c r="N4" s="1" t="s">
        <v>10</v>
      </c>
      <c r="P4" s="2"/>
    </row>
    <row r="5" spans="1:16" x14ac:dyDescent="0.2">
      <c r="B5">
        <f t="shared" si="2"/>
        <v>4</v>
      </c>
      <c r="C5">
        <v>16</v>
      </c>
      <c r="D5">
        <v>1</v>
      </c>
      <c r="E5">
        <v>0.21</v>
      </c>
      <c r="F5">
        <v>1</v>
      </c>
      <c r="G5">
        <f t="shared" si="0"/>
        <v>17</v>
      </c>
      <c r="H5">
        <f t="shared" si="1"/>
        <v>3.57</v>
      </c>
      <c r="I5" t="s">
        <v>29</v>
      </c>
      <c r="J5" t="s">
        <v>32</v>
      </c>
      <c r="K5" t="s">
        <v>31</v>
      </c>
      <c r="L5" t="s">
        <v>13</v>
      </c>
      <c r="M5" t="s">
        <v>30</v>
      </c>
      <c r="N5" s="1" t="s">
        <v>10</v>
      </c>
      <c r="P5" s="2"/>
    </row>
    <row r="6" spans="1:16" x14ac:dyDescent="0.2">
      <c r="A6">
        <v>24</v>
      </c>
      <c r="B6">
        <f t="shared" si="2"/>
        <v>5</v>
      </c>
      <c r="C6">
        <v>4</v>
      </c>
      <c r="D6">
        <v>0</v>
      </c>
      <c r="E6">
        <v>3.81</v>
      </c>
      <c r="F6">
        <v>1</v>
      </c>
      <c r="G6">
        <f t="shared" si="0"/>
        <v>4</v>
      </c>
      <c r="H6">
        <f t="shared" si="1"/>
        <v>15.24</v>
      </c>
      <c r="I6" t="s">
        <v>67</v>
      </c>
      <c r="J6" t="s">
        <v>39</v>
      </c>
      <c r="L6" t="s">
        <v>13</v>
      </c>
      <c r="M6" t="s">
        <v>34</v>
      </c>
      <c r="N6" s="1" t="s">
        <v>10</v>
      </c>
      <c r="P6" s="2"/>
    </row>
    <row r="7" spans="1:16" x14ac:dyDescent="0.2">
      <c r="A7">
        <v>30</v>
      </c>
      <c r="B7">
        <f t="shared" si="2"/>
        <v>6</v>
      </c>
      <c r="C7">
        <v>4</v>
      </c>
      <c r="D7">
        <v>1</v>
      </c>
      <c r="E7">
        <v>2.75</v>
      </c>
      <c r="F7">
        <v>1</v>
      </c>
      <c r="G7">
        <f t="shared" si="0"/>
        <v>5</v>
      </c>
      <c r="H7">
        <f t="shared" si="1"/>
        <v>13.75</v>
      </c>
      <c r="I7" t="s">
        <v>45</v>
      </c>
      <c r="J7" t="s">
        <v>40</v>
      </c>
      <c r="L7" t="s">
        <v>13</v>
      </c>
      <c r="M7" t="s">
        <v>35</v>
      </c>
      <c r="N7" s="1" t="s">
        <v>10</v>
      </c>
      <c r="P7" s="2"/>
    </row>
    <row r="8" spans="1:16" x14ac:dyDescent="0.2">
      <c r="A8">
        <v>24</v>
      </c>
      <c r="B8">
        <f t="shared" si="2"/>
        <v>7</v>
      </c>
      <c r="C8">
        <v>4</v>
      </c>
      <c r="D8">
        <v>0</v>
      </c>
      <c r="E8">
        <v>3.85</v>
      </c>
      <c r="F8">
        <v>1</v>
      </c>
      <c r="G8">
        <f t="shared" si="0"/>
        <v>4</v>
      </c>
      <c r="H8">
        <f t="shared" si="1"/>
        <v>15.4</v>
      </c>
      <c r="I8" t="s">
        <v>45</v>
      </c>
      <c r="J8" t="s">
        <v>38</v>
      </c>
      <c r="L8" t="s">
        <v>13</v>
      </c>
      <c r="M8" t="s">
        <v>37</v>
      </c>
      <c r="N8" s="1" t="s">
        <v>10</v>
      </c>
    </row>
    <row r="9" spans="1:16" x14ac:dyDescent="0.2">
      <c r="A9">
        <v>15</v>
      </c>
      <c r="B9">
        <f t="shared" si="2"/>
        <v>8</v>
      </c>
      <c r="C9">
        <v>1</v>
      </c>
      <c r="D9">
        <v>1</v>
      </c>
      <c r="E9">
        <v>0.85</v>
      </c>
      <c r="F9">
        <v>1</v>
      </c>
      <c r="G9">
        <f t="shared" si="0"/>
        <v>2</v>
      </c>
      <c r="H9">
        <f t="shared" si="1"/>
        <v>1.7</v>
      </c>
      <c r="I9" t="s">
        <v>66</v>
      </c>
      <c r="J9" t="s">
        <v>36</v>
      </c>
      <c r="L9" t="s">
        <v>13</v>
      </c>
      <c r="M9">
        <v>2169900003</v>
      </c>
      <c r="N9" s="1" t="s">
        <v>10</v>
      </c>
      <c r="P9" s="2"/>
    </row>
    <row r="10" spans="1:16" x14ac:dyDescent="0.2">
      <c r="B10">
        <f t="shared" si="2"/>
        <v>9</v>
      </c>
      <c r="C10">
        <v>3</v>
      </c>
      <c r="D10">
        <v>1</v>
      </c>
      <c r="E10">
        <v>0.16</v>
      </c>
      <c r="F10">
        <v>1</v>
      </c>
      <c r="G10">
        <f t="shared" si="0"/>
        <v>4</v>
      </c>
      <c r="H10">
        <f t="shared" si="1"/>
        <v>0.64</v>
      </c>
      <c r="I10" t="s">
        <v>44</v>
      </c>
      <c r="J10" t="s">
        <v>42</v>
      </c>
      <c r="L10" t="s">
        <v>13</v>
      </c>
      <c r="N10" s="1" t="s">
        <v>10</v>
      </c>
    </row>
    <row r="11" spans="1:16" x14ac:dyDescent="0.2">
      <c r="B11">
        <f t="shared" si="2"/>
        <v>10</v>
      </c>
      <c r="C11">
        <v>3</v>
      </c>
      <c r="D11">
        <v>1</v>
      </c>
      <c r="E11">
        <v>1.07</v>
      </c>
      <c r="F11">
        <v>1</v>
      </c>
      <c r="G11">
        <f t="shared" si="0"/>
        <v>4</v>
      </c>
      <c r="H11">
        <f t="shared" si="1"/>
        <v>4.28</v>
      </c>
      <c r="I11" t="s">
        <v>45</v>
      </c>
      <c r="J11" t="s">
        <v>41</v>
      </c>
      <c r="L11" t="s">
        <v>13</v>
      </c>
      <c r="N11" s="1" t="s">
        <v>10</v>
      </c>
    </row>
    <row r="12" spans="1:16" x14ac:dyDescent="0.2">
      <c r="B12">
        <f t="shared" si="2"/>
        <v>11</v>
      </c>
      <c r="C12">
        <v>0</v>
      </c>
      <c r="D12">
        <v>0</v>
      </c>
      <c r="E12">
        <v>0</v>
      </c>
      <c r="F12">
        <v>1</v>
      </c>
      <c r="G12">
        <f t="shared" si="0"/>
        <v>0</v>
      </c>
      <c r="H12">
        <f t="shared" si="1"/>
        <v>0</v>
      </c>
      <c r="I12" t="s">
        <v>25</v>
      </c>
      <c r="J12" t="s">
        <v>47</v>
      </c>
      <c r="K12" t="s">
        <v>46</v>
      </c>
      <c r="N12" s="1"/>
    </row>
    <row r="13" spans="1:16" x14ac:dyDescent="0.2">
      <c r="B13">
        <f t="shared" si="2"/>
        <v>12</v>
      </c>
      <c r="C13">
        <v>1</v>
      </c>
      <c r="D13">
        <v>1</v>
      </c>
      <c r="E13">
        <v>0.96</v>
      </c>
      <c r="F13">
        <v>1</v>
      </c>
      <c r="G13">
        <f t="shared" si="0"/>
        <v>2</v>
      </c>
      <c r="H13">
        <f t="shared" si="1"/>
        <v>1.92</v>
      </c>
      <c r="I13" t="s">
        <v>48</v>
      </c>
      <c r="J13" t="s">
        <v>52</v>
      </c>
      <c r="L13" t="s">
        <v>13</v>
      </c>
      <c r="M13" t="s">
        <v>51</v>
      </c>
      <c r="N13" s="1" t="s">
        <v>10</v>
      </c>
    </row>
    <row r="14" spans="1:16" x14ac:dyDescent="0.2">
      <c r="B14">
        <f t="shared" si="2"/>
        <v>13</v>
      </c>
      <c r="C14">
        <v>2</v>
      </c>
      <c r="D14">
        <v>2</v>
      </c>
      <c r="E14">
        <v>0.8</v>
      </c>
      <c r="F14">
        <v>1</v>
      </c>
      <c r="G14">
        <f t="shared" si="0"/>
        <v>4</v>
      </c>
      <c r="H14">
        <f t="shared" si="1"/>
        <v>3.2</v>
      </c>
      <c r="I14" t="s">
        <v>48</v>
      </c>
      <c r="J14" t="s">
        <v>49</v>
      </c>
      <c r="L14" t="s">
        <v>13</v>
      </c>
      <c r="M14" t="s">
        <v>50</v>
      </c>
      <c r="N14" s="1" t="s">
        <v>10</v>
      </c>
    </row>
    <row r="15" spans="1:16" x14ac:dyDescent="0.2">
      <c r="B15">
        <f t="shared" si="2"/>
        <v>14</v>
      </c>
      <c r="C15">
        <v>1</v>
      </c>
      <c r="D15">
        <v>1</v>
      </c>
      <c r="E15">
        <v>0.74</v>
      </c>
      <c r="F15">
        <v>1</v>
      </c>
      <c r="G15">
        <f t="shared" si="0"/>
        <v>2</v>
      </c>
      <c r="H15">
        <f t="shared" si="1"/>
        <v>1.48</v>
      </c>
      <c r="I15" t="s">
        <v>53</v>
      </c>
      <c r="J15" t="s">
        <v>57</v>
      </c>
      <c r="K15" t="s">
        <v>56</v>
      </c>
      <c r="L15" t="s">
        <v>13</v>
      </c>
      <c r="M15" t="s">
        <v>65</v>
      </c>
      <c r="N15" s="1" t="s">
        <v>10</v>
      </c>
    </row>
    <row r="16" spans="1:16" x14ac:dyDescent="0.2">
      <c r="B16">
        <f t="shared" si="2"/>
        <v>15</v>
      </c>
      <c r="C16">
        <v>1</v>
      </c>
      <c r="D16">
        <v>1</v>
      </c>
      <c r="E16">
        <v>0.47</v>
      </c>
      <c r="F16">
        <v>1</v>
      </c>
      <c r="G16">
        <f t="shared" si="0"/>
        <v>2</v>
      </c>
      <c r="H16">
        <f t="shared" si="1"/>
        <v>0.94</v>
      </c>
      <c r="I16" t="s">
        <v>54</v>
      </c>
      <c r="J16" t="s">
        <v>57</v>
      </c>
      <c r="K16" t="s">
        <v>58</v>
      </c>
      <c r="L16" t="s">
        <v>13</v>
      </c>
      <c r="M16" t="s">
        <v>64</v>
      </c>
      <c r="N16" s="1" t="s">
        <v>10</v>
      </c>
    </row>
    <row r="17" spans="2:14" x14ac:dyDescent="0.2">
      <c r="B17">
        <f t="shared" si="2"/>
        <v>16</v>
      </c>
      <c r="C17">
        <v>1</v>
      </c>
      <c r="D17">
        <v>1</v>
      </c>
      <c r="E17">
        <v>0.48</v>
      </c>
      <c r="F17">
        <v>1</v>
      </c>
      <c r="G17">
        <f t="shared" si="0"/>
        <v>2</v>
      </c>
      <c r="H17">
        <f t="shared" si="1"/>
        <v>0.96</v>
      </c>
      <c r="I17" t="s">
        <v>55</v>
      </c>
      <c r="J17" t="s">
        <v>57</v>
      </c>
      <c r="K17" t="s">
        <v>59</v>
      </c>
      <c r="L17" t="s">
        <v>13</v>
      </c>
      <c r="M17" t="s">
        <v>63</v>
      </c>
      <c r="N17" s="1" t="s">
        <v>10</v>
      </c>
    </row>
    <row r="18" spans="2:14" x14ac:dyDescent="0.2">
      <c r="B18">
        <f t="shared" si="2"/>
        <v>17</v>
      </c>
      <c r="C18">
        <v>4</v>
      </c>
      <c r="D18">
        <v>1</v>
      </c>
      <c r="E18">
        <v>0.53</v>
      </c>
      <c r="F18">
        <v>1</v>
      </c>
      <c r="G18">
        <f t="shared" si="0"/>
        <v>5</v>
      </c>
      <c r="H18">
        <f t="shared" si="1"/>
        <v>2.6500000000000004</v>
      </c>
      <c r="I18" t="s">
        <v>61</v>
      </c>
      <c r="J18" t="s">
        <v>57</v>
      </c>
      <c r="K18" t="s">
        <v>60</v>
      </c>
      <c r="L18" t="s">
        <v>13</v>
      </c>
      <c r="M18" t="s">
        <v>62</v>
      </c>
      <c r="N18" s="1" t="s">
        <v>10</v>
      </c>
    </row>
    <row r="19" spans="2:14" x14ac:dyDescent="0.2">
      <c r="B19">
        <f t="shared" si="2"/>
        <v>18</v>
      </c>
      <c r="C19">
        <v>1</v>
      </c>
      <c r="D19">
        <v>1</v>
      </c>
      <c r="E19">
        <v>0.06</v>
      </c>
      <c r="F19">
        <v>1</v>
      </c>
      <c r="G19">
        <f t="shared" si="0"/>
        <v>2</v>
      </c>
      <c r="H19">
        <f t="shared" si="1"/>
        <v>0.12</v>
      </c>
      <c r="I19" t="s">
        <v>68</v>
      </c>
      <c r="J19" t="s">
        <v>73</v>
      </c>
      <c r="L19" t="s">
        <v>13</v>
      </c>
      <c r="M19" t="s">
        <v>74</v>
      </c>
      <c r="N19" s="1" t="s">
        <v>10</v>
      </c>
    </row>
    <row r="20" spans="2:14" x14ac:dyDescent="0.2">
      <c r="B20">
        <f t="shared" si="2"/>
        <v>19</v>
      </c>
      <c r="C20">
        <v>1</v>
      </c>
      <c r="D20">
        <v>1</v>
      </c>
      <c r="E20">
        <v>0.1</v>
      </c>
      <c r="F20">
        <v>1</v>
      </c>
      <c r="G20">
        <f t="shared" si="0"/>
        <v>2</v>
      </c>
      <c r="H20">
        <f t="shared" si="1"/>
        <v>0.2</v>
      </c>
      <c r="I20" t="s">
        <v>69</v>
      </c>
      <c r="J20" t="s">
        <v>70</v>
      </c>
      <c r="K20" t="s">
        <v>71</v>
      </c>
      <c r="L20" t="s">
        <v>13</v>
      </c>
      <c r="M20" t="s">
        <v>72</v>
      </c>
      <c r="N20" s="1" t="s">
        <v>10</v>
      </c>
    </row>
    <row r="21" spans="2:14" x14ac:dyDescent="0.2">
      <c r="I21" t="s">
        <v>79</v>
      </c>
      <c r="J21" t="s">
        <v>80</v>
      </c>
      <c r="K21" t="s">
        <v>78</v>
      </c>
      <c r="N21" s="1"/>
    </row>
    <row r="22" spans="2:14" x14ac:dyDescent="0.2">
      <c r="I22" t="s">
        <v>76</v>
      </c>
      <c r="J22" t="s">
        <v>77</v>
      </c>
      <c r="K22" t="s">
        <v>78</v>
      </c>
    </row>
    <row r="23" spans="2:14" x14ac:dyDescent="0.2">
      <c r="G23" s="3" t="s">
        <v>33</v>
      </c>
      <c r="H23" s="3" t="s">
        <v>20</v>
      </c>
    </row>
    <row r="24" spans="2:14" x14ac:dyDescent="0.2">
      <c r="G24">
        <f>H24/F2</f>
        <v>160.32999999999993</v>
      </c>
      <c r="H24">
        <f>SUM(H2:H20)</f>
        <v>160.32999999999993</v>
      </c>
    </row>
  </sheetData>
  <hyperlinks>
    <hyperlink ref="N2" r:id="rId1" xr:uid="{A48F0A5E-99D7-B549-AD4B-1A42D84D7E08}"/>
    <hyperlink ref="N6" r:id="rId2" xr:uid="{D759FF46-DB35-8A49-B125-AD38FECF16DB}"/>
    <hyperlink ref="N7" r:id="rId3" xr:uid="{ACA7B1BE-93AA-314D-9FD7-BBA615C66A92}"/>
    <hyperlink ref="N9" r:id="rId4" xr:uid="{43127228-85DA-B04B-9DD7-1C0403EC03D5}"/>
    <hyperlink ref="N8" r:id="rId5" xr:uid="{E3B38A55-D60D-134E-9EA6-6497AC74E724}"/>
    <hyperlink ref="N11" r:id="rId6" xr:uid="{0490362A-A0C1-B641-9B6F-7928B8386A2A}"/>
    <hyperlink ref="N10" r:id="rId7" xr:uid="{CFB9C0CC-7F47-4F49-AA54-95058BAE7190}"/>
    <hyperlink ref="N4" r:id="rId8" xr:uid="{5EF7E1D8-7C07-A948-B186-58C5AC2F58BD}"/>
    <hyperlink ref="N5" r:id="rId9" xr:uid="{A666ED37-6BB7-2D46-9B4A-E542917A7E47}"/>
    <hyperlink ref="N14" r:id="rId10" xr:uid="{F601FD6C-2943-AC41-BE7E-A7758DC97089}"/>
    <hyperlink ref="N13" r:id="rId11" xr:uid="{C4BCA3B1-F2AB-0C46-B1DE-4F543804EF80}"/>
    <hyperlink ref="N18" r:id="rId12" xr:uid="{604C03E7-123B-CE45-B1FE-A46F821320BC}"/>
    <hyperlink ref="N17" r:id="rId13" xr:uid="{B31CCF70-D25D-9544-9754-D0F23FFACDD0}"/>
    <hyperlink ref="N16" r:id="rId14" xr:uid="{9CAB68B9-C7A4-294B-8A4C-1B7B24028D18}"/>
    <hyperlink ref="N15" r:id="rId15" xr:uid="{7B42821E-8804-0F46-A6D9-CAE5D5A52C78}"/>
    <hyperlink ref="N20" r:id="rId16" xr:uid="{67C2FA46-15BC-0743-AD31-C1CAB28FF222}"/>
    <hyperlink ref="N19" r:id="rId17" xr:uid="{1019641A-D20B-8745-87F2-D338B4DD1E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2020-07-06T16:26:52Z</dcterms:created>
  <dcterms:modified xsi:type="dcterms:W3CDTF">2023-03-13T17:08:06Z</dcterms:modified>
</cp:coreProperties>
</file>