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mc:AlternateContent xmlns:mc="http://schemas.openxmlformats.org/markup-compatibility/2006">
    <mc:Choice Requires="x15">
      <x15ac:absPath xmlns:x15ac="http://schemas.microsoft.com/office/spreadsheetml/2010/11/ac" url="C:\Users\TihanyiMar\Desktop\"/>
    </mc:Choice>
  </mc:AlternateContent>
  <xr:revisionPtr revIDLastSave="0" documentId="13_ncr:1_{6C2FE27E-8F5D-4F08-ADDD-3FFFF5929084}" xr6:coauthVersionLast="45" xr6:coauthVersionMax="45" xr10:uidLastSave="{00000000-0000-0000-0000-000000000000}"/>
  <bookViews>
    <workbookView xWindow="28680" yWindow="-120" windowWidth="29040" windowHeight="15840" xr2:uid="{00000000-000D-0000-FFFF-FFFF00000000}"/>
  </bookViews>
  <sheets>
    <sheet name="költségvetés" sheetId="1" r:id="rId1"/>
    <sheet name="ÁLTALÁNOS MEGJEGYZÉSEK" sheetId="2" r:id="rId2"/>
  </sheets>
  <externalReferences>
    <externalReference r:id="rId3"/>
    <externalReference r:id="rId4"/>
    <externalReference r:id="rId5"/>
  </externalReferences>
  <definedNames>
    <definedName name="_0201">#REF!</definedName>
    <definedName name="_0202">#REF!</definedName>
    <definedName name="_0203">#REF!</definedName>
    <definedName name="_0204">#REF!</definedName>
    <definedName name="_0205">#REF!</definedName>
    <definedName name="_0206">#REF!</definedName>
    <definedName name="_0207">#REF!</definedName>
    <definedName name="_0208">#REF!</definedName>
    <definedName name="_0310">#REF!</definedName>
    <definedName name="_0311">#REF!</definedName>
    <definedName name="_0320">#REF!</definedName>
    <definedName name="_0321">#REF!</definedName>
    <definedName name="_03211">#REF!</definedName>
    <definedName name="_0322">#REF!</definedName>
    <definedName name="_0323">#REF!</definedName>
    <definedName name="_0324">#REF!</definedName>
    <definedName name="_03241">#REF!</definedName>
    <definedName name="_03242">#REF!</definedName>
    <definedName name="_0325">#REF!</definedName>
    <definedName name="_0326">#REF!</definedName>
    <definedName name="_0330">#REF!</definedName>
    <definedName name="_0333">#REF!</definedName>
    <definedName name="_0380">#REF!</definedName>
    <definedName name="_0410">#REF!</definedName>
    <definedName name="_0430">#REF!</definedName>
    <definedName name="_0431">#REF!</definedName>
    <definedName name="_0433">#REF!</definedName>
    <definedName name="_0434">#REF!</definedName>
    <definedName name="_0440">#REF!</definedName>
    <definedName name="_0445">#REF!</definedName>
    <definedName name="_0446">#REF!</definedName>
    <definedName name="_0447">#REF!</definedName>
    <definedName name="_0710">#REF!</definedName>
    <definedName name="_0711">#REF!</definedName>
    <definedName name="_0712">#REF!</definedName>
    <definedName name="_07120">#REF!</definedName>
    <definedName name="_07121">#REF!</definedName>
    <definedName name="_0713">#REF!</definedName>
    <definedName name="_0714">#REF!</definedName>
    <definedName name="_07141">#REF!</definedName>
    <definedName name="_0720">#REF!</definedName>
    <definedName name="_0721">#REF!</definedName>
    <definedName name="_0722">#REF!</definedName>
    <definedName name="_0723">#REF!</definedName>
    <definedName name="_0724">#REF!</definedName>
    <definedName name="_0725">#REF!</definedName>
    <definedName name="_0730">#REF!</definedName>
    <definedName name="_0731">#REF!</definedName>
    <definedName name="_Fill" hidden="1">#REF!</definedName>
    <definedName name="_xlnm._FilterDatabase" localSheetId="0" hidden="1">költségvetés!$A$1:$R$2149</definedName>
    <definedName name="_Key1" hidden="1">#REF!</definedName>
    <definedName name="_Sort" hidden="1">#REF!</definedName>
    <definedName name="ANYAG">#REF!</definedName>
    <definedName name="anyagszorzó">[1]Tartószerkezet!#REF!</definedName>
    <definedName name="area">#REF!</definedName>
    <definedName name="aszt">#REF!</definedName>
    <definedName name="blankline">#REF!</definedName>
    <definedName name="COST_0201">#REF!</definedName>
    <definedName name="COST_0202">#REF!</definedName>
    <definedName name="COST_0203">#REF!</definedName>
    <definedName name="COST_0204">#REF!</definedName>
    <definedName name="COST_0205">#REF!</definedName>
    <definedName name="COST_0206">#REF!</definedName>
    <definedName name="COST_0207">#REF!</definedName>
    <definedName name="COST_0208">#REF!</definedName>
    <definedName name="COST_0310">#REF!</definedName>
    <definedName name="COST_0311">#REF!</definedName>
    <definedName name="COST_0320">#REF!</definedName>
    <definedName name="COST_0321">#REF!</definedName>
    <definedName name="COST_03211">#REF!</definedName>
    <definedName name="COST_0322">#REF!</definedName>
    <definedName name="COST_0323">#REF!</definedName>
    <definedName name="COST_0324">#REF!</definedName>
    <definedName name="COST_03241">#REF!</definedName>
    <definedName name="COST_03242">#REF!</definedName>
    <definedName name="COST_0325">#REF!</definedName>
    <definedName name="COST_0326">#REF!</definedName>
    <definedName name="COST_0330">#REF!</definedName>
    <definedName name="COST_0333">#REF!</definedName>
    <definedName name="COST_0380">#REF!</definedName>
    <definedName name="COST_0410">#REF!</definedName>
    <definedName name="COST_0430">#REF!</definedName>
    <definedName name="COST_0431">#REF!</definedName>
    <definedName name="COST_0433">#REF!</definedName>
    <definedName name="COST_0434">#REF!</definedName>
    <definedName name="COST_0440">#REF!</definedName>
    <definedName name="COST_0445">#REF!</definedName>
    <definedName name="COST_0446">#REF!</definedName>
    <definedName name="COST_0447">#REF!</definedName>
    <definedName name="COST_0710">#REF!</definedName>
    <definedName name="COST_0711">#REF!</definedName>
    <definedName name="COST_0712">#REF!</definedName>
    <definedName name="COST_07120">#REF!</definedName>
    <definedName name="COST_07121">#REF!</definedName>
    <definedName name="COST_0713">#REF!</definedName>
    <definedName name="COST_0714">#REF!</definedName>
    <definedName name="COST_07141">#REF!</definedName>
    <definedName name="COST_0720">#REF!</definedName>
    <definedName name="COST_0721">#REF!</definedName>
    <definedName name="COST_0722">#REF!</definedName>
    <definedName name="COST_0723">#REF!</definedName>
    <definedName name="COST_0724">#REF!</definedName>
    <definedName name="COST_0725">#REF!</definedName>
    <definedName name="COST_0730">#REF!</definedName>
    <definedName name="COST_0731">#REF!</definedName>
    <definedName name="COST_0732">#REF!</definedName>
    <definedName name="D">#REF!</definedName>
    <definedName name="dfghjk">#REF!</definedName>
    <definedName name="dummy">#REF!</definedName>
    <definedName name="épiteszet_maxmin">#REF!</definedName>
    <definedName name="épiteszet_nagy">#REF!</definedName>
    <definedName name="erosaram_maxmin">#REF!</definedName>
    <definedName name="erosaram_nagy">#REF!</definedName>
    <definedName name="Excel_BuiltIn_Print_Area_4">#REF!</definedName>
    <definedName name="Excel_BuiltIn_Print_Area_5">#REF!</definedName>
    <definedName name="Excel_BuiltIn_Print_Titles_4">#REF!</definedName>
    <definedName name="Excel_BuiltIn_Print_Titles_5">#REF!</definedName>
    <definedName name="főszorzó">[2]Felvonulás!$K$1</definedName>
    <definedName name="gepeszet_maxmin">#REF!</definedName>
    <definedName name="gepeszet_nagy">#REF!</definedName>
    <definedName name="gyengearam_maxmin">#REF!</definedName>
    <definedName name="gyengearam_nagy">#REF!</definedName>
    <definedName name="home">#REF!</definedName>
    <definedName name="Item">#REF!</definedName>
    <definedName name="jarulékos_maxmin">#REF!</definedName>
    <definedName name="járulékos_nagy">#REF!</definedName>
    <definedName name="Könyvtár">#REF!</definedName>
    <definedName name="MENNYISÉG">#REF!</definedName>
    <definedName name="Nyomt_kicsi">#REF!</definedName>
    <definedName name="_xlnm.Print_Area">#N/A</definedName>
    <definedName name="ole">#REF!</definedName>
    <definedName name="OLE_LINK1_3">#REF!</definedName>
    <definedName name="OLE_LINK1_3_3">#REF!</definedName>
    <definedName name="OLE_LINK1_3_4">#REF!</definedName>
    <definedName name="OLE_LINK1_4">#REF!</definedName>
    <definedName name="OLE_LINK1_4_3">#REF!</definedName>
    <definedName name="OLE_LINK1_4_4">#REF!</definedName>
    <definedName name="OLE_LINK1_5">#REF!</definedName>
    <definedName name="OLE_LINK1_6">#REF!</definedName>
    <definedName name="OLE_LINK1_6_3">#REF!</definedName>
    <definedName name="OLE_LINK1_6_4">#REF!</definedName>
    <definedName name="OLE_LINK1_7">#REF!</definedName>
    <definedName name="OLE_LINK1_7_10">#REF!</definedName>
    <definedName name="OLE_LINK1_7_11">#REF!</definedName>
    <definedName name="OLE_LINK1_7_12">#REF!</definedName>
    <definedName name="OLE_LINK1_7_7">#REF!</definedName>
    <definedName name="OLE_LINK1_8">#REF!</definedName>
    <definedName name="OLE_LINK1_8_9">#REF!</definedName>
    <definedName name="osszesito_maxmin">#REF!</definedName>
    <definedName name="osszesito_nagy">#REF!</definedName>
    <definedName name="Quantity">#REF!</definedName>
    <definedName name="Rate">#REF!</definedName>
    <definedName name="shading">#REF!</definedName>
    <definedName name="SUM_CABLE">#REF!</definedName>
    <definedName name="SUM_CENHARD">#REF!</definedName>
    <definedName name="SUM_CENSOFT">#REF!</definedName>
    <definedName name="SUM_DDC">#REF!</definedName>
    <definedName name="SUM_EXPENSES">#REF!</definedName>
    <definedName name="SUM_FIELD">#REF!</definedName>
    <definedName name="SUM_IDEGEN">#REF!</definedName>
    <definedName name="SUM_KAPCSSZ">#REF!</definedName>
    <definedName name="SUM_LABOUR">#REF!</definedName>
    <definedName name="SUM_MATERIAL">#REF!</definedName>
    <definedName name="SUM_OPCIO">#REF!</definedName>
    <definedName name="SUM_SUBCONTRACTORS">#REF!</definedName>
    <definedName name="SUM_SZOLG">#REF!</definedName>
    <definedName name="summary">#REF!</definedName>
    <definedName name="summaryhead">#REF!</definedName>
    <definedName name="TÉTELSZORZÓ">[3]Tartószerkezet!#REF!</definedName>
    <definedName name="Total">#REF!</definedName>
    <definedName name="Uni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15" i="1" l="1"/>
  <c r="A7" i="1" l="1"/>
  <c r="A27" i="1"/>
  <c r="A8" i="1" l="1"/>
  <c r="A9" i="1" s="1"/>
  <c r="A10" i="1" s="1"/>
  <c r="A11" i="1" s="1"/>
  <c r="A12" i="1" s="1"/>
  <c r="A13" i="1" s="1"/>
  <c r="A14" i="1" s="1"/>
  <c r="A15" i="1" s="1"/>
  <c r="A16" i="1" s="1"/>
  <c r="A17" i="1" s="1"/>
  <c r="A18" i="1" s="1"/>
  <c r="A19" i="1" s="1"/>
  <c r="A20" i="1" s="1"/>
  <c r="A21" i="1" s="1"/>
  <c r="A22" i="1" s="1"/>
  <c r="A23" i="1" s="1"/>
  <c r="A24" i="1" s="1"/>
  <c r="A25" i="1" s="1"/>
  <c r="A1404" i="1" l="1"/>
  <c r="A1406" i="1" s="1"/>
  <c r="A1408" i="1" s="1"/>
  <c r="A1410" i="1" s="1"/>
  <c r="A1401" i="1"/>
  <c r="A1504" i="1" s="1"/>
  <c r="A1505" i="1" s="1"/>
  <c r="A1506" i="1" s="1"/>
  <c r="A1507" i="1" s="1"/>
  <c r="A1508" i="1" s="1"/>
  <c r="A1509" i="1" s="1"/>
  <c r="A1510" i="1" s="1"/>
  <c r="A1511" i="1" s="1"/>
  <c r="A1512" i="1" s="1"/>
  <c r="A1513" i="1" s="1"/>
  <c r="A1514" i="1" s="1"/>
  <c r="A1951" i="1"/>
  <c r="A1403" i="1" l="1"/>
  <c r="A1405" i="1" s="1"/>
  <c r="A1407" i="1" s="1"/>
  <c r="A1409" i="1" s="1"/>
  <c r="A1411" i="1" s="1"/>
  <c r="A1413" i="1" s="1"/>
  <c r="A1414" i="1" s="1"/>
  <c r="A1415" i="1" s="1"/>
  <c r="A1416" i="1" s="1"/>
  <c r="A1417" i="1" s="1"/>
  <c r="A1418" i="1" s="1"/>
  <c r="A1420" i="1" s="1"/>
  <c r="A1421" i="1" s="1"/>
  <c r="A1422" i="1" s="1"/>
  <c r="A1423" i="1" s="1"/>
  <c r="A1424" i="1" s="1"/>
  <c r="A1425" i="1" s="1"/>
  <c r="A1426" i="1" s="1"/>
  <c r="A1428" i="1" s="1"/>
  <c r="A1429" i="1" s="1"/>
  <c r="A1430" i="1" s="1"/>
  <c r="A1431" i="1" s="1"/>
  <c r="A1432" i="1" s="1"/>
  <c r="A1433" i="1" s="1"/>
  <c r="A1434" i="1" s="1"/>
  <c r="A1436" i="1" s="1"/>
  <c r="A1437" i="1" s="1"/>
  <c r="A1438" i="1" s="1"/>
  <c r="A1439" i="1" s="1"/>
  <c r="A1440" i="1" s="1"/>
  <c r="A1441" i="1" s="1"/>
  <c r="A1442" i="1" s="1"/>
  <c r="A1444" i="1" s="1"/>
  <c r="A1445" i="1" s="1"/>
  <c r="A1446" i="1" s="1"/>
  <c r="A1447" i="1" s="1"/>
  <c r="A1448" i="1" s="1"/>
  <c r="A1449" i="1" s="1"/>
  <c r="A1451" i="1" s="1"/>
  <c r="A1452" i="1" s="1"/>
  <c r="A1453" i="1" s="1"/>
  <c r="A1454" i="1" s="1"/>
  <c r="A1455" i="1" s="1"/>
  <c r="A1456" i="1" s="1"/>
  <c r="A1457" i="1" s="1"/>
  <c r="A1458" i="1" s="1"/>
  <c r="A1459" i="1" s="1"/>
  <c r="A1460" i="1" s="1"/>
  <c r="A1461" i="1" s="1"/>
  <c r="A1462" i="1" s="1"/>
  <c r="A1463"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6" i="1" s="1"/>
  <c r="A1488" i="1" s="1"/>
  <c r="A1489" i="1" s="1"/>
  <c r="A1490" i="1" s="1"/>
  <c r="A1491" i="1" s="1"/>
  <c r="A1492" i="1" s="1"/>
  <c r="A1493" i="1" s="1"/>
  <c r="A1494" i="1" s="1"/>
  <c r="A1495" i="1" s="1"/>
  <c r="A1496" i="1" s="1"/>
  <c r="A1497" i="1" s="1"/>
  <c r="A1498" i="1" s="1"/>
  <c r="A1499" i="1" s="1"/>
  <c r="A1500" i="1" s="1"/>
  <c r="A1501" i="1" s="1"/>
  <c r="A1952" i="1"/>
  <c r="A1937" i="1"/>
  <c r="A1938" i="1" s="1"/>
  <c r="A1939" i="1" s="1"/>
  <c r="A1941" i="1" s="1"/>
  <c r="A1942" i="1" s="1"/>
  <c r="A1943" i="1" s="1"/>
  <c r="A1944" i="1" s="1"/>
  <c r="A1945" i="1" s="1"/>
  <c r="A1947" i="1" s="1"/>
  <c r="A914" i="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1098" i="1"/>
  <c r="A1099" i="1" s="1"/>
  <c r="A1100" i="1" s="1"/>
  <c r="A1101" i="1" s="1"/>
  <c r="A1102" i="1" s="1"/>
  <c r="A1103" i="1" s="1"/>
  <c r="A1104" i="1" s="1"/>
  <c r="A1105" i="1" s="1"/>
  <c r="A1106" i="1" s="1"/>
  <c r="A1954" i="1" l="1"/>
  <c r="A1955" i="1" s="1"/>
  <c r="A1957" i="1" s="1"/>
  <c r="A1958" i="1" s="1"/>
  <c r="A1959" i="1" s="1"/>
  <c r="A944" i="1"/>
  <c r="A945" i="1" s="1"/>
  <c r="A946" i="1" s="1"/>
  <c r="A947" i="1" s="1"/>
  <c r="A948" i="1" s="1"/>
  <c r="A949" i="1" s="1"/>
  <c r="A950" i="1" s="1"/>
  <c r="A951" i="1" s="1"/>
  <c r="A952" i="1" s="1"/>
  <c r="A953" i="1" s="1"/>
  <c r="A954" i="1" s="1"/>
  <c r="A955" i="1" s="1"/>
  <c r="D1376" i="1"/>
  <c r="D1375" i="1"/>
  <c r="D1374" i="1"/>
  <c r="D1360" i="1"/>
  <c r="D1351" i="1"/>
  <c r="D1348" i="1"/>
  <c r="D1225" i="1"/>
  <c r="A1214" i="1"/>
  <c r="A956" i="1" l="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961" i="1"/>
  <c r="A1962" i="1" s="1"/>
  <c r="A1963" i="1" s="1"/>
  <c r="A1215" i="1"/>
  <c r="A1236" i="1"/>
  <c r="A1965" i="1" l="1"/>
  <c r="A1966" i="1" s="1"/>
  <c r="A1111" i="1"/>
  <c r="A1107" i="1"/>
  <c r="A1108" i="1" s="1"/>
  <c r="A1109" i="1" s="1"/>
  <c r="A1110" i="1" s="1"/>
  <c r="A1283" i="1"/>
  <c r="A1237" i="1"/>
  <c r="A1216" i="1"/>
  <c r="A1217" i="1" s="1"/>
  <c r="A1218" i="1" s="1"/>
  <c r="A1219" i="1" s="1"/>
  <c r="A1220" i="1" s="1"/>
  <c r="A1221" i="1" s="1"/>
  <c r="A1222" i="1" s="1"/>
  <c r="A1223" i="1" s="1"/>
  <c r="A1224" i="1" s="1"/>
  <c r="A1225" i="1" s="1"/>
  <c r="A1226" i="1" s="1"/>
  <c r="A1227" i="1" s="1"/>
  <c r="A1228" i="1" s="1"/>
  <c r="A1229" i="1"/>
  <c r="A1230" i="1" s="1"/>
  <c r="A1231" i="1" s="1"/>
  <c r="A1232" i="1" s="1"/>
  <c r="A1233" i="1" s="1"/>
  <c r="A1234" i="1" s="1"/>
  <c r="A1235" i="1" s="1"/>
  <c r="A1968" i="1" l="1"/>
  <c r="A1969" i="1" s="1"/>
  <c r="A1970" i="1" s="1"/>
  <c r="A1116" i="1"/>
  <c r="A1112" i="1"/>
  <c r="A1113" i="1" s="1"/>
  <c r="A1114" i="1" s="1"/>
  <c r="A1115" i="1" s="1"/>
  <c r="A1302" i="1"/>
  <c r="A1284" i="1"/>
  <c r="A1285" i="1" s="1"/>
  <c r="A1286" i="1" s="1"/>
  <c r="A1287" i="1" s="1"/>
  <c r="A1288" i="1" s="1"/>
  <c r="A1289" i="1" s="1"/>
  <c r="A1290" i="1" s="1"/>
  <c r="A1291" i="1" s="1"/>
  <c r="A1292" i="1" s="1"/>
  <c r="A1293" i="1" s="1"/>
  <c r="A1294" i="1" s="1"/>
  <c r="A1295" i="1" s="1"/>
  <c r="A1296" i="1" s="1"/>
  <c r="A1297" i="1" s="1"/>
  <c r="A1298" i="1" s="1"/>
  <c r="A1299" i="1" s="1"/>
  <c r="A1300" i="1" s="1"/>
  <c r="A1301" i="1" s="1"/>
  <c r="A1250" i="1"/>
  <c r="A1238" i="1"/>
  <c r="A1239" i="1" s="1"/>
  <c r="A1240" i="1" s="1"/>
  <c r="A1241" i="1" s="1"/>
  <c r="A1242" i="1" s="1"/>
  <c r="A1243" i="1" s="1"/>
  <c r="A1244" i="1" s="1"/>
  <c r="A1245" i="1" s="1"/>
  <c r="A1246" i="1" s="1"/>
  <c r="A1247" i="1" s="1"/>
  <c r="A1248" i="1" s="1"/>
  <c r="A1249" i="1" s="1"/>
  <c r="A1316" i="1" l="1"/>
  <c r="A1303" i="1"/>
  <c r="A1256" i="1"/>
  <c r="A1251" i="1"/>
  <c r="A1252" i="1" s="1"/>
  <c r="A1253" i="1" s="1"/>
  <c r="A1254" i="1" s="1"/>
  <c r="A1255" i="1" s="1"/>
  <c r="A1124" i="1"/>
  <c r="A1117" i="1"/>
  <c r="A1118" i="1" s="1"/>
  <c r="A1119" i="1" s="1"/>
  <c r="A1120" i="1" s="1"/>
  <c r="A1121" i="1" s="1"/>
  <c r="A1122" i="1" s="1"/>
  <c r="A1123" i="1" s="1"/>
  <c r="A1270" i="1" l="1"/>
  <c r="A1271" i="1" s="1"/>
  <c r="A1257" i="1"/>
  <c r="A1258" i="1" s="1"/>
  <c r="A1259" i="1" s="1"/>
  <c r="A1260" i="1" s="1"/>
  <c r="A1261" i="1" s="1"/>
  <c r="A1262" i="1" s="1"/>
  <c r="A1263" i="1" s="1"/>
  <c r="A1264" i="1" s="1"/>
  <c r="A1265" i="1" s="1"/>
  <c r="A1266" i="1" s="1"/>
  <c r="A1267" i="1" s="1"/>
  <c r="A1268" i="1" s="1"/>
  <c r="A1269" i="1" s="1"/>
  <c r="A1307" i="1"/>
  <c r="A1304" i="1"/>
  <c r="A1305" i="1" s="1"/>
  <c r="A1306" i="1" s="1"/>
  <c r="A1131" i="1"/>
  <c r="A1125" i="1"/>
  <c r="A1126" i="1" s="1"/>
  <c r="A1127" i="1" s="1"/>
  <c r="A1128" i="1" s="1"/>
  <c r="A1129" i="1" s="1"/>
  <c r="A1130" i="1" s="1"/>
  <c r="A1328" i="1"/>
  <c r="A1317" i="1"/>
  <c r="A1318" i="1" s="1"/>
  <c r="A1319" i="1" s="1"/>
  <c r="A1320" i="1" s="1"/>
  <c r="A1321" i="1" s="1"/>
  <c r="A1322" i="1" s="1"/>
  <c r="A1323" i="1" s="1"/>
  <c r="A1324" i="1" s="1"/>
  <c r="A1325" i="1" s="1"/>
  <c r="A1326" i="1" s="1"/>
  <c r="A1327" i="1" s="1"/>
  <c r="A1333" i="1" l="1"/>
  <c r="A1329" i="1"/>
  <c r="A1330" i="1" s="1"/>
  <c r="A1331" i="1" s="1"/>
  <c r="A1332" i="1" s="1"/>
  <c r="A1311" i="1"/>
  <c r="A1312" i="1" s="1"/>
  <c r="A1313" i="1" s="1"/>
  <c r="A1314" i="1" s="1"/>
  <c r="A1315" i="1" s="1"/>
  <c r="A1308" i="1"/>
  <c r="A1309" i="1" s="1"/>
  <c r="A1310" i="1" s="1"/>
  <c r="A1143" i="1"/>
  <c r="A1132" i="1"/>
  <c r="A1133" i="1" s="1"/>
  <c r="A1134" i="1" s="1"/>
  <c r="A1135" i="1" s="1"/>
  <c r="A1136" i="1" s="1"/>
  <c r="A1137" i="1" s="1"/>
  <c r="A1138" i="1" s="1"/>
  <c r="A1139" i="1" s="1"/>
  <c r="A1140" i="1" s="1"/>
  <c r="A1141" i="1" s="1"/>
  <c r="A1142" i="1" s="1"/>
  <c r="A1277" i="1"/>
  <c r="A1278" i="1" s="1"/>
  <c r="A1279" i="1" s="1"/>
  <c r="A1280" i="1" s="1"/>
  <c r="A1281" i="1" s="1"/>
  <c r="A1282" i="1" s="1"/>
  <c r="A1272" i="1"/>
  <c r="A1273" i="1" s="1"/>
  <c r="A1274" i="1" s="1"/>
  <c r="A1275" i="1" s="1"/>
  <c r="A1276" i="1" s="1"/>
  <c r="A1148" i="1" l="1"/>
  <c r="A1144" i="1"/>
  <c r="A1145" i="1" s="1"/>
  <c r="A1146" i="1" s="1"/>
  <c r="A1147" i="1" s="1"/>
  <c r="A1334" i="1"/>
  <c r="A1393" i="1"/>
  <c r="A1394" i="1" s="1"/>
  <c r="A1345" i="1" l="1"/>
  <c r="A1335" i="1"/>
  <c r="A1336" i="1" s="1"/>
  <c r="A1337" i="1" s="1"/>
  <c r="A1338" i="1" s="1"/>
  <c r="A1339" i="1" s="1"/>
  <c r="A1340" i="1" s="1"/>
  <c r="A1341" i="1" s="1"/>
  <c r="A1342" i="1" s="1"/>
  <c r="A1343" i="1" s="1"/>
  <c r="A1344" i="1" s="1"/>
  <c r="A1153" i="1"/>
  <c r="A1149" i="1"/>
  <c r="A1150" i="1" s="1"/>
  <c r="A1151" i="1" s="1"/>
  <c r="A1152" i="1" s="1"/>
  <c r="A1160" i="1" l="1"/>
  <c r="A1154" i="1"/>
  <c r="A1155" i="1" s="1"/>
  <c r="A1156" i="1" s="1"/>
  <c r="A1157" i="1" s="1"/>
  <c r="A1158" i="1" s="1"/>
  <c r="A1159" i="1" s="1"/>
  <c r="A1349" i="1"/>
  <c r="A1346" i="1"/>
  <c r="A1347" i="1" s="1"/>
  <c r="A1348" i="1" s="1"/>
  <c r="A1350" i="1" l="1"/>
  <c r="A1351" i="1" s="1"/>
  <c r="A1352" i="1"/>
  <c r="A1166" i="1"/>
  <c r="A1161" i="1"/>
  <c r="A1162" i="1" s="1"/>
  <c r="A1163" i="1" s="1"/>
  <c r="A1164" i="1" s="1"/>
  <c r="A1165" i="1" s="1"/>
  <c r="A1171" i="1" l="1"/>
  <c r="A1167" i="1"/>
  <c r="A1168" i="1" s="1"/>
  <c r="A1169" i="1" s="1"/>
  <c r="A1170" i="1" s="1"/>
  <c r="A1355" i="1"/>
  <c r="A1353" i="1"/>
  <c r="A1354" i="1" s="1"/>
  <c r="A1362" i="1" l="1"/>
  <c r="A1356" i="1"/>
  <c r="A1357" i="1" s="1"/>
  <c r="A1358" i="1" s="1"/>
  <c r="A1359" i="1" s="1"/>
  <c r="A1360" i="1" s="1"/>
  <c r="A1361" i="1" s="1"/>
  <c r="A1178" i="1"/>
  <c r="A1172" i="1"/>
  <c r="A1173" i="1" s="1"/>
  <c r="A1174" i="1" s="1"/>
  <c r="A1175" i="1" s="1"/>
  <c r="A1176" i="1" s="1"/>
  <c r="A1177" i="1" s="1"/>
  <c r="A1516" i="1"/>
  <c r="A1517" i="1" s="1"/>
  <c r="A1518" i="1" s="1"/>
  <c r="A1183" i="1" l="1"/>
  <c r="A1179" i="1"/>
  <c r="A1180" i="1" s="1"/>
  <c r="A1181" i="1" s="1"/>
  <c r="A1182" i="1" s="1"/>
  <c r="A1366" i="1"/>
  <c r="A1363" i="1"/>
  <c r="A1364" i="1" s="1"/>
  <c r="A1365" i="1" s="1"/>
  <c r="A1520" i="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2" i="1"/>
  <c r="A1553" i="1" s="1"/>
  <c r="A1554" i="1" s="1"/>
  <c r="A1555" i="1" s="1"/>
  <c r="A1556" i="1" s="1"/>
  <c r="A1557" i="1" s="1"/>
  <c r="A1558" i="1" s="1"/>
  <c r="A1559" i="1" s="1"/>
  <c r="A1560" i="1" s="1"/>
  <c r="A1561" i="1" s="1"/>
  <c r="A1562" i="1" s="1"/>
  <c r="A1563" i="1" s="1"/>
  <c r="A1564" i="1" s="1"/>
  <c r="A1565" i="1" s="1"/>
  <c r="A1566" i="1" s="1"/>
  <c r="A1567" i="1" s="1"/>
  <c r="A1568" i="1" s="1"/>
  <c r="A1569" i="1" s="1"/>
  <c r="A1368" i="1" l="1"/>
  <c r="A1367" i="1"/>
  <c r="A1189" i="1"/>
  <c r="A1184" i="1"/>
  <c r="A1185" i="1" s="1"/>
  <c r="A1186" i="1" s="1"/>
  <c r="A1187" i="1" s="1"/>
  <c r="A1188" i="1" s="1"/>
  <c r="A449" i="1"/>
  <c r="A451" i="1" s="1"/>
  <c r="A452" i="1" s="1"/>
  <c r="A453" i="1" s="1"/>
  <c r="A454" i="1" s="1"/>
  <c r="A455" i="1" s="1"/>
  <c r="A456" i="1" s="1"/>
  <c r="A457" i="1" s="1"/>
  <c r="A458" i="1" s="1"/>
  <c r="A459" i="1" s="1"/>
  <c r="A460" i="1" s="1"/>
  <c r="A461" i="1" s="1"/>
  <c r="A462" i="1" s="1"/>
  <c r="A463" i="1" s="1"/>
  <c r="A464" i="1" s="1"/>
  <c r="A465" i="1" s="1"/>
  <c r="A466" i="1" s="1"/>
  <c r="A467" i="1" s="1"/>
  <c r="D462" i="1"/>
  <c r="D466" i="1"/>
  <c r="D467" i="1"/>
  <c r="A1191" i="1" l="1"/>
  <c r="A1190" i="1"/>
  <c r="A1373" i="1"/>
  <c r="A1369" i="1"/>
  <c r="A1370" i="1" s="1"/>
  <c r="A1371" i="1" s="1"/>
  <c r="A1372" i="1" s="1"/>
  <c r="A1374" i="1" l="1"/>
  <c r="A1375" i="1" s="1"/>
  <c r="A1376" i="1" s="1"/>
  <c r="A1377" i="1"/>
  <c r="A1193" i="1"/>
  <c r="A1192" i="1"/>
  <c r="A1197" i="1" l="1"/>
  <c r="A1194" i="1"/>
  <c r="A1195" i="1" s="1"/>
  <c r="A1196" i="1" s="1"/>
  <c r="A1382" i="1"/>
  <c r="A1378" i="1"/>
  <c r="A1379" i="1" s="1"/>
  <c r="A1380" i="1" s="1"/>
  <c r="A1381" i="1" s="1"/>
  <c r="A576" i="1"/>
  <c r="A1389" i="1" l="1"/>
  <c r="A1390" i="1" s="1"/>
  <c r="A1391" i="1" s="1"/>
  <c r="A1392" i="1" s="1"/>
  <c r="A1383" i="1"/>
  <c r="A1384" i="1" s="1"/>
  <c r="A1385" i="1" s="1"/>
  <c r="A1386" i="1" s="1"/>
  <c r="A1387" i="1" s="1"/>
  <c r="A1388" i="1" s="1"/>
  <c r="A1202" i="1"/>
  <c r="A1198" i="1"/>
  <c r="A1199" i="1" s="1"/>
  <c r="A1200" i="1" s="1"/>
  <c r="A1201" i="1" s="1"/>
  <c r="A721" i="1"/>
  <c r="A578" i="1"/>
  <c r="A468" i="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1208" i="1" l="1"/>
  <c r="A1209" i="1" s="1"/>
  <c r="A1210" i="1" s="1"/>
  <c r="A1211" i="1" s="1"/>
  <c r="A1212" i="1" s="1"/>
  <c r="A1213" i="1" s="1"/>
  <c r="A1203" i="1"/>
  <c r="A1204" i="1" s="1"/>
  <c r="A1205" i="1" s="1"/>
  <c r="A1206" i="1" s="1"/>
  <c r="A1207" i="1" s="1"/>
  <c r="A598" i="1"/>
  <c r="A579" i="1"/>
  <c r="A580" i="1" s="1"/>
  <c r="A581" i="1" s="1"/>
  <c r="A582" i="1" s="1"/>
  <c r="A583" i="1" s="1"/>
  <c r="A584" i="1" s="1"/>
  <c r="A585" i="1" l="1"/>
  <c r="A586" i="1" s="1"/>
  <c r="A587" i="1" s="1"/>
  <c r="A588" i="1" s="1"/>
  <c r="A589" i="1" s="1"/>
  <c r="A590" i="1" s="1"/>
  <c r="A591" i="1" s="1"/>
  <c r="A592" i="1" s="1"/>
  <c r="A593" i="1" s="1"/>
  <c r="A594" i="1" s="1"/>
  <c r="A595" i="1" s="1"/>
  <c r="A599" i="1"/>
  <c r="A600" i="1" s="1"/>
  <c r="A601" i="1" s="1"/>
  <c r="A602" i="1" s="1"/>
  <c r="A603" i="1" s="1"/>
  <c r="A615" i="1"/>
  <c r="A596" i="1" l="1"/>
  <c r="A597" i="1" s="1"/>
  <c r="A604" i="1"/>
  <c r="A605" i="1" s="1"/>
  <c r="A606" i="1" s="1"/>
  <c r="A607" i="1" s="1"/>
  <c r="A608" i="1" s="1"/>
  <c r="A609" i="1" s="1"/>
  <c r="A610" i="1" s="1"/>
  <c r="A611" i="1" s="1"/>
  <c r="A612" i="1" s="1"/>
  <c r="A613" i="1" s="1"/>
  <c r="A614" i="1" s="1"/>
  <c r="A633" i="1"/>
  <c r="A616" i="1"/>
  <c r="A617" i="1" s="1"/>
  <c r="A618" i="1" s="1"/>
  <c r="A619" i="1" s="1"/>
  <c r="A620" i="1" s="1"/>
  <c r="A621" i="1" s="1"/>
  <c r="A622" i="1" l="1"/>
  <c r="A623" i="1" s="1"/>
  <c r="A624" i="1" s="1"/>
  <c r="A625" i="1" s="1"/>
  <c r="A626" i="1" s="1"/>
  <c r="A627" i="1" s="1"/>
  <c r="A628" i="1" s="1"/>
  <c r="A629" i="1" s="1"/>
  <c r="A630" i="1" s="1"/>
  <c r="A631" i="1" s="1"/>
  <c r="A632" i="1" s="1"/>
  <c r="A646" i="1"/>
  <c r="A634" i="1"/>
  <c r="A635" i="1" s="1"/>
  <c r="A636" i="1" s="1"/>
  <c r="A637" i="1" s="1"/>
  <c r="A638" i="1" s="1"/>
  <c r="A639" i="1" s="1"/>
  <c r="A640" i="1" s="1"/>
  <c r="A641" i="1" s="1"/>
  <c r="A642" i="1" s="1"/>
  <c r="A643" i="1" s="1"/>
  <c r="A644" i="1" s="1"/>
  <c r="A645" i="1" s="1"/>
  <c r="A687" i="1" l="1"/>
  <c r="A647" i="1"/>
  <c r="A648" i="1" s="1"/>
  <c r="A649" i="1" l="1"/>
  <c r="A650" i="1" s="1"/>
  <c r="A651" i="1" s="1"/>
  <c r="A652" i="1" s="1"/>
  <c r="A653" i="1" s="1"/>
  <c r="A654" i="1" s="1"/>
  <c r="A655" i="1" s="1"/>
  <c r="A656" i="1" s="1"/>
  <c r="A657" i="1" s="1"/>
  <c r="A658" i="1" s="1"/>
  <c r="A659" i="1" s="1"/>
  <c r="A660" i="1" s="1"/>
  <c r="A661" i="1" s="1"/>
  <c r="A662" i="1" s="1"/>
  <c r="A663" i="1" s="1"/>
  <c r="A664" i="1" s="1"/>
  <c r="A665" i="1" s="1"/>
  <c r="A688" i="1"/>
  <c r="A689" i="1" s="1"/>
  <c r="A690" i="1" s="1"/>
  <c r="A691" i="1" s="1"/>
  <c r="A692" i="1" s="1"/>
  <c r="A693" i="1" s="1"/>
  <c r="A694" i="1" s="1"/>
  <c r="A695" i="1" s="1"/>
  <c r="A696" i="1" s="1"/>
  <c r="A697" i="1" s="1"/>
  <c r="A698" i="1" s="1"/>
  <c r="A699" i="1" s="1"/>
  <c r="A700" i="1" s="1"/>
  <c r="A701" i="1" s="1"/>
  <c r="A702" i="1" s="1"/>
  <c r="A703" i="1" s="1"/>
  <c r="A704" i="1" s="1"/>
  <c r="A705" i="1" s="1"/>
  <c r="A706" i="1" s="1"/>
  <c r="A707" i="1"/>
  <c r="A666" i="1" l="1"/>
  <c r="A667" i="1" s="1"/>
  <c r="A668" i="1" s="1"/>
  <c r="A669" i="1" s="1"/>
  <c r="A670" i="1" s="1"/>
  <c r="A709" i="1"/>
  <c r="A710" i="1" s="1"/>
  <c r="A711" i="1" s="1"/>
  <c r="A712" i="1" s="1"/>
  <c r="A713" i="1" s="1"/>
  <c r="A714" i="1" s="1"/>
  <c r="A716" i="1" s="1"/>
  <c r="A718" i="1" s="1"/>
  <c r="A720" i="1" s="1"/>
  <c r="A715" i="1"/>
  <c r="A717" i="1" s="1"/>
  <c r="A719" i="1" s="1"/>
  <c r="A671" i="1" l="1"/>
  <c r="A672" i="1" s="1"/>
  <c r="A673" i="1" s="1"/>
  <c r="A674" i="1" s="1"/>
  <c r="A675" i="1" s="1"/>
  <c r="A676" i="1" s="1"/>
  <c r="A677" i="1" s="1"/>
  <c r="A678" i="1" s="1"/>
  <c r="A679" i="1" s="1"/>
  <c r="A680" i="1" s="1"/>
  <c r="A681" i="1" s="1"/>
  <c r="A682" i="1" s="1"/>
  <c r="A683" i="1" s="1"/>
  <c r="A684" i="1" s="1"/>
  <c r="A685" i="1" s="1"/>
  <c r="A686" i="1" s="1"/>
  <c r="D1394" i="1"/>
  <c r="A1395" i="1" l="1"/>
  <c r="A1396" i="1" s="1"/>
  <c r="A1397" i="1" s="1"/>
  <c r="A1398" i="1" s="1"/>
  <c r="A1399" i="1" s="1"/>
  <c r="D1865" i="1" l="1"/>
  <c r="D1863" i="1"/>
  <c r="D1850" i="1"/>
  <c r="A1890" i="1"/>
  <c r="A1891" i="1" s="1"/>
  <c r="A1892" i="1" s="1"/>
  <c r="A1893" i="1" s="1"/>
  <c r="A1894" i="1" s="1"/>
  <c r="A1895" i="1" s="1"/>
  <c r="A1896" i="1" s="1"/>
  <c r="A1897" i="1" s="1"/>
  <c r="A1898" i="1" s="1"/>
  <c r="A1899" i="1" s="1"/>
  <c r="A1900" i="1" s="1"/>
  <c r="A1901" i="1" s="1"/>
  <c r="A1902" i="1" s="1"/>
  <c r="A1903" i="1" s="1"/>
  <c r="A1904" i="1" s="1"/>
  <c r="A1905" i="1" s="1"/>
  <c r="A1906" i="1" s="1"/>
  <c r="A1885" i="1"/>
  <c r="A1886" i="1" s="1"/>
  <c r="A1887" i="1" s="1"/>
  <c r="A2078" i="1"/>
  <c r="A2079" i="1" s="1"/>
  <c r="A2080" i="1" s="1"/>
  <c r="A2081" i="1" s="1"/>
  <c r="A2082" i="1" s="1"/>
  <c r="A2083" i="1" s="1"/>
  <c r="A2084" i="1" s="1"/>
  <c r="A2085" i="1" s="1"/>
  <c r="A2086" i="1" s="1"/>
  <c r="A2087" i="1" s="1"/>
  <c r="A2088" i="1" s="1"/>
  <c r="A2089" i="1" s="1"/>
  <c r="A2090" i="1" s="1"/>
  <c r="A2091" i="1" s="1"/>
  <c r="A2092" i="1" s="1"/>
  <c r="A2093" i="1" s="1"/>
  <c r="A2025" i="1"/>
  <c r="A2030" i="1" s="1"/>
  <c r="D2013" i="1"/>
  <c r="D2005" i="1"/>
  <c r="A1997" i="1"/>
  <c r="A1998" i="1" s="1"/>
  <c r="A1999" i="1" s="1"/>
  <c r="A2000" i="1" s="1"/>
  <c r="A2001" i="1" s="1"/>
  <c r="A2002" i="1" s="1"/>
  <c r="A2003" i="1" s="1"/>
  <c r="A1718" i="1"/>
  <c r="A1719" i="1" s="1"/>
  <c r="A1720" i="1" s="1"/>
  <c r="A1721" i="1" s="1"/>
  <c r="A1631" i="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D1712" i="1"/>
  <c r="D1708" i="1"/>
  <c r="D1707" i="1"/>
  <c r="D1706" i="1"/>
  <c r="D1704" i="1"/>
  <c r="D1693" i="1"/>
  <c r="D1692" i="1"/>
  <c r="D1690" i="1"/>
  <c r="D1702" i="1" s="1"/>
  <c r="A1689" i="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660" i="1" l="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2004" i="1"/>
  <c r="A2005" i="1" s="1"/>
  <c r="A1907" i="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2031" i="1"/>
  <c r="A2032" i="1" s="1"/>
  <c r="A2033" i="1" s="1"/>
  <c r="A2034" i="1" s="1"/>
  <c r="A2035" i="1" s="1"/>
  <c r="A2036" i="1" s="1"/>
  <c r="A2037" i="1" s="1"/>
  <c r="A2038" i="1" s="1"/>
  <c r="A2039" i="1" s="1"/>
  <c r="A2040" i="1" s="1"/>
  <c r="A2041" i="1"/>
  <c r="A2026" i="1"/>
  <c r="A2027" i="1" s="1"/>
  <c r="A2028" i="1" s="1"/>
  <c r="A2029" i="1" s="1"/>
  <c r="A2094" i="1"/>
  <c r="A1763" i="1"/>
  <c r="A1722" i="1"/>
  <c r="A1723" i="1" s="1"/>
  <c r="D1701" i="1"/>
  <c r="D1700" i="1"/>
  <c r="D1695" i="1"/>
  <c r="A1709" i="1"/>
  <c r="A1710" i="1" s="1"/>
  <c r="A1711" i="1" s="1"/>
  <c r="A1712" i="1" s="1"/>
  <c r="A1713" i="1" s="1"/>
  <c r="A1714" i="1" s="1"/>
  <c r="A1715" i="1" s="1"/>
  <c r="A1716" i="1" s="1"/>
  <c r="D1694" i="1"/>
  <c r="A2006" i="1" l="1"/>
  <c r="A2007" i="1" s="1"/>
  <c r="A2008" i="1" s="1"/>
  <c r="A2009" i="1" s="1"/>
  <c r="A2010" i="1" s="1"/>
  <c r="A2011" i="1" s="1"/>
  <c r="A2012" i="1" s="1"/>
  <c r="A2013" i="1" s="1"/>
  <c r="A2014" i="1" s="1"/>
  <c r="A2015" i="1" s="1"/>
  <c r="A2016" i="1" s="1"/>
  <c r="A2017" i="1" s="1"/>
  <c r="A2018" i="1" s="1"/>
  <c r="A2019" i="1" s="1"/>
  <c r="A2020" i="1" s="1"/>
  <c r="A2021" i="1" s="1"/>
  <c r="A2022" i="1" s="1"/>
  <c r="A2023" i="1" s="1"/>
  <c r="A2095" i="1"/>
  <c r="A2137" i="1"/>
  <c r="A2138" i="1" s="1"/>
  <c r="A2139" i="1" s="1"/>
  <c r="A2140" i="1" s="1"/>
  <c r="A2141" i="1" s="1"/>
  <c r="A2142" i="1" s="1"/>
  <c r="A2143" i="1" s="1"/>
  <c r="A2144" i="1" s="1"/>
  <c r="A2145" i="1" s="1"/>
  <c r="A2042" i="1"/>
  <c r="A2043" i="1" s="1"/>
  <c r="A2044" i="1" s="1"/>
  <c r="A2045" i="1" s="1"/>
  <c r="A2046" i="1" s="1"/>
  <c r="A2047" i="1"/>
  <c r="A1724" i="1"/>
  <c r="A1728" i="1" s="1"/>
  <c r="A1729" i="1" s="1"/>
  <c r="A1730" i="1" s="1"/>
  <c r="A1731" i="1" s="1"/>
  <c r="A1732" i="1" s="1"/>
  <c r="A1733" i="1" s="1"/>
  <c r="A1734" i="1" s="1"/>
  <c r="A1735" i="1" s="1"/>
  <c r="A1736" i="1" s="1"/>
  <c r="D1697" i="1"/>
  <c r="D1698" i="1"/>
  <c r="D1699" i="1"/>
  <c r="D1696" i="1"/>
  <c r="A1737" i="1" l="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25" i="1"/>
  <c r="A1726" i="1" s="1"/>
  <c r="A1727" i="1" s="1"/>
  <c r="A2053" i="1"/>
  <c r="A2048" i="1"/>
  <c r="A2049" i="1" s="1"/>
  <c r="A2050" i="1" s="1"/>
  <c r="A2051" i="1" s="1"/>
  <c r="A2052" i="1" s="1"/>
  <c r="A2096" i="1"/>
  <c r="A2097" i="1" s="1"/>
  <c r="A2098" i="1" s="1"/>
  <c r="A2099" i="1" s="1"/>
  <c r="A2100" i="1" s="1"/>
  <c r="A2101" i="1" s="1"/>
  <c r="A2102" i="1" s="1"/>
  <c r="A2103" i="1" s="1"/>
  <c r="A2104" i="1" s="1"/>
  <c r="A2105" i="1" s="1"/>
  <c r="A2106" i="1" s="1"/>
  <c r="A2107" i="1"/>
  <c r="A1798" i="1"/>
  <c r="A1799" i="1" s="1"/>
  <c r="A1764" i="1"/>
  <c r="A1761" i="1" l="1"/>
  <c r="A1762" i="1" s="1"/>
  <c r="A2130" i="1"/>
  <c r="A2131" i="1" s="1"/>
  <c r="A2132" i="1" s="1"/>
  <c r="A2133" i="1" s="1"/>
  <c r="A2134" i="1" s="1"/>
  <c r="A2135" i="1" s="1"/>
  <c r="A2136" i="1" s="1"/>
  <c r="A2108" i="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066" i="1"/>
  <c r="A2054" i="1"/>
  <c r="A2055" i="1" s="1"/>
  <c r="A2056" i="1" s="1"/>
  <c r="A2057" i="1" s="1"/>
  <c r="A2058" i="1" s="1"/>
  <c r="A2059" i="1" s="1"/>
  <c r="A2060" i="1" s="1"/>
  <c r="A2061" i="1" s="1"/>
  <c r="A2062" i="1" s="1"/>
  <c r="A2063" i="1" s="1"/>
  <c r="A2064" i="1" s="1"/>
  <c r="A2065" i="1" s="1"/>
  <c r="A1766" i="1"/>
  <c r="A1765" i="1"/>
  <c r="A1801" i="1"/>
  <c r="A1800" i="1"/>
  <c r="A2071" i="1" l="1"/>
  <c r="A2067" i="1"/>
  <c r="A2068" i="1" s="1"/>
  <c r="A2069" i="1" s="1"/>
  <c r="A2070" i="1" s="1"/>
  <c r="A1803" i="1"/>
  <c r="A1802" i="1"/>
  <c r="A1769" i="1"/>
  <c r="A1767" i="1"/>
  <c r="A2075" i="1" l="1"/>
  <c r="A2076" i="1" s="1"/>
  <c r="A2072" i="1"/>
  <c r="A2073" i="1" s="1"/>
  <c r="A2074" i="1" s="1"/>
  <c r="A1770" i="1"/>
  <c r="A1771" i="1"/>
  <c r="A1805" i="1"/>
  <c r="A1804" i="1"/>
  <c r="A1806" i="1" l="1"/>
  <c r="A1807" i="1" s="1"/>
  <c r="A1808" i="1" s="1"/>
  <c r="A1809" i="1" s="1"/>
  <c r="A1810" i="1" s="1"/>
  <c r="A1811" i="1" s="1"/>
  <c r="A1812" i="1" s="1"/>
  <c r="A1813" i="1" s="1"/>
  <c r="A1814" i="1" s="1"/>
  <c r="A1815" i="1"/>
  <c r="A1772" i="1"/>
  <c r="A1773" i="1" s="1"/>
  <c r="A1774" i="1" s="1"/>
  <c r="A1775" i="1" s="1"/>
  <c r="A1776" i="1" s="1"/>
  <c r="A1781" i="1"/>
  <c r="A1796" i="1" l="1"/>
  <c r="A1797" i="1" s="1"/>
  <c r="A1782" i="1"/>
  <c r="A1783" i="1" s="1"/>
  <c r="A1784" i="1" s="1"/>
  <c r="A1785" i="1" s="1"/>
  <c r="A1786" i="1" s="1"/>
  <c r="A1787" i="1" s="1"/>
  <c r="A1788" i="1" s="1"/>
  <c r="A1789" i="1" s="1"/>
  <c r="A1790" i="1" s="1"/>
  <c r="A1791" i="1" s="1"/>
  <c r="A1792" i="1" s="1"/>
  <c r="A1793" i="1" s="1"/>
  <c r="A1832" i="1"/>
  <c r="A1833" i="1" s="1"/>
  <c r="A1834" i="1" s="1"/>
  <c r="A1835" i="1" s="1"/>
  <c r="A1836" i="1" s="1"/>
  <c r="A1837" i="1" s="1"/>
  <c r="A1838" i="1" s="1"/>
  <c r="A1839" i="1" s="1"/>
  <c r="A1816" i="1"/>
  <c r="A1817" i="1" s="1"/>
  <c r="A1818" i="1" s="1"/>
  <c r="A1819" i="1" s="1"/>
  <c r="A1820" i="1" s="1"/>
  <c r="A1777" i="1"/>
  <c r="A1778" i="1" s="1"/>
  <c r="A1779" i="1" s="1"/>
  <c r="A1780" i="1" s="1"/>
  <c r="A1794" i="1"/>
  <c r="A1795" i="1" s="1"/>
  <c r="A1840" i="1" l="1"/>
  <c r="A1841" i="1" s="1"/>
  <c r="A1821" i="1"/>
  <c r="A1822" i="1" s="1"/>
  <c r="A1823" i="1" s="1"/>
  <c r="A1824" i="1" s="1"/>
  <c r="A1825" i="1" s="1"/>
  <c r="A1826" i="1" l="1"/>
  <c r="A1827" i="1" s="1"/>
  <c r="A1828" i="1" s="1"/>
  <c r="A1829" i="1" s="1"/>
  <c r="A1830" i="1" s="1"/>
  <c r="A1831" i="1" s="1"/>
  <c r="A1842" i="1"/>
  <c r="A1843" i="1" s="1"/>
  <c r="A1610" i="1" l="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570" i="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D751" i="1"/>
  <c r="D750" i="1"/>
  <c r="D749" i="1"/>
  <c r="D714" i="1"/>
  <c r="D713" i="1"/>
  <c r="A708" i="1"/>
  <c r="D475" i="1"/>
  <c r="D474" i="1"/>
  <c r="A156" i="1"/>
  <c r="A171" i="1" s="1"/>
  <c r="A28" i="1"/>
  <c r="A29" i="1" l="1"/>
  <c r="A30" i="1" s="1"/>
  <c r="A31" i="1" s="1"/>
  <c r="A32" i="1" s="1"/>
  <c r="A33" i="1" s="1"/>
  <c r="A34" i="1" s="1"/>
  <c r="A35" i="1" s="1"/>
  <c r="A36" i="1" s="1"/>
  <c r="A38" i="1" s="1"/>
  <c r="A39" i="1" s="1"/>
  <c r="A40" i="1" s="1"/>
  <c r="A176" i="1"/>
  <c r="A172" i="1"/>
  <c r="A177" i="1" s="1"/>
  <c r="A178" i="1" s="1"/>
  <c r="A157" i="1"/>
  <c r="A158" i="1" s="1"/>
  <c r="A159" i="1" s="1"/>
  <c r="A160" i="1" s="1"/>
  <c r="A161" i="1" s="1"/>
  <c r="A162" i="1" s="1"/>
  <c r="A163" i="1" s="1"/>
  <c r="A164" i="1" s="1"/>
  <c r="A165" i="1" s="1"/>
  <c r="A166" i="1" s="1"/>
  <c r="A167" i="1" s="1"/>
  <c r="A168" i="1" s="1"/>
  <c r="A169" i="1" s="1"/>
  <c r="A170" i="1" s="1"/>
  <c r="A41" i="1"/>
  <c r="A179" i="1" l="1"/>
  <c r="A42" i="1"/>
  <c r="A77" i="1"/>
  <c r="A43" i="1" l="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180" i="1"/>
  <c r="A183" i="1"/>
  <c r="A88" i="1"/>
  <c r="A78" i="1"/>
  <c r="A79" i="1" s="1"/>
  <c r="A80" i="1" s="1"/>
  <c r="A81" i="1" s="1"/>
  <c r="A82" i="1" s="1"/>
  <c r="A83" i="1" s="1"/>
  <c r="A84" i="1" s="1"/>
  <c r="A85" i="1" s="1"/>
  <c r="A86" i="1" s="1"/>
  <c r="A87" i="1" s="1"/>
  <c r="A181" i="1" l="1"/>
  <c r="A182" i="1" s="1"/>
  <c r="A215" i="1"/>
  <c r="A184" i="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89" i="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c r="A216" i="1" l="1"/>
  <c r="A217" i="1" s="1"/>
  <c r="A218" i="1" s="1"/>
  <c r="A219" i="1" s="1"/>
  <c r="A220" i="1" s="1"/>
  <c r="A221" i="1" s="1"/>
  <c r="A222" i="1" s="1"/>
  <c r="A223" i="1" s="1"/>
  <c r="A231" i="1"/>
  <c r="A125" i="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c r="A232" i="1" l="1"/>
  <c r="A233" i="1" s="1"/>
  <c r="A234" i="1"/>
  <c r="A150" i="1"/>
  <c r="A147" i="1"/>
  <c r="A148" i="1" s="1"/>
  <c r="A149" i="1" s="1"/>
  <c r="A151" i="1" l="1"/>
  <c r="A152" i="1" s="1"/>
  <c r="A153" i="1" s="1"/>
  <c r="A154" i="1" s="1"/>
  <c r="A275" i="1"/>
  <c r="A235" i="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l="1"/>
  <c r="A271" i="1"/>
  <c r="A288" i="1"/>
  <c r="A276" i="1"/>
  <c r="A277" i="1" s="1"/>
  <c r="A278" i="1" s="1"/>
  <c r="A279" i="1" s="1"/>
  <c r="A280" i="1" s="1"/>
  <c r="A281" i="1" s="1"/>
  <c r="A282" i="1" s="1"/>
  <c r="A283" i="1" s="1"/>
  <c r="A284" i="1" s="1"/>
  <c r="A285" i="1" s="1"/>
  <c r="A286" i="1" s="1"/>
  <c r="A287" i="1" s="1"/>
  <c r="A269" i="1" l="1"/>
  <c r="A272" i="1"/>
  <c r="A316" i="1"/>
  <c r="A289" i="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270" i="1" l="1"/>
  <c r="A274" i="1" s="1"/>
  <c r="A273" i="1"/>
  <c r="A324" i="1"/>
  <c r="A317" i="1"/>
  <c r="A318" i="1" s="1"/>
  <c r="A319" i="1" s="1"/>
  <c r="A320" i="1" s="1"/>
  <c r="A321" i="1" s="1"/>
  <c r="A322" i="1" s="1"/>
  <c r="A323" i="1" s="1"/>
  <c r="A224" i="1" l="1"/>
  <c r="A327" i="1"/>
  <c r="A325" i="1"/>
  <c r="A326" i="1" s="1"/>
  <c r="A225" i="1" l="1"/>
  <c r="A328" i="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98" i="1"/>
  <c r="A400" i="1" s="1"/>
  <c r="A422" i="1" s="1"/>
  <c r="A379" i="1" l="1"/>
  <c r="A380" i="1" s="1"/>
  <c r="A381" i="1" s="1"/>
  <c r="A382" i="1" s="1"/>
  <c r="A383" i="1" s="1"/>
  <c r="A384" i="1" s="1"/>
  <c r="A385" i="1" s="1"/>
  <c r="A386" i="1" s="1"/>
  <c r="A387" i="1" s="1"/>
  <c r="A388" i="1" s="1"/>
  <c r="A389" i="1" s="1"/>
  <c r="A390" i="1" s="1"/>
  <c r="A391" i="1" s="1"/>
  <c r="A392" i="1" s="1"/>
  <c r="A393" i="1" s="1"/>
  <c r="A394" i="1" s="1"/>
  <c r="A395" i="1" s="1"/>
  <c r="A396" i="1" s="1"/>
  <c r="A397" i="1" s="1"/>
  <c r="A423" i="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226" i="1"/>
  <c r="A399" i="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227" i="1" l="1"/>
  <c r="A228" i="1" l="1"/>
  <c r="A229" i="1" s="1"/>
  <c r="A230" i="1" s="1"/>
  <c r="A724" i="1" l="1"/>
  <c r="A725" i="1" s="1"/>
  <c r="A726" i="1" s="1"/>
  <c r="A727" i="1" l="1"/>
  <c r="A728" i="1" l="1"/>
  <c r="A729" i="1" s="1"/>
  <c r="A730" i="1" l="1"/>
  <c r="A731" i="1" l="1"/>
  <c r="A732" i="1" l="1"/>
  <c r="A733" i="1" l="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alcChain>
</file>

<file path=xl/sharedStrings.xml><?xml version="1.0" encoding="utf-8"?>
<sst xmlns="http://schemas.openxmlformats.org/spreadsheetml/2006/main" count="4741" uniqueCount="2543">
  <si>
    <t>sorszám</t>
  </si>
  <si>
    <t>TERC tételszám</t>
  </si>
  <si>
    <t>Tétel szövege</t>
  </si>
  <si>
    <t>Menny.</t>
  </si>
  <si>
    <t>Egység</t>
  </si>
  <si>
    <t>Anyag egységár</t>
  </si>
  <si>
    <t>Díj egységár</t>
  </si>
  <si>
    <t>Anyag összesen</t>
  </si>
  <si>
    <t>Díj összesen</t>
  </si>
  <si>
    <t>A+D összesen</t>
  </si>
  <si>
    <t>m3</t>
  </si>
  <si>
    <t>klt</t>
  </si>
  <si>
    <t>fm</t>
  </si>
  <si>
    <t>db</t>
  </si>
  <si>
    <t>SZERKEZETÉPÍTÉS</t>
  </si>
  <si>
    <t>FÖLDMUNKA</t>
  </si>
  <si>
    <t>21-001-0001</t>
  </si>
  <si>
    <t>Melléképület
Humuszos termőréteg, termőföld leszedése, terítése gépi erővel, 18%-os terephajlásig, bármilyen talajban, szállítással, 50,1-200,0 m között</t>
  </si>
  <si>
    <t>21-001-0002</t>
  </si>
  <si>
    <t>Közműalagút
Munkaárok földkiemelése közmű nélküli területen, gépi erővel, kiegészítő kézi munkával, bármely konzisztenciájú, I-IV. oszt. talajban, dúcolás nélkül, 3,0 m2 szelvény felett</t>
  </si>
  <si>
    <t>21-001-0003</t>
  </si>
  <si>
    <t>Melléképület
Munkaárok földkiemelése közmű nélküli területen, gépi erővel, kiegészítő kézi munkával, bármely konzisztenciájú, I-IV. oszt. talajban, dúcolás nélkül, 3,0 m2 szelvényig</t>
  </si>
  <si>
    <t>21-001-0004</t>
  </si>
  <si>
    <t>Közműalagút
Földvisszatöltés munkagödörbe vagy munkaárokba, tömörítés nélkül, réteges elterítéssel, I-IV. osztályú talajban, gépi erővel, az anyag súlypontja 10,0 m-en belül, a vezetéket (műtárgyat) környező 50 cm-en túli szelvényrészben</t>
  </si>
  <si>
    <t>21-001-0005</t>
  </si>
  <si>
    <t>Közműalagút
Tükörkészítés tömörítéssel, sík felületen gépi erővel, kiegészítő kézi munkával talajosztály: I-IV.</t>
  </si>
  <si>
    <t>m2</t>
  </si>
  <si>
    <t>21-001-0006</t>
  </si>
  <si>
    <t>Főépület
Tükörkészítés tömörítéssel, sík felületen gépi erővel, kiegészítő kézi munkával talajosztály: I-IV.</t>
  </si>
  <si>
    <t>21-001-0007</t>
  </si>
  <si>
    <t>Melléképület
Tükörkészítés tömörítéssel, sík felületen gépi erővel, kiegészítő kézi munkával talajosztály: I-IV.</t>
  </si>
  <si>
    <t>21-001-0008</t>
  </si>
  <si>
    <t>Közműalagút
Tömörítés bármely tömörítési osztályban gépi erővel, kis felületen, tömörségi fok: 93%</t>
  </si>
  <si>
    <t>21-001-0009</t>
  </si>
  <si>
    <t>Közműalagút
Tömörítés bármely tömörítési osztályban gépi erővel, nagy felületen, tömörségi fok: 95%</t>
  </si>
  <si>
    <t>21-001-0010</t>
  </si>
  <si>
    <t>21-001-0013</t>
  </si>
  <si>
    <t>Feltöltések alap- és lábazati falak közé és alagsori vagy alá nem pincézett földszinti padozatok alá, az anyag szétterítésével, mozgatásával, kézi döngöléssel, osztályozatlan homokos kavicsból</t>
  </si>
  <si>
    <t>21-001-0014</t>
  </si>
  <si>
    <t>Feltöltések alap- és lábazati falak közé és alagsori vagy alá nem pincézett földszinti padozatok alá, az anyag szétterítésével, mozgatásával, homokból</t>
  </si>
  <si>
    <t>21-001-0015</t>
  </si>
  <si>
    <t>Feltöltések alap- és lábazati falak közé
és alagsori vagy alá nem pincézett földszinti
padozatok alá, az anyag szétterítésével,
mozgatásával, kézi döngöléssel,
kitermelt földből</t>
  </si>
  <si>
    <t>ZSALUZÁS</t>
  </si>
  <si>
    <t>15-001-0001</t>
  </si>
  <si>
    <t>Alaplemez széleinek zsaluzása, függőleges sík felülettel, 0,8 m magasságig</t>
  </si>
  <si>
    <t>15-001-0002</t>
  </si>
  <si>
    <t>Főépület
Talpgerendák zsaluzása ggőleges ferde, illetve íves felülettel, 0,8 m magasságig</t>
  </si>
  <si>
    <t>15-001-0003</t>
  </si>
  <si>
    <t>Melléképület
Talpgerendák zsaluzása ggőleges ferde, illetve íves felülettel, 0,8 m magasságig</t>
  </si>
  <si>
    <t>15-001-0004</t>
  </si>
  <si>
    <t>Kétoldali falzsaluzás, függőleges vagy ferde sík felülettel, szerelt táblás zsaluzattal,  4,00 m magasságig</t>
  </si>
  <si>
    <t>15-001-0005</t>
  </si>
  <si>
    <t>Kétoldali falzsaluzás függőleges vagy ferde sík felülettel, szerelt táblás zsaluzattal, 4,00 m magasságig
(vízzáró beton)</t>
  </si>
  <si>
    <t>15-001-0006</t>
  </si>
  <si>
    <t>Pillér zsaluzása állandó négyszög keresztmetszettel, szerelt táblás zsaluzattal, kitámasztással, 4,0 m magasságig</t>
  </si>
  <si>
    <t>15-001-0007</t>
  </si>
  <si>
    <t xml:space="preserve">Körpillér zsaluzás Ø60 átmérő és 6,00 m magasságig </t>
  </si>
  <si>
    <t>15-001-0008</t>
  </si>
  <si>
    <t>Egyeneskarú lépcső zsaluzása, 4,00 m magasságig, a fokok és lépcsőoldalak bezsaluzásával, fa zsaluzattal</t>
  </si>
  <si>
    <t>15-001-0009</t>
  </si>
  <si>
    <t>Síklemez zsaluzása, alátámasztó állvánnyal, födémzsaluzattal, zsaluhéj táblákkal borítva,  4,00 m magasságig</t>
  </si>
  <si>
    <t>15-001-0010</t>
  </si>
  <si>
    <t>Síklemez zsaluzása, alátámasztó állvánnyal, födémzsaluzattal, zsaluhéj táblákkal borítva,  4,01-6,00 m magasság között</t>
  </si>
  <si>
    <t>15-001-0011</t>
  </si>
  <si>
    <t>Ferde lemez zsaluzása, alátámasztó állvánnyal, födémzsaluzattal, zsaluhéj táblákkal borítva,  4,00 magasságig</t>
  </si>
  <si>
    <t>15-001-0012</t>
  </si>
  <si>
    <t>Síklemez széleinek zsaluzása, függőleges sík felülettel, 0,8 m magasságig</t>
  </si>
  <si>
    <t>15-001-0013</t>
  </si>
  <si>
    <t>Gerendazsaluzás, 20-60 cm oldalmagasság között, szerelt táblás zsaluzattal, alátámasztó állvánnyal, sík felülettel, 3,01-4 m magasság között</t>
  </si>
  <si>
    <t>15-001-0014</t>
  </si>
  <si>
    <t>Felülborda zsaluzás, 20-60 cm oldalmagasság között, szerelt táblás zsaluzattal, alátámasztó állvánnyal, sík felülettel, 3,01-4 m magasság között</t>
  </si>
  <si>
    <t>15-001-0015</t>
  </si>
  <si>
    <t>Koszorúzsaluzat készítése sík felülettel, párkány nélkül</t>
  </si>
  <si>
    <t>15-001-0016</t>
  </si>
  <si>
    <t>Nyílászsaluzat készítése és elhelyezése, falzsaluzatba és födémzsaluzatba</t>
  </si>
  <si>
    <t>15-001-0017</t>
  </si>
  <si>
    <t>Zsompok, lift süllyészték zsaluzása</t>
  </si>
  <si>
    <t>15-001-0018</t>
  </si>
  <si>
    <t>Munkavédelmi korlát kiépítése zsaluzáshoz és betonacél szerléshez</t>
  </si>
  <si>
    <t>15-001-0019</t>
  </si>
  <si>
    <t>Munkavédelmi korlát áthelyezése födémszélre</t>
  </si>
  <si>
    <t>15-001-0020</t>
  </si>
  <si>
    <t>KLK nehézállvány készítése födém szélén lévő vb fal zsaluzat alátámasztásához, és 4 m magasságot meghaladó vb falak (nyersbeton és normál) zsaluzásához</t>
  </si>
  <si>
    <t>15-001-0021</t>
  </si>
  <si>
    <t>Párazárás, betonfelület vegyszeres utókezelése, környezeti hatások elleni védelem (téliesítés ill. nyári hőség elleni védelem)</t>
  </si>
  <si>
    <t>15-001-0022</t>
  </si>
  <si>
    <t>Vasbeton falak csiszolása, betonfelület kozmetikázás</t>
  </si>
  <si>
    <t>15-001-0023</t>
  </si>
  <si>
    <t xml:space="preserve">Gépi felületsimítás TREMIX tárcsás felületsimítóval, 4 kg/m2 MAPETOP S (alaplemez és födém) </t>
  </si>
  <si>
    <t>15-001-0024</t>
  </si>
  <si>
    <t>RECOSTAL 1000 FAS függőleges zsaluzati elem felületaktív fugaelemmel</t>
  </si>
  <si>
    <t>15-001-0025</t>
  </si>
  <si>
    <t>RECOSTAL 1000 FAS függőleges zsaluzati elem megtámasztása</t>
  </si>
  <si>
    <t>15-001-0026</t>
  </si>
  <si>
    <t>RECOSTAL 2000 FAS fogazott zsaluzati elem felületaktív fugaelemmel</t>
  </si>
  <si>
    <t>15-001-0027</t>
  </si>
  <si>
    <t>CONTAFLEXACTIV ACF 100 fugalemez</t>
  </si>
  <si>
    <t>15-001-0028</t>
  </si>
  <si>
    <t>VOLCLAY WATERSTOP RX CONDOMA</t>
  </si>
  <si>
    <t>15-001-0029</t>
  </si>
  <si>
    <t>15-001-0030</t>
  </si>
  <si>
    <t>15-001-0031</t>
  </si>
  <si>
    <t>Híd
LESCHUPLAST GLT - Gleitfolie TG 1A-c4 -SZ1 szerelvény</t>
  </si>
  <si>
    <t>15-001-0032</t>
  </si>
  <si>
    <t>Híd
LESCHUPLAST GLT - Gleitfolie TG 1A-c4 -SZ2 szerelvény</t>
  </si>
  <si>
    <t>15-001-0033</t>
  </si>
  <si>
    <t>Híd
LESCHUPLAST GLT - Gleitfolie TG 1A-c4 -SZ3 szerelvény</t>
  </si>
  <si>
    <t>ALAPOZÁS</t>
  </si>
  <si>
    <t>Szerelőbeton készítése aljzatbeton és talpgerendák alá, C12/15-XN-8-F2  minőségű betonból, szivattyús technológiával, léccel lehúzva, 8 cm vastagságig, vízszintes sík felületen</t>
  </si>
  <si>
    <t>Szerelőbeton készítése aljzatbeton és talpgerendák alá, C12/15-XN-8-F2  minőségű betonból, szivattyús technológiával, léccel lehúzva, 8 cm vastagság felett, vízszintes sík felületen</t>
  </si>
  <si>
    <t>Közműalagút
Alaplemez készítése, terv szerinti minőségű betonból, szivattyús technológiával, vibrátoros tömörítéssel, vízzáró betonból 0,80 m vastagságig sík felülettel, C30/37-XC4-XF1-XV1(H)-24-F3</t>
  </si>
  <si>
    <t>Melléképület
Alaplemez készítése, terv szerinti minőségű betonból, szivattyús technológiával, vibrátoros tömörítéssel, 0,80 m vastagságig sík felülettel, C30/37-XC4-XF1-24-F3</t>
  </si>
  <si>
    <t>Támfal
Alaplemez készítése, terv szerinti minőségű betonból, szivattyús technológiával, vibrátoros tömörítéssel, 0,80 m vastagságig sík felülettel, C30/37-XC4-XF1-XV1(H)-24-F3</t>
  </si>
  <si>
    <t>Főépület
Talpgerenda készítése, terv szerinti minőségű betonból, szivattyús technológiával, vibrátoros tömörítéssel, C25/30-XC2-XF2-24-F3 betonból</t>
  </si>
  <si>
    <t xml:space="preserve">Melléképület
Sávalap készítése, terv szerinti minőségű betonból, szivattyús technológiával, vibrátoros tömörítéssel, C16/20-X0b(H)-24-F2 betonból
</t>
  </si>
  <si>
    <t>Melléképület
Talpgerenda készítése, terv szerinti minőségű betonból, szivattyús technológiával, vibrátoros tömörítéssel, C25/30-XC2-XF2-24-F3 betonból</t>
  </si>
  <si>
    <t>Közlekedő híd
Fúrt, markolt kút készítése, C16/20-X0b(H)-24-F2 betonból</t>
  </si>
  <si>
    <t>Süllyesztékek és zsompok betonozása, terv szerinti minőségű betonból, szivattyús technológiával, vibrátoros tömörítéssel,C30/37-XC4-XF1-XV1(H)-24-F3 betonból</t>
  </si>
  <si>
    <t>MONOLIT BETON ÉS VASBETON MUNKÁK</t>
  </si>
  <si>
    <t>31-001-0001</t>
  </si>
  <si>
    <t>Betonacél helyszíni szerelése  függőleges vagy vízszintes tartószerkezetbe, bordás betonacélból,  méretre gyártott, poziciószámmal ellátott betonacélból B500B, 
8 mm átmérővel</t>
  </si>
  <si>
    <t>kg</t>
  </si>
  <si>
    <t>31-001-0002</t>
  </si>
  <si>
    <t>Betonacél helyszíni szerelése  függőleges vagy vízszintes tartószerkezetbe, bordás betonacélból,  méretre gyártott, poziciószámmal ellátott betonacélból B500B, 
10 mm átmérővel</t>
  </si>
  <si>
    <t>31-001-0003</t>
  </si>
  <si>
    <t>Betonacél helyszíni szerelése  függőleges vagy vízszintes tartószerkezetbe, bordás betonacélból,  méretre gyártott, poziciószámmal ellátott betonacélból B500B, 
12 mm átmérővel</t>
  </si>
  <si>
    <t>31-001-0004</t>
  </si>
  <si>
    <t>Betonacél helyszíni szerelése  függőleges vagy vízszintes tartószerkezetbe, bordás betonacélból,  méretre gyártott, poziciószámmal ellátott betonacélból B500B, 
16 mm átmérővel</t>
  </si>
  <si>
    <t>31-001-0005</t>
  </si>
  <si>
    <t>Betonacél helyszíni szerelése  függőleges vagy vízszintes tartószerkezetbe, bordás betonacélból,  méretre gyártott, poziciószámmal ellátott betonacélból B500B, 
20 mm átmérővel</t>
  </si>
  <si>
    <t>31-001-0006</t>
  </si>
  <si>
    <t>Betonacél helyszíni szerelése  függőleges vagy vízszintes tartószerkezetbe, bordás betonacélból,  méretre gyártott, poziciószámmal ellátott betonacélból B500B, 
25 mm átmérővel</t>
  </si>
  <si>
    <t>31-001-0007</t>
  </si>
  <si>
    <t>Vasbeton pillér és oszlop készítése, C30/37-XC1-24-F3 minőségű betonból, betonszivattyús technológiával, vibrátoros tömörítéssel</t>
  </si>
  <si>
    <t>31-001-0008</t>
  </si>
  <si>
    <t>Vasbeton pillér és oszlop készítése, C30/37-XC4-XF1-24-F3 minőségű betonból, betonszivattyús technológiával, vibrátoros tömörítéssel</t>
  </si>
  <si>
    <t>31-001-0009</t>
  </si>
  <si>
    <t>Vasbeton pillér és oszlop készítése, C30/37-XC4-XF2-24-F3 minőségű betonból, betonszivattyús technológiával, vibrátoros tömörítéssel</t>
  </si>
  <si>
    <t>31-001-0010</t>
  </si>
  <si>
    <t>Vasbeton pillér és oszlop készítése, C30/37-XC4-XF1-XV1(H)-24-F3 minőségű betonból, betonszivattyús technológiával, vibrátoros tömörítéssel</t>
  </si>
  <si>
    <t>31-001-0011</t>
  </si>
  <si>
    <t>Vasbetonfal készítése; 30 cm falvastagságig  C30/37-XC4-XF1-24-F3 minőségű betonból, betonszivattyús technológiával, vibrátoros tömörítéssel</t>
  </si>
  <si>
    <t>31-001-0012</t>
  </si>
  <si>
    <t>Vasbetonfal készítése; 30 cm falvastagságig  C25/30/XC1-24-F3 minőségű betonból, betonszivattyús technológiával, vibrátoros tömörítéssel</t>
  </si>
  <si>
    <t>31-001-0013</t>
  </si>
  <si>
    <t>Vasbetonfal készítése; 30 cm falvastagságig C30/37-XC4-XF1-XV1(H)-24-F3 minőségű betonból, betonszivattyús technológiával, vibrátoros tömörítéssel
(vízzáró)</t>
  </si>
  <si>
    <t>31-001-0014</t>
  </si>
  <si>
    <t>Vasbeton gerenda készítése; C30/37-XC4-XF1-XV1(H)-24-F3 minőségű betonból, betonszivattyús technológiával, vibrátoros tömörítéssel</t>
  </si>
  <si>
    <t>31-001-0015</t>
  </si>
  <si>
    <t>Vasbeton koszorú készítése; C30/37-XC4-XF1-24-F3 minőségű betonból, betonszivattyús technológiával, vibrátoros tömörítéssel</t>
  </si>
  <si>
    <t>31-001-0016</t>
  </si>
  <si>
    <t>Vasbeton felül borda készítése; C30/37-XC4-XF1-24-F3 minőségű betonból, betonszivattyús technológiával, vibrátoros tömörítéssel</t>
  </si>
  <si>
    <t>31-001-0017</t>
  </si>
  <si>
    <t>Sík vagy alulbordás vasbeton lemez készítése, 15°-os hajlásszögig, C30/37-XC4-XF1-24-F3 minőségű betonból, betonszivattyús technológiával, vibrátoros tömörítéssel, 12 cm vastagság felett - 40 cm vastagságig</t>
  </si>
  <si>
    <t>31-001-0018</t>
  </si>
  <si>
    <t>Sík vagy alulbordás vasbeton lemez készítése, 15°-os hajlásszögigC30/37-XC1-24-F3 minőségű betonból, betonszivattyús technológiával, vibrátoros tömörítéssel, 12 cm vastagság felett - 40 cm vastagságig</t>
  </si>
  <si>
    <t>31-001-0019</t>
  </si>
  <si>
    <t>Sík vagy alulbordás vasbeton lemez készítése, 15°-os hajlásszögig, C30/37-XC4-XF2-24-F3 minőségű betonból, betonszivattyús technológiával, vibrátoros tömörítéssel
(hídszerkezet)</t>
  </si>
  <si>
    <t>31-001-0020</t>
  </si>
  <si>
    <t>Lépcső készítése, terv szerinti minőségű betonból, szivattyús technológiával, vibrátoros tömörítéssel</t>
  </si>
  <si>
    <t>31-001-0021</t>
  </si>
  <si>
    <t>Teherhordó és kitöltő falazat készítése,
beton, könnyűbeton falazóblokk vagy zsaluzóelem termékekből,
240-250 mm falvastagságban,
250x500x230 mm-es méretű
beton zsaluzóelemből,
kitöltő betonnal, betonacél beépítéssel
Leier ZS 25-ös zsaluzóelem, 250/500/230 mm,
C16/20-16/kissé képlékeny kavicsbeton, B 60.40:10 mm
átmérőjű betonacél</t>
  </si>
  <si>
    <t>31-001-0022</t>
  </si>
  <si>
    <t>Teherhordó és kitöltő falazat készítése,
beton, könnyűbeton falazóblokk vagy zsaluzóelem termékekből,
300 mm falvastagságban,
300x500x230 mm-es méretű
beton zsaluzóelemből,
kitöltő betonnal, betonacél beépítéssel
Leier ZS 30-as zsaluzóelem, 300/500/230 mm,
C16/20-16/kissé képlékeny kavicsbeton, B 60.40:10 mm
átmérőjű betonacél</t>
  </si>
  <si>
    <t>31-001-0023</t>
  </si>
  <si>
    <t>Átszúrádási vasalás Ny1</t>
  </si>
  <si>
    <t>31-001-0024</t>
  </si>
  <si>
    <t>Átszúrádási vasalás Ny2</t>
  </si>
  <si>
    <t>31-001-0025</t>
  </si>
  <si>
    <t>Átszúrádási vasalás Ny3</t>
  </si>
  <si>
    <t>31-001-0026</t>
  </si>
  <si>
    <t>Átszúrádási vasalás Ny4</t>
  </si>
  <si>
    <t>31-001-0027</t>
  </si>
  <si>
    <t>Átszúrádási vasalás Ny5</t>
  </si>
  <si>
    <t>31-001-0028</t>
  </si>
  <si>
    <t>Átszúrádási vasalás Ny6</t>
  </si>
  <si>
    <t>31-001-0029</t>
  </si>
  <si>
    <t>Átszúrádási vasalás Ny7</t>
  </si>
  <si>
    <t>31-001-0030</t>
  </si>
  <si>
    <t>Átszúrádási vasalás Ny8</t>
  </si>
  <si>
    <t>31-001-0031</t>
  </si>
  <si>
    <t>Átszúrádási vasalás Ny9</t>
  </si>
  <si>
    <t>31-001-0032</t>
  </si>
  <si>
    <t>Átszúrádási vasalás Ny10</t>
  </si>
  <si>
    <t>31-001-0033</t>
  </si>
  <si>
    <t>Átszúrádási vasalás Ny11</t>
  </si>
  <si>
    <t>31-001-0034</t>
  </si>
  <si>
    <t>Ipari padozat 20 cm vastagságú, a teherbírási igényeknek megfelelően kialakított
hagyományos szálerősítésű beton. Az ipari padlót a szakkivitelező technológia tervei
alapján kell elkészíteni! C25/30-XC2-16-F3 MSZ 4798-
1/2004 (száladagolás: pl. High Grade 190/380 - 1 kg/m3).</t>
  </si>
  <si>
    <t>31-001-0035</t>
  </si>
  <si>
    <t>Terep lépcső készítése, C20/25-XC2-16-F3 betonból, szivattyús technológiával, vibrátoros tömörítéssel</t>
  </si>
  <si>
    <t>ACÉLSZERKEZETEK</t>
  </si>
  <si>
    <t>34-001-0001</t>
  </si>
  <si>
    <t>34-001-0002</t>
  </si>
  <si>
    <t>34-001-0003</t>
  </si>
  <si>
    <t>34-001-0004</t>
  </si>
  <si>
    <t>34-001-0005</t>
  </si>
  <si>
    <t>34-001-0006</t>
  </si>
  <si>
    <t>34-001-0007</t>
  </si>
  <si>
    <t>34-001-0008</t>
  </si>
  <si>
    <t>34-001-0009</t>
  </si>
  <si>
    <t>34-001-0010</t>
  </si>
  <si>
    <t>34-001-0011</t>
  </si>
  <si>
    <t>34-001-0012</t>
  </si>
  <si>
    <t>34-001-0013</t>
  </si>
  <si>
    <t>34-001-0014</t>
  </si>
  <si>
    <t>t</t>
  </si>
  <si>
    <t>34-001-0015</t>
  </si>
  <si>
    <t>34-001-0016</t>
  </si>
  <si>
    <t>T75 méretezett magasbordás trapézlemez</t>
  </si>
  <si>
    <t>FASZERKEZETEK</t>
  </si>
  <si>
    <t>32-001-0001</t>
  </si>
  <si>
    <t>RRFA tartók</t>
  </si>
  <si>
    <t>32-001-0002</t>
  </si>
  <si>
    <t>FA födémek</t>
  </si>
  <si>
    <t>32-001-0003</t>
  </si>
  <si>
    <t>UNIEPAL- DREW SPECIAL FR tűzvédelmi bevonat rendszer</t>
  </si>
  <si>
    <t>KIEGÉSZÍTŐ MUNKÁK SZERKEZET ÉPÍTÉS</t>
  </si>
  <si>
    <t>ÉPÍTÉSZET</t>
  </si>
  <si>
    <t>HELYSZÍNI BETON ÉS VASBETON MUNKÁK</t>
  </si>
  <si>
    <t>Lejtésadó cementhabarcs min 2,0% lejtéssel 3-13,5 cm vastagságban</t>
  </si>
  <si>
    <t>Lejtbeton 2,0%-os lejtéssel a domb irányába 3-6 cm vastagságban</t>
  </si>
  <si>
    <t>Kéregerősített simított beton, szükséges helyeken 1,0%-os vagy 1,5%-os lejtésben, dilatációs egység max. 6x6m, falak mentén 0,5 cm habosított PE szalag peremdilatáció</t>
  </si>
  <si>
    <t>Beton aljzat készítése min. C12 minőségű szerelőbeton</t>
  </si>
  <si>
    <t>Vasalt aljzat készítése 20 cm vastagságban vasalattal, statikai tervek szerint</t>
  </si>
  <si>
    <t>Lejtésben kialakított CT-C20-F4 esztrichbeton kiszárítva, dilatációs egység max. 6x6m, falak mentén 0,5 cm habosított PE szalag peremdilatáció, 6-7 cm vastagságban, lejtésben</t>
  </si>
  <si>
    <t>CT-C20-F4 esztrichbeton készítése kiszárítva, dilatációs egység max. 6x6m, falak mentén 0,5 cm habosított PE szalag peremdilatáció, 7 cm vastagságban</t>
  </si>
  <si>
    <t>CT-C20-F4 esztrichbeton kiszárítva, dilatációs egység max. 6x6m, falak mentén 0,5 cm habosított PE szalag peremdilatáció, 6 cm vastagságban</t>
  </si>
  <si>
    <t>Beton és vasbeton szerkezetek felületi javítása, betonjavító készhabarccsal vagy szárazbetonnal üvegszál erősítéssel vízzáró betonjavító- és kiegyenlítő habarcs (pl. SIKA-110 HD, vagy azzal teljesítménynyilatkozata alapján műszakilag egyenértékű) egy rétegben, vízszintes és függőleges felületen</t>
  </si>
  <si>
    <t>Lejtésképző cementsimítás 0,5%-os lejtésben a híd széle felé</t>
  </si>
  <si>
    <t>Szerelőbeton készítése, 5 cm vastagságban</t>
  </si>
  <si>
    <t>FALAZÁSI MUNKÁK</t>
  </si>
  <si>
    <t>33-001-0001</t>
  </si>
  <si>
    <t>Válaszfal építése,
mészhomok válaszfalelemekből,
150 mm falvastagságban,
333x199x150 mm-es méretű
horony-eresztékes falazóelemből (fugavastagság 10 mm),
falazó, meszes cementhabarcsba falazva
XELLA Silka-HML 150 jelű horony-eresztékes mészhomok válaszfalelem, 
333x199x150 mm méretű elemekből, M 2,5 (Hf30-cm) falazó, meszes cementhabarccsal, 1,5 cm gipszkarton burkolattal ellátva, (falazott strangfal)</t>
  </si>
  <si>
    <t>ÁCS MUNKÁK</t>
  </si>
  <si>
    <t>35-001-0001</t>
  </si>
  <si>
    <t>Vízálló, műgyantával stabilizált faforgácslap (OSB) elhelyezése
négy oldalt nútolt kivitelben,
függőleges vagy vízszintes felületen
Vízálló faforgácslap (OSB), négyoldalt nútolt, 2500x625x15 mm méretű</t>
  </si>
  <si>
    <t>36-001-0001</t>
  </si>
  <si>
    <t>36-001-0002</t>
  </si>
  <si>
    <t>36-001-0003</t>
  </si>
  <si>
    <t>SZÁRAZÉPÍTÉSI MUNKÁK</t>
  </si>
  <si>
    <t>39-001-0001</t>
  </si>
  <si>
    <t>CW fém vázszerkezetre szerelt válaszfal 2 x 2 rtg. normál, 12,5 mm vtg. gipszkarton borítással, hőszigeteléssel, csavarfejek és illesztések glettelve (Q2), egyszeres, CW 75-06 mm vtg. tartóvázzal RIGIPS normál építőlemez RB 12,5 mm, ásványi szálas hőszigetelés 12,5 cm vastag szerelt fal mindkét oldalán normál gipszkarton borítással</t>
  </si>
  <si>
    <t>39-001-0002</t>
  </si>
  <si>
    <t>CW fém vázszerkezetre szerelt válaszfal 2 x 2 rtg. normál, 12,5 mm vtg. gipszkarton borítással, hőszigeteléssel, csavarfejek és illesztések glettelve (Q2), egyszeres, CW 100-06 mm vtg. tartóvázzal RIGIPS normál építőlemez RB 12,5 mm, ásványi szálas hőszigetelés 15 cm vastag szerelt fal mindkét oldalán normál gipszkarton borítással</t>
  </si>
  <si>
    <t>39-001-0003</t>
  </si>
  <si>
    <t>39-001-0004</t>
  </si>
  <si>
    <t>CW fém vázszerkezetre szerelt válaszfal 2 x 2 rtg. impregnált, 12,5 mm vtg. gipszkarton borítással, hőszigeteléssel, csavarfejek és illesztések glettelve (Q2), egyszeres, CW 75-06 mm vtg. tartóvázzal RIGIPS impregnált építőlemez RBI 12,5 mm, ásványi szálas hőszigetelés 12,5 cm vastag szerelt fal mindkét oldalán impregnált gipszkarton borítással</t>
  </si>
  <si>
    <t>39-001-0005</t>
  </si>
  <si>
    <t>CW fém vázszerkezetre szerelt válaszfal 2 x 2 rtg. impregnált, 12,5 mm vtg. gipszkarton borítással, hőszigeteléssel, csavarfejek és illesztések glettelve (Q2), egyszeres, CW 100-06 mm vtg. tartóvázzal RIGIPS impregnált építőlemez RBI 12,5 mm, ásványi szálas hőszigetelés 15 cm vastag szerelt fal mindkét oldalon impregnált gipszakrton borítással</t>
  </si>
  <si>
    <t>39-001-0006</t>
  </si>
  <si>
    <t>CW fém vázszerkezetre szerelt válaszfal 2 rtg. impregnált  és 2 rtg. normál, 12,5 mm vtg. gipszkarton borítással, hőszigeteléssel, csavarfejek és illesztések glettelve (Q2), egyszeres, CW 75-06 mm vtg. tartóvázzal RIGIPS impregnált építőlemez RBI 12,5 mm, ásványi szálas hőszigetelés, 12,5 cm vastag szerelt fal egyik oldalon normál, másik oldalon impregnált gipszkarton borítással</t>
  </si>
  <si>
    <t>39-001-0007</t>
  </si>
  <si>
    <t>CW fém vázszerkezetre szerelt válaszfal 2 rtg. impregnált  és 2 rtg. normál, 12,5 mm vtg. gipszkarton borítással, hőszigeteléssel, csavarfejek és illesztések glettelve (Q2), egyszeres, CW 100-06 mm vtg. tartóvázzal RIGIPS impregnált építőlemez RBI 12,5 mm, ásványi szálas hőszigetelés 15 cm vastag szeretl fal egyik oldalán normál, másik oldalán impregnált gipszkarton borítással</t>
  </si>
  <si>
    <t>39-001-0008</t>
  </si>
  <si>
    <t>CW fém vázszerkezetre szerelt válaszfal 2 x 2 rtg. tűzgátló, 12,5 mm vtg. gipszkarton borítással, hőszigeteléssel, csavarfejek és illesztések glettelve (Q1), egyszeres, CW 75-06 mm vtg. tartóvázzal RIGIPS tűzgátló építőlemez RF 12,5 mm, ásványi szálas hőszigetelés 12,5 cm vastag C EI 30 teljesítményű aknafal, átvezetéseknél tűzgátló lezárással</t>
  </si>
  <si>
    <t>39-001-0009</t>
  </si>
  <si>
    <t>CW fém vázszerkezetre szerelt válaszfal 2 x 2 rtg. tűzgátló, 12,5 mm vtg. gipszkarton borítással, hőszigeteléssel, csavarfejek és illesztések glettelve (Q1), egyszeres, CW 75-06 mm vtg. tartóvázzal RIGIPS tűzgátló építőlemez RF 12,5 mm, ásványi szálas hőszigetelés 12,5 cm vastag A2 EI 30 tűzgátló fal, átvezetéseknél tűzgátló lezárással</t>
  </si>
  <si>
    <t>39-001-0010</t>
  </si>
  <si>
    <t>CW fém vázszerkezetre szerelt válaszfal 2 x 2 rtg. tűzgátló, 12,5 mm vtg. gipszkarton borítással, hőszigeteléssel, csavarfejek és illesztések glettelve (Q1), egyszeres, CW 75-06 mm vtg. tartóvázzal RIGIPS tűzgátló építőlemez RF 12,5 mm, ásványi szálas hőszigetelés 12,5 cm vastag A2 EI 30 tűzgátló fal, tűzszakasz határ, átvezetéseknél tűzgátló lezárással, vizes helyiség belső oldalán impregnált-tűzgátló borítással</t>
  </si>
  <si>
    <t>39-001-0011</t>
  </si>
  <si>
    <t>CW fém vázszerkezetre szerelt válaszfal 2 x 2 rtg. tűzgátló, 12,5 mm vtg. gipszkarton borítással, hőszigeteléssel, csavarfejek és illesztések glettelve (Q1), egyszeres, CW 75-06 mm vtg. tartóvázzal RIGIPS tűzgátló építőlemez RF 12,5 mm, ásványi szálas hőszigetelés 12,5 cm vastag A2 EI 30 tűzgátló fal, tűzszakasz határ, átvezetéseknél tűzgátló lezárással</t>
  </si>
  <si>
    <t>39-001-0012</t>
  </si>
  <si>
    <t>CW fém vázszerkezetre szerelt válaszfal 2 x 2 rtg. tűzgátló, 12,5 mm vtg. gipszkarton borítással, hőszigeteléssel, csavarfejek és illesztések glettelve (Q1), egyszeres, CW 100-06 mm vtg. tartóvázzal RIGIPS tűzgátló építőlemez RF 12,5 mm, ásványi szálas hőszigetelés 15 cm vastag C EI 30 teljesítményű aknafal, átvezetéseknél tűzgátló lezárással</t>
  </si>
  <si>
    <t>39-001-0013</t>
  </si>
  <si>
    <t>CW fém vázszerkezetre szerelt válaszfal 2 x 2 rtg. tűzgátló, 12,5 mm vtg. gipszkarton borítással, hőszigeteléssel, csavarfejek és illesztések glettelve (Q1), egyszeres, CW 100-06 mm vtg. tartóvázzal RIGIPS tűzgátló építőlemez RF 12,5 mm, ásványi szálas hőszigetelés 15 cm vastag C EI 15 teljesítményű  tűzgátló válaszfal</t>
  </si>
  <si>
    <t>39-001-0014</t>
  </si>
  <si>
    <t>CW fém vázszerkezetre szerelt válaszfal 2 x 2 rtg. tűzgátló, 12,5 mm vtg. gipszkarton borítással, hőszigeteléssel, csavarfejek és illesztések glettelve (Q1), egyszeres, CW 100-06 mm vtg. tartóvázzal RIGIPS tűzgátló építőlemez RF 12,5 mm, ásványi szálas hőszigetelés 15 cm vastag A2 EI30 tűzgátló fal, tűzszakasz határ, átvezetéseknél tűzgátló lezárással</t>
  </si>
  <si>
    <t>39-001-0015</t>
  </si>
  <si>
    <t>Előtétfal készítése 2 réteg imregnált gipszkarton borítással, egy réteg párazáró fólia borítással felületfolytonosan fektetve, Sdmin=100m (pl. Dörken Delta Dawi GP, vagy azzal teljesítménynyilatkozata alapján műszakilag egyenértékű), 5 cm alumínium CW/UW előtétfal profilvázzal, benne üveggyapot hangszigeteléssel (pl. Isover Akusto, vagy azzal teljesítménynyilatkozata alapján műszakilag egyenértékű), mögötte változó méretben gépészeti installációs zónával</t>
  </si>
  <si>
    <t>39-001-0016</t>
  </si>
  <si>
    <t>Előtétfal készítése imregnált gipszkarton borítással, 7,5 cm szigeteléssel, profilvázzal</t>
  </si>
  <si>
    <t>39-001-0017</t>
  </si>
  <si>
    <t>Előtétfal készítése imregnált gipszkarton borítással, 15 cm szigeteléssel, profilvázzal</t>
  </si>
  <si>
    <t>39-001-0018</t>
  </si>
  <si>
    <t>Előtétfal készítése normál gipszkarton borítással, 7,5 cm szigeteléssel, profilvázzal</t>
  </si>
  <si>
    <t>39-001-0019</t>
  </si>
  <si>
    <t>Előtétfal készítése normál gipszkarton borítással, 15 cm szigeteléssel, profilvázzal</t>
  </si>
  <si>
    <t>39-001-0020</t>
  </si>
  <si>
    <t>39-001-0021</t>
  </si>
  <si>
    <t>39-001-0022</t>
  </si>
  <si>
    <t>39-001-0023</t>
  </si>
  <si>
    <t>39-001-0024</t>
  </si>
  <si>
    <t>39-001-0025</t>
  </si>
  <si>
    <t>39-001-0026</t>
  </si>
  <si>
    <t>39-001-0027</t>
  </si>
  <si>
    <t>39-001-0028</t>
  </si>
  <si>
    <t>Álpadló rendszerek szerelése, bontható álpadló (pl. KNAUF Integral Dobo 60×60 cm, vagy azzal teljesítménynyilatkozata alapján műszakilag egyenértékű) 22 cm horganyzott acél szintezőlábbal, közte gépészeti és elektromos szerelvényezés</t>
  </si>
  <si>
    <t>39-001-0029</t>
  </si>
  <si>
    <t>Kültéri 10 cm vastagságú szerelt fal liftaknák mellett , elektromos és gépészeti strangok takarására, hőszigeteléssel</t>
  </si>
  <si>
    <t>ALJZATKÉSZÍTÉS, HIDEG- ÉS MELEGBURKOLATOK</t>
  </si>
  <si>
    <t>42-001-0001</t>
  </si>
  <si>
    <t>42-001-0002</t>
  </si>
  <si>
    <t>42-001-0003</t>
  </si>
  <si>
    <t>Padlóburkolat készítése, kültérben, hőterhelt felületen, tégla, beton, vakolt alapfelületen, beton lapokból, terasz betonburkolat 40x40 cm méretben</t>
  </si>
  <si>
    <t>42-001-0004</t>
  </si>
  <si>
    <t>2 cm vastag kültéri fa vagy kompozit burkolat (Dfl s1) 5/10 cm palló vázra 40 cm-ként, szintező lábakkal vízszintezve szerelve</t>
  </si>
  <si>
    <t>42-001-0005</t>
  </si>
  <si>
    <t>42-001-0006</t>
  </si>
  <si>
    <t>Szerelt szálcement lap burkolat készítése erkély alsó elburkolása, tartószerkezettel, alu megfogatási rendszerrel, tetéjén alu takaró profillal, cseppentő szegéllyel (pl. Eternit, vagy azzal teljesítménynyilatkozata alapján műszakilag egyenértékű burkolat)</t>
  </si>
  <si>
    <t>42-001-0007</t>
  </si>
  <si>
    <t>Expandált lemez burkolat készítése fém vázra szerelve ,tetőfelépítmény homlokzat burkolata</t>
  </si>
  <si>
    <t>42-001-0008</t>
  </si>
  <si>
    <t>Födémek függőleges homlokzati felületeinek elburkolása, fa burkolattal, szerelve, felületkezelve komletten</t>
  </si>
  <si>
    <t>42-001-0009</t>
  </si>
  <si>
    <t>Lépcsőburkolat készítése beltérben, LVT burkolattal, szegéllyel járófelület és homlokfelület és pihenő burkolásával kompletten (vetületi m2-ben megadva)</t>
  </si>
  <si>
    <t>42-001-0010</t>
  </si>
  <si>
    <t xml:space="preserve">Lábazatburkolat készítése, beltérben, mázas kerámiával, egyenes, egysoros kivitelben, 3-5 mm ragasztóba rakva, 1-10 mm fugaszélességgel, 10 cm magasságig, 20×20 - 60×60 cm közötti lapmérettel </t>
  </si>
  <si>
    <t>m</t>
  </si>
  <si>
    <t>42-001-0011</t>
  </si>
  <si>
    <t>Szerelt homlokzatburkolat, látszóbeton kéregpanel burkolat 8 cm vastagságban, rozsdamentes függesztőrendszerre szerelve, rejtett rögzítéssel, tartószerkezettel kompletten</t>
  </si>
  <si>
    <t>BÁDOGOZÁS</t>
  </si>
  <si>
    <t>43-001-0002</t>
  </si>
  <si>
    <t>Vápacsatorna szerelése, bármely kiterített szélességgel,
rejtett vápacsatorna,
horganyzott acéllemezből</t>
  </si>
  <si>
    <t>43-001-0003</t>
  </si>
  <si>
    <t>Fóliabádog cseppentőszegély és rögzítőszegély ékbe vágott fa deszkán, részletrajzok szerint lapostetőnél és tetőfelépítménynél, melléképületnél</t>
  </si>
  <si>
    <t>NYÍLÁSZÁRÓK</t>
  </si>
  <si>
    <t>44-001-0001</t>
  </si>
  <si>
    <t>Egyszárnyú nyíló, acél, nedvestéri belső ajtó
DIN szabvány szerint 75 × 212,5 cm névleges méretben, B.01.02 konszignációs jelű nyílászáró, konszignáció szerinti kialakításban</t>
  </si>
  <si>
    <t>44-001-0002</t>
  </si>
  <si>
    <t>Egyszárnyú nyíló, automatizált hanggátló belső ajtó DIN szabvány szerint 75 × 212,5 cm névleges méretben, B.01.03AH konszignációs jelű nyílászáró, konszignáció szerinti kialakításban</t>
  </si>
  <si>
    <t>44-001-0003</t>
  </si>
  <si>
    <t>Egyszárnyú nyíló, automatizált nedvestéri belső ajtó
DIN szabvány szerint 75 × 212,5 cm névleges méretben, B.01.04A konszignációs jelű nyílászáró, konszignáció szerinti kialakításban</t>
  </si>
  <si>
    <t>44-001-0004</t>
  </si>
  <si>
    <t>Egyszárnyú nyíló, nedvestéri automatizált belső ajtó DIN szabvány szerint 75 × 212,5 cm névleges méretben, B.01.05A konszignációs jelű nyílászáró, konszignáció szerinti kialakításban</t>
  </si>
  <si>
    <t>44-001-0005</t>
  </si>
  <si>
    <t>Egyszárnyú nyíló belső ajtó DIN szabvány szerint 75 × 212,5 cm névleges méretben, B.01.06 konszignációs jelű nyílászáró, konszignáció szerinti kialakításban</t>
  </si>
  <si>
    <t>44-001-0006</t>
  </si>
  <si>
    <t>Egyszárnyú nyíló belső ajtó DIN szabvány szerint 87,5 × 212,5 cm névleges méretben, B.02.01 konszignációs jelű nyílászáró, konszignáció szerinti kialakításban</t>
  </si>
  <si>
    <t>44-001-0007</t>
  </si>
  <si>
    <t>Egyszárnyú nyíló, nedvestéri belső ajtó
DIN szabvány szerint 87,5 × 212,5 cm névleges méretben, B.02.02 konszignációs jelű nyílászáró, konszignáció szerinti kialakításban</t>
  </si>
  <si>
    <t>44-001-0008</t>
  </si>
  <si>
    <t>Egyszárnyú nyíló, tűzgátló belső ajtó DIN szabvány szerint 87,5 × 212,5 cm névleges méretben, B.02.03T konszignációs jelű nyílászáró, konszignáció szerinti kialakításban</t>
  </si>
  <si>
    <t>44-001-0009</t>
  </si>
  <si>
    <t>Egyszárnyú nyíló automatizált belső ajtó DIN szabvány szerint 87,5 × 212,5 cm névleges méretben, B.02.06A konszignációs jelű nyílászáró, konszignáció szerinti kialakításban</t>
  </si>
  <si>
    <t>44-001-0010</t>
  </si>
  <si>
    <t>Egyszárnyú nyíló hanggátló, automatizált belső ajtó DIN szabvány szerint 87,5 × 212,5 cm névleges méretben, B.02.07AH konszignációs jelű nyílászáró, konszignáció szerinti kialakításban</t>
  </si>
  <si>
    <t>44-001-0011</t>
  </si>
  <si>
    <t>Egyszárnyú nyíló automatizált belső ajtó DIN szabvány szerint 87,5 × 212,5 cm névleges méretben, B.02.08A konszignációs jelű nyílászáró, konszignáció szerinti kialakításban</t>
  </si>
  <si>
    <t>44-001-0012</t>
  </si>
  <si>
    <t>Egyszárnyú nyíló automatizált, tűzgátló belső ajtó DIN szabvány szerint 87,5 × 212,5 cm névleges méretben, B.02.09AT konszignációs jelű nyílászáró, konszignáció szerinti kialakításban</t>
  </si>
  <si>
    <t>44-001-0013</t>
  </si>
  <si>
    <t>Egyszárnyú nyíló automatizált, hanggátló belső ajtó DIN szabvány szerint 87,5 × 212,5 cm névleges méretben, B.02.10AH konszignációs jelű nyílászáró, konszignáció szerinti kialakításban</t>
  </si>
  <si>
    <t>44-001-0014</t>
  </si>
  <si>
    <t>Egyszárnyú nyíló belső ajtó DIN szabvány szerint 87,5 × 212,5 cm névleges méretben, B.02.11 konszignációs jelű nyílászáró, konszignáció szerinti kialakításban</t>
  </si>
  <si>
    <t>44-001-0015</t>
  </si>
  <si>
    <t>Egyszárnyú nyíló belső ajtó DIN szabvány szerint 100 × 212,5 cm névleges méretben, B.03.01 konszignációs jelű nyílászáró, konszignáció szerinti kialakításban</t>
  </si>
  <si>
    <t>44-001-0016</t>
  </si>
  <si>
    <t>Egyszárnyú nyíló, nedvestéri belső ajtó DIN szabvány szerint 100 × 212,5 cm névleges méretben, B.03.02 konszignációs jelű nyílászáró, konszignáció szerinti kialakításban</t>
  </si>
  <si>
    <t>44-001-0017</t>
  </si>
  <si>
    <t>Egyszárnyú nyíló hanggátló belső ajtó DIN szabvány szerint 100 × 212,5 cm névleges méretben, B.03.03AH konszignációs jelű nyílászáró, konszignáció szerinti kialakításban</t>
  </si>
  <si>
    <t>44-001-0018</t>
  </si>
  <si>
    <t>Egyszárnyú nyíló automatizált belső ajtó DIN szabvány szerint 100 × 212,5 cm névleges méretben, B.03.04A konszignációs jelű nyílászáró, konszignáció szerinti kialakításban</t>
  </si>
  <si>
    <t>44-001-0019</t>
  </si>
  <si>
    <t>44-001-0020</t>
  </si>
  <si>
    <t>Egyszárnyú felülvilágítós nyíló automatizált füstgátló belső ajtó DIN szabvány szerint 100 × 212,5 cm névleges méretben, B.03.06AH konszignációs jelű nyílászáró, konszignáció szerinti kialakításban</t>
  </si>
  <si>
    <t>44-001-0021</t>
  </si>
  <si>
    <t>Egyszárnyú toló belső ajtó DIN szabvány szerint 100 × 212,5 cm névleges méretben, B.03.07 konszignációs jelű nyílászáró, konszignáció szerinti kialakításban</t>
  </si>
  <si>
    <t>44-001-0022</t>
  </si>
  <si>
    <t>Egyszárnyú lengő belső ajtó DIN szabvány szerint 100 × 212,5 cm névleges méretben, B.03.08 konszignációs jelű nyílászáró, konszignáció szerinti kialakításban</t>
  </si>
  <si>
    <t>44-001-0023</t>
  </si>
  <si>
    <t>Egyszárnyú nyíló belső ajtó DIN szabvány szerint 112,5 × 212,5 cm névleges méretben, B.04.01 konszignációs jelű nyílászáró, konszignáció szerinti kialakításban</t>
  </si>
  <si>
    <t>44-001-0024</t>
  </si>
  <si>
    <t>Egyszárnyú nyíló belső ajtó DIN szabvány szerint 112,5 × 212,5 cm névleges méretben, B.04.02 konszignációs jelű nyílászáró, konszignáció szerinti kialakításban</t>
  </si>
  <si>
    <t>44-001-0025</t>
  </si>
  <si>
    <t>Egyszárnyú toló belső ajtó DIN szabvány szerint 112,5 × 212,5 cm névleges méretben, B.04.03 konszignációs jelű nyílászáró, konszignáció szerinti kialakításban</t>
  </si>
  <si>
    <t>44-001-0026</t>
  </si>
  <si>
    <t>Egyszárnyú hanggátló nyíló belső ajtó DIN szabvány szerint 112,5 × 212,5 cm névleges méretben, B.04.03H konszignációs jelű nyílászáró, konszignáció szerinti kialakításban</t>
  </si>
  <si>
    <t>44-001-0027</t>
  </si>
  <si>
    <t>Egyszárnyú hanggátló automatizált nyíló belső ajtó DIN szabvány szerint 112,5 × 212,5 cm névleges méretben, B.04.03AH konszignációs jelű nyílászáró, konszignáció szerinti kialakításban</t>
  </si>
  <si>
    <t>44-001-0028</t>
  </si>
  <si>
    <t>Kétszárnyú nyíló belső ajtó DIN szabvány szerint 125 × 212,5 cm névleges méretben, B.05.01 konszignációs jelű nyílászáró, konszignáció szerinti kialakításban</t>
  </si>
  <si>
    <t>44-001-0029</t>
  </si>
  <si>
    <t>Kétszárnyú, aszimmetrikus, nyíló belső ajtó DIN szabvány szerint 150 × 212,5 cm névleges méretben, B.06.01 konszignációs jelű nyílászáró, konszignáció szerinti kialakításban</t>
  </si>
  <si>
    <t>44-001-0030</t>
  </si>
  <si>
    <t>Kétszárnyú nyíló belső ajtó DIN szabvány szerint 160 × 212,5 cm névleges méretben, B.07.01 konszignációs jelű nyílászáró, konszignáció szerinti kialakításban</t>
  </si>
  <si>
    <t>44-001-0031</t>
  </si>
  <si>
    <t>Kétszárnyú nyíló belső ajtó DIN szabvány szerint 200 × 212,5 cm névleges méretben, B.08.01T konszignációs jelű nyílászáró, konszignáció szerinti kialakításban</t>
  </si>
  <si>
    <t>44-001-0032</t>
  </si>
  <si>
    <t>Kétszárnyú nyíló belső ajtó DIN szabvány szerint 200 × 212,5 cm névleges méretben, B.08.02 konszignációs jelű nyílászáró, konszignáció szerinti kialakításban</t>
  </si>
  <si>
    <t>44-001-0033</t>
  </si>
  <si>
    <t>Egyszárnyú nyíló külső ajtó DIN szabvány szerint 87,5 × 212,5 cm névleges méretben, K.02.01 konszignációs jelű nyílászáró, konszignáció szerinti kialakításban</t>
  </si>
  <si>
    <t>44-001-0034</t>
  </si>
  <si>
    <t>Kétszárnyú, aszimmetrikus, nyíló külső ajtó DIN szabvány szerint 150 × 212,5 cm névleges méretben, K.06.01 konszignációs jelű nyílászáró, konszignáció szerinti kialakításban</t>
  </si>
  <si>
    <t>44-001-0035</t>
  </si>
  <si>
    <t>Kétszárnyú, szimmetrikus, nyíló külső ajtó  200 × 212,5 cm névleges méretben, K.08.01 konszignációs jelű nyílászáró, konszignáció szerinti kialakításban</t>
  </si>
  <si>
    <t>44-001-0036</t>
  </si>
  <si>
    <t>Kétszárnyú, szimmetrikus, zsalus felülvilágítós, nyíló külső ajtó  240 × 297,5 cm névleges méretben, K.09.01 konszignációs jelű nyílászáró, konszignáció szerinti kialakításban</t>
  </si>
  <si>
    <t>44-001-0037</t>
  </si>
  <si>
    <t>Kétszárnyú, szimmetrikus, zsalus felülvilágítós, nyíló külső ajtó 240 × 212,5 cm névleges méretben, K.09.02 konszignációs jelű nyílászáró, konszignáció szerinti kialakításban</t>
  </si>
  <si>
    <t>FÜGGÖNYFALAK</t>
  </si>
  <si>
    <t>45-001-0001</t>
  </si>
  <si>
    <t>Földszinti függönyfal az épület északi homlokzatán 2269x435 cm névleges méretben, konszignáció szerinti kiosztásban és kialakításban, tartószerkezettel kompletten</t>
  </si>
  <si>
    <t>K-tétel</t>
  </si>
  <si>
    <t>Földszinti függönyfal az épület déli homlokzatán 2269x435 cm névleges méretben, konszignáció szerinti kiosztásban és kialakításban, tartószerkezettel kompletten</t>
  </si>
  <si>
    <t>Földszinti függönyfal az épület nyugati homlokzatán 9759x435 cm névleges méretben, konszignáció szerinti kiosztásban és kialakításban, tartószerkezettel kompletten</t>
  </si>
  <si>
    <t>Földszinti függönyfal az épület keleti homlokzatán 9759x435 cm névleges méretben, konszignáció szerinti kiosztásban és kialakításban, tartószerkezettel kompletten</t>
  </si>
  <si>
    <t>1. emeleti függönyfal az épület déli homlokzatán 3067x568 cm névleges méretben, konszignáció szerinti kiosztásban és kialakításban, tartószerkezettel kompletten</t>
  </si>
  <si>
    <t>1. emeleti függönyfal az épület északi homlokzatán 3067x568 cm névleges méretben, konszignáció szerinti kiosztásban és kialakításban, tartószerkezettel kompletten</t>
  </si>
  <si>
    <t>1. emeleti függönyfal az épület nyugati homlokzatán 8318x568 cm névleges méretben, konszignáció szerinti kiosztásban és kialakításban, tartószerkezettel kompletten</t>
  </si>
  <si>
    <t>1. emeleti függönyfal az épület keleti homlokzatán 8318x568 cm névleges méretben, konszignáció szerinti kiosztásban és kialakításban, tartószerkezettel kompletten</t>
  </si>
  <si>
    <t>2. emeleti függönyfal az épület déli homlokzatán 2065x493 cm névleges méretben, konszignáció szerinti kiosztásban és kialakításban, tartószerkezettel kompletten</t>
  </si>
  <si>
    <t>2. emeleti függönyfal az épület északi homlokzatán 2065x493 cm névleges méretben, konszignáció szerinti kiosztásban és kialakításban, tartószerkezettel kompletten</t>
  </si>
  <si>
    <t>2. emeleti függönyfal az épület nyugati homlokzatán 8316x493 cm névleges méretben, konszignáció szerinti kiosztásban és kialakításban, tartószerkezettel kompletten</t>
  </si>
  <si>
    <t>2. emeleti függönyfal az épület keleti homlokzatán 8316x493 cm névleges méretben, konszignáció szerinti kiosztásban és kialakításban, tartószerkezettel kompletten</t>
  </si>
  <si>
    <t>LAKATOS MUNKÁK</t>
  </si>
  <si>
    <t>45-001-0002</t>
  </si>
  <si>
    <t>45-001-0003</t>
  </si>
  <si>
    <t>R01 konszignációs jelű egyedi acél rács 95x220 cm névleges méretben, É-k-K-L.02_00 terv szerint</t>
  </si>
  <si>
    <t>45-001-0004</t>
  </si>
  <si>
    <t>R02 konszignációs jelű egyedi acél rács 100x220 cm névleges méretben, É-k-K-L.02_00 terv szerint</t>
  </si>
  <si>
    <t>45-001-0005</t>
  </si>
  <si>
    <t>R03 konszignációs jelű egyedi acél rács 85x220 cm névleges méretben, É-k-K-L.02_00 terv szerint</t>
  </si>
  <si>
    <t>45-001-0006</t>
  </si>
  <si>
    <t>R04 konszignációs jelű egyedi acél rács 100x220 cm névleges méretben, É-k-K-L.02_00 terv szerint</t>
  </si>
  <si>
    <t>45-001-0007</t>
  </si>
  <si>
    <t>R05 konszignációs jelű egyedi acél rács 64x220 cm névleges méretben, É-k-K-L.02_00 terv szerint</t>
  </si>
  <si>
    <t>45-001-0008</t>
  </si>
  <si>
    <t>R06 konszignációs jelű egyedi acél rács (138,5-44)x220 cm névleges méretben, É-k-K-L.02_00 terv szerint</t>
  </si>
  <si>
    <t>45-001-0009</t>
  </si>
  <si>
    <t>R07 konszignációs jelű egyedi acél rács 185x107 cm névleges méretben, É-k-K-L.02_00 terv szerint</t>
  </si>
  <si>
    <t>45-001-0010</t>
  </si>
  <si>
    <t>ZS.01 konszignációs jelű egyedi zsalus szellőző 210x190 cm névleges méretben, É-k-K-L.03_00 terv szerint</t>
  </si>
  <si>
    <t>45-001-0011</t>
  </si>
  <si>
    <t>ZS.02 konszignációs jelű egyedi zsalus szellőző 210x200 cm névleges méretben, É-k-K-L.03_00 terv szerint</t>
  </si>
  <si>
    <t>45-001-0012</t>
  </si>
  <si>
    <t>H.01 konszignációs jelű egyedi köracél hágcsóelem , É-k-K-L.04_00 terv szerint</t>
  </si>
  <si>
    <t>45-001-0013</t>
  </si>
  <si>
    <t>H.02 konszignációs jelű egyedi acél aknalejárat , É-k-K-L.04_00 terv szerint</t>
  </si>
  <si>
    <t>45-001-0014</t>
  </si>
  <si>
    <t>AF.01 konszignációs jelű egyedi tűzgátló fedlap 100x100 cm névleges méretben , É-k-K-L.05_00 terv szerint</t>
  </si>
  <si>
    <t>45-001-0015</t>
  </si>
  <si>
    <t>AF.02 konszignációs jelű egyedi zárható fém ajtó 80x80 cm névleges méretben , É-k-K-L.05_00 terv szerint</t>
  </si>
  <si>
    <t>45-001-0016</t>
  </si>
  <si>
    <t>TF.01 konszignációs jelű egyedi tetőfelépítmény , É-k-K-L.06_00 terv szerint 94x49x136 cm névleges méretben</t>
  </si>
  <si>
    <t>45-001-0017</t>
  </si>
  <si>
    <t>TF.02 konszignációs jelű egyedi tetőfelépítmény , É-k-K-L.06_00 terv szerint 59x104x136 cm névleges méretben</t>
  </si>
  <si>
    <t>45-001-0018</t>
  </si>
  <si>
    <t>TF.03 konszignációs jelű egyedi tetőfelépítmény , É-k-K-L.06_00 terv szerint 92x207x136 cm névleges méretben</t>
  </si>
  <si>
    <t>45-001-0019</t>
  </si>
  <si>
    <t>TF.04 konszignációs jelű egyedi tetőfelépítmény , É-k-K-L.06_00 terv szerint 135,5x205x136 cm névleges méretben</t>
  </si>
  <si>
    <t>45-001-0020</t>
  </si>
  <si>
    <t xml:space="preserve">BV.01 konszignációs jelű egyediszerelvény, fa gerendák bütüvédelmére , É-k-K-L.07_00 terv szerint </t>
  </si>
  <si>
    <t>45-001-0021</t>
  </si>
  <si>
    <t>50x50x2mm horganyzott zártszelvényből készült acél vázszerkezet VL.1.04 rétegrend szerint, tetőfelépítmény tetőszerkezete, acél fémlemez burkolattal, tartószerkezethez rögzítve</t>
  </si>
  <si>
    <t>45-001-0022</t>
  </si>
  <si>
    <t>20 cm acél fegyverzetű szendvicspanel (pl. Kingspan KS1000 FF 200, vagy azzal teljesítménynyilatkozata alapján műszakilag egyenértékű) VL.1.05 rétegrend szerint, tetőfelépítmény teteje lépcsőház felett</t>
  </si>
  <si>
    <t>ÜVEGSZERKEZETEK</t>
  </si>
  <si>
    <t>46-001-0001</t>
  </si>
  <si>
    <t>Tárgyaló partíció fal készítése, tartószerkezettel, fix, nyitható és toló kivitelű üvegportálokkal, 2848x210 cm névleges méretben, konszignáció szerinti kivitelben kompletten, É-k-K-Ü.01_00 terv szerint</t>
  </si>
  <si>
    <t>46-001-0002</t>
  </si>
  <si>
    <t>Tárgyaló partíció fal készítése, tartószerkezettel, fix és toló kivitelű üvegportálokkal, 2848x210 cm névleges méretben, konszignáció szerinti kivitelben kompletten, É-k-K-Ü.02_00 terv szerint</t>
  </si>
  <si>
    <t>46-001-0003</t>
  </si>
  <si>
    <t>Tárgyaló partíció fal készítése, tartószerkezettel, fix és toló kivitelű üvegportálokkal, 2848x210 cm névleges méretben, konszignáció szerinti kivitelben kompletten, É-k-K-Ü.03_00 terv szerint</t>
  </si>
  <si>
    <t>46-001-0004</t>
  </si>
  <si>
    <t>Füstgátló üvegfal, SCHÜCO ADS 65.NI SP szerkezet, É-k-K-Ü.05_00 terv szerinti kialakításban 1170,5 X 350,5 cm névleges méretben</t>
  </si>
  <si>
    <t>46-001-0005</t>
  </si>
  <si>
    <t>Füstgátló üvegfal, SCHÜCO ADS 65.NI SP szerkezet, É-k-K-Ü.06_00 terv szerinti kialakításban 1171 X 425 cm névleges méretben</t>
  </si>
  <si>
    <t>46-001-0006</t>
  </si>
  <si>
    <t>Füstgátló üvegfal, SCHÜCO ADS 65.NI SP szerkezet, É-k-K-Ü.07_00 terv szerinti kialakításban 1081,1 X 399,5 cm névleges méretben</t>
  </si>
  <si>
    <t>46-001-0007</t>
  </si>
  <si>
    <t>Üvegkorlátok készítése, kültérben teraszok és hidak vasbeton lemezeihez rögzítve É-k-K-Ü.04_00 terv szerint</t>
  </si>
  <si>
    <t>FELÜLETKÉPZÉS</t>
  </si>
  <si>
    <t>47-001-0001</t>
  </si>
  <si>
    <t>Belső festéseknél felület előkészítése, részmunkák; glettelés, gipszes glettel, gipszkarton felületen, tagolt felületen</t>
  </si>
  <si>
    <t>47-001-0002</t>
  </si>
  <si>
    <t>Diszperziós festés műanyag bázisú vizes-diszperziós  fehér vagy gyárilag színezett festékkel, új vagy régi lekapart, előkészített alapfelületen, vakolaton, két rétegben, tagolt sima felületen Héra diszperziós belső falfesték, fehér, EAN: 5995061999118</t>
  </si>
  <si>
    <t>SZIGETELÉSI MUNKÁK</t>
  </si>
  <si>
    <t>48-001-0001</t>
  </si>
  <si>
    <t>Talajnedvesség elleni szigetelés; Padlószigetelés, egy rétegben, teljes felületen visszatapadó, rugalmas, poliolefin bázisú (FPO) vízszigetelő lemez mélyépítési szerkezetekhez (pl.: Sikaproof A, vagy azzal a teljesítmény nyilatkozat alapján ezzel műszakilag egyenértékű)</t>
  </si>
  <si>
    <t>48-001-0002</t>
  </si>
  <si>
    <t>Talajnedvesség elleni szigetelés; Padlószigetelés, egy rétegben, öntapadó, rugalmas, poliolefin bázisú (FPO) vízszigetelő lemez (pl Sikaproof P, vagy azzal a teljesítmény nyilatkozat alapján ezzel műszakilag egyenértékű)</t>
  </si>
  <si>
    <t>48-001-0003</t>
  </si>
  <si>
    <t>Talajvíz elleni szigetelés; Függőleges felületen, Egy rétegben, öntapadó, rugalmas, poliolefin bázisú (FPO) vízszigetelő lemez (pl Sikaproof P, vagy azzal a teljesítmény nyilatkozat alapján ezzel műszakilag egyenértékű)</t>
  </si>
  <si>
    <t>48-001-0004</t>
  </si>
  <si>
    <t>Talajvíz elleni szigetelés; Függőleges felületen, Egy rétegben, teljes felületen visszatapadó, rugalmas, poliolefin bázisú (FPO) vízszigetelő lemez mélyépítési szerkezetekhez (pl.: Sikaproof A, vagy azzal a teljesítmény nyilatkozat alapján ezzel műszakilag egyenértékű)</t>
  </si>
  <si>
    <t>48-001-0005</t>
  </si>
  <si>
    <t>Szigetelés védőrétegei, védő-csúsztató réteg bitumenes lemez vízszigetelésen, vízszintes felületen, 10 cm laza átlapolással fektetve, egy réteg minimum 0,09 mm vastag polietilén fólia</t>
  </si>
  <si>
    <t>48-001-0006</t>
  </si>
  <si>
    <t>Alátétréteg, műanyagfátyol vagy műanyagfilc alátét vagy elválasztó réteg, egy rétegben, átlapolással,  vízszintes felületen geotextília 300g/m2</t>
  </si>
  <si>
    <t>48-001-0007</t>
  </si>
  <si>
    <t>Talajvíz elleni szigetelés; Alátétréteg, műanyagfátyol vagy műanyagfilc alátét vagy elválasztó réteg, egy rétegben, átlapolással, rögzítés nélkül, függőleges felületen geotextília 300g/m2</t>
  </si>
  <si>
    <t>48-001-0008</t>
  </si>
  <si>
    <t>Talajvíz elleni szigetelés; Alátétréteg, műanyagfátyol vagy műanyagfilc alátét vagy elválasztó réteg, egy rétegben, átlapolással, rögzítés nélkül, függőleges felületen 150g/m2 felülettömegű geotextília</t>
  </si>
  <si>
    <t>48-001-0009</t>
  </si>
  <si>
    <t xml:space="preserve">Csapadékvíz elleni szigetelés; Egyenes rétegrendű csapadékvíz elleni szigetelés párazáró rétege, vízszintes felületen, egy rétegben, többrétegű, polimer modifikált bitumenes öntapadó párazáró lemez alumínium fóliával (pl. Sarnavap 5000E SA, vagy azzal teljesítménynyilatkozata alapján műszakilag egyenértékű) </t>
  </si>
  <si>
    <t>48-001-0010</t>
  </si>
  <si>
    <t>Csapadékvíz elleni szigetelés; Vízszintes felületen, egy rétegben, minimum 1,8 mm vastag magas minőségű, anyagában többrétegű, flexibilis poliolefin (FPO) alapú, stabilizátor tartalmú, nem szövött üvegszálas betéttel készülő tetőszigetelő lemez (pl. Sarnafil TG 66-18, vagy azzal teljesítménynyilatkozata alapján műszakilag egyenértékű) 10 cm széles átlapolásokkal, legalább 3 cm-es forrólevegős hegesztéssel és folyékony fólia élzárással kialakítva</t>
  </si>
  <si>
    <t>48-001-0011</t>
  </si>
  <si>
    <t>Csapadékvíz elleni szigetelés; Vízszintes felületen, egy rétegben, minimum 1,5 mm vastag magas minőségű, anyagában többrétegű, flexibilis poliolefin (FPO) alapú, stabilizátor tartalmú, nem szövött üvegszálas betéttel készülő tetőszigetelő lemez (pl. Sarnafil TG 66-15, vagy azzal teljesítménynyilatkozata alapján műszakilag egyenértékű)</t>
  </si>
  <si>
    <t>48-001-0012</t>
  </si>
  <si>
    <t>Csapadékvíz elleni szigetelés; Alátét- és elválasztó rétegek beépítése, védőlemez-, műanyagfátyol-, fólia vagy műanyagfilc egy rétegben, átlapolással, rögzítés nélkül, vízszintes felületen DIADEM VLF-150 hőkezelés nélküli geotextil vágott PP szálból 150 g/m2, 8,0/12,0 kN/m szakítószilárdság, 60/70% szakadási nyúlás (hossz/kereszt), Termékszám: 320201</t>
  </si>
  <si>
    <t>48-001-0013</t>
  </si>
  <si>
    <t>Csapadékvíz elleni szigetelés; Alátét- és elválasztó rétegek beépítése, védőlemez-, műanyagfátyol-, fólia vagy műanyagfilc egy rétegben, átlapolással,  vízszintes felületen 150g/m2 felülettömegű geotextília</t>
  </si>
  <si>
    <t>48-001-0014</t>
  </si>
  <si>
    <t>Csapadékvíz elleni szigetelés; Alátét- és elválasztó rétegek beépítése, védőlemez-, műanyagfátyol-, fólia vagy műanyagfilc egy rétegben, átlapolással, rögzítés nélkül, vízszintes felületen préselt gumiőrlemény elválasztó és szigetelésvédő lemez (pl. KRAITEC TOP, vagy azzal teljesítménynyilatkozata alapján műszakilag egyenértékű)</t>
  </si>
  <si>
    <t>48-001-0015</t>
  </si>
  <si>
    <t>Csapadékvíz elleni szigetelés; Alátét- és elválasztó rétegek beépítése, védőlemez-, műanyagfátyol-, fólia vagy műanyagfilc egy rétegben, átlapolással, rögzítés nélkül, függőleges felületen DIADEM VLF-150 hőkezelés nélküli geotextil vágott PP szálból 150 g/m2, 8,0/12,0 kN/m szakítószilárdság, 60/70% szakadási nyúlás (hossz/kereszt), Termékszám: 320201</t>
  </si>
  <si>
    <t>48-001-0016</t>
  </si>
  <si>
    <t>Csapadékvíz elleni szigetelés; Szivárgó- szűrő- és/vagy védőrétegek beépítése, HDPE anyagú, kis magasságú dombornyomott lemez elhelyezése, vízszintes felületen DÖRKEN DELTA MS 8 mm dombormagasságú szigetelésvédő lemez</t>
  </si>
  <si>
    <t>48-001-0017</t>
  </si>
  <si>
    <t>Csapadékvíz elleni szigetelés; Szivárgó- szűrő- és/vagy védőrétegek beépítése, HDPE anyagú, kis magasságú dombornyomott lemez elhelyezése, vízszintes felületen 1 réteg párazáró PE fólia Sdmin=100 m (pl. Dörken Delta Dawi GP vagy azzal teljesítménynyilatkozata alapján műszakilag egyenértékű)</t>
  </si>
  <si>
    <t>48-001-0018</t>
  </si>
  <si>
    <t>Csapadékvíz elleni szigetelés; Szivárgó- szűrő- és/vagy védőrétegek beépítése, félkemény PVC védőréteg</t>
  </si>
  <si>
    <t>48-001-0019</t>
  </si>
  <si>
    <t>Csapadékvíz elleni szigetelés; Szivárgó- szűrő- és/vagy védőrétegek beépítése, poliészter filccel kasírozott polietilén hab vízmegtartó, szűrő- és elválasztó réteg (pl. SIKA Drainage Layer 25, vagy azzal teljesítménynyilatkozata alapján műszakilag egyenértékű)</t>
  </si>
  <si>
    <t>48-001-0020</t>
  </si>
  <si>
    <t>Csapadékvíz elleni szigetelés; Szivárgó- szűrő- és/vagy védőrétegek beépítése, ágyazó- és szivárgó réteg készítése, ömlesztett anyaggal, 2-4 mm szemcsenagyságú bazaltzúzalék ágyazóréteg, 2 cm vastagságban</t>
  </si>
  <si>
    <t>48-001-0021</t>
  </si>
  <si>
    <t>Csapadékvíz elleni szigetelés; Vízmegtartó- és/vagy szivárgó rétegek beépítése zöldtető csapadékvíz elleni szigetelésénél, vízmegtartó- és szivárgó rétegként  minimum 20,0 mm vastag perforált  HDPE vagy PS dombornyomott lemez elhelyezése, vízszintes felületen DIADEM DiaDrain-25 extenzív zöldtetők gyors vízelvezetését, víztárolását és átszellőztetését is biztosító, ps fóliából formázott, teljes felületén perforált, nagy teherbírású dréntábla: 1960x900x25 mm (pl. DiaDrain-25, vagy azzal teljesítménynyilatkozata alapján műszakilag egyenértékű), benne duzzasztott agyagkavics vízmegtartó réteg (pl. Liapor, vagy azzal teljesítménynyilatkozata alapján műszakilag egyenértékű)</t>
  </si>
  <si>
    <t>48-001-0022</t>
  </si>
  <si>
    <t>Csapadékvíz elleni szigetelés; Vízmegtartó- és/vagy szivárgó rétegek beépítése zöldtető csapadékvíz elleni szigetelésénél, vízmegtartó- és szivárgó rétegként  minimum 20,0 mm vastag perforált  HDPE vagy PS dombornyomott lemez elhelyezése, függőleges felületen DIADEM DiaDrain-25 extenzív zöldtetők gyors vízelvezetését, víztárolását és átszellőztetését is biztosító, ps fóliából formázott, teljes felületén perforált, nagy teherbírású dréntábla: 1960x900x25 mm (pl. DiaDrain-25, vagy azzal teljesítménynyilatkozata alapján műszakilag egyenértékű), benne duzzasztott agyagkavics vízmegtartó réteg (pl. Liapor, vagy azzal teljesítménynyilatkozata alapján műszakilag egyenértékű)</t>
  </si>
  <si>
    <t>48-001-0023</t>
  </si>
  <si>
    <t>Csapadékvíz elleni szigetelés; Vízmegtartó- és/vagy szivárgó rétegek beépítése zöldtető csapadékvíz elleni szigetelésénél, ömlesztett anyagú szivárgó- és vízmegtartó réteggel, vízszintes felületen 16-32 mm szemcsenagyságú kulé kavics</t>
  </si>
  <si>
    <t>48-001-0024</t>
  </si>
  <si>
    <t>48-001-0025</t>
  </si>
  <si>
    <t>Padló hő- és hangszigetelése; egy rétegben, expandált polisztirolhab lemezzel AUSTROTHERM AT-N150 expandált polisztirolhab hőszigetelő lemez, 1000x500x60 mm</t>
  </si>
  <si>
    <t>48-001-0026</t>
  </si>
  <si>
    <t>Lapostető hő- és hangszigetelése; Egyenes rétegrendű lapostetők lejtésképzése lépésálló, EPS N150 minőségű polisztirolhab hőszigetelés lejtésképzés min. 2,5% lejtéssel (pl. AUSTROTHERM AT-N150, vagy azzal teljesítménynyilatkozata alapján műszakilag egyenértékű)  2-10 cm vastagságban</t>
  </si>
  <si>
    <t>48-001-0027</t>
  </si>
  <si>
    <t>48-001-0028</t>
  </si>
  <si>
    <t>Lapostető hő- és hangszigetelése; Egyenes rétegrendű lapostetők lejtésképzése PIR hab hőszigetelés lejtésképzés min. 1,8% lejtéssel (pl. BauderPIR FA, vagy azzal teljesítménynyilatkozata alapján műszakilag egyenértékű) 2-7 cm vastagságban</t>
  </si>
  <si>
    <t>48-001-0029</t>
  </si>
  <si>
    <t>Lapostető hő- és hangszigetelése; Egyenes rétegrendű lapostetők lejtésképzése PIR hab hőszigetelés lejtésképzés min. 2,0% lejtéssel (pl. BauderPIR FA, vagy azzal teljesítménynyilatkozata alapján műszakilag egyenértékű) 2-14 cm vastagságban</t>
  </si>
  <si>
    <t>48-001-0030</t>
  </si>
  <si>
    <t>Lapostető hő- és hangszigetelése; Egyhéjú, fordított rétegrendű nemjárható lapostető, terasztető és  extenzív zöldtető hőszigetelése, vízszintes és függőleges felületen (rögzítéssel), extrudált polisztirolhab lemezzel RAVATHERM XPS 300SL (ROOFMATE SL-A) 200 extrudált polisztirolhab lemez, lépcsős élképzéssel, 200x600x1250 mm, Lambda: 0,035 W/mK; Csz.: RTH300SL100</t>
  </si>
  <si>
    <t>48-001-0031</t>
  </si>
  <si>
    <t>Lapostető hő- és hangszigetelése; Egyhéjú, fordított rétegrendű nemjárható lapostető, terasztető és  extenzív zöldtető hőszigetelése, vízszintes és függőleges felületen (rögzítéssel), extrudált polisztirolhab lemezzel RAVATHERM XPS 300SL (ROOFMATE SL-A) 150 extrudált polisztirolhab lemez, lépcsős élképzéssel, 150x600x1250 mm, Lambda: 0,035 W/mK; Csz.: RTH300SL120</t>
  </si>
  <si>
    <t>48-001-0032</t>
  </si>
  <si>
    <t>Lapostető hő- és hangszigetelése; lejtésképzése extrudált polisztirolhab lemezzel további lépcsős ütközőhézagú extrudált polisztirolhab hőszigetelés vastagítás (?d&lt;0,033 W/mK) (pl. Ravatherm XPS 300 SL, vagy azzal teljesítménynyilatkozata alapján műszakilag egyenértékű) 0-7 cm vastagságban</t>
  </si>
  <si>
    <t>48-001-0033</t>
  </si>
  <si>
    <t>Lapostető hő- és hangszigetelése; Egyhéjú, fordított rétegrendű nemjárható lapostető, terasztető és  extenzív zöldtető hőszigetelése, vízszintes és függőleges felületen extrudált polisztirolhab lemezzel RAVATHERM XPS 300SL (ROOFMATE SL-A) 180 extrudált polisztirolhab lemez, lépcsős élképzéssel, 180x600x1250 mm</t>
  </si>
  <si>
    <t>48-001-0034</t>
  </si>
  <si>
    <t>Lapostető hő- és hangszigetelése; lejtésképzése extrudált polisztirolhab lemezzel további lépcsős ütközőhézagú extrudált polisztirolhab hőszigetelés vastagítás (?d&lt;0,033 W/mK) (pl. Ravatherm XPS 300 SL, vagy azzal teljesítménynyilatkozata alapján műszakilag egyenértékű) 2-7 cm vastagságban</t>
  </si>
  <si>
    <t>48-001-0035</t>
  </si>
  <si>
    <t>Külső fal; Hőszigetelések pincefalon, foltonként ragasztva vagy megtámasztva (rögzítéssel), egy rétegben, extrudált polisztirolhab lemezzel RAVATHERM XPS 300SL (ROOFMATE SL-A) 100 extrudált polisztirolhab lemez, lépcsős élképzéssel, 100x600x1250 mm, Lambda: 0,035 W/mK; Csz.: RTH300SL100</t>
  </si>
  <si>
    <t>48-001-0036</t>
  </si>
  <si>
    <t>Külső fal; Hőszigetelések pincefalon, foltonként ragasztva vagy megtámasztva (rögzítéssel), egy rétegben, extrudált polisztirolhab lemezzel RAVATHERM XPS 300SL (ROOFMATE SL-A) 140 extrudált polisztirolhab lemez, lépcsős élképzéssel, 140x600x1250 mm</t>
  </si>
  <si>
    <t>48-001-0037</t>
  </si>
  <si>
    <t>Külső fal; Hőszigetelések pincefalon, foltonként ragasztva vagy megtámasztva (rögzítéssel), egy rétegben, extrudált polisztirolhab lemezzel RAVATHERM XPS 300SL (ROOFMATE SL-A) 150 extrudált polisztirolhab lemez, lépcsős élképzéssel, 150x600x1250 mm</t>
  </si>
  <si>
    <t>48-001-0038</t>
  </si>
  <si>
    <t>Külső fal; Hőszigetelések pincefalon, foltonként ragasztva vagy megtámasztva (rögzítéssel), egy rétegben, extrudált polisztirolhab lemezzel RAVATHERM XPS 300SL (ROOFMATE SL-A) 200 extrudált polisztirolhab lemez, lépcsős élképzéssel, 200x600x1250 mm</t>
  </si>
  <si>
    <t>48-001-0039</t>
  </si>
  <si>
    <t>Belső fal; Falazott vagy öntött egyrétegű belső fal hang- és hőszigetelése (előtétfal), kőzetgyapot szigetelőanyaggal ROCKWOOL Airrock ND kőzetgyapot lemez 100 mm</t>
  </si>
  <si>
    <t>48-001-0040</t>
  </si>
  <si>
    <t>Belső fal; Falazott vagy öntött egyrétegű belső fal hang- és hőszigetelése (előtétfal), kőzetgyapot szigetelőanyaggal ROCKWOOL Airrock ND kőzetgyapot lemez 150 mm</t>
  </si>
  <si>
    <t>48-001-0041</t>
  </si>
  <si>
    <t>Külső fal belső oldali hőszigetelése, (rögzítéssel) ásványi hőszigetelő lappal Multipor ásványi hőszigetelő lap, 150 mm, Cikkszám: 9210700</t>
  </si>
  <si>
    <t>48-001-0042</t>
  </si>
  <si>
    <t>Födém; Padló hőszigetelő anyag elhelyezése, vízszintes felületen, aljzatbeton alá, úsztató rétegként, 5 cm PIR hab hőszigetelés kétoldali alumínium kasírozással (pl. BauderPIR FA)</t>
  </si>
  <si>
    <t>48-001-0043</t>
  </si>
  <si>
    <t>Födém; Padló hőszigetelő anyag elhelyezése, vízszintes felületen, aljzatbeton alá, úsztató rétegként, 8 cm PIR hab hőszigetelés kétoldali alumínium kasírozással (pl. BauderPIR FA)</t>
  </si>
  <si>
    <t>48-001-0044</t>
  </si>
  <si>
    <t>Födém; Mennyezet alulról hűlő födém hőszigetelése, utólag elhelyezve, vízszintes felületen, teljes keresztmetszetében víztaszító, fehér üvegszövettel kasírozott ásványi szálas hőszigetelés (pl. Rockwool Ceilingrock, vagy azzal teljesítménynyilatkozata alapján műszakilag egyenértékű) 5 cm vastagságban</t>
  </si>
  <si>
    <t>48-001-0045</t>
  </si>
  <si>
    <t>Födém; Mennyezet alulról hűlő födém hőszigetelése, utólag elhelyezve, vízszintes felületen, teljes keresztmetszetében víztaszító, fehér üvegszövettel kasírozott ásványi szálas hőszigetelés (pl. Rockwool Ceilingrock, vagy azzal teljesítménynyilatkozata alapján műszakilag egyenértékű) 12 cm vastagságban</t>
  </si>
  <si>
    <t>48-001-0046</t>
  </si>
  <si>
    <t>48-001-0047</t>
  </si>
  <si>
    <t>Födém; Mennyezet alulról hűlő födém hőszigetelése, utólag elhelyezve, vízszintes felületen, dűbelezve,  kőzetgyapot, ROCKWOOL Fixrock FB1 kőzetgyapot lemez 150 mm kiegészíő hőszigetelés falon és mennyezeten, álmennyezet felett kültérben</t>
  </si>
  <si>
    <t>48-001-0048</t>
  </si>
  <si>
    <t>Födém; Mennyezet alulról hűlő födém hőszigetelése, utólag elhelyezve, vízszintes felületen, ragasztva (rögzítéssel) ásványi hőszigetelő lappal Multipor ásványi hőszigetelő lap, 125 mm, Cikkszám: 9210600</t>
  </si>
  <si>
    <t>48-001-0049</t>
  </si>
  <si>
    <t>Alátét- és elválasztó rétegek beépítése, védőlemez-, műanyagfátyol-, fólia vagy műanyagfilc egy rétegben, átlapolással, rögzítés nélkül, padló, födém szigeteléseknél, vízszintes felületen 0,2 mm PE fólia elválasztó réteg 10 cm szabad átlapolással fektetve</t>
  </si>
  <si>
    <t>48-001-0050</t>
  </si>
  <si>
    <t>Szivárgórendszerek; Függőleges felületi vízelvezetés, rétegvíz hidrosztatikai nyomását megszüntető, geotextíliával kasírozott dombornyomott polietilén lemezzel, (szivárgócső és rögzítés külön tételben) geotextíliával a talaj felé, támfalon, szigetelést tartó falon vagy közvetlenül a függőleges talajnedvesség elleni szigetelés előtt DÖRKEN DELTA TERRAXX különösen nagy nyomószilárdságú, geotextíliával kasírozott, ragasztósávval ellátott felületszivárgó lemez, 2,4 × 12,5 m</t>
  </si>
  <si>
    <t>48-001-0051</t>
  </si>
  <si>
    <t>Talajnedvesség elleni padlószigetelés bevonatszigeteléssel egy rétegben, kétkomponensű, rugalmas cementbázisú bevonatszigetelés (pl. Remmers Multi-Baudicht 2K, vagy azzal teljesítménynyilatkozata alapján műszakilag egyenértékű)</t>
  </si>
  <si>
    <t>48-001-0052</t>
  </si>
  <si>
    <t>Színtelen, hidrofóbizáló impregnálás betonra vízszintes vagy függőleges felületen (pl. Remmers Funcosil BI, vagy azzal teljesítménynyilatkozata alapján műszakilag egyenértékű)</t>
  </si>
  <si>
    <t>48-001-0053</t>
  </si>
  <si>
    <t>Csapadékvíz elleni szigetelés;
Vízszintes felületen,
egy rétegben, minimum 1,0 mm vastag  1,5 mm vastag, Mapeplan M15 RAL7012 szürke álkorcokkal szintetikus PVC vízszigetelő lemez Mapeplan ADS 200 ragasztóval rögzítve az aljzathoz</t>
  </si>
  <si>
    <t>48-001-0054</t>
  </si>
  <si>
    <t>Üzemi-használati víz elleni, víznyomásnak nem kitett helyzetű, 
kerámia vagy GRES lapburkolat alatti
padlószigetelés  vagy falszigetelés bevonatszigeteléssel,
két rétegben,
minimum 1,0 mm száraz rétegvastagságú, kétkomponensű, 
ún. "folyékony fóliával" (rugalmas műanyagdiszperzió)
glettvassal vagy hengerrel felhordva
MUREXIN Folyékonyfólia 2 KS</t>
  </si>
  <si>
    <t>48-001-0055</t>
  </si>
  <si>
    <t>Üzemi-használati víz elleni, víznyomásnak nem kitett helyzetű, 
kerámia vagy GRES lapburkolat alatti
padlószigetelés  vagy falszigetelés bevonatszigeteléssel,
rugalmas, egykomponensű, cementbázisú, műanyagokkal módosított habarcs, speciális lúgálló szintetikus szálakkal, finom szemcseméretű és speciális adalékanyagokból válogatott alkotókkal a megfelelő vízszigetelésért (pl. SikaCeram-500 Ceralastic, vagy azzal teljesítménynyilatkozata alapján műszakilag egyenértékű)</t>
  </si>
  <si>
    <t>48-001-0056</t>
  </si>
  <si>
    <t>Műanyaggal modifikált cementhabarcs felületkiegyenlítés (pl. Sopro AMT 468, vagy azzal teljesítménynyilatkozata alapján műszakilag egyenértékű) liftaknáknál</t>
  </si>
  <si>
    <t>48-001-0057</t>
  </si>
  <si>
    <t>Csapadékvíz elleni szigetelés; Egytagú tetőösszefolyó vagy oldalkifolyó beépítése, csapadékvíz elleni szigeteléshez vízhatlanul csatlakoztatva, lombkosárral</t>
  </si>
  <si>
    <t>48-001-0058</t>
  </si>
  <si>
    <t>Csapadékvíz elleni szigetelés;
Terasz, járda kialakítása
vagy tetőszélek- és sarkok leterhelése,
beton járólapokkal, beton járólap 40x40 cm</t>
  </si>
  <si>
    <t>48-001-0059</t>
  </si>
  <si>
    <t>Külső fal belső oldali hőszigetelése, utólag elhelyezve, függőleges felületen, ragasztva (rögzítéssel) ásványi hőszigetelő lappal Multipor ásványi hőszigetelő lap, 100 mm</t>
  </si>
  <si>
    <t>48-001-0060</t>
  </si>
  <si>
    <t>Külső fal, kiszellőztetett hőszigetelése, utólag elhelyezve, függőleges felületen, dűbelezve, kőzetgyapot,  120 mm teljes keresztmetszetében víztaszító, rétegleválás ellen biztosított ásványi szálas hőszigetelés fekete üvegfátyol kasírozással (Rockwool Fixrock FB1 vagy azzal teljesítménynyilatkozata alapján műszakilag egyenértékű)</t>
  </si>
  <si>
    <t>48-001-0061</t>
  </si>
  <si>
    <t>Szerkezeti dilatáció kialakítása melléképületnél pl. Austrotherm XPS TOP 30 2 cm</t>
  </si>
  <si>
    <t>48-001-0062</t>
  </si>
  <si>
    <t>Beton folyóka elhelyezése D= 160 perforált geotextíliával bevont bordázott dréncsővel, melléképületnél</t>
  </si>
  <si>
    <t>48-001-0063</t>
  </si>
  <si>
    <t>Padló, pince hő- és hangszigetelése; egy rétegben,  AUSTROTHERM EXPERT, 1000x500x120 mm</t>
  </si>
  <si>
    <t>KÖZMŰCSATORNA ÉPÍTÉS</t>
  </si>
  <si>
    <t>53-001-0001</t>
  </si>
  <si>
    <t>Horganyzott acél vagy rozsdamentes acél, zárt vízelvezető rendszer (folyóka) elhelyezése, gyorsrögzítéssel illesztve csavaros rögzítéssel, ráccsal beépítve kompletten</t>
  </si>
  <si>
    <t>BELSŐÉPÍTÉSZETI MUNKÁK</t>
  </si>
  <si>
    <t>GÉPÉSZET</t>
  </si>
  <si>
    <t>KÖZPONTI HŰTÉS-FŰTÉS</t>
  </si>
  <si>
    <t>A komfort területeken látható elemek színeit és formáját egyezetetni kell a beruházóval és a belsőépítésszel, a beruházó és a belsőépítész igényének megfelelő színben kell megrendelni!
Csak a beruzházó és a belsőépítész beleegyezésével építhetőek be az alábbiakban kiírt elemek!</t>
  </si>
  <si>
    <t xml:space="preserve">Nedvestengelyű, elektronikusan szabályozott keringtető szivattyú, egyes, fűtési, klímaalkalmazási és hűtési célokra, ("A energia osztályú"), elektromotorral egybeépítve, csővezetékbe beépítve, WILO Stratos típusú, menetes kivitelben, hollandis kötéskészletekkel 
Stratos  25/1-6         </t>
  </si>
  <si>
    <t xml:space="preserve">Stratos  40/1-12       </t>
  </si>
  <si>
    <t xml:space="preserve">Stratos  40/1-16 </t>
  </si>
  <si>
    <t xml:space="preserve">Stratos  50/1-16 </t>
  </si>
  <si>
    <t>Stratos Giga 65/1-27/3,0</t>
  </si>
  <si>
    <t>Stratos Giga 100/1-27/4,8</t>
  </si>
  <si>
    <t>TA háromjáratú szabályozó szelep PN16 szürkeöntvény szelepház - CV316GG TA MC500/24V meghajtó 5,0kN DN65/20mm Ellenkarimákkal, karima kötés készlettel. 
DN 100 Kvs=125</t>
  </si>
  <si>
    <t>TA háromjáratú szabályozó szelep PN16 szürkeöntvény szelepház - CV316RGA TA Slider 750/24 meghajtó,DN50, Ellenkarimákkal, karima kötés készlettel. 
DN 50 Kvs=31</t>
  </si>
  <si>
    <t>Nyomásfüggetlen szabályzó és beszabályzó szelep folyamatos szabályozáshoz, EQM karakterisztikával TA Modulátor DN32 Slider 160 24V szelepmozgató motorral</t>
  </si>
  <si>
    <t>Gázipari, víz-fűtés szerelési felhasználású gömbcsap, sárgarézből felszerelve, import, belső menettel
3/4"-os</t>
  </si>
  <si>
    <t>1"-os</t>
  </si>
  <si>
    <t>1 1/4"-os</t>
  </si>
  <si>
    <t>1 1/2"-os</t>
  </si>
  <si>
    <t>2"-os</t>
  </si>
  <si>
    <t>Pillangószelep öntöttvasból, gumibéléssel, karimás kivitelben, ellenkarimákkal, tömítésekkel, anyáscsavarokkal, felszerelve, MVV 5,19 típusú, vízre, EPDM ülékgyűrűvel - PN 16, kézikarral 
DN 65</t>
  </si>
  <si>
    <t>DN 80</t>
  </si>
  <si>
    <t>DN 100</t>
  </si>
  <si>
    <t>DN 125</t>
  </si>
  <si>
    <t>DN 150</t>
  </si>
  <si>
    <t>DN 200</t>
  </si>
  <si>
    <t>Strangszabályozószelep, mindkét végén belső menettel, felszerelve,
TOUR &amp; ANDERSSON "STAD" típusú, PN 20 
1"</t>
  </si>
  <si>
    <t>1 1/4"</t>
  </si>
  <si>
    <t>2"</t>
  </si>
  <si>
    <t>Strangszabályzószelep, karimás kivitelben, ellenkarimákkal, tömítésekkel, anyáscsavarokkal, felszerelve, TOUR &amp; ANDERSSON "STAF" típusú, PN 16 
DN 65</t>
  </si>
  <si>
    <t>Nyomáskülönbség szabályzó szelep, karimás kivitelben, ellenkarimákkal, tömítésekkel, anyáscsavarokkal, felszerelve, TOUR &amp; ANDERSSON "STAP" típusú, PN 16 
DN 65</t>
  </si>
  <si>
    <t>Légtelenítő szelep fűtési és hűtési strangok magas pontjára
1/2"</t>
  </si>
  <si>
    <t>Egyutú motoros szelep on-off vezérléssel 230V-os szelepmozgató motorral
DN 32</t>
  </si>
  <si>
    <t>DN 40</t>
  </si>
  <si>
    <t>Kétutú motoros osztószelep, Heimeier DN15 kvs:2,5
EMO T termoelektromos meghajtó 230V, NO, csatlakozó, kábel hossza 2 m</t>
  </si>
  <si>
    <t>Motoros váltószelep menetes kötésekkel,
ESBE VRG231 DN40, kvs=30 + ARA645 2 pontos motor 230V</t>
  </si>
  <si>
    <t>Motoros váltószelep karimával, ellenkarimákkal,
ESBE 3F65 DN65 kvs=30 + ARA 90 2-pontos motor 230V</t>
  </si>
  <si>
    <t>ESBE 3F100 DN100 kvs=225 + ARA 90 2-pontos motor 230V</t>
  </si>
  <si>
    <t>Fan-coil szabályozó és beszabályozó szelep, mindkét végén belső menettel, felszerelve, TA Compact-P  típusú, PN 20 
DN20</t>
  </si>
  <si>
    <t>EMO T termoelektromos meghajtó 230V, NO, csatlakozó, kábel hossza 2 m</t>
  </si>
  <si>
    <t>Flexibilis cső fan-coil berendezések fűtés és hűtés oldali bekötéséhez,
Gebo gyártmány
3/4"</t>
  </si>
  <si>
    <t>1"</t>
  </si>
  <si>
    <t>Visszacsapó szelep vörösöntvényből, belső menettel, VITON tömítéssel, felszerelve, 
1 1/2" bm</t>
  </si>
  <si>
    <t>2" bm</t>
  </si>
  <si>
    <t>Rugóterhelésű visszacsapószelep, karimás kivitelben, ellenkarimákkal, tömítésekkel, anyáscsavarokkal, felszerelve, MVV RETURNVENT 2.30 típusú, bronzból - PN 16 
DN 65</t>
  </si>
  <si>
    <t>MVV. RETURNVENT 2.32 típusú, gömbgrafitos öntöttvasból - PN 16 
DN 125</t>
  </si>
  <si>
    <t>Gumikompenzátor, ellenkarimákkal, tömítésekkel, anyáscsavarokkal, felszerelve, MVV. 10.10 típusú, EPDM - PN 16 
DN  80</t>
  </si>
  <si>
    <t>Axiális fémkompenzátor belső vezetőcsővel, ellenkarimákkal, karima kötéskészlettel 
DN 32</t>
  </si>
  <si>
    <t>DN 50</t>
  </si>
  <si>
    <t>DN 65</t>
  </si>
  <si>
    <t>Szennyfogó szűrő vörösöntvényből, belső menettel, felszerelve, 
1 1/2" bm</t>
  </si>
  <si>
    <t>Ferdeülésű szennyfogó-szűrő szűrőbetéttel, leeresztő csavarral, ellenkarimákkal, tömítésekkel, anyáscsavarokkal, felszerelve, öntöttvasból, MVV. 1.15 típusú, PN 16 
DN 65</t>
  </si>
  <si>
    <t>Hőszivattyú berendezés szivárgásvizsgálata</t>
  </si>
  <si>
    <t>Hőszivattyú berendezés üzembehehelyezése</t>
  </si>
  <si>
    <t>Fűtési oldal: 
Nyomástartás szivattyúval, külön tételben kiírt primer és szekunder tartállyal, felszerelve, 
Transfero TV 6.1E</t>
  </si>
  <si>
    <t>Transfero típusú, szekunder tartály, PS=6 bar 
TU 200.</t>
  </si>
  <si>
    <t>DLV biztonsági elzáró csap tágulási tartályok karbantartására 
DLV 20</t>
  </si>
  <si>
    <t>Tágulási tartály fűtésre, hűtésre, külső acél köpennyel, air proof butil kaucsuk zsák belső felülettel, (EN 13831 szerint), felszerelve, STATICO SD típusú, diszkosz forma, PS=10 bar, PO=4,0 bar 
SD .10 jelű, 140 literes</t>
  </si>
  <si>
    <t>Hűtési oldal: 
Nyomástartás kompresszorral, külön tételben kiírt primer és szekunder tartállyal, felszerelve, 
Transfero TV 6.1EHC tipus</t>
  </si>
  <si>
    <t>Huray PS 1500; állóhengeres fűtési puffertároló, gyári hőszigeteléssel. 
1500 liter űrtartalommal</t>
  </si>
  <si>
    <t>Huray PS 200; állóhengeres fűtési puffertároló, gyári hőszigeteléssel. 
200 liter űrtartalommal</t>
  </si>
  <si>
    <t>Huray RG 2000; állóhengeres hűtési puffertároló, gyári hőszigeteléssel. 
2000 liter űrtartalommal</t>
  </si>
  <si>
    <t>Kazánházi osztó-gyűjtő: Előregyártott osztó vagy gyűjtő, acélcsőből, mélydomború edényfenékkel, előre beépített támaszokra helyezve, felszerelve. Anyagminőség: MSZ EN 10216-1/P235TR2  (MSZ 29:1986 A 37), 
324x8,0 mm-es acélcsőből 3,6m hosszban</t>
  </si>
  <si>
    <t>Előregyártott elágazócsonk, osztóra felhegesztve. Anyagminőség: MSZ EN 10255:2005.St.37.0 (MSZ 120-2:1982 A37), menetes véggel 
1/2"</t>
  </si>
  <si>
    <t>Előregyártott elágazócsonk, osztóra felhegesztve. Anyagminőség: MSZ EN 10216-1/P235TR2 (MSZ 29:1986  A 37), sima véggel 
108,0 x 3,6 mm</t>
  </si>
  <si>
    <t>133,0 x 4,0 mm</t>
  </si>
  <si>
    <t>159 x 4,5 mm</t>
  </si>
  <si>
    <t>219 x 6,3 mm</t>
  </si>
  <si>
    <t>Osztótámasz, laposacélból készített talp párnalemezzel, acélcső tartóoszloppal, rögzítő karral, hegesztett kivitelben, elhelyezve.
CSŐSZER F-14 típusú, 
457x10 mm átm.osztóhoz</t>
  </si>
  <si>
    <t>Mennyezeti fan-coil készülékek üzembehelyezése</t>
  </si>
  <si>
    <t>Monosplit klíma berendezés kül és beltéri egységgel LG gyártmány. DC09RQ.NSJ/ DC09RQ.UL2  tipus, helyszínre szállítva, tartószerkezeten elhelyezve</t>
  </si>
  <si>
    <t>DC24RQ.NSK/DC24RQ.U24  tipus</t>
  </si>
  <si>
    <t>UJ36.NV3/UU35W.U44  tipus</t>
  </si>
  <si>
    <t>DUNAFERR-LUX-uNI- DK 22 típusú, 90/70/20°C, kétsoros kivitel, két konvektorlemezzel, 
600 mm építési magassággal 
400 mm hosszúsággal,  ht: 899 Watt</t>
  </si>
  <si>
    <t>600 mm hosszúsággal</t>
  </si>
  <si>
    <t>800 mm hosszúsággal,  ht:1798 Watt</t>
  </si>
  <si>
    <t>1000 mm hosszúsággal</t>
  </si>
  <si>
    <t>900 mm építési magassággal 
600 mm hosszúsággal</t>
  </si>
  <si>
    <t>1300 mm hosszúsággal</t>
  </si>
  <si>
    <t>Egységcsomag acéllemez lapradiátorhoz, felszerelve, (a felszerelési időt a radiátor szerelési ideje tartalmazza), DUNAFERR-LUX-uNI típusú, 2 db felfüggesztővel 
600-as radiátorhoz</t>
  </si>
  <si>
    <t>900-as radiátorhoz</t>
  </si>
  <si>
    <t>Termosztátvezélésű szeleptest, sárgarézből nikkelezett kivitelben, felszerelve, HERZ TS-90 17724 típusú, sarok, univerzális kivitelben 
1/2"   Kvs=0,60 17724.91</t>
  </si>
  <si>
    <t>Fűtőtest termosztát szeleptestekhez, felszerelve, HERZ 17260 típusú, automatikus elzárású 
M28X1,5  6-28°C 17260.06</t>
  </si>
  <si>
    <t>Visszatérő elzárószelep, sárgarézből nikkelezett kivitelben, menetes és szorítógyűrűs csatlakoztatáshoz, felszerelve, HERZ RL-1  13724 típusú, sarok kivitelben 
1/2"   Kvs=2,60 13724.41</t>
  </si>
  <si>
    <t>Ipari fémtokos hőmérő, nagy egyenes, környezetvédelmi előírásoknak megfelelő töltőfolyadékkal (200°C-tól higanytöltéssel), felszerelve, LOMBIK gyártmányú, 0-100°C mérési határok között 100 mm bemerülő hosszal    11111-1024</t>
  </si>
  <si>
    <t>Hőmérőcsonk, CSŐSZER F-11 típusú, köracélból esztergálva M 20</t>
  </si>
  <si>
    <t>Feszmérő alumínium házban, fém burkolattal, a maximális üzemnyomást jelző mutatóval, 1/2"-os alsó csatlakozással, felszerelve, 0- 4 bar mérési határok között DN 100</t>
  </si>
  <si>
    <t>Feszmérőcsonk acélcsőből, csatlakozó karmantyúval, hegesztett kivitelben, CSŐSZER F-5 típusú, 1/2"</t>
  </si>
  <si>
    <t>Nyomáskülömbség mérő hely kialakítása szivattyúkhoz: 
2 db belsőmenetes golyóscsappal, 
1 db feszmérőcsappal, 
1 db  nyomásmérővel.</t>
  </si>
  <si>
    <t>Légtelenítő szelep, automatikus zárással, felszerelve, 
1/2" km</t>
  </si>
  <si>
    <t>Biztonsági szelep hűtő- és fűtőberendezésekhez, felszerelve, 
3/4" - 3.5 bar</t>
  </si>
  <si>
    <t>Zománcozott felirati jelzőtábla, csavarozással felszerelve, EMA LION gyártmányú, fehér alapon fekete betűkkel és kerettel, 
2 sor írással 8 x  5 cm</t>
  </si>
  <si>
    <t>Víz-fűtés szerelési felhasználású gömbcsap, sárgarézből (piros fogantyúval), felszerelve, kazántöltő és ürítő 
1"-os</t>
  </si>
  <si>
    <t>Az eltakart berendezések installálásának fényképes dokumentálása.</t>
  </si>
  <si>
    <t>Fűtési / hűtési hálózat szakaszos nyomáspróbája vízzel, a berendezések kizárásával
Próbanyomás 6 bar, 24 órán keresztül</t>
  </si>
  <si>
    <t>Fűtési /hűtési hálózat átöblítése a berendezések kiiktatása mellett
Időtartam kb. 24 óra</t>
  </si>
  <si>
    <t xml:space="preserve">Fűtésszerelési munkák próbái, hőszivattyúk, illetve hőközpont beüzemelése </t>
  </si>
  <si>
    <t>Próbafűtés-hűtés, beszabályozás</t>
  </si>
  <si>
    <t>Áttörés  0,10 m2/db méretig, tégla válaszfalban</t>
  </si>
  <si>
    <t>Siemens ultrahangos hőmennyiségmérő ; UH 50-2,5</t>
  </si>
  <si>
    <t>Siemens ultrahangos hőmennyiségmérő ; UH 50-6</t>
  </si>
  <si>
    <t>Siemens ultrahangos hőmennyiségmérő ; UH 50-15</t>
  </si>
  <si>
    <t>Siemens ultrahangos hőmennyiségmérő ; UH 50-25</t>
  </si>
  <si>
    <t>Siemens ultrahangos hőmennyiségmérő ; UH 50-60</t>
  </si>
  <si>
    <t>Vegytiszta klímatechnikai szereléshez előkészített vörös rézcső, előregyártott idomokkal, kemény forrasztásos kötésekkel, tartószerkezettel, helyszínre szállítva, felszerelve, 13mm szintetikus kaucsuk alapú Armaflex AF páradiffúziómentes öntapadós szigeteléssel:
6x1,0</t>
  </si>
  <si>
    <t>10x1,0</t>
  </si>
  <si>
    <t>16x1,0</t>
  </si>
  <si>
    <t>Thermoscreens PHV1000ER fekvő kivitelű álmennyezeti elektromos légfüggöny, gyári autmatikával
V=2.750m3/h; P=[0/6/12]kW, m=37kg, 400V/3ph/50Hz/18,7A</t>
  </si>
  <si>
    <t>Elektromos konvektor
Stiebel Eltron CNS 100SE Q=1000W</t>
  </si>
  <si>
    <t>Elektromos kísérőfűtés DN15-DN200 vezetékre</t>
  </si>
  <si>
    <t>LÉGTECHNIKA</t>
  </si>
  <si>
    <t>A komfort területeken látható elemek színeit és formáját egyezetetni kell a beruházóval és belsőépítésszel, az igényeiknek megfelelő színben kell megrendelni! Csak a beruzházó és belsőépítész bele egyezésével építhetőek be az alábbiakban kiírt elemek!</t>
  </si>
  <si>
    <t>Főbb elemek:</t>
  </si>
  <si>
    <t>Légcsatorna idomok, szigetelések:</t>
  </si>
  <si>
    <t xml:space="preserve">Négyszögkeresztmetszetű légcsatorna és légcsatorna idomok szerelése horganyzott acéllemezből, tartószerkezettel, idomokkal, tisztító-zárható nyílásokkal. lemezvastagság: 0,7-1,1 mm, 301 - 2000 mm oldalhosszúságig, helyszínre szállítva, felszerelve, </t>
  </si>
  <si>
    <t>Min. 70mm vastag, minősített 400°C/120 perces tűzgátló elburkolás, légcsatorna hálózat tűzszakasz határon történő átnyúlás részére</t>
  </si>
  <si>
    <t>Szintetikus kaucsuk alapú párazáró, öntapadós hőszigetelés 19mm vastagsággal, fancoil légcsatorna rendszerre felszerelve</t>
  </si>
  <si>
    <t>Szintetikus kaucsuk alapú párazáró, öntapadós hőszigetelés 19mm vastagsággal, közműalagútban vezetett légcsatorna rendszerre felszerelve</t>
  </si>
  <si>
    <t>Szintetikus kaucsuk alapú párazáró, öntapadós hőszigetelés 30mm vastagsággal, melléképület légkezelő gépházban vezetett befúvó és elszívó légcsatorna rendszerre felszerelve</t>
  </si>
  <si>
    <t>Szabályozó elemek:</t>
  </si>
  <si>
    <t>Kültéri szellőző elemek:</t>
  </si>
  <si>
    <t>Beltéri szellőző elemek:</t>
  </si>
  <si>
    <t>Tűzvédelmi elemek:</t>
  </si>
  <si>
    <t>Fűtő-hűtő berendezés légoldali elemek:</t>
  </si>
  <si>
    <t>Fancoil beltéri egység befúvó oldali csatlakozó doboz</t>
  </si>
  <si>
    <t>'A' jelű fancoil - 2 csonkos (csonkok átm. 200)</t>
  </si>
  <si>
    <t>'B' jelű fancoil - 1 csonkos (csonkok átm. 250)</t>
  </si>
  <si>
    <t>'C' jelű fancoil - 90°os befúvó idom négyszög keresztmetszetű</t>
  </si>
  <si>
    <t>'D' jelű fancoil - 2 csonkos (csonkok átm. 200)</t>
  </si>
  <si>
    <t>Fancoil beltéri egység befúvó oldali csatlakozó doboz,
SLRS 200 100 1200 250 500
1200x250mm, l=500mm</t>
  </si>
  <si>
    <t>Fancoil beltéri egység visszaszívó oldali csatlakozó doboz,
SLRS 200 100 1200 250 500
1200x250mm, l=500mm</t>
  </si>
  <si>
    <t>Légtechnikai berendezések üzembe helyezése:</t>
  </si>
  <si>
    <t>Légcsatorna hálózat tömörségi próbája</t>
  </si>
  <si>
    <t>Légtechnikai hálózat beszabályozása</t>
  </si>
  <si>
    <t>Légtechnikai mérések, mérési jegyzőkönyvek készítése</t>
  </si>
  <si>
    <t>VÍZELLÁTÁS-CSATORNÁZÁS</t>
  </si>
  <si>
    <t>A komfort területeken látható elemek színeit és formáját egyezetetni kell a beruházóval és belsőépítésszel, a beruházó és belsőépítésszel igényének megfelelő színben kell megrendelni! Csak a beruzházó és belsőépítésszel beleegyezésével építhetőek be az alábbiakban kiírt elemek!</t>
  </si>
  <si>
    <t>Vastagfalú PE lefolyó és csapadékvíz cső műanyagból, szakaszos tömörségi próbával, csúszó csőtartószerkezettel, csőidomokkal. Anyaga: polietilén álpadlóban, vasbeton lemez alatt vagy szabadon szerelve 
átm.110 x 4,3 mm</t>
  </si>
  <si>
    <r>
      <t xml:space="preserve">WAVIN </t>
    </r>
    <r>
      <rPr>
        <sz val="10"/>
        <rFont val="Calibri"/>
        <family val="2"/>
        <charset val="238"/>
        <scheme val="minor"/>
      </rPr>
      <t>KGPVC lefolyóvezeték szerelése földben  ajakos gumigyűrű tömítésű tokos kötésekkel, csőtartókkal, szakaszos tömörségi próbával, csőidomokkal, 3,00 m hosszú csövekből,  WAVIN KGPVC tokos lefolyócső, gumitömítéssel,
átm.110 x 3,2 mm</t>
    </r>
  </si>
  <si>
    <t>Rozsdamentes acélcsővezeték szerelése szabadon, horonyba, présidomos kötésekkel, csőidomokkal, tartószerkezettel, szakaszos nyomáspróbával MSZ EN ISO 1127:1999 szabványak megfelelő minőségű DN50-es méretben</t>
  </si>
  <si>
    <t>Épületgépészeti és ipari csővezeték szigetelése szintetikus gumi alapú,  polietilén anyagú csőhéjjal, teljes felületen ragasztva, AF/ARMAFLEX típusú, csőhéj, anyaga: szintetikus gumi, szaniter, légtechnikai, klima és hűtési csővezetékre, 13 mm vastag AF-13MM
16 mm átm. csővezetékre</t>
  </si>
  <si>
    <t>Épületgépészeti és ipari csővezeték szigetelése szintetikus gumi alapú,  polietilén anyagú csőhéjjal, teljes felületen ragasztva, AF/ARMAFLEX típusú, csőhéj, anyaga: szintetikus gumi, szaniter, légtechnikai, klima és hűtési csővezetékre, 19 mm vastag AF-19MM
32 mm átm. csővezetékre</t>
  </si>
  <si>
    <t>Épületgépészeti és ipari csővezeték szigetelése szintetikus gumi alapú,  polietilén anyagú csőhéjjal, teljes felületen ragasztva, a hőszigetelést alu bádogozás mechanikai védelemmel el kell látni AF/ARMAFLEX típusú, csőhéj, anyaga: szintetikus gumi, szaniter, légtechnikai, klima és hűtési csővezetékre, 25 mm vastag AF-25MM
110 mm átm. csővezetékre</t>
  </si>
  <si>
    <t xml:space="preserve">Kombinált fali tűzcsapszekrény terv szerint falba süllyesztett kivitelben, poroltótartó rekesszel, MSZ EN 671-2 szerint, KSZ-D1A  típusú, acéllemezből, kétrétegű lakkfestéssel vagy porszórással, C-2"-os falitűzcsappal, D-30 fm átm. alaktartó tömlővel,  D sugárcsővel, 6 kg-os oltókészülékkel, kiépített tűzivíz hálózatokhoz, felszerelve, CSOLNOKI SZERELVÉNYGYÁRTÓ gyártmányú, 650x900x250 mm-es, lemezajtóval </t>
  </si>
  <si>
    <t>Padlólefolyó műanyagból (PE), vízszintes elhúzással, szigetelő karimával, "Primus" kiszáradás ellen védett vízbűzzárral, 123x123 mm-es műanyag rácstartóval, 115x115 mm-es nemesacél ráccsal, felszerelve, 
HL510NPr jelű, PE DN40/50 HL510NPr</t>
  </si>
  <si>
    <t>Padlólefolyó műanyagból (PE), függőleges csatlakozással, szigetelő karimával, "Primus" kiszáradás ellen védett vízbűzzárral, 123x123 mm-es műanyag rácstartóval, 115x115 mm-es nemesacél ráccsal, felszerelve, 
HL310NPr jelű, PE DN40/50 HL310NPr</t>
  </si>
  <si>
    <t>Padlólefolyó műanyagból vízszintes átfolyós csatlakozással, szigetelő karimával, kiszáradás ellen védett vízbűzzárral, 123x123 mm-es műanyag rácstartóval, 115x115 mm-es nemesacél ráccsal, felszerelve, 
HL300 jelű, PE DN40/50 HL300</t>
  </si>
  <si>
    <t>Kondenzvíz szifon, víz-, és golyós bűzzárral, vízszintes vagy függőleges be-, vízszintes kimenettel, felszerelve, HL136 N jelű, PP DN40 
HL136N</t>
  </si>
  <si>
    <t>Csepegtető tölcsér DN 32 víz- és golyós bűzzárral, műanyagból (PP), felszerelve, 
HL21 jelű, PP DN32 HL21</t>
  </si>
  <si>
    <t>Légbeszívó szelep műanyagból (PP), hőszigetelő burkolattal, levehető rovarfogó ráccsal, gumimembránnal, max. teljesítmény 37 l/s, felszerelve, DN 110 HL900N jelű, EN12380-1 szerint PP DN110/75/50 (szűkítővel) 
HL900N</t>
  </si>
  <si>
    <t>Klimaszifon HL138 falba süllyeszve 100x100mm méretben DN32-es függőleges csatlakozással, kettős működésű golyós vízbűzzárral</t>
  </si>
  <si>
    <t>HL3100T Terasz- és balkonlefolyó DN110 függőleges csatlakozóval, fagyveszélyes helyre is beépíthető csappantyúszelepes bűzzárral, 145x145mm / 138x138mm</t>
  </si>
  <si>
    <t>Nagyteljesítményű rozsdamentes pontszerű padlóösszefolyó, szennyfogó kosárral, szennyfogó szitával, szifonnal, DN110 függőleges kivezetéssel, 1 egyrészes összefolyó test, szögletes felső résszel 200x200 mm, DCH KRD200/110V1</t>
  </si>
  <si>
    <r>
      <t xml:space="preserve">ACO HygieneFirst AG157-es fix magasságú padlóösszefolyó rozsdamentes acélból, bűzzárral, függőleges DN 100 kivezetéssel. Méret: 200x200mm,ACO szennyfogó kosár 1.4301 rozsdamentes acélból, HygieneFirst összefolyóhoz.Csúszásmentes létraráccsal M125 terhelésre 168x168 mm. </t>
    </r>
    <r>
      <rPr>
        <b/>
        <sz val="10"/>
        <color theme="1"/>
        <rFont val="Calibri"/>
        <family val="2"/>
        <charset val="238"/>
        <scheme val="minor"/>
      </rPr>
      <t>Helyszínre szállítva, felszerelve</t>
    </r>
  </si>
  <si>
    <r>
      <t xml:space="preserve">ACO HygieneFirst AG157-es fix magasságú padlóösszefolyó rozsdamentes acélból, bűzzárral, vízszintes DN 75 kivezetéssel. Méret: 200x200mm,ACO szennyfogó kosár 1.4301 rozsdamentes acélból, HygieneFirst összefolyóhoz.Csúszásmentes létraráccsal M125 terhelésre 168x168 mm. </t>
    </r>
    <r>
      <rPr>
        <b/>
        <sz val="10"/>
        <color theme="1"/>
        <rFont val="Calibri"/>
        <family val="2"/>
        <charset val="238"/>
        <scheme val="minor"/>
      </rPr>
      <t>Helyszínre szállítva, felszerelve</t>
    </r>
  </si>
  <si>
    <r>
      <t xml:space="preserve">ACO Multiline V 100S polimerbeton folyóka, alacsony beépítési magasságú,horganyzott acél élvédelemmel, gyorsrögzítővel, függőleges, vízzáró tömítő horonnyal, vízkivezetéssel, D400 terhelhetőségi osztályú öntöttvas bordásráccsal
elemhossz: 1,0 méter. Beépítési magasság:6 cm, beépítési szélesség:13cm. </t>
    </r>
    <r>
      <rPr>
        <b/>
        <sz val="10"/>
        <color theme="1"/>
        <rFont val="Calibri"/>
        <family val="2"/>
        <charset val="238"/>
        <scheme val="minor"/>
      </rPr>
      <t>Helyszínre szállítva, felszerelve</t>
    </r>
  </si>
  <si>
    <r>
      <t xml:space="preserve">ACO MULTILINE V100S homloklap 6 cm beépítési magasságú folyókához, horganyzottacél élvédelemmel. </t>
    </r>
    <r>
      <rPr>
        <b/>
        <sz val="10"/>
        <color theme="1"/>
        <rFont val="Calibri"/>
        <family val="2"/>
        <charset val="238"/>
        <scheme val="minor"/>
      </rPr>
      <t>Helyszínre szállítva, felszerelve</t>
    </r>
  </si>
  <si>
    <r>
      <t xml:space="preserve">ACO Multiline V 100S polimerbeton folyóka, alacsony beépítési magasságú, horganyzott acél élvédelemmel, gyorsrögzítővel, függőleges, vízzáró tömítő horonnyal, vízkivezetéssel, D400 terhelhetőségi osztályú öntöttvas bordásráccsal
elemhossz: 1,0 méter. Beépítési magasság:7 cm, beépítési szélesség:13cm. </t>
    </r>
    <r>
      <rPr>
        <b/>
        <sz val="10"/>
        <color theme="1"/>
        <rFont val="Calibri"/>
        <family val="2"/>
        <charset val="238"/>
        <scheme val="minor"/>
      </rPr>
      <t>Helyszínre szállítva, felszerelve</t>
    </r>
  </si>
  <si>
    <r>
      <t xml:space="preserve">ACO MULTILINE V100S homloklap 7 cm beépítési magasságú folyókához, horganyzottacél élvédelemmel. </t>
    </r>
    <r>
      <rPr>
        <b/>
        <sz val="10"/>
        <color theme="1"/>
        <rFont val="Calibri"/>
        <family val="2"/>
        <charset val="238"/>
        <scheme val="minor"/>
      </rPr>
      <t>Helyszínre szállítva, felszerelve</t>
    </r>
  </si>
  <si>
    <r>
      <t xml:space="preserve">ACO Multiline V 100 0.0 típ. polimerbeton folyóka, 4 mm horg.acél élvédelemmel, gyorsrögzítővel, függőleges vízkivezetéssel, D400 terhelhetőségi osztályú öntöttvas bordásráccsal
elemhossz: 1,0 méter. Beépítési magasság:15 cm. </t>
    </r>
    <r>
      <rPr>
        <b/>
        <sz val="10"/>
        <color theme="1"/>
        <rFont val="Calibri"/>
        <family val="2"/>
        <charset val="238"/>
        <scheme val="minor"/>
      </rPr>
      <t>Helyszínre szállítva, felszerelve</t>
    </r>
  </si>
  <si>
    <r>
      <t xml:space="preserve">ACO Multiline V 100 0.0.2 típ. polimerbeton folyóka, 4 mm horg.acél élvédelemmel, gyorsrögzítővel, függőleges vízkivezetéssel, D400 terhelhetőségi osztályú öntöttvas bordásráccsal
elemhossz: 1,0 méter. Beépítési magasság:16 cm, beépítési szélesség:13,5cm.  </t>
    </r>
    <r>
      <rPr>
        <b/>
        <sz val="10"/>
        <color theme="1"/>
        <rFont val="Calibri"/>
        <family val="2"/>
        <charset val="238"/>
        <scheme val="minor"/>
      </rPr>
      <t>Helyszínre szállítva, felszerelve</t>
    </r>
  </si>
  <si>
    <r>
      <t xml:space="preserve">ACO MULTILINE V100S homloklap 0-20 típushoz. </t>
    </r>
    <r>
      <rPr>
        <b/>
        <sz val="10"/>
        <color theme="1"/>
        <rFont val="Calibri"/>
        <family val="2"/>
        <charset val="238"/>
        <scheme val="minor"/>
      </rPr>
      <t>Helyszínre szállítva, felszerelve</t>
    </r>
  </si>
  <si>
    <r>
      <t xml:space="preserve">ACO Drain rozsdamentes közbenső födémátvezető elem, szorítókarimával, drén nyílásokkal, DN110. </t>
    </r>
    <r>
      <rPr>
        <b/>
        <sz val="10"/>
        <color theme="1"/>
        <rFont val="Calibri"/>
        <family val="2"/>
        <charset val="238"/>
        <scheme val="minor"/>
      </rPr>
      <t>Helyszínre szállítva, felszerelve</t>
    </r>
  </si>
  <si>
    <r>
      <t xml:space="preserve">ACO Multiline V 100 típ. polimerbeton folyóka, alacsony beépítési magasságú, horg.acél élvédelemmel, gyorsrögzítővel, függőleges vízkivezetéssel, D400 terhelhetőségi osztályú öntöttvas bordásráccsal
elemhossz: 1,0 méter. Beépítési magasság:6 cm, beépítési szélesség:13cm.  </t>
    </r>
    <r>
      <rPr>
        <b/>
        <sz val="10"/>
        <color theme="1"/>
        <rFont val="Calibri"/>
        <family val="2"/>
        <charset val="238"/>
        <scheme val="minor"/>
      </rPr>
      <t>Helyszínre szállítva, felszerelve</t>
    </r>
  </si>
  <si>
    <r>
      <t xml:space="preserve">ACO Multiline V 100 típ. polimerbeton folyóka, alacsony beépítési magasságú, horg.acél élvédelemmel, gyorsrögzítővel, függőleges vízkivezetéssel, D400 terhelhetőségi osztályú öntöttvas bordásráccsal
elemhossz: 1,0 méter. Beépítési magasság:7 cm, beépítési szélesség:13cm.  </t>
    </r>
    <r>
      <rPr>
        <b/>
        <sz val="10"/>
        <color theme="1"/>
        <rFont val="Calibri"/>
        <family val="2"/>
        <charset val="238"/>
        <scheme val="minor"/>
      </rPr>
      <t>Helyszínre szállítva, felszerelve</t>
    </r>
  </si>
  <si>
    <r>
      <t xml:space="preserve">ACO MULTILINE V100S homloklap 6 cm beépítési magasságú folyókához. </t>
    </r>
    <r>
      <rPr>
        <b/>
        <sz val="10"/>
        <color theme="1"/>
        <rFont val="Calibri"/>
        <family val="2"/>
        <charset val="238"/>
        <scheme val="minor"/>
      </rPr>
      <t>Helyszínre szállítva, felszerelve</t>
    </r>
  </si>
  <si>
    <r>
      <t xml:space="preserve">Kerámia akadálymentes mosdóhoz, hideg-melegvíz kiállás, 2 db falikoronggal, 2 db sarokszeleppel, nyomó összekötőcsővel, 1 db leeresztőszelepes bűzelzáróval, felszerelve. </t>
    </r>
    <r>
      <rPr>
        <b/>
        <sz val="10"/>
        <color theme="1"/>
        <rFont val="Calibri"/>
        <family val="2"/>
        <charset val="238"/>
        <scheme val="minor"/>
      </rPr>
      <t>A berendezés és tartozékai pontos típusát az akadálymentes tervdokumentáció tartalmazza.</t>
    </r>
  </si>
  <si>
    <r>
      <t xml:space="preserve">Víz oldali csatlakozás a konyhatechnológia által leszállított kézizuhanyzós fali mosó berendezéshez, hideg és melegvíz oldali bekötés, bűzelzáróval szerelve </t>
    </r>
    <r>
      <rPr>
        <b/>
        <sz val="10"/>
        <color theme="1"/>
        <rFont val="Calibri"/>
        <family val="2"/>
        <charset val="238"/>
        <scheme val="minor"/>
      </rPr>
      <t>A berendezés pontos típusát a konyhatechnológiai tervdokumentáció tartalmazza</t>
    </r>
  </si>
  <si>
    <r>
      <t xml:space="preserve">Víz és szennyvíz oldali csatlakozás a konyhatechnológia által leszállított rozsdamentes kézmosó berendezéshez, hideg és melegvíz oldali bekötés, bűzelzáróval szerelve </t>
    </r>
    <r>
      <rPr>
        <b/>
        <sz val="10"/>
        <color theme="1"/>
        <rFont val="Calibri"/>
        <family val="2"/>
        <charset val="238"/>
        <scheme val="minor"/>
      </rPr>
      <t>A berendezés pontos típusát a konyhatechnológiai tervdokumentáció tartalmazza</t>
    </r>
  </si>
  <si>
    <r>
      <t xml:space="preserve">Víz és szennyvíz oldali csatlakozás a konyhatechnológia által leszállított rozsdamentes kiöntő berendezéshez, hideg és melegvíz oldali bekötés, bűzelzáróval szerelve </t>
    </r>
    <r>
      <rPr>
        <b/>
        <sz val="10"/>
        <color theme="1"/>
        <rFont val="Calibri"/>
        <family val="2"/>
        <charset val="238"/>
        <scheme val="minor"/>
      </rPr>
      <t>A berendezés pontos típusát a konyhatechnológiai tervdokumentáció tartalmazza</t>
    </r>
  </si>
  <si>
    <r>
      <t xml:space="preserve">Víz és szennyvíz oldali csatlakozás a konyhatechnológia által leszállított rozsdamentes kézmosó-kiöntő berendezéshez, hideg és melegvíz oldali bekötés, bűzelzáróval szerelve </t>
    </r>
    <r>
      <rPr>
        <b/>
        <sz val="10"/>
        <color theme="1"/>
        <rFont val="Calibri"/>
        <family val="2"/>
        <charset val="238"/>
        <scheme val="minor"/>
      </rPr>
      <t>A berendezés pontos típusát a konyhatechnológiai tervdokumentáció tartalmazza</t>
    </r>
  </si>
  <si>
    <r>
      <t xml:space="preserve">Víz és szennyvíz oldali csatlakozás a konyhatechnológia által leszállított rozsdamentes pultba építhető kézmosó berendezéshez, hideg és melegvíz oldali bekötés, bűzelzáróval szerelve </t>
    </r>
    <r>
      <rPr>
        <b/>
        <sz val="10"/>
        <color theme="1"/>
        <rFont val="Calibri"/>
        <family val="2"/>
        <charset val="238"/>
        <scheme val="minor"/>
      </rPr>
      <t>A berendezés pontos típusát a konyhatechnológiai tervdokumentáció tartalmazza</t>
    </r>
  </si>
  <si>
    <r>
      <t xml:space="preserve">Víz és szennyvíz oldali csatlakozás a konyhatechnológia által leszállított pultban elhelyezett kézmosó berendezéshez , hideg és melegvíz oldali bekötés, bűzelzáróval szerelve </t>
    </r>
    <r>
      <rPr>
        <b/>
        <sz val="10"/>
        <color theme="1"/>
        <rFont val="Calibri"/>
        <family val="2"/>
        <charset val="238"/>
        <scheme val="minor"/>
      </rPr>
      <t>A berendezés pontos típusát a konyhatechnológiai tervdokumentáció tartalmazza</t>
    </r>
  </si>
  <si>
    <r>
      <t xml:space="preserve">Víz és szennyvíz oldali csatlakozás a konyhatechnológia által leszállított kézmosó berendezéshez , hideg és melegvíz oldali bekötés, bűzelzáróval szerelve </t>
    </r>
    <r>
      <rPr>
        <b/>
        <sz val="10"/>
        <color theme="1"/>
        <rFont val="Calibri"/>
        <family val="2"/>
        <charset val="238"/>
        <scheme val="minor"/>
      </rPr>
      <t>A berendezés pontos típusát a konyhatechnológiai tervdokumentáció tartalmazza</t>
    </r>
  </si>
  <si>
    <r>
      <t xml:space="preserve">Víz és szennyvíz oldali csatlakozás a konyhatechnológia által leszállított kétmedencés mosogató berendezéshez , hideg és melegvíz oldali bekötés kézi zuhanyos csaptelephez, bűzelzáróval szerelve </t>
    </r>
    <r>
      <rPr>
        <b/>
        <sz val="10"/>
        <color theme="1"/>
        <rFont val="Calibri"/>
        <family val="2"/>
        <charset val="238"/>
        <scheme val="minor"/>
      </rPr>
      <t>A berendezés pontos típusát a konyhatechnológiai tervdokumentáció tartalmazza</t>
    </r>
  </si>
  <si>
    <r>
      <t xml:space="preserve">Víz és szennyvíz oldali csatlakozás a konyhatechnológia által leszállított vízlágyítóhoz. </t>
    </r>
    <r>
      <rPr>
        <b/>
        <sz val="10"/>
        <color theme="1"/>
        <rFont val="Calibri"/>
        <family val="2"/>
        <charset val="238"/>
        <scheme val="minor"/>
      </rPr>
      <t>A berendezés pontos típusát a konyhatechnológiai tervdokumentáció tartalmazza</t>
    </r>
  </si>
  <si>
    <t>Mofém 210 St típusú tömlővéges kifolyószelep DN15 méretben konyhatechnológiai berendezések csatlakozásához</t>
  </si>
  <si>
    <t>Gázipari, víz-fűtés szerelési felhasználású gömbcsap, sárgarézből (kék fogantyúval), felszerelve, belső menettel 
1/2"-os</t>
  </si>
  <si>
    <t>Visszacsapó szelep, belső menetes
1/2"-os</t>
  </si>
  <si>
    <t>Ürítős gömbcsap, sárgarézből (kék fogantyúval), felszerelve, belső menettel 
1/2"-os</t>
  </si>
  <si>
    <t>Légbeszívó szelep 1/2" kivitelben</t>
  </si>
  <si>
    <t>ESBE VTA322 Termosztatikus keverőszelep
Hőmérsékletállítási tartomány: 35-60°C
aszimmetrikus folyási irány, forrázás biztos
1/2"-os kvs=1,2</t>
  </si>
  <si>
    <t>HERZ 4011 cirkulációs szabályozó szelep 1/2"-os méretben, belső menetes csatlakozással, szabályozási tartomány 58-70 °C</t>
  </si>
  <si>
    <r>
      <t xml:space="preserve">Átöblíthető finomszűrő
HONEYWELL F76S-11/4AA
Δp=0,5 bar-nál 15,6 m3/h
1 1/2"-os csatlakozással
</t>
    </r>
    <r>
      <rPr>
        <b/>
        <sz val="10"/>
        <rFont val="Calibri"/>
        <family val="2"/>
        <charset val="238"/>
        <scheme val="minor"/>
      </rPr>
      <t>Helyszínre szállítva, felszerelve.</t>
    </r>
  </si>
  <si>
    <r>
      <t xml:space="preserve">Átöblíthető finomszűrő
HONEYWELL F76S-1/2AA
Δp=0,5 bar-nál 15,6 m3/h
1/2"-os csatlakozással
</t>
    </r>
    <r>
      <rPr>
        <b/>
        <sz val="10"/>
        <rFont val="Calibri"/>
        <family val="2"/>
        <charset val="238"/>
        <scheme val="minor"/>
      </rPr>
      <t>Helyszínre szállítva, felszerelve.</t>
    </r>
  </si>
  <si>
    <t>Zenner MNK-MF-N típusú kétoldalon menetes szerelvény elhelyezése, külső vagy belső menettel, illetve hollandival csatlakoztatva, szárnykerekes hidegvíz mérő DN15, Qn1,5m3/h, MBUS-os csatlakozással, felszerelve</t>
  </si>
  <si>
    <t>Zenner MNK-MF-N típusú kétoldalon menetes szerelvény elhelyezése, külső vagy belső menettel, illetve hollandival csatlakoztatva, szárnykerekes hidegvíz mérő DN15, Qn2,5m3/h, MBUS-os csatlakozással, felszerelve</t>
  </si>
  <si>
    <t>Zenner MNK-MF-N típusú kétoldalon menetes szerelvény elhelyezése, külső vagy belső menettel, illetve hollandival csatlakoztatva, szárnykerekes hidegvíz mérő DN40, Qn16m3/h, MBUS-os csatlakozással, felszerelve</t>
  </si>
  <si>
    <r>
      <t xml:space="preserve">Elektromos forróvíztároló készülék, a tárolótartály acéllemezből készül, a korrózió elleni védelmet fiziológiailag semleges, speciális tűzzománc és beépített magnézium aktívanód biztosítja. A tároló hőszigetelése 37,5 mm vastag freonmentes poliuretán hab, amely biztosítja a melegvíz hosszú idejű hőntartását. A tárolt melegvíz mind tisztálkodási, mind étkezési célra alkalmas. A készülék külső burkolata magas fényű, fehér porlakk bevonattal ellátott acéllemez  felszerelve és bekötve, (de az elektromos bekötés nélkül), HAJDU gyártmányú, zárt rendszerű,
 Elektromos vízmelegítő Hajdú ZA 10 ErP típusú; V=10 liter. </t>
    </r>
    <r>
      <rPr>
        <b/>
        <sz val="10"/>
        <color theme="1"/>
        <rFont val="Calibri"/>
        <family val="2"/>
        <charset val="238"/>
        <scheme val="minor"/>
      </rPr>
      <t>Helyszínre szállítva, felszerelve, beüzemelve.</t>
    </r>
  </si>
  <si>
    <t>Elektromos kísérőfűtés NA110 csőre.
Az elektromos kísérőfűtés mennyisége fűtendő cső folyóméterre vonatkozik.</t>
  </si>
  <si>
    <r>
      <t xml:space="preserve">Tüzivíz nyomásfokozó telep  Kompakt vízellátó telep nyomásfokozásra vagy vízellátásra előtét tartályra / DN50 100L DT5 Duo membrános légüst, vízellátó hálózatra csatlakozáshoz.  Közeg : Víz, tiszta
Homérséklet (max. 60 °C) : 20 °C
Térfogatáram : 4,80 m3/h
Szállítómagasság :50,00 m
WILO SiBoost Smart 2 Helix V 410. </t>
    </r>
    <r>
      <rPr>
        <b/>
        <sz val="10"/>
        <color theme="1"/>
        <rFont val="Calibri"/>
        <family val="2"/>
        <charset val="238"/>
        <scheme val="minor"/>
      </rPr>
      <t>Helyszínre szállítva, felszerelve, beüzemelve.</t>
    </r>
  </si>
  <si>
    <t>Cirkulációs szivattyú, WILO Star Z 20/4-3 PN16 V=0,03 m3/h H=3 v.o.m. Elektromos adatok: 1~, U=230V, P=0,06kW, I=1,2A</t>
  </si>
  <si>
    <t>Cirkulációs szivattyú, WILO Star Z 20/4-3 PN16 V=0,08 m3/h H=3 v.o.m. Elektromos adatok: 1~, U=230V, P=0,06kW, I=1,2A</t>
  </si>
  <si>
    <t>Cirkulációs szivattyú, WILO Star Z 20/4-3 PN16 V=0,09 m3/h H=3 v.o.m. Elektromos adatok: 1~, U=230V, P=0,06kW, I=1,2A</t>
  </si>
  <si>
    <r>
      <t xml:space="preserve">HURAY Q7 300WWM álló használati melegvíz tároló, 50 mm poliuretán hab hőszigeteléssel ellátva, egy hőcserélős kivitelben, 4m2-es nagy teljesítményű növelt felületű hőcserélővel, hőszivattyús alkalmazáshoz, csatlakozások: 1"-os hidegvíz, 1"-os HMV, 3/4"-os ciruklációs. pmax=8 bar, tmax=95°C, mérete:átm.610x1700 mm, súlya: 115kg+300kg víz, 6 kW-os elektromos fűtőpatronnal ellátva elektromos adatai:  3~, 400V, 6 kW. </t>
    </r>
    <r>
      <rPr>
        <b/>
        <sz val="10"/>
        <color theme="1"/>
        <rFont val="Calibri"/>
        <family val="2"/>
        <charset val="238"/>
        <scheme val="minor"/>
      </rPr>
      <t>Helyszínre szállítva, felszerelve, beüzemelve.</t>
    </r>
  </si>
  <si>
    <r>
      <t xml:space="preserve">HURAY Q7 500WWM álló használati melegvíz tároló, 50 mm poliuretán hab hőszigeteléssel ellátva, egy hőcserélős kivitelben, 4,7m2-es nagy teljesítményű növelt felületű hőcserélővel, hőszivattyús alkalmazáshoz, csatlakozások: 1"-os hidegvíz, 1"-os HMV, 3/4"-os ciruklációs. pmax=8 bar, tmax=95°C, mérete:átm.610x1700 mm, súlya: 150kg+500kg víz,  6 kW-os elektromos fűtőpatronnal ellátva elektromos adatai:  3~, 400V, 6 kW. </t>
    </r>
    <r>
      <rPr>
        <b/>
        <sz val="10"/>
        <color theme="1"/>
        <rFont val="Calibri"/>
        <family val="2"/>
        <charset val="238"/>
        <scheme val="minor"/>
      </rPr>
      <t>Helyszínre szállítva, felszerelve, beüzemelve.</t>
    </r>
  </si>
  <si>
    <r>
      <t xml:space="preserve">Reflex Refix DE 50, 50 literes, zárt tágulási tartály hidegvíz hálózatra, 97/23/EG szabványnak megfelelő, zsákmembránnal felszerelt, Pelő=4 bar. </t>
    </r>
    <r>
      <rPr>
        <b/>
        <sz val="10"/>
        <color theme="1"/>
        <rFont val="Calibri"/>
        <family val="2"/>
        <charset val="238"/>
        <scheme val="minor"/>
      </rPr>
      <t>Helyszínre szállítva, felszerelve, beüzemelve.</t>
    </r>
  </si>
  <si>
    <r>
      <t xml:space="preserve">Reflex Refix DE 80, 80 literes, zárt tágulási tartály hidegvíz hálózatra, 97/23/EG szabványnak megfelelő, zsákmembránnal felszerelt, Pelő=4 bar. </t>
    </r>
    <r>
      <rPr>
        <b/>
        <sz val="10"/>
        <color theme="1"/>
        <rFont val="Calibri"/>
        <family val="2"/>
        <charset val="238"/>
        <scheme val="minor"/>
      </rPr>
      <t>Helyszínre szállítva, felszerelve, beüzemelve.</t>
    </r>
  </si>
  <si>
    <r>
      <t xml:space="preserve">Vízlágyító: BWT AQA Perla Bio 25
Vn=1,0m3/h
tviz=10°C
üzemi nyomás: 2-6 bar
További alkatrészek:
Multiblokk Bypass Inline 3/4"
DN20 flexibilis csatlakozó csővezetékpár
előszűrő: BWT Protector mini 1"
Mérete: 386x503x654 mm. </t>
    </r>
    <r>
      <rPr>
        <b/>
        <sz val="10"/>
        <color theme="1"/>
        <rFont val="Calibri"/>
        <family val="2"/>
        <charset val="238"/>
        <scheme val="minor"/>
      </rPr>
      <t>Helyszínre szállítva, felszerelve, beüzemelve.</t>
    </r>
  </si>
  <si>
    <t>Lebegő anyag előszűrő automata vízlágyító elé szerelve, BWT Protector mini 1"</t>
  </si>
  <si>
    <t>Tűzvédelmi mandzsetta lezárandó műanyag haszoncsőre
DN50</t>
  </si>
  <si>
    <t>Fűtési és vízvezetékek szakaszos és hálózati nyomáspróbája - 200 mm k.átmérőig</t>
  </si>
  <si>
    <t>Csővezetékek fertőtlenítése - 200 mm k. átmérőig</t>
  </si>
  <si>
    <t>ÁNTSZ negatív vízminta</t>
  </si>
  <si>
    <t>Tűzcsapok vízhozam mérése</t>
  </si>
  <si>
    <t>ÉPÜLETVILLAMOSSÁG - GYENGEÁRAM</t>
  </si>
  <si>
    <t>AUTOMATIKA</t>
  </si>
  <si>
    <t>FELVONÓ</t>
  </si>
  <si>
    <t>MOBÍLIA</t>
  </si>
  <si>
    <t>OLTÓRENDSZER</t>
  </si>
  <si>
    <t>Örvénygátló elem 1000 x 1000</t>
  </si>
  <si>
    <t>Úszógolyos szelep (Jakabszelep)</t>
  </si>
  <si>
    <t>Vízszint kapcsoló</t>
  </si>
  <si>
    <t>Vízzáró falátvezetés (tartály és gépház között)</t>
  </si>
  <si>
    <r>
      <t>Sprinkler szórófej K=80; 68</t>
    </r>
    <r>
      <rPr>
        <vertAlign val="superscript"/>
        <sz val="10"/>
        <color theme="1"/>
        <rFont val="Calibri"/>
        <family val="2"/>
        <charset val="238"/>
        <scheme val="minor"/>
      </rPr>
      <t>0</t>
    </r>
    <r>
      <rPr>
        <sz val="10"/>
        <color theme="1"/>
        <rFont val="Calibri"/>
        <family val="2"/>
        <charset val="238"/>
        <scheme val="minor"/>
      </rPr>
      <t>C; 1/2" Álló; króm</t>
    </r>
  </si>
  <si>
    <r>
      <t>Sprinkler szórófej K=80; 68</t>
    </r>
    <r>
      <rPr>
        <vertAlign val="superscript"/>
        <sz val="10"/>
        <color theme="1"/>
        <rFont val="Calibri"/>
        <family val="2"/>
        <charset val="238"/>
        <scheme val="minor"/>
      </rPr>
      <t>0</t>
    </r>
    <r>
      <rPr>
        <sz val="10"/>
        <color theme="1"/>
        <rFont val="Calibri"/>
        <family val="2"/>
        <charset val="238"/>
        <scheme val="minor"/>
      </rPr>
      <t>C; 1/2" Függő; Króm rozettával</t>
    </r>
  </si>
  <si>
    <r>
      <t>Sprinkler szórófej K=80; 68</t>
    </r>
    <r>
      <rPr>
        <vertAlign val="superscript"/>
        <sz val="10"/>
        <color theme="1"/>
        <rFont val="Calibri"/>
        <family val="2"/>
        <charset val="238"/>
        <scheme val="minor"/>
      </rPr>
      <t>0</t>
    </r>
    <r>
      <rPr>
        <sz val="10"/>
        <color theme="1"/>
        <rFont val="Calibri"/>
        <family val="2"/>
        <charset val="238"/>
        <scheme val="minor"/>
      </rPr>
      <t>C; 1/2" Álló; Réz</t>
    </r>
  </si>
  <si>
    <t>Teszt sprinkler hőkioldó elem nélkül</t>
  </si>
  <si>
    <t>Sprinkler pult tartalék sprinklerfejek számára</t>
  </si>
  <si>
    <t>Szavatolt minőségű, fekete hosszvarratos, menetvágásra alkalmas acél cső, DIN2440 szabvány szerinti függesztő elemekkel, két réteg alapozó és egy réteg RAL 3000 piros fedőfestéssel ellátva DN80</t>
  </si>
  <si>
    <t>Szavatolt minőségű, fekete hosszvarratos, menetvágásra alkalmas acél cső, DIN2440 szabvány szerinti függesztő elemekkel, két réteg alapozó és egy réteg RAL 3000 piros fedőfestéssel ellátva DN50</t>
  </si>
  <si>
    <t>Szavatolt minőségű, fekete hosszvarratos, menetvágásra alkalmas acél cső, DIN2440 szabvány szerinti függesztő elemekkel, két réteg alapozó és egy réteg RAL 3000 piros fedőfestéssel ellátva DN40</t>
  </si>
  <si>
    <t>Szavatolt minőségű, fekete hosszvarratos, menetvágásra alkalmas acél cső, DIN2440 szabvány szerinti függesztő elemekkel, két réteg alapozó és egy réteg RAL 3000 piros fedőfestéssel ellátva DN32</t>
  </si>
  <si>
    <t>Szavatolt minőségű, fekete hosszvarratos, menetvágásra alkalmas acél cső, DIN2440 szabvány szerinti függesztő elemekkel, két réteg alapozó és egy réteg RAL 3000 piros fedőfestéssel ellátva DN25</t>
  </si>
  <si>
    <t>Szavatolt minőségű, fekete hosszvarratos, menetvágásra alkalmas acél cső, DIN2440 szabvány szerinti függesztő elemekkel, két réteg alapozó és egy réteg fekete fedőfestéssel ellátva DN80</t>
  </si>
  <si>
    <t>Szavatolt minőségű, fekete hosszvarratos, menetvágásra alkalmas acél cső, DIN2440 szabvány szerinti függesztő elemekkel, két réteg alapozó és egy réteg fekete fedőfestéssel ellátva DN50</t>
  </si>
  <si>
    <t>Szavatolt minőségű, fekete hosszvarratos, menetvágásra alkalmas acél cső, DIN2440 szabvány szerinti függesztő elemekkel, két réteg alapozó és egy réteg fekete fedőfestéssel ellátva DN40</t>
  </si>
  <si>
    <t>Szavatolt minőségű, fekete hosszvarratos, menetvágásra alkalmas acél cső, DIN2440 szabvány szerinti függesztő elemekkel, két réteg alapozó és egy réteg fekete fedőfestéssel ellátva DN32</t>
  </si>
  <si>
    <t>Szavatolt minőségű, fekete hosszvarratos, menetvágásra alkalmas acél cső, DIN2440 szabvány szerinti függesztő elemekkel, két réteg alapozó és egy réteg fekete fedőfestéssel ellátva DN25</t>
  </si>
  <si>
    <r>
      <t xml:space="preserve"> NKF 50-200 (Ø194) szivattyú, tengelykapcsoló és védelme, elektromos motor prEN 12259-12/MSZ EN 12845 szerint, OKF engedéllyel </t>
    </r>
    <r>
      <rPr>
        <b/>
        <sz val="10"/>
        <color theme="1"/>
        <rFont val="Calibri"/>
        <family val="2"/>
        <charset val="238"/>
        <scheme val="minor"/>
      </rPr>
      <t>860l/m</t>
    </r>
  </si>
  <si>
    <t>Sprinkler vezérlő szekrény</t>
  </si>
  <si>
    <r>
      <t xml:space="preserve">Nyomástartó szivattyú CR1-17 A-A-A-E-HQQE 3x230/400 50HZ Függőleges, in-line nyomástartó (Jockey) szivattyú, 1,1 kW, kapcsoló szekrénnyel </t>
    </r>
    <r>
      <rPr>
        <b/>
        <sz val="10"/>
        <color theme="1"/>
        <rFont val="Calibri"/>
        <family val="2"/>
        <charset val="238"/>
        <scheme val="minor"/>
      </rPr>
      <t>Q=1m3/h; p'§BAR P=1,1kW</t>
    </r>
  </si>
  <si>
    <t>Átemelőszivattyú (zsompszivattyú) UNILIFT AP12.40.04.A1 1x230V  10m SCH;10m3/h (166lit/m) 5m</t>
  </si>
  <si>
    <t>Elárasztásérzékelő a szivattyúgépházhoz</t>
  </si>
  <si>
    <t>Osztó készítése, a szükséges leágazásokkal, karimákkal, tartószerkezettel DN100</t>
  </si>
  <si>
    <t>Vízgyüjtő vályú az osztó alá</t>
  </si>
  <si>
    <t>Nedves riasztószelep, FM minősítéssel, szükséges csövezetésekkel, kompletten DN100</t>
  </si>
  <si>
    <t>Tolózár felügyeleti kapcsolóval, nem emelkedő orsós DN150</t>
  </si>
  <si>
    <t>Tolózár felügyeleti kapcsolóval, nem emelkedő orsós DN100</t>
  </si>
  <si>
    <t>Mérőperem átfolyásmérővel DN80</t>
  </si>
  <si>
    <t>Visszacsapó szelep DN100</t>
  </si>
  <si>
    <t>Visszacsapó szelep 1"</t>
  </si>
  <si>
    <t>Szűrő DN100</t>
  </si>
  <si>
    <t>Golyóscsap BB menetes 1"</t>
  </si>
  <si>
    <t>Golyóscsap BB menetes 2"</t>
  </si>
  <si>
    <t>Golyóscsap BB menetes 6/4"</t>
  </si>
  <si>
    <t>Golyóscsap tömlővéges 6/4"</t>
  </si>
  <si>
    <t>Áramláskapcsoló 1"-6" pneumatikus késleltetésű</t>
  </si>
  <si>
    <t>Vízmotoros gong csövezéssel kompletten</t>
  </si>
  <si>
    <t>Folytótárcsa 0,5 mm-es furattal</t>
  </si>
  <si>
    <t>Manóméter háromállású feszmérő csappal 1/2"</t>
  </si>
  <si>
    <t>Nyomáskapcsoló feszmérő csappal 0,6-10 bar 1/2"</t>
  </si>
  <si>
    <t>Nyomáskapcsoló feszmérő csappal 0-16 bar 1/2"</t>
  </si>
  <si>
    <t>Elektromos fűtőtest szivattyúgépházban</t>
  </si>
  <si>
    <t>Elektromosalarm és hibajelző elemek kábelei és bekötésük</t>
  </si>
  <si>
    <t>Erősáramú kábelezés munkák gépházon belül, általános gépházi és szivattyú vezérlőszekrény, fűtőtest bekötése</t>
  </si>
  <si>
    <t>Csőkapcsolási és villamos séma időtálló kivitelben kifüggesztve</t>
  </si>
  <si>
    <t>Oltási zónák alaprajza időálló kivitelben kifüggesztve</t>
  </si>
  <si>
    <t>Berendezések és csővezetékek címkézése</t>
  </si>
  <si>
    <t>Nyomáspróbák elvégzése</t>
  </si>
  <si>
    <t>Használatbavételi eljárás lefolytatása</t>
  </si>
  <si>
    <t>Kezelőszemélyzet oktatatása</t>
  </si>
  <si>
    <t>Próbaüzem, üzembe helyezés hatósági átadás.</t>
  </si>
  <si>
    <t>Organizációs költségek</t>
  </si>
  <si>
    <t>Anyagigazgatási díj</t>
  </si>
  <si>
    <t>Állvány és gépköltségek</t>
  </si>
  <si>
    <t>KONYHATECHNOLÓGIA</t>
  </si>
  <si>
    <t>P/N 93482</t>
  </si>
  <si>
    <t>P/N 93416</t>
  </si>
  <si>
    <t>P/N 93429</t>
  </si>
  <si>
    <t>WCK 16 oltópalack</t>
  </si>
  <si>
    <t>MRM</t>
  </si>
  <si>
    <t>Kézi indító</t>
  </si>
  <si>
    <t>18as oltócső</t>
  </si>
  <si>
    <t>15ös oltócső</t>
  </si>
  <si>
    <t>18as védőcső</t>
  </si>
  <si>
    <t>Corner pully</t>
  </si>
  <si>
    <t>18as könyök</t>
  </si>
  <si>
    <t>15ös könyök</t>
  </si>
  <si>
    <t>15ös átvezetés</t>
  </si>
  <si>
    <t>18-15 szűkítő</t>
  </si>
  <si>
    <t>15ös T</t>
  </si>
  <si>
    <t>Fejátalakító</t>
  </si>
  <si>
    <t>Detector</t>
  </si>
  <si>
    <t>vezérlő kábel</t>
  </si>
  <si>
    <t>szerelési segédanyagok</t>
  </si>
  <si>
    <t>kit.</t>
  </si>
  <si>
    <t>fittingek</t>
  </si>
  <si>
    <t>Összefolyók</t>
  </si>
  <si>
    <t>Geberit Pluvia esővíz-összefolyó, karimás, lágy szigetelésű tetőhöz 12 l/s, d56, cikkszám: 359.105.00.1</t>
  </si>
  <si>
    <t>Csövek</t>
  </si>
  <si>
    <t>Geberit PE-HD lefolyócső 5m-es szálban, d40x5000, cikkszám: 360.000.16.0</t>
  </si>
  <si>
    <t>Geberit PE-HD lefolyócső 5m-es szálban, d50x5000, cikkszám: 361.000.16.0</t>
  </si>
  <si>
    <t>Geberit PE-HD lefolyócső 5m-es szálban, d56x5000,  cikkszám: 363.000.16.0</t>
  </si>
  <si>
    <t>Geberit PE-HD lefolyócső 5m-es szálban, d63x5000,  cikkszám: 364.000.16.0</t>
  </si>
  <si>
    <t>Geberit PE-HD lefolyócső 5m-es szálban, d75x5000,  cikkszám: 365.000.16.0</t>
  </si>
  <si>
    <t>Geberit PE-HD lefolyócső 5m-es szálban, d90x5000,  cikkszám: 366.000.16.0</t>
  </si>
  <si>
    <t>Geberit PE-HD lefolyócső 5m-es szálban, d110x5000,  cikkszám: 373.000.16.0</t>
  </si>
  <si>
    <t>Geberit PE-HD lefolyócső 5m-es szálban, d160x5000,  cikkszám: 369.000.16.0</t>
  </si>
  <si>
    <t>Idomok</t>
  </si>
  <si>
    <t>Geberit PE-HD 45°-os könyök, d40,  cikkszám: 360.045.16.1</t>
  </si>
  <si>
    <t>Geberit PE-HD 90°-os ív, d40,  cikkszám: 360.055.16.1</t>
  </si>
  <si>
    <t>Geberit PE-HD elektrokarmantyú, d40,  cikkszám: 360.771.16.1</t>
  </si>
  <si>
    <t>Geberit PE-HD 45°-os könyök, d50,  cikkszám: 361.045.16.1</t>
  </si>
  <si>
    <t>Geberit PE-HD 90°-os ív, d50,  cikkszám: 361.055.16.1</t>
  </si>
  <si>
    <t>Geberit PE-HD excentrikus szűkítő, rövid, d50/40,  cikkszám: 361.558.16.1</t>
  </si>
  <si>
    <t>Geberit PE-HD elektrokarmantyú, d50,  cikkszám: 361.771.16.1</t>
  </si>
  <si>
    <t>Geberit PE-HD 45°-os könyök, d56,  cikkszám: 363.045.16.1</t>
  </si>
  <si>
    <t>Geberit PE-HD 90°-os ív, d56,  cikkszám: 363.055.16.1</t>
  </si>
  <si>
    <t>Geberit PE-HD excentrikus szűkítő, rövid, d56/40, cikkszám: 363.558.16.1</t>
  </si>
  <si>
    <t>Geberit PE-HD excentrikus szűkítő, rövid, d56/50,  cikkszám: 363.561.16.1</t>
  </si>
  <si>
    <t>Geberit PE-HD elektrokarmantyú, d56,  cikkszám: 363.771.16.1</t>
  </si>
  <si>
    <t>Geberit PE-HD 45°-os könyök, d63,  cikkszám: 364.045.16.1</t>
  </si>
  <si>
    <t>Geberit PE-HD 90°-os ív, d63,  cikkszám: 364.055.16.1</t>
  </si>
  <si>
    <t>Geberit PE-HD 45°-os ágidom, d63/50,  cikkszám: 364.112.16.1</t>
  </si>
  <si>
    <t>Geberit PE-HD excentrikus szűkítő, rövid, d63/56,  cikkszám: 364.566.16.1</t>
  </si>
  <si>
    <t>Geberit PE-HD elektrokarmantyú, d63,  cikkszám: 364.771.16.1</t>
  </si>
  <si>
    <t>Geberit PE-HD 45°-os könyök, d75,  cikkszám: 365.045.16.1</t>
  </si>
  <si>
    <t>Geberit PE-HD 45°-os ágidom, d75/50,  cikkszám: 365.112.16.1</t>
  </si>
  <si>
    <t>Geberit PE-HD 45°-os ágidom, d75/63,  cikkszám: 365.120.16.1</t>
  </si>
  <si>
    <t>Geberit PE-HD 45°-os ágidom, d75/75,  cikkszám: 365.125.16.1</t>
  </si>
  <si>
    <t>Geberit PE-HD excentrikus szűkítő, rövid, d75/40,  cikkszám: 365.558.16.1</t>
  </si>
  <si>
    <t>Geberit PE-HD excentrikus szűkítő, rövid, d75/50,  cikkszám: 365.561.16.1</t>
  </si>
  <si>
    <t>Geberit PE-HD excentrikus szűkítő, rövid, d75/63,  cikkszám: 365.571.16.1</t>
  </si>
  <si>
    <t>Geberit PE-HD elektrokarmantyú, d75,  cikkszám: 365.771.16.1</t>
  </si>
  <si>
    <t>Geberit PE-HD 45°-os könyök, d90,  cikkszám: 366.045.16.1</t>
  </si>
  <si>
    <t>Geberit PE-HD 45°-os ágidom, d90/75,  cikkszám: 366.125.16.1</t>
  </si>
  <si>
    <t>Geberit PE-HD 90°-os tisztítóidom lecsavarható kupakkal, d90,  cikkszám: 366.451.16.1</t>
  </si>
  <si>
    <t>Geberit PE-HD excentrikus szűkítő, rövid, d90/75,  cikkszám: 366.576.16.1</t>
  </si>
  <si>
    <t>Geberit PE-HD hosszútok rögzítőperemmel, d90,  cikkszám: 366.700.16.1</t>
  </si>
  <si>
    <t>Geberit PE-HD elektrokarmantyú, d90,  cikkszám: 366.771.16.1</t>
  </si>
  <si>
    <t>Geberit PE-HD 45°-os könyök, d110,  cikkszám: 367.045.16.1</t>
  </si>
  <si>
    <t>Geberit PE-HD 45°-os ágidom, d110/75,  cikkszám: 367.125.16.1</t>
  </si>
  <si>
    <t>Geberit PE-HD 90°-os tisztítóidom lecsavarható kupakkal, d110,  cikkszám: 367.451.16.1</t>
  </si>
  <si>
    <t>Geberit PE-HD excentrikus szűkítő, rövid, d110/75,  cikkszám: 367.576.16.1</t>
  </si>
  <si>
    <t>Geberit PE-HD excentrikus szűkítő, rövid, d110/90,  cikkszám: 367.581.16.1</t>
  </si>
  <si>
    <t>Geberit PE-HD hosszútok rögzítőperemmel, d110,  cikkszám: 367.700.16.1</t>
  </si>
  <si>
    <t>Geberit PE-HD elektrokarmantyú, d110,  cikkszám: 367.771.16.1</t>
  </si>
  <si>
    <t>Geberit PE-HD 45°-os könyök, d160,  cikkszám: 369.045.16.1</t>
  </si>
  <si>
    <t>Geberit PE-HD excentrikus szűkítő, rövid, d160/110,  cikkszám: 369.586.16.1</t>
  </si>
  <si>
    <t>Geberit PE-HD elektrokarmantyú, d160,  cikkszám: 369.771.16.1</t>
  </si>
  <si>
    <t>OLTÓRENDSZER ELEMEI</t>
  </si>
  <si>
    <t>KONYHATECHNOLÓGIAI OLTÓRENDSZER</t>
  </si>
  <si>
    <t>KONYHATECHNOLÓGIAI OLTÓRENDSZER ELEMEI</t>
  </si>
  <si>
    <t>Kézizuhanyozós fali mosó , h -m víz 1/2" h=900</t>
  </si>
  <si>
    <t>DB</t>
  </si>
  <si>
    <t>Áruszállító kézi kocsi, rm. 150 kg-ig</t>
  </si>
  <si>
    <t>Rm. Fali kiöntő, h-m víz 1/2" h=900 falra szerelet  csaptelep, vödör töltővel, csat:40mm h=150</t>
  </si>
  <si>
    <t>Polcos raktári állvány, rm vázszerkezettel, kivehető műanyag polclapokkal, 100 kg/polc teherbírással,  1250x550x1800</t>
  </si>
  <si>
    <t>Polcos raktári állvány , rm vázszerkezettel, kivehető műanyag polclapokkal, 100 kg/polc teherbírással,700x550x1800</t>
  </si>
  <si>
    <t>Hűtőszekrény, kivül rm. Kivitelben, belső polcozással, felső aggregáttal, bruttó 600-700 literes , 230V 0,7kW h=2200  dug. Alj É ÁK</t>
  </si>
  <si>
    <t>Mélyhűtőszekrény, kivül rm. Kivitelben, belső polcozással, felső aggregáttal, bruttó 600 700 literes , 230V 0,9kW h=2200  dug. Alj É ÁK</t>
  </si>
  <si>
    <t>Rm. kézmosó-kiöntő, lábon álló kivitel, felső kézmosóval, alsó kiöntővel, vödörtartó ráccsal,  h-m víz 1/2" h=500 kézmosóra szerelt csaptelep, csat:40mm h=100</t>
  </si>
  <si>
    <t>2 medencés rm. Mosogató, kézizuhanyozós keverő csapteleppel, 1500x700x850, h-m víz 1/2" h=500 kézizuhanyozós csaptelep, csat:50mm h=450</t>
  </si>
  <si>
    <t>Rm. edénytároló állvány, rm vázszerkezettel, kivehető műanyag polclapokkal, 100 kg/polc teherbírással,1250x550x1800</t>
  </si>
  <si>
    <t>Rm. hűtött munkaasztal,  beépített aggregáttal,  1 db 2 fiókos egységgel, melette ajtós hűtőtt tárolóval, ráépített 6GN 1/6-os feltét hűtővel,  1600x700x850, 230V 0,8 kW h=600  dug. Alj,  ÉÁK</t>
  </si>
  <si>
    <t>Rm. Munkaasztal, hátoldali felhajtással, alsó polccal, 1000x700x850</t>
  </si>
  <si>
    <t>Rm. Falipolc, 1200x300</t>
  </si>
  <si>
    <t>Rm. Mobil munkaasztal,  alsó polccal, 900x500x850</t>
  </si>
  <si>
    <t>Rm. blokkba építhető munkaasztal , hátoldali felhajtással, alsó polccal, 400x700x850</t>
  </si>
  <si>
    <t xml:space="preserve">4 lapos elektromos tűzhely , alsó rm. tárolóval , 800x700x850mm, 400V 20,0kW h=100,        </t>
  </si>
  <si>
    <t>Rost-grill sütőlap, alsó rm. tárolóval, 400x700x850mm, 400V, 5,5kW h=600</t>
  </si>
  <si>
    <t xml:space="preserve">1 aknás fritou,  olaj leeresztővel, alsó rm tárolóval, 400x700x850mm, 400V 12,0kW h=600,      </t>
  </si>
  <si>
    <t xml:space="preserve">Légkeveréses sütő-gőzpároló 10 * GN 1/1tálcás kapacitással,  hőlégkeveréses, kombinált sütő-gőzpároló berendezés,direkt vízbefecskendezéssel. belső világítással, duplaüvegezésű, (standard) jobbra nyíló ajtóval.Érintőképernyős vezérlő/kijelző panellel. Manuális főzési módok: konvekciós sütés - 30-300°C,párolás/gőzölés: 30-130°C, sütés-párolás: 30-300°C,főzés maghőmérővel , 400V 16,0kW h=1200,           lágy h víz 1/2" h=600, csat:50mm bűzzárral h=300  ,  </t>
  </si>
  <si>
    <t xml:space="preserve"> Rm tálcatároló állvány kombi sütőhöz, GN sinezéssel, </t>
  </si>
  <si>
    <t>Rm. elszívóernyő,  indukciós, friss levegő befúvással, ANSUL oltórendszerrel,3000x1400x550mm, 230V , világításhoz h=2500, elszívás: 3000m3/h, befúvás: 2500m3/h</t>
  </si>
  <si>
    <t>Kontaktgrill , melegszendvics sütő, 230V 2,5kW dug. alj.,  h=1200</t>
  </si>
  <si>
    <t>Semleges tálalópult,   alsó kétoldalról nyitott polcos  tálcatárolóval,  felül 6 db evőeszköz tárolóval+ szalvéta tartóval, lábazati takaró elemmel, tálcacsúsztatóval, 700x700x900mm</t>
  </si>
  <si>
    <t>Rm. Ételmelegnetartó -tálalópult, felső tálaló polccal, infra híddal, középen bain marie 2xGN1/1, lábazati takaró elemmel, tálcacsúsztatóval, 800x700x900/1200mm, 230V 2,5kW h=100, h víz 1/2" h=100, csat:50mm bűzárral, h=100</t>
  </si>
  <si>
    <t>Rm. Ételmelegnetartó -tálalópult, felső tálaló polccal, infra híddal, bain marie 3xGN1/1, lábazati takaró elemmel, tálcacsúsztatóval, 1200x700x900/1200mm, 230V 3,5kW h=100, h víz 1/2" h=100, csat:50mm bűzárral, h=100</t>
  </si>
  <si>
    <t xml:space="preserve">Rm. Hűtőtt salátás tálalópult, 3xGn1/1 süllyesztett medencével, tálalópolccal,  lábazati takaró elemmel, tálcacsúsztatóval, 1200x700x900/1200mm, 230V 0,6 kW h=100 fix ÉÁK </t>
  </si>
  <si>
    <t>Semleges tálalópult , kezelő oldal felől  alsó nyitott polcos tárolóval,  lábazati takaró elemmel, tálcacsúsztatóval, 800x700x900mm</t>
  </si>
  <si>
    <t>Digitális mérleg,  5 kg-os, 230V 0,1 kW h=600 dug.alj</t>
  </si>
  <si>
    <t xml:space="preserve">Rm. Hűtőtt  önkiszolgáló regál, vendégoldal felől nyitott, kezelő oldal felől tolóajtós,  3 polcos hűtőtt tárolóval, éjszakai függőnnyel, lábazati takaró elemmel,                     ( tálcacsúsztatóval), 1000x700x1200mm, 230V 0,8 kW h=100 fix ÉÁK </t>
  </si>
  <si>
    <t>Rm.  Semleges  sarok tálalópult, lábazati takaró elemmel, tálcacsúsztatóval, 800x700x900mm</t>
  </si>
  <si>
    <t>Rm.  Semleges kávézó első pult, egyedi tört vonalú pult, fedlappal, ( belsőépítészeti előírások szerint)  900+1500x800x900mm</t>
  </si>
  <si>
    <t>Fiókos italhűtőpult, 3x2 db hűtő fiókkal, beépített aggregáttal, fedlappal, ( belsőépítészeti előírások szerint) 1800x800x900mm, 230V 0,6kW h=600  dug. Alj É ÁK</t>
  </si>
  <si>
    <t>Condiment tároló hűtő, 230V 0,1kW dug. alj.,  h=pulton</t>
  </si>
  <si>
    <t>Hamilton Beach, blender 1,4 literes, 230V 0,6kW dug. alj.,  h=pulton</t>
  </si>
  <si>
    <t>Rm.  Semleges kávézó hátsó  pult, egyedi tört vonalú pult, fedlappal, ( belsőépítészeti előírások szerint)  beépíthető berendezéseknek nyitott hellyel, 2700+2800x700x900mm</t>
  </si>
  <si>
    <t>Italhűtőszekrény  , üvegajtós, pultba építve, 600x600x820mm 230V 0,15 kW h=600 ÉÁK</t>
  </si>
  <si>
    <t>Pohár mosogatógép, pultba építve, 600x600x820mm, 500x500mm.es mosogató kosarakkal, 500 pohár/óra kapacítással, 400V 6,5kW h=700, lágy h víz 1/2" h=600, 
csat:50mm bűzzárral h=300</t>
  </si>
  <si>
    <t xml:space="preserve">Kávéfőzőgép 3 karos, 400V 4,0 kW dug.alj,,  h=1200,            lágy   h víz 1/2" h=600,  csat: 40 h=300 bűzzárral </t>
  </si>
  <si>
    <t>Kávéörlőgép, 230V 0,5kW dug. alj.,  h=1200</t>
  </si>
  <si>
    <t>Rm.  pult, beépíthető kézmosóval, alatta hulladék mládával, mellette nyitott hely hűtők elhelyezésére, ,  kézmosó: 250x350x150mm, méret: kb 1700x700x900mm,  h-m víz 1/2" h=500 pultra szerelt csapteleppel, csat:40mm h=450</t>
  </si>
  <si>
    <t>Hűtőszekrény  , pultba építve,  600x600x820mm 230V 0,15kW h=600 ÉÁK</t>
  </si>
  <si>
    <t>Üveg falipolc, egyedi 1200x300</t>
  </si>
  <si>
    <t xml:space="preserve">Rm.tálca lerakó kocsi, kb 15 GN tálcákhoz sinezéssel ( tálcaméret gyártás előtt üzemeltetővel egyeztetendő!) </t>
  </si>
  <si>
    <t>Rm. kézmosó , térd működtetésű, h-m víz 1/2" h=500 kézmosóra szerelt csapteleppel, csat:40mm h=450</t>
  </si>
  <si>
    <t xml:space="preserve">Rm. leszedő- moslékoló asztal, felső kosártároló polccal, 1800x700x900/1500 </t>
  </si>
  <si>
    <t>Rm. rm asztal, hátoldali felhajtással, alatta pohár mosogatógéppel, 700x700x900</t>
  </si>
  <si>
    <t>Rm. egyedi rm asztal, alatta vízlágyítóval, , 700+700x700x900</t>
  </si>
  <si>
    <t>Rm. előzuhanyozó- befutó asztal, hátoldali felhajtással,  2 medencés mosogatóval ( medence: 500x450x300mm), kézizuhanyozós csapteleppel, kosárvezető peremmel, 1200x700x900, h-m víz 1/2" h=500 pultra szerelt kézizuhanyozós csapteleppel, csat:50mm h=450</t>
  </si>
  <si>
    <t xml:space="preserve">Kosaras mosogatógép, sarokban elhelyezhető átmenő kosaras,  1000 tányér / óra kapacitással, 500x500mm-es kosarakkal, 400V 10,0kW h=1200, lágy h víz 1/2" h=600, csat:50mm bűzzárral h=300  , </t>
  </si>
  <si>
    <t>Rm. elszívóernyő, mosogatógép fölé, 1000x1000x450mm, 230V világításhoz, h=2500, elszívás: 700-900m3/h</t>
  </si>
  <si>
    <t>Rm. kosár kifutó asztal, mosogatógép kivezető asztal , alsó kosárpolccal, hátoldali felhajtással, 1100x700x900</t>
  </si>
  <si>
    <t>Nyított tányérszállító kocsi, egyoldalas</t>
  </si>
  <si>
    <t xml:space="preserve">Vízlágyító, 3 db  mosogatógép, kávégép, kombi sütő elltására megfelelő kapacítással, 230V 0,5kW h=700 É ÁK,   h víz 3/4" h=600, csat:50mm bűzzárral h=300  ,    </t>
  </si>
  <si>
    <t>Rm. fedeles hulladék-moslék kocsi, 50 literes</t>
  </si>
  <si>
    <t>Rm. Feladós  tányérszállító kocsi, fűthető, 230V 1,5kW h=600</t>
  </si>
  <si>
    <t>Szállítás, szerelés, beüzemelés</t>
  </si>
  <si>
    <t>KONYHATECHNOLÓGIA ELEMEI</t>
  </si>
  <si>
    <t>AKADÁLYMENTESÍTÉS</t>
  </si>
  <si>
    <r>
      <rPr>
        <b/>
        <sz val="10"/>
        <rFont val="Calibri"/>
        <family val="2"/>
        <charset val="238"/>
        <scheme val="minor"/>
      </rPr>
      <t>1</t>
    </r>
    <r>
      <rPr>
        <sz val="10"/>
        <rFont val="Calibri"/>
        <family val="2"/>
        <charset val="238"/>
        <scheme val="minor"/>
      </rPr>
      <t xml:space="preserve"> porcelán WC-csésze: szerelőfalba rejtett öblítőtartályos, falra szerelt, min. 70 cm kiállású. Fém rögzítésű, elől zárt, nagy nyíróerő-teherbírású, fedél nélküli WC-ülőkével, pl.: cm Gormex 5112 (a költségvetés csak a szanitert tartalmazza, egyéb eszközöket épületgépészetnél szükséges árazni!)</t>
    </r>
  </si>
  <si>
    <t xml:space="preserve">db     </t>
  </si>
  <si>
    <r>
      <t>2</t>
    </r>
    <r>
      <rPr>
        <sz val="10"/>
        <rFont val="Calibri"/>
        <family val="2"/>
        <charset val="238"/>
        <scheme val="minor"/>
      </rPr>
      <t xml:space="preserve"> s. rm. a. 45 cm-es egyenes kapaszkodó. Pl.: B&amp;K THM45RMCS</t>
    </r>
  </si>
  <si>
    <r>
      <rPr>
        <b/>
        <sz val="10"/>
        <rFont val="Calibri"/>
        <family val="2"/>
        <charset val="238"/>
        <scheme val="minor"/>
      </rPr>
      <t>3</t>
    </r>
    <r>
      <rPr>
        <sz val="10"/>
        <rFont val="Calibri"/>
        <family val="2"/>
        <charset val="238"/>
        <scheme val="minor"/>
      </rPr>
      <t xml:space="preserve"> s. rm. a. WC melletti min. 75 cm hosszú, felhajtható, hátsó szerelőfalra szerelt kapaszkodó nyitott WC-papír tartóval - szerelési feltétel a hátfal teherbírása! (Ha ez nincs meg, úgy álló, felhajtható kapaszkodó szerelendő fel (pl.: B&amp;K TH860RMCS)! -, pl.: B&amp;K TH840RMCS</t>
    </r>
  </si>
  <si>
    <r>
      <rPr>
        <b/>
        <sz val="10"/>
        <rFont val="Calibri"/>
        <family val="2"/>
        <charset val="238"/>
        <scheme val="minor"/>
      </rPr>
      <t>4c</t>
    </r>
    <r>
      <rPr>
        <sz val="10"/>
        <rFont val="Calibri"/>
        <family val="2"/>
        <charset val="238"/>
        <scheme val="minor"/>
      </rPr>
      <t xml:space="preserve"> s. rm. a. kétszer hajlított sarokkapaszkodó. Vízszintes szárai min. 70 cm-esek; függőleges, felfelé álló szára min. 30 cm. Pl.: SIMEX B707090IS / / B707090DS</t>
    </r>
  </si>
  <si>
    <r>
      <rPr>
        <b/>
        <sz val="10"/>
        <rFont val="Calibri"/>
        <family val="2"/>
        <charset val="238"/>
        <scheme val="minor"/>
      </rPr>
      <t>5</t>
    </r>
    <r>
      <rPr>
        <sz val="10"/>
        <rFont val="Calibri"/>
        <family val="2"/>
        <charset val="238"/>
        <scheme val="minor"/>
      </rPr>
      <t xml:space="preserve"> s. rm. a. WC-kefe tartó falra szerelve. Elhelyezéssel, tartozékokkal és kiegészítő elemekkel együtt kompletten. Pl.: B&amp;K STRX687</t>
    </r>
  </si>
  <si>
    <r>
      <rPr>
        <b/>
        <sz val="10"/>
        <rFont val="Calibri"/>
        <family val="2"/>
        <charset val="238"/>
        <scheme val="minor"/>
      </rPr>
      <t>7</t>
    </r>
    <r>
      <rPr>
        <sz val="10"/>
        <rFont val="Calibri"/>
        <family val="2"/>
        <charset val="238"/>
        <scheme val="minor"/>
      </rPr>
      <t xml:space="preserve"> tükör: nagyméretű, 60 cm széles, 90 cm magas fix tükör, ragasztva</t>
    </r>
  </si>
  <si>
    <r>
      <rPr>
        <b/>
        <sz val="10"/>
        <rFont val="Calibri"/>
        <family val="2"/>
        <charset val="238"/>
        <scheme val="minor"/>
      </rPr>
      <t>8</t>
    </r>
    <r>
      <rPr>
        <sz val="10"/>
        <rFont val="Calibri"/>
        <family val="2"/>
        <charset val="238"/>
        <scheme val="minor"/>
      </rPr>
      <t xml:space="preserve"> s. rm. a. habszappan-adagoló falra szerelt, szenzoros, pl.: TORK 460009</t>
    </r>
  </si>
  <si>
    <r>
      <rPr>
        <b/>
        <sz val="10"/>
        <rFont val="Calibri"/>
        <family val="2"/>
        <charset val="238"/>
        <scheme val="minor"/>
      </rPr>
      <t>9.</t>
    </r>
    <r>
      <rPr>
        <sz val="10"/>
        <rFont val="Calibri"/>
        <family val="2"/>
        <charset val="238"/>
        <scheme val="minor"/>
      </rPr>
      <t xml:space="preserve"> automata, szálcsiszolt meleglevegős kézszárító. Elhelyezéssel, tartozékokkal és kiegészítő elemekkel együtt kompletten, pl.: Merida Speedflow M06S</t>
    </r>
  </si>
  <si>
    <r>
      <rPr>
        <b/>
        <sz val="10"/>
        <rFont val="Calibri"/>
        <family val="2"/>
        <charset val="238"/>
        <scheme val="minor"/>
      </rPr>
      <t>10</t>
    </r>
    <r>
      <rPr>
        <sz val="10"/>
        <rFont val="Calibri"/>
        <family val="2"/>
        <charset val="238"/>
        <scheme val="minor"/>
      </rPr>
      <t xml:space="preserve"> s. rm. a. szemetes falra szerelt. Elhelyezéssel, tartozékokkal és kiegészítő elemekkel együtt kompletten. Pl.: SIMEX P10S</t>
    </r>
  </si>
  <si>
    <r>
      <rPr>
        <b/>
        <sz val="10"/>
        <rFont val="Calibri"/>
        <family val="2"/>
        <charset val="238"/>
        <scheme val="minor"/>
      </rPr>
      <t>11</t>
    </r>
    <r>
      <rPr>
        <sz val="10"/>
        <rFont val="Calibri"/>
        <family val="2"/>
        <charset val="238"/>
        <scheme val="minor"/>
      </rPr>
      <t xml:space="preserve"> s. rm. a., nyitott falra szerelt WC-papír adagoló, vízszintes, kistekercses WC-papírhoz (WC-papírtartós kapaszkodó esetében elhagyható). Pl.: SIMEX AR12</t>
    </r>
  </si>
  <si>
    <r>
      <rPr>
        <b/>
        <sz val="10"/>
        <rFont val="Calibri"/>
        <family val="2"/>
        <charset val="238"/>
        <scheme val="minor"/>
      </rPr>
      <t>k2</t>
    </r>
    <r>
      <rPr>
        <sz val="10"/>
        <rFont val="Calibri"/>
        <family val="2"/>
        <charset val="238"/>
        <scheme val="minor"/>
      </rPr>
      <t xml:space="preserve"> 50 cm-es egyenes, vízszintes, fix, s. rm. a. ajtóbehúzó kapaszkodó (belső oldalon helyettesíthető csukáskésleltető ajtóbehúzóval), pl.: SIMEX B50S</t>
    </r>
  </si>
  <si>
    <r>
      <rPr>
        <b/>
        <sz val="10"/>
        <rFont val="Calibri"/>
        <family val="2"/>
        <charset val="238"/>
        <scheme val="minor"/>
      </rPr>
      <t>k4</t>
    </r>
    <r>
      <rPr>
        <sz val="10"/>
        <rFont val="Calibri"/>
        <family val="2"/>
        <charset val="238"/>
        <scheme val="minor"/>
      </rPr>
      <t xml:space="preserve"> s. rm. a. ruhaakasztó jelenként 2 db, pl.: BOBRICK B670</t>
    </r>
  </si>
  <si>
    <r>
      <rPr>
        <b/>
        <sz val="10"/>
        <rFont val="Calibri"/>
        <family val="2"/>
        <charset val="238"/>
        <scheme val="minor"/>
      </rPr>
      <t>k11</t>
    </r>
    <r>
      <rPr>
        <sz val="10"/>
        <rFont val="Calibri"/>
        <family val="2"/>
        <charset val="238"/>
        <scheme val="minor"/>
      </rPr>
      <t xml:space="preserve"> falra szerelt babapelenkázó, álló vagy fekvő formátumú, lehajtható, biztonsági övvel. Pl.: SIMEX BCTH / BCTV</t>
    </r>
  </si>
  <si>
    <r>
      <rPr>
        <b/>
        <sz val="10"/>
        <rFont val="Calibri"/>
        <family val="2"/>
        <charset val="238"/>
        <scheme val="minor"/>
      </rPr>
      <t>z2</t>
    </r>
    <r>
      <rPr>
        <sz val="10"/>
        <rFont val="Calibri"/>
        <family val="2"/>
        <charset val="238"/>
        <scheme val="minor"/>
      </rPr>
      <t xml:space="preserve"> szappantartó, pl.: MEDAI0118CS</t>
    </r>
  </si>
  <si>
    <r>
      <rPr>
        <b/>
        <sz val="10"/>
        <rFont val="Calibri"/>
        <family val="2"/>
        <charset val="238"/>
        <scheme val="minor"/>
      </rPr>
      <t>z4</t>
    </r>
    <r>
      <rPr>
        <sz val="10"/>
        <rFont val="Calibri"/>
        <family val="2"/>
        <charset val="238"/>
        <scheme val="minor"/>
      </rPr>
      <t xml:space="preserve"> fix fali zuhanyszék, min. 4 pont rögzítésű, lehajtható ülésű, pl.: B&amp;K s. rm. a. THSRD</t>
    </r>
  </si>
  <si>
    <r>
      <rPr>
        <b/>
        <sz val="10"/>
        <rFont val="Calibri"/>
        <family val="2"/>
        <charset val="238"/>
        <scheme val="minor"/>
      </rPr>
      <t>z5</t>
    </r>
    <r>
      <rPr>
        <sz val="10"/>
        <rFont val="Calibri"/>
        <family val="2"/>
        <charset val="238"/>
        <scheme val="minor"/>
      </rPr>
      <t xml:space="preserve"> s. rm. a. zuhanyülés melletti, 60 cm hosszú, felhajtható, hátsó szerelőfalra szerelt kapaszkodó, pl.: B&amp;K TH600RMCS</t>
    </r>
  </si>
  <si>
    <r>
      <rPr>
        <b/>
        <sz val="10"/>
        <rFont val="Calibri"/>
        <family val="2"/>
        <charset val="238"/>
        <scheme val="minor"/>
      </rPr>
      <t>z7</t>
    </r>
    <r>
      <rPr>
        <sz val="10"/>
        <rFont val="Calibri"/>
        <family val="2"/>
        <charset val="238"/>
        <scheme val="minor"/>
      </rPr>
      <t xml:space="preserve"> s. rm. a. fix vízszintes egyenes kapaszkodó, 45 cm-es. Pl.: B&amp;K THM45RMCS</t>
    </r>
  </si>
  <si>
    <r>
      <rPr>
        <b/>
        <sz val="10"/>
        <rFont val="Calibri"/>
        <family val="2"/>
        <charset val="238"/>
        <scheme val="minor"/>
      </rPr>
      <t>z7a</t>
    </r>
    <r>
      <rPr>
        <sz val="10"/>
        <rFont val="Calibri"/>
        <family val="2"/>
        <charset val="238"/>
        <scheme val="minor"/>
      </rPr>
      <t xml:space="preserve"> s. rm. a. "L" fix kapaszkodó, zuhanytartóval. Egyedileg s. rm. a-ból! Vízszintes szára min. 40 cm hosszú; függőleges zuhanytartó a zuhanyülés melletti falon. Pl.: s. rm. a. B&amp;K TH270 / TH280</t>
    </r>
  </si>
  <si>
    <t>AKADÁLYMENTESÍTÉS EGYÉB ESZKÖZÖK</t>
  </si>
  <si>
    <t>szett</t>
  </si>
  <si>
    <t>VIZES HELYISÉGEK BERENDEZÉSEI</t>
  </si>
  <si>
    <t>VIZIKÖZMŰ</t>
  </si>
  <si>
    <t>VÍZ</t>
  </si>
  <si>
    <t>FELVONULÁSI LÉTESÍTMÉNYEK</t>
  </si>
  <si>
    <t>12-006-1-0451007</t>
  </si>
  <si>
    <t>Ideiglenes munkaterület elkorlátozása, forgalomszabályozás tervezése, engedélyeztetése, végrehajtása a munkaterületen</t>
  </si>
  <si>
    <t>K</t>
  </si>
  <si>
    <t>12-006-3.2</t>
  </si>
  <si>
    <t>Biztonsági védőkorlát készítése, elhelyezése, bontása ideiglenes, vízszintes munkaárok lehatárolásához</t>
  </si>
  <si>
    <t>DÚCOLÁS, FÖLDPARTMEGTÁMASZTÁS</t>
  </si>
  <si>
    <t>130010009430</t>
  </si>
  <si>
    <t>Munkaárok dúcolása és bontása 5,00 m mélységig, 5,00 m szélességig, kétoldali dúcolással, vízszintes pallózással, 0,80-2,00 m árokszélesség között, zártsorú</t>
  </si>
  <si>
    <t>KÖLTSÉGTÉRÍTÉSEK</t>
  </si>
  <si>
    <t>190102244263</t>
  </si>
  <si>
    <t>Általános teendők tervezési és előkészítési szakaszban, területhasználati díjak, közterületek</t>
  </si>
  <si>
    <t>19-010-1.11.1.3</t>
  </si>
  <si>
    <t>Általános teendők megvalósulás szakaszában, közműszolgáltatók szakfelügyelete</t>
  </si>
  <si>
    <t>óra</t>
  </si>
  <si>
    <t>190212244364</t>
  </si>
  <si>
    <t>Ellenőrző vizsgálatok, talajok tömörségi vizsgálata, radiometriális eljárással</t>
  </si>
  <si>
    <t>IRTÁS, FÖLD- ÉS SZIKLAMUNKA</t>
  </si>
  <si>
    <t>210030014906</t>
  </si>
  <si>
    <t>Munkaárok földkiemelése közmű nélküli területen, gépi erővel, kiegészítő kézi munkával, bármely konzisztenciájú, I-IV. oszt. talajban, dúcolt árokból, 5,0 m árokszélességig, 3,0 m mélységig</t>
  </si>
  <si>
    <t>210030015356</t>
  </si>
  <si>
    <t>Földvisszatöltés munkagödörbe vagy munkaárokba, tömörítés nélkül, réteges elterítéssel, I-IV. osztályú talajban, kézi erővel, az anyag súlypontja karoláson belül, a vezeték (műtárgy) felett és mellett 50 cm vastagságig</t>
  </si>
  <si>
    <t>210030015361</t>
  </si>
  <si>
    <t>Földvisszatöltés munkagödörbe vagy munkaárokba, tömörítés nélkül, réteges elterítéssel, I-IV. osztályú talajban, kézi erővel, az anyag súlypontja karoláson belül, a vezetéket (műtárgyat) környező 50 cm-en túli szelvényben</t>
  </si>
  <si>
    <t>210040015462</t>
  </si>
  <si>
    <t>Talajjavító réteg készítése vonalas létesítményeknél, 3,00 m szélességig vagy építményen belül, homokból Természetes szemmegoszlású homok, TH  0/4 P-TT, Nyékládháza</t>
  </si>
  <si>
    <t>210080016246</t>
  </si>
  <si>
    <t>Tömörítés bármely tömörítési osztályban gépi erővel, kis felületen, tömörségi fok: 95%</t>
  </si>
  <si>
    <t>210082245221</t>
  </si>
  <si>
    <t>Tömörítés bármely tömörítési osztályban gépi erővel, kis felületen, tömörségi fok: 93%</t>
  </si>
  <si>
    <t>210080016251</t>
  </si>
  <si>
    <t>Tömörítés bármely tömörítési osztályban gépi erővel, vezeték felett és mellett, tömörségi fok: 85%</t>
  </si>
  <si>
    <t>210110016801</t>
  </si>
  <si>
    <t>Építési törmelék konténeres elszállítása, lerakása, lerakóhelyi díjjal, 10,0 m³-es konténerbe</t>
  </si>
  <si>
    <t>KÖZMŰCSŐVEZETÉKEK ÉS -SZERELVÉNY</t>
  </si>
  <si>
    <t>54-005-5.1-0110083</t>
  </si>
  <si>
    <t>PP, PE, KPE nyomócső szerelése, földárokban, hegesztett kötésekkel, idomok nélkül, csőátmérő: 16-50 mm között PE100 ivóvíz nyomócső 32x2,0 mm 10bar (C=1,25)</t>
  </si>
  <si>
    <t>54-005-5.2-0110086</t>
  </si>
  <si>
    <t>PP, PE, KPE nyomócső szerelése, földárokban, hegesztett kötésekkel, idomok nélkül, csőátmérő: 63-90 mm között PE100 ivóvíz nyomócső 63x3,8 mm 10bar (C=1,25)</t>
  </si>
  <si>
    <t>54-005-5.2-0110088</t>
  </si>
  <si>
    <t>PP, PE, KPE nyomócső szerelése, földárokban, hegesztett kötésekkel, idomok nélkül, csőátmérő: 63-90 mm között PE100 ivóvíz nyomócső 90x8,2 mm 16bar (C=1,25)</t>
  </si>
  <si>
    <t>54-005-5.3-0110089</t>
  </si>
  <si>
    <t>PP, PE, KPE nyomócső szerelése, földárokban, hegesztett kötésekkel, idomok nélkül, csőátmérő: 110 mm PE100 ivóvíz nyomócső 110x10 mm 16bar (C=1,25)</t>
  </si>
  <si>
    <t>54-005-5.5-0110091</t>
  </si>
  <si>
    <t>PP, PE, KPE nyomócső szerelése, földárokban, hegesztett kötésekkel, idomok nélkül, csőátmérő: 140-160 mm között PE100 ivóvíz nyomócső 160x14,6 mm 16bar (C=1,25)</t>
  </si>
  <si>
    <t>54-005-6.5-0210675</t>
  </si>
  <si>
    <t>PP, PE, KPE nyomócső idom szerelése, földárokban, hegesztett kötésekkel, csőátmérő: 160-180 mm között  PE csatlakozó idom tompa hegesztéshez PE 100 SDR 17/17,6 PN 10 T idom 160 mm</t>
  </si>
  <si>
    <t>54-005-6.5-0210750</t>
  </si>
  <si>
    <t>PP, PE, KPE nyomócső idom szerelése, földárokban, hegesztett kötésekkel, csőátmérő: 160-180 mm között PE csatlakozó idom tompa hegesztéshez PE 100 SDR 17/17,6 PN 10 T idom, szűkített 160- 63 mm,</t>
  </si>
  <si>
    <t>54-005-6.5-0210752</t>
  </si>
  <si>
    <t>PP, PE, KPE nyomócső idom szerelése, földárokban, hegesztett kötésekkel, csőátmérő: 160-180 mm között PE csatlakozó idom tompa hegesztéshez PE 100 SDR 17/17,6 PN 10 T idom, szűkített 160- 90 mm</t>
  </si>
  <si>
    <t>54-005-6.5-0210753</t>
  </si>
  <si>
    <t>PP, PE, KPE nyomócső idom szerelése, földárokban, hegesztett kötésekkel, csőátmérő: 160-180 mm között PE csatlakozó idom tompa hegesztéshez PE 100 SDR 17/17,6 PN 10 T idom, szűkített 160-110 mm</t>
  </si>
  <si>
    <t>54-005-6.5-0222248</t>
  </si>
  <si>
    <t>PP, PE, KPE nyomócső idom szerelése, földárokban, hegesztett kötésekkel, csőátmérő: 160-180 mm között PP könyök, 160 mm x 90°, PN 10 bar</t>
  </si>
  <si>
    <t>54-005-6.5-0246717</t>
  </si>
  <si>
    <t>PP, PE, KPE nyomócső idom szerelése, földárokban, hegesztett kötésekkel, csőátmérő: 160-180 mm között PE elektrofúziós megcsapolóhíd 160 mm x 32 mm SDR11</t>
  </si>
  <si>
    <t>54-006-3.1-0013553</t>
  </si>
  <si>
    <t>Gumiékzárású tolózár öntöttvasból, beépítési készlettel, 614/A típusú csapszekrénnyel elhelyezve, ellenkarimák és kötések nélkül, DN 50-65 között  rövidházas karimás éktolózár DN 65 PN 10-16</t>
  </si>
  <si>
    <t>54-007-1.1.1-0131321</t>
  </si>
  <si>
    <t>Acél védőcső fektetése nyílt árokba I-IV. osztályú talajban DN 150</t>
  </si>
  <si>
    <t>54-007-1.1.1-0131401</t>
  </si>
  <si>
    <t>Acél védőcső fektetése nyílt árokba I-IV. osztályú talajban DN 300 méret</t>
  </si>
  <si>
    <t>540070654440</t>
  </si>
  <si>
    <t>Védőcső lezárása gumiharang felszerelésével, méret: DN 10-65 (vezeték)/DN 150 (védőcső)</t>
  </si>
  <si>
    <t>54-007-3.2.3</t>
  </si>
  <si>
    <t>Védőcső lezárása gumiharang felszerelésével, méret: DN 150-200 (vezeték)/DN 300 (védőcső)</t>
  </si>
  <si>
    <t>540070654515</t>
  </si>
  <si>
    <t>Vezetékcső védőcsőbe húzása (többletidő a csőfektetési tételekre), DN 300 méretig</t>
  </si>
  <si>
    <t>540080654594</t>
  </si>
  <si>
    <t>Kerti locsolócsap beépítése, víztelenítő főcsappal és csapszekrénnyel együtt, DN 32</t>
  </si>
  <si>
    <t>54-011-5-0249101</t>
  </si>
  <si>
    <t>Nyomvonaljelző szalag fektetése közművezetékek fölé "víz" jelölőszalag, VIZ-JELSZALAG</t>
  </si>
  <si>
    <t>540160667233</t>
  </si>
  <si>
    <t>Fűtési és vízvezeték szakaszos és hálózati nyomáspróbája vízzel, 200 mm külső Ø-ig</t>
  </si>
  <si>
    <t>540160667250</t>
  </si>
  <si>
    <t>Csővezetékek fertőtlenítése, DN 200 méretig</t>
  </si>
  <si>
    <t>ÉPÜLETGÉPÉSZETI SZERELVÉNYEK ÉS BERENDEZÉSEK SZERELÉSE</t>
  </si>
  <si>
    <t>82-021-11.2-0420076</t>
  </si>
  <si>
    <t>Föld feletti tűzcsap elhelyezése és szerelése DN 100 földfeletti tűzcsap 1,5 m, FF-100-00C</t>
  </si>
  <si>
    <t>53-009-1.1</t>
  </si>
  <si>
    <t>540114317406</t>
  </si>
  <si>
    <t>Nyomvonaljelző szalag fektetése közművezetékek fölé PE szalag, 20 cm széles, /sárga/</t>
  </si>
  <si>
    <t>54-016-6.1</t>
  </si>
  <si>
    <t>SZENNYVÍZ</t>
  </si>
  <si>
    <t>Biztonsági védőkorlát készítése, elhelyezése, bontása vízszintes, ideiglenes munkaterület lehatárolásához</t>
  </si>
  <si>
    <t>210030014923</t>
  </si>
  <si>
    <t>Munkagödör földkiemelése épületek és műtárgyak helyén bármely konzisztenciájú, I-IV. oszt. talajban, gépi erővel, kiegészítő kézi munkával, alapterület: 10,00 m²-ig, 2,0 m mélységig</t>
  </si>
  <si>
    <t>KÖZMŰCSATORNA-ÉPÍTÉS</t>
  </si>
  <si>
    <t>53-000-1.1.1</t>
  </si>
  <si>
    <t>Szennyvízvezeték bontása, tokos vagy talpas betoncső 30 cm átmérőig</t>
  </si>
  <si>
    <t>530000599140</t>
  </si>
  <si>
    <t>Előregyártott és monolit csatornák és aknák törmelékre bontása, betonból</t>
  </si>
  <si>
    <t>530012940312</t>
  </si>
  <si>
    <t>Egyoldalon tokos műanyag csatornacső beépítése földárokba, gumigyűrűs kötéssel, csőidomok nélkül, 1,00 m hosszú csövekből, külső csőátmérő: 200 mm PIPELIFE PVC-U tömörfalú tokos csatornacső 200x5,9x1000 mm SN8, KGEM200/1M.SN8</t>
  </si>
  <si>
    <t>530012940920</t>
  </si>
  <si>
    <t>Egyoldalon tokos műanyag csatornacső beépítése földárokba, gumigyűrűs kötéssel, csőidomok nélkül, 6,00 m hosszú csövekből, külső csőátmérő: 250 mm-ig, külső csőátmérő: 150-160 mm PIPELIFE PVC-U tömörfalú tokos csatornacső 160x4,7x6000 mm SN8,</t>
  </si>
  <si>
    <t>53-005-1.2.1-0641204</t>
  </si>
  <si>
    <t>Beton akna elhelyezése, gumigyűrűs illesztéssel, beépített csatlakozó elemekkel belső csőátmérő: 80 cm 80/12 cm beton aknaelem, künettel</t>
  </si>
  <si>
    <t>530051691664</t>
  </si>
  <si>
    <t>Előregyártott (konfekcionált) műagyag aknák elhelyezése, előre elkészített tömörített kavicságyazatra, DN 400 POLYDUCT gravitációs szennyvíz elvezetés tisztító nyílásai, Ø400 mm, magasság: 1,0 m, Csz.: RGT 100/40/ATF/1T-315</t>
  </si>
  <si>
    <t>530070618006</t>
  </si>
  <si>
    <t>Aknahágcsó beépítése műanyag bevonatú alumínium vagy köracélból Aknahágcsó köracélból 18 mm átmérővel Hvz 110, vízzáró cementhabarcs</t>
  </si>
  <si>
    <t>53-007-5.3-0158207</t>
  </si>
  <si>
    <t>Kör alakú öntöttvas aknafedlap és fedlapkeret elhelyezése, cementhabarcs rögzítéssel, nehéz (D 400, E 600, F 900 terhelési osztály) kivitel kerek fedlap kerettel, fedőfestéssel S600D3A d305, D400 terhelési osztály, magasság 200 mm</t>
  </si>
  <si>
    <t>53-007-5.3-0236279</t>
  </si>
  <si>
    <t>Kör alakú öntöttvas aknafedlap és fedlapkeret elhelyezése, cementhabarcs rögzítéssel, nehéz (D 400, E 600, F 900 terhelési osztály) kivitel aknafedél 400kN D315 mm, nehéz</t>
  </si>
  <si>
    <t>Vízzárósági vizsgálat elfalazással, csatorna belmérete: 30 cm geodéziai beméréssel és kamerás vizsgálattal</t>
  </si>
  <si>
    <t>KÖZMŰCSŐVEZETÉKEK ÉS SZERELVÉNY</t>
  </si>
  <si>
    <t>KÖRNYEZETVÉDELMI BERENDEZÉSEK</t>
  </si>
  <si>
    <t>93-001-2.1.1.2-0351293</t>
  </si>
  <si>
    <t>Zsírfogó berendezés szerelése, polipropilén vagy polietilén tartályos berendezések, álló kivitelben, hordózáras fedéssel, kézi- vagy közvetlen szívócsöves ürítésre, 1-2 l/s Lipumax C FST NS 1-2/200 polipropilén zsírfogó berendezés</t>
  </si>
  <si>
    <t>CSAPADÉK</t>
  </si>
  <si>
    <t>530011953112</t>
  </si>
  <si>
    <t>Egyoldalon tokos PP kettős falú, bordás  csapadékvíz-csatornacső beépítése földárokba, csőidomok nélkül, külső csőátmérő 800 mm-ig külső csőátmérő: 250 mm SN8 PP kettős falú, bordás csapadékvíz-csatornacső, 6 m hosszú, DN 250</t>
  </si>
  <si>
    <t>53-001-55.1.1-0137868</t>
  </si>
  <si>
    <t>Egyoldalon tokos PP kettős falú, bordás  csapadékvíz-csatornacső beépítése földárokba, csőidomok nélkül, külső csőátmérő 800 mm-ig külső csőátmérő: 200 mm SN8 PP kettős falú, bordás csapadékvíz-csatornacső, 6 m hosszú, DN 200</t>
  </si>
  <si>
    <t>530011953136</t>
  </si>
  <si>
    <t>Egyoldalon tokos PP kettős falú, bordás  csapadékvíz-csatornacső beépítése földárokba, csőidomok nélkül, külső csőátmérő 800 mm-ig külső csőátmérő: 300 mm SN8 PP kettős falú, bordás csapadékvíz-csatornacső, 6 m hosszú, DN 300</t>
  </si>
  <si>
    <t>530011953153</t>
  </si>
  <si>
    <t>Egyoldalon tokos PP kettős falú, bordás  csapadékvíz-csatornacső beépítése földárokba, csőidomok nélkül, külső csőátmérő 800 mm-ig külső csőátmérő: 400 mm SN8 PP kettős falú, bordás csapadékvíz-csatornacső, 6 m hosszú, DN 400</t>
  </si>
  <si>
    <t>53-005-1.2.1-0641201</t>
  </si>
  <si>
    <t>Beton akna elhelyezése, gumigyűrűs illesztéssel, beépített csatlakozó elemekkel belső csőátmérő: 80 cm 80/12 cm beton akna künet nélkül</t>
  </si>
  <si>
    <t>53-005-1.2.2.1-0641207</t>
  </si>
  <si>
    <t>Beton akna elhelyezése, gumigyűrűs illesztéssel, beépített csatlakozó elemekkel belső csőátmérő: 100 cm, 100/12 cm beton akna künet nélkül</t>
  </si>
  <si>
    <t>53-005-21.3.1-0646438</t>
  </si>
  <si>
    <t>Négyzet alaprajzú víznyelő akna építése, cementhabarcs illesztéssel, 50x50 cm nagyméretű elemekből, 50/50/12 vízelnyelő akna</t>
  </si>
  <si>
    <t>Kör alakú öntöttvas aknafedlap és fedlapkeret elhelyezése, cementhabarcs rögzítéssel, nehéz (D 400, E 600, F 900 terhelési osztály) kivitel  kerek fedlap kerettel, fedőfestéssel S600D3A d305, D400 terhelési osztály, magasság 200 mm</t>
  </si>
  <si>
    <t>530072945586</t>
  </si>
  <si>
    <t>Kör alakú öntöttvas aknafedlap és fedlapkeret elhelyezése, cementhabarcs rögzítéssel, nehéz (D 400, E 600, F 900 terhelési osztály) kivitel PIPELIFE nehéz fedlap kerettel 315 mm, OV315F.40T</t>
  </si>
  <si>
    <t>53-007-8.1.2-0158249</t>
  </si>
  <si>
    <t>Öntöttvas víznyelőrács elhelyezése, cementhabarcs rögzítéssel, négyzetalakú, téglalap alakú 40/40 - 48/48 cm méret között  szögletes csapos víznyelő kerettel, fedőfestéssel GD 4541A 396x348, D400 terhelési osztály, magasság 102 mm</t>
  </si>
  <si>
    <t>53-007-8.2.1-0158254</t>
  </si>
  <si>
    <t>Öntöttvas víznyelőrács elhelyezése, cementhabarcs rögzítéssel, köralakú kivitel ∅ 600 méretben kerek víznyelő kerettel, Neopren csillapítógyűrűvel, fedőfestéssel GRR85 d600, C250 terhelési osztály, magasság 75 mm</t>
  </si>
  <si>
    <t>53-009-1.2</t>
  </si>
  <si>
    <t>Vízzárósági vizsgálat elfalazással, csatorna belmérete: 40 cm geodéziai beméréssel és kamerás vizsgálattal</t>
  </si>
  <si>
    <t>53-011-1.1.2.2.2-0140126</t>
  </si>
  <si>
    <t>PURECO TUBO TS 45 m3 hasznos térfogatú, hullámosított acél, földalatti csőszerkezetű záportározó tartály elhelyezése, gyártó által előírt beépítési útmutató szerint, közúti terhelésre méretezve, geotextil 200 g/m2 borítássa 17 cm vtg 16/32 kulékavicsfeltöltéssel, 30 cm vtg 16/32 kulé kavics ágyazatra fektetve a mellékelt részletterv szerint</t>
  </si>
  <si>
    <t>53-011-1.1.2.2.2-0140127</t>
  </si>
  <si>
    <t>PURECO TUBO TS 90 m3 hasznos térfogatú hullámosított acél földalatti csőszerkezetű záportározó tartály elheyezése, gyártó által előírt beépítési útmutató szerint, közúti terhelésre méretezve, geotextil 200 g/m2 borítással, 17 cm vtg. 16/32 kulékavicsfeltöltéssel, 30 cm vtg. 16/32 kulé kavics ágyazatra fektetve a mellékelt részletterv szerint</t>
  </si>
  <si>
    <t>KÖZMŰCSŐVEZETÉK ÉS -SZEREVÉNY</t>
  </si>
  <si>
    <t>54-005-5.2-0134165</t>
  </si>
  <si>
    <t>PP, PE, KPE nyomócső szerelése, földárokban, hegesztett kötésekkel, idomok nélkül, csőátmérő: 63-90 mm között PP nyomócső PN 6 63 mm x 3,6 mm, 6 m/szál,</t>
  </si>
  <si>
    <t>54-005-5.3-0134171</t>
  </si>
  <si>
    <t>PP, PE, KPE nyomócső szerelése, földárokban, hegesztett kötésekkel, idomok nélkül, csőátmérő: 110 mm PP nyomócső PN 6 110 mm x 6,3 mm, 6, 12 m/szál</t>
  </si>
  <si>
    <t>54-007-1.1.1-0131501</t>
  </si>
  <si>
    <t>Acél védőcső  fektetése 10 méter átfúrási hosszig I-IV. osztályú talajban DN 500 méret</t>
  </si>
  <si>
    <t>54-007-3.2.4</t>
  </si>
  <si>
    <t>Védőcső lezárása gumiharang felszerelésével, méret: DN 300(vezeték)/DN 500 (védőcső)</t>
  </si>
  <si>
    <t>540070654532</t>
  </si>
  <si>
    <t>Vezetékcső védőcsőbe húzása (többletidő a csőfektetési tételekre), DN 401-500 között</t>
  </si>
  <si>
    <t>Vezeték szakaszos és hálózati nyomáspróbája vízzel, 200 mm külső Ø-ig</t>
  </si>
  <si>
    <t>KŐBURKOLAT KÉSZÍTÉSE</t>
  </si>
  <si>
    <t>620022328462</t>
  </si>
  <si>
    <t>Folyóka építése előregyártott beton elemekből, résfolyóka elemekből, alapárok kiemelésével,  beton alapgerendával és megtámasztásával,  cementhabarcs hézagolással, I profil, gépi mozgatással, egyenes szakaszon PURECO I profil - vasbeton résfolyóka, anyag C45/55 XF4, átfolyási keresztmetszet 434 cm2, folyóka folyamatos hézaggal I-0 L=4000 mm</t>
  </si>
  <si>
    <t>93-001-1.3.1.1.1.2.4</t>
  </si>
  <si>
    <t>Ásványolaj-leválasztó berendezés szerelése, iszapfogóval és záportúlfolyóval ellátott (by-pass), határérték: 2 mg/l, élővízi befogadásra, C 250 kN terhelési osztályra, öntöttvas fedlappal, 1 tartályos berendezések, 125 l/s PURECO TNP 125-2-A</t>
  </si>
  <si>
    <t>TÁVKÖZLÉS</t>
  </si>
  <si>
    <t>KERT ÉS TÁJÉPÍTÉSZET</t>
  </si>
  <si>
    <t>BURKOLATOK ÉS SZEGÉLYEK ÉPÍTÉSE</t>
  </si>
  <si>
    <t>Seprűzött felületű beton burkolatú út, gyalogos forgalomra tervezve (V.01):
- 8 cm C20 vasbeton (hálós vasalás), kiemelt útszegéllyel (100x25x15 cm)
- 8 cm homokos kavics
- meglévő földmű tömörítése Trr ≥ 93%, E2 ≥ 40 Mpa</t>
  </si>
  <si>
    <t>Kiemelt útszegély kopóréteggel (100x25x15 cm, szürke) fektetése, C12 beton megtámasztással, tükör kitermelésével, keletkezett anyag deponálásával, és elszállításával</t>
  </si>
  <si>
    <t>Tipegő sáv, gyalogos forgalomra tervezve (V.02):
- 2 cm Friedl Scopa érdes felületű beton járdalap (119,2 x 24,2 x 4,8 cm) vagy vele azonos minőségű termék 
- 2-3 cm homokágy
- meglévő földmű tömörítve Try ≥ 93%, E2 ≥ 40 MPa</t>
  </si>
  <si>
    <t>KK Kavics Beton Párizs taktiliskő antracit színben (20 x 20 x 6,8 cm), vagy vele azonos minőségű termék (taktiliskő alatt található rétegrend a közlekedés és építészet tervfejezet burkolat rétegrendre vonatkozó adatai szerint)</t>
  </si>
  <si>
    <t>KK Kavics Beton Párizs vezetőkő antracit színben (20 x 20 x 6,8 cm), vagy vele azonos minőségű termék (taktiliskő alatt található rétegrend a közlekedés és építészet tervfejezet burkolat rétegrendre vonatkozó adatai szerint)</t>
  </si>
  <si>
    <t>Vízelvezető andezit kavics sáv (15 cm vtg., 20-55 mm szemnagyság), 1 rtg. geotextillel bélelve</t>
  </si>
  <si>
    <t>NÖVÉNYTELEPÍTÉSEK</t>
  </si>
  <si>
    <t>Fák ültetése gödörásással, trágyázással, a növény beültetésével, beöntözéssel</t>
  </si>
  <si>
    <t>Acer tataricum subsp. ginnala, többtörzsű, 10/12</t>
  </si>
  <si>
    <t>Acer campestre, 3xi, SF, 20/25</t>
  </si>
  <si>
    <t>Pyrus calleryana 'Bradford',, C60, SF, 16/18</t>
  </si>
  <si>
    <t>Pyrus calleryana 'Chanticleer', 3xi, SF, 16/18</t>
  </si>
  <si>
    <t>Quercus robur, 3xi, SF, 20/25</t>
  </si>
  <si>
    <t>Tilia cordata 'Greenspire', 3xi, SF, 20/25</t>
  </si>
  <si>
    <t>Ulmus minor, 3xi, SF, 20/25</t>
  </si>
  <si>
    <t>Cserjék és évelők ültetése gödörásással, trágyázással, a növény beültetésével, beöntözéssel</t>
  </si>
  <si>
    <t>Ligustrum ovalifolium, C3, 80/100</t>
  </si>
  <si>
    <t>Mahonia aquifolium, K 30/40</t>
  </si>
  <si>
    <t>Lavandula angustifolia  'Aromatico Blue' , d14</t>
  </si>
  <si>
    <t>Vinca major 'Maculata' , cs 9x9</t>
  </si>
  <si>
    <t>Yucca filamentosa 'Color Guard', C5, 40/60</t>
  </si>
  <si>
    <t>Sedum sp. szőnyeg</t>
  </si>
  <si>
    <t>Extenzív ültetőközeg (10 cm vtg.) Sedum sp. szőnyeg alá</t>
  </si>
  <si>
    <t>Gyepesítés hidrovetéssel</t>
  </si>
  <si>
    <t>ÖNTÖZÉS</t>
  </si>
  <si>
    <t>I.PE CSÖVEK</t>
  </si>
  <si>
    <t>Mg-i PE cső 20/3,2</t>
  </si>
  <si>
    <t xml:space="preserve">Mg-i PE cső 32/10 </t>
  </si>
  <si>
    <t>Mg-i PE cső 63/10</t>
  </si>
  <si>
    <t>Polidrip 20-as csep.cső 33 cm 4 l/h</t>
  </si>
  <si>
    <t>II. SZÓRÓFEJEK</t>
  </si>
  <si>
    <t>MP Rotator fúvóka Corner  45-105  BM</t>
  </si>
  <si>
    <t>MP 800 Rotator fúvóka 90-210  BM</t>
  </si>
  <si>
    <t>MP 1000 Rotator fúvóka 90-210  BM</t>
  </si>
  <si>
    <t>MP 2000 Rotator fúvóka 90-210  BM</t>
  </si>
  <si>
    <t>MP Rotator fúvóka LCS  BM</t>
  </si>
  <si>
    <t>MP Rotator fúvóka RCS  BM</t>
  </si>
  <si>
    <t>MP Rotator fúvóka  SS  BM</t>
  </si>
  <si>
    <t>Rain Bird 3504-PC szórófej 10cm</t>
  </si>
  <si>
    <t>Rain Bird 5004 szórófej</t>
  </si>
  <si>
    <t xml:space="preserve">Hunter PROS-04 spray szórófej 10 cm </t>
  </si>
  <si>
    <t>III. VEZÉRLÉS</t>
  </si>
  <si>
    <t>Rain bird ESP-LX 8 körös vezérlő</t>
  </si>
  <si>
    <t>Rain Bird ESP-LX 8 zónás bővítőmodul</t>
  </si>
  <si>
    <t>Rain Bird ESP-LX 4 zónás bővítő modul</t>
  </si>
  <si>
    <t>Rain Bird 100-DV mágnesszelep</t>
  </si>
  <si>
    <t>Rain Bird 6/4" BB PGA 150 mágnesszelep</t>
  </si>
  <si>
    <t>IV. MŰANYAG SZERELVÉNYEK</t>
  </si>
  <si>
    <t>4 l/h  között állítható  csep.gomba</t>
  </si>
  <si>
    <t>Rögzítő PE csőhöz 16-20</t>
  </si>
  <si>
    <t>Szűrő csappal 2" KK 120 mesh 25 m3/h</t>
  </si>
  <si>
    <t>Nyomáscsökkentő  3/4"   0.8-2.5 bar</t>
  </si>
  <si>
    <t>Jumbó box 61 x 46 x 30</t>
  </si>
  <si>
    <t>V. KPE IDOMOK</t>
  </si>
  <si>
    <t>Átmenet 63 x 6/4" K  kék</t>
  </si>
  <si>
    <t>Átmenet 32 x 3/4" B  kék</t>
  </si>
  <si>
    <t>Egál T idom 32 x 32 x 32  kék</t>
  </si>
  <si>
    <t>Egál T idom 63 x 63 x 63  kék</t>
  </si>
  <si>
    <t>Nyeregidom 32 x 3/4" B</t>
  </si>
  <si>
    <t>Nyeregidom 63 x 3/4" B</t>
  </si>
  <si>
    <t>Egyenes átmenet 20 x 3/4" K kúpos</t>
  </si>
  <si>
    <t>Végzáró 20 kúpos</t>
  </si>
  <si>
    <t>Könyök 20 x 20 kúpos</t>
  </si>
  <si>
    <t>T idom 20 x 20 x 20 kúpos</t>
  </si>
  <si>
    <t>Könyök 20 x 1/2"k kúpos</t>
  </si>
  <si>
    <t>Könyök 20 x 3/4"k kúpos</t>
  </si>
  <si>
    <t>VI. FÉM SZERELVÉNYEK</t>
  </si>
  <si>
    <t>Közcsavar horg. 6/4" KK</t>
  </si>
  <si>
    <t>T idom 6/4" B</t>
  </si>
  <si>
    <t>Könyök 6/4" KB</t>
  </si>
  <si>
    <t>Golyós csap 6/4" BB karos</t>
  </si>
  <si>
    <t>VII. EGYÉB</t>
  </si>
  <si>
    <t>Teflonszalag  ( fehér )</t>
  </si>
  <si>
    <t>Loctite</t>
  </si>
  <si>
    <t>VIII. KIVITELEZÉS</t>
  </si>
  <si>
    <t>ÚTÉPÍTÉS</t>
  </si>
  <si>
    <t>21-02-001</t>
  </si>
  <si>
    <t>Humuszos termőréteg, termőföld leszedése  40 cm vtg-ban,gépi erővel 18 %-os terephajlásig, I-IV. oszt. talajban ,szállítással</t>
  </si>
  <si>
    <t>21-04-064</t>
  </si>
  <si>
    <t>Földkitermelés bevágásban, gépi erővel 18 %-os terephajlásig, I-IV. oszt. talajban, szállítás nélkül</t>
  </si>
  <si>
    <t>21-04-065</t>
  </si>
  <si>
    <t>Töltésépítés tömörítés nélkül, gépi erővel         18 %-os terephajlásig, I-IV. oszt. talajban, szállítás nélkül</t>
  </si>
  <si>
    <t>21-05-011</t>
  </si>
  <si>
    <t>Tükörkészítés tömörítés nélkül, gépi erővel, 
kiegészítő kézi munkával sík felületen, talajosztály I-IV. oszt.</t>
  </si>
  <si>
    <t>21-05-016</t>
  </si>
  <si>
    <t>Tükörkészítés szegély részére tömörítés
nélkül, gépi erővel kiegészítő kézi munkával,
sík felületen, talajosztály I-IV. oszt.</t>
  </si>
  <si>
    <t>61-05-001.1</t>
  </si>
  <si>
    <r>
      <t>0/56 FZKA  készítése 25 cm vastagságban,   Trg</t>
    </r>
    <r>
      <rPr>
        <sz val="11"/>
        <color rgb="FF000000"/>
        <rFont val="Calibri"/>
        <family val="2"/>
        <charset val="238"/>
        <scheme val="minor"/>
      </rPr>
      <t xml:space="preserve"> ≥ 96 %, E2 ≥ 65 MPa</t>
    </r>
  </si>
  <si>
    <t>61-05-001.2</t>
  </si>
  <si>
    <r>
      <t>0/56 FZKA  készítése 20 cm vastagságban,   Trg</t>
    </r>
    <r>
      <rPr>
        <sz val="11"/>
        <color rgb="FF000000"/>
        <rFont val="Calibri"/>
        <family val="2"/>
        <charset val="238"/>
        <scheme val="minor"/>
      </rPr>
      <t xml:space="preserve"> ≥ 96 %, E2 ≥ 60 MPa</t>
    </r>
  </si>
  <si>
    <t>61-05-001.3</t>
  </si>
  <si>
    <r>
      <t>0/32 FZKA  készítése 15 cm vastagságban,        Trg</t>
    </r>
    <r>
      <rPr>
        <sz val="11"/>
        <color rgb="FF000000"/>
        <rFont val="Calibri"/>
        <family val="2"/>
        <charset val="238"/>
        <scheme val="minor"/>
      </rPr>
      <t xml:space="preserve"> ≥ 96 %, E2 ≥ 55 MPa</t>
    </r>
  </si>
  <si>
    <t>21-08-002.1</t>
  </si>
  <si>
    <r>
      <t>Tömörítés bármely tömörítési osztályban
gépi erővel nagy felületen ( 0/56 FZKA)            Trg</t>
    </r>
    <r>
      <rPr>
        <sz val="11"/>
        <color rgb="FF000000"/>
        <rFont val="Calibri"/>
        <family val="2"/>
        <charset val="238"/>
        <scheme val="minor"/>
      </rPr>
      <t xml:space="preserve"> ≥ 96 %-ra,  E2 ≥ 65 MPa</t>
    </r>
  </si>
  <si>
    <t>21-08-002.2</t>
  </si>
  <si>
    <r>
      <t>Tömörítés bármely tömörítési osztályban
gépi erővel nagy felületen ( 0/56 FZKA)            Trg</t>
    </r>
    <r>
      <rPr>
        <sz val="11"/>
        <color rgb="FF000000"/>
        <rFont val="Calibri"/>
        <family val="2"/>
        <charset val="238"/>
        <scheme val="minor"/>
      </rPr>
      <t xml:space="preserve"> ≥ 96 %-ra,  E2 ≥ 60 MPa</t>
    </r>
  </si>
  <si>
    <t>21-08-002.3</t>
  </si>
  <si>
    <r>
      <t>Tömörítés bármely tömörítési osztályban
gépi erővel nagy felületen ( 0/32 FZKA)            Trg</t>
    </r>
    <r>
      <rPr>
        <sz val="11"/>
        <color rgb="FF000000"/>
        <rFont val="Calibri"/>
        <family val="2"/>
        <charset val="238"/>
        <scheme val="minor"/>
      </rPr>
      <t xml:space="preserve"> ≥ 96 %-ra,  E2 ≥ 55 MPa</t>
    </r>
  </si>
  <si>
    <t>"K"</t>
  </si>
  <si>
    <r>
      <t>Tömörítés bármely tömörítési osztályban
gépi erővel nagy felületen (talaj stabilizáció)  Trg</t>
    </r>
    <r>
      <rPr>
        <sz val="11"/>
        <color rgb="FF000000"/>
        <rFont val="Calibri"/>
        <family val="2"/>
        <charset val="238"/>
        <scheme val="minor"/>
      </rPr>
      <t xml:space="preserve"> ≥ 93 %-ra, E2 ≥ 40 MPa</t>
    </r>
  </si>
  <si>
    <t>21-08-002</t>
  </si>
  <si>
    <r>
      <t>Tömörítés bármely tömörítési osztályban
gépi erővel nagy felületen (altalaj)                      Trg</t>
    </r>
    <r>
      <rPr>
        <sz val="11"/>
        <color rgb="FF000000"/>
        <rFont val="Calibri"/>
        <family val="2"/>
        <charset val="238"/>
        <scheme val="minor"/>
      </rPr>
      <t xml:space="preserve"> ≥ 93 %-ra, E2 ≥ 25 MPa</t>
    </r>
  </si>
  <si>
    <t>21-08-017/M</t>
  </si>
  <si>
    <t>Simító hengerlés a földmű (tükör) és ágyazat
felületén gépi erővel</t>
  </si>
  <si>
    <t>Talajstabilizáció készítése 30 cmvtg-ban (meszes/cementes),  Trg ≥ 93 %-ra, E2 ≥ 40 MPa</t>
  </si>
  <si>
    <t>II.  FELÉPÍTMÉNYI  ÉS  BEFEJEZŐ MUNKÁK</t>
  </si>
  <si>
    <t>1.  BONTÁSI MUNKÁK</t>
  </si>
  <si>
    <t>61-05-001</t>
  </si>
  <si>
    <t>C-6-32/FN beton burkolatalap bontása 10-20 cm vastagságban</t>
  </si>
  <si>
    <t>Beton burkolat bontása 20 cm vastagságban</t>
  </si>
  <si>
    <t>61-05-002</t>
  </si>
  <si>
    <t>Homokos kavics bontása 10-20 cm 
vastagságban</t>
  </si>
  <si>
    <t>63-01-001</t>
  </si>
  <si>
    <t>Aszfaltburkolat AB-4 jelű keverékből álló kopóréteg bontása 3 cm vastagságban</t>
  </si>
  <si>
    <t>63-01-002</t>
  </si>
  <si>
    <t>Aszfaltburkolat AB-11 jelű keverékből álló kopóréteg bontása 4 cm vastagságban</t>
  </si>
  <si>
    <t>61-05-003</t>
  </si>
  <si>
    <t>Kötőréteg bontása K-11 keverékből 4 cm 
vastagságban</t>
  </si>
  <si>
    <t>62-01-001</t>
  </si>
  <si>
    <t>Szegélyek bontása bármely anyagból,
kiemelt vagy süllyesztett szegélyek, 
futósorok betongerendával</t>
  </si>
  <si>
    <t>64-06-001</t>
  </si>
  <si>
    <t>Burkolatfelületek befűrészelése bontáshatárokon hézagrés 3-4 mm,                         10 cm mélységig, géppel</t>
  </si>
  <si>
    <t>68-01-010</t>
  </si>
  <si>
    <t>KRESZ táblák oszlopainak bontása földmunkával, betontömbbel együtt</t>
  </si>
  <si>
    <t>68-01-011/M</t>
  </si>
  <si>
    <t>KRESZ és útbaigazító táblák leszerelése 
oszlopról 2-2 bilincskészlettel</t>
  </si>
  <si>
    <t>Bontott törmelék elszállítása 5 km-re</t>
  </si>
  <si>
    <t>2.  ÚTPÁLYASZERKEZETEK</t>
  </si>
  <si>
    <t>61-05-004.1</t>
  </si>
  <si>
    <t>CKt-4 stabilizáció készítése 25 cm vtg.,           E2 ≥ 115 MPa, permetezett védőréteggel kezelve</t>
  </si>
  <si>
    <t>61-05-004.2</t>
  </si>
  <si>
    <t>CKt-4 stabilizáció készítése 20 cm vtg.,           E2 ≥ 100 MPa, permetezett védőréteggel kezelve</t>
  </si>
  <si>
    <t>61-05-004.3</t>
  </si>
  <si>
    <t>CKt-4 stabilizáció készítése 15 cm vtg.,           E2 ≥ 85 MPa, permetezett védőréteggel kezelve</t>
  </si>
  <si>
    <t>61-05-004.4</t>
  </si>
  <si>
    <t>CKt-4 stabilizáció készítése 10 cm vtg.,           E2 ≥ 75 MPa, permetezett védőréteggel kezelve</t>
  </si>
  <si>
    <t>62-02-005.1</t>
  </si>
  <si>
    <t>Kiemelt szegély süllyesztése előregyártott betonelemekből C20/25 betongerendába ágyazva, megtámasztással, hézagolással</t>
  </si>
  <si>
    <t>62-02-004</t>
  </si>
  <si>
    <t>Süllyesztett szegély előregyártott betonelemekből C20/25 betongerendába ágyazva, megtámasztással, hézagolással</t>
  </si>
  <si>
    <t>62-02-005.2</t>
  </si>
  <si>
    <t>62-02-009</t>
  </si>
  <si>
    <t>Járdaszegély készítése előregyártott betonelemekből C20/25 betongerendába ágyazva, megtámasztással, hézagolással</t>
  </si>
  <si>
    <t>Profilbeton szegély készítése előregyártott betonelemekből C20/25 betongerendába ágyazva, megtámasztással, hézagolással</t>
  </si>
  <si>
    <t>63-05-012.1</t>
  </si>
  <si>
    <t>Hengerelt aszfalt kötőréteg készítése
AC-11 jelű keverékkel az alapréteg 
szennyezettségének előzetes eltávolításával,
bitumenemulziós permetezéssel 4 cm vtg-ban</t>
  </si>
  <si>
    <t>63-05-036</t>
  </si>
  <si>
    <t>Hengerelt aszfalt kopóréteg készítése
AC-4 jelű keverékkel az alapréteg 
szennyezettségének előzetes eltávolításával,
bitumenemulziós permetezéssel 3 cm vtg-ban</t>
  </si>
  <si>
    <t>Térkő útburkolat készítése  nehéz forgalomra 8 cm vtg. beton térkőből  (F kötés, B. kapcs.) natúr színben</t>
  </si>
  <si>
    <t>Térkő útburkolat készítése  könnyű forgalomra 8 cm vtg. beton térkőből  (F kötés, B. kapcs.) antracitszínben</t>
  </si>
  <si>
    <t xml:space="preserve">Parkoló  burkolat készítése  6 cm vtg. beton térkőből natúr  színben  (F kötés, B kapcs.) </t>
  </si>
  <si>
    <t xml:space="preserve">Parkoló elválsztó burkolat készítése  6 cm vtg. beton térkőből antracit  színben  (F kötés, B kapcs.) </t>
  </si>
  <si>
    <t xml:space="preserve">Mozgássérült parkoló burkolat készítése  6 cm vtg. zökkenőmentes beton térkőből piros színben  (F kötés, B kapcs.) </t>
  </si>
  <si>
    <t xml:space="preserve">Mozgássérült elválasztó parkoló burkolat készítése  6 cm vtg. zökkenőmentes beton térkőből natúr színben  (F kötés, B kapcs.) </t>
  </si>
  <si>
    <t>Járda burkolat készítése  6 cm vtg.beton térkőből  (F kötés, B kapcs.)</t>
  </si>
  <si>
    <t>Vakvezető rendszer készítése SEMMELROCK bütykös térkőből,           rend. szám: 3966</t>
  </si>
  <si>
    <t>Vakvezető rendszer készítése SEMMELROCK bordás térkőből,                  rend. szám: 3965</t>
  </si>
  <si>
    <t>Ágyazó homok készítése 2 cm vastagságban besepréssel</t>
  </si>
  <si>
    <t>Gumibitumen kiöntése térkő burkolatoknál</t>
  </si>
  <si>
    <t>3.  ÚTPÁLYATARTOZÉKOK</t>
  </si>
  <si>
    <t>68-02-001</t>
  </si>
  <si>
    <t>KRESZ táblák oszlopainak elhelyezése betontömbbel I-IV. o. talajban,
60 mm átmérőjű alu.csőoszlop</t>
  </si>
  <si>
    <t>68-02-006</t>
  </si>
  <si>
    <t>KRESZ táblák felszerelése 2-2 bilincskészlettel (600 mm) fényvisszaverős kivitelű</t>
  </si>
  <si>
    <t>68-03-001</t>
  </si>
  <si>
    <t>Útburkolati jelek festése, tartós gépi jel,  fehér színben</t>
  </si>
  <si>
    <t>68-03-002</t>
  </si>
  <si>
    <t>Útburkolati jelek festése, tartós kézi jel,  fehér színben</t>
  </si>
  <si>
    <t>68-03-001.3</t>
  </si>
  <si>
    <t>Útburkolati jelek festése, tartós kézi jel,  sárga színben</t>
  </si>
  <si>
    <t>Poller  beépítése</t>
  </si>
  <si>
    <t>III. IDEIGLENES ÚTPÁLYATARTOZÉKOK</t>
  </si>
  <si>
    <t>I. ELŐKÉSZÍTŐ MUNKÁK - FÖLDMUNKA</t>
  </si>
  <si>
    <t>1.  ÉPÍTÉS ALATTI FORGALOMKORLÁTOZÁS</t>
  </si>
  <si>
    <t>KRESZ táblák oszlopainak elhelyezése betontömbbel, 60 mm átmérőjű alu.csőoszlop</t>
  </si>
  <si>
    <t>12-06-72-1</t>
  </si>
  <si>
    <t>Nyíl alakban sávozott tábla (piros - fehér színű) fényvisszaverő felületű mobil oszlpora szerelve 2000 x 500 mm méretben borostyánsárga villogóval</t>
  </si>
  <si>
    <t>12-06-73-1</t>
  </si>
  <si>
    <t xml:space="preserve">Sávozott útelkorlátozó deszka (piros-fehér színű) mobil oszlopra szerelve 4000 x 250 mm méretben </t>
  </si>
  <si>
    <t>12-06-74-1.1</t>
  </si>
  <si>
    <t>12-06-74-1.2</t>
  </si>
  <si>
    <t>40x40 betonlapos járdaburkolat készítése</t>
  </si>
  <si>
    <t>Általános feltételek</t>
  </si>
  <si>
    <t>A tervdokumentáció műszaki tervanyaga, az építészeti és szakági műszaki leírások és a költségvetés kiírás szövegrészének tartalma együtt képezi az ajánlat tárgyát. Ha egy megoldás a tervben szerepel, a kiírási szövegben azonban nincs rá utalás, illetve – fordított esetben – ha a kiírási szövegnek nincs tervmelléklete, úgy a terv vagy a szöveg alapján a megoldásnak (ilyen esetekben is) szerepelnie kell a kalkulációban. A kiírásban szereplő mennyiségek M = 1:50 méretarányú kiviteli tervek alapján számított nettó mennyiségek, melyek nem tartalmazzák a vágási, és egyéb beépítési hulladékot valamint a tartalékokat. A vállalkozó az ajánlatadás szakaszában a költségvetést és a mennyiségeket felülvizsgálhatja, az eltéréseket méretkimutatással alátámasztva megrendelőnek jelezheti, véleményét rögzítheti és ezt – indokolt esetben – a szerződéskötésig érvényesítheti. A szerződéskötést követően ilyen többletköltségek keletkeztetésére nincs lehetőség, szerződéskötés után a kiírt mennyiségek költségvita tárgyát nem képezhetik.</t>
  </si>
  <si>
    <t>Valamennyi szerkezet kialakítása meg kell feleljen az e tárgyú magyar hatósági szabványoknak és előírásoknak. Ezen követelmények mellett az egyes szerkezeteket gyártó és szerelő cégek munkája meg kell feleljen mindazon szabványoknak és előírásoknak, amelyek betartása mellett az általa elvégzett munkára teljes felelősséget, illetve (a szerződésben előírt időtartamú) garanciát vállal – beleértve az anyagok kiválasztását, a gyártás és összeszerelés, helyszínre szállítás, beszerelés és működőképes átadás teljes folyamatát.</t>
  </si>
  <si>
    <t>Ajánlattevő árajánlatában mindazon munkálatok, anyagok, berendezések, felszerelések fedezetét biztosítsa, melyek a tárgyi épület kialakításának, átalakításának, építésének  általános ezen felül az építtető által támasztott speciális követelményeit teljes körűen kielégítik. Az ajánlattevő árajánlatában mindazon munkálatok, anyagok, berendezések, felszerelések fedezetét biztosítsa, melyek a munkavégzés esetleges speciális módja miatt a tervezés szakaszában előre nem láthatóak és kalkulálhatók.</t>
  </si>
  <si>
    <t>A kiírásban, és a tervekben foglalt információk és követelmények együttesen kezelendők és - későbbi megállapodásokat kivéve - az átadás-átvételig érvényesek.</t>
  </si>
  <si>
    <t xml:space="preserve">Csak I. oszt. anyagok építhetők be, I. oszt. minőségben, a gyártmánytechnológiai utasítások szigorú betartásával, sérült, törött lapokat beépíteni nem szabad. </t>
  </si>
  <si>
    <t>A dokumentációban megnevezett anyagok az elvárt igényszint meghatározására szolgálnak. Azzok  azonos minőségű anyagok is megvalósíthatók, de beépítés előtt tervezőnek és megrendelőnek jóvá kell azokat hagynia.</t>
  </si>
  <si>
    <t>Az épületbe beépített minden anyagnak és szerkezetnek hazai -ÉMI- alkalmassági bizonyítvánnyal kell rendelkeznie, emellett az anyagok, szerkezetek és ezek beépítési módja ki kell elégítse a használati, az egészség, munka és balesetvédelmi, alkalmassági bizonyítvánnyal kell rendelkeznie, emellett az anyagok, szerkezetek valamint a tűzvédelmi előírásokat, továbbá a kiírásban foglalt műszaki és esztétikai elvárásokat.</t>
  </si>
  <si>
    <t>A műleírásban, a terveken és a kiírásokban meghatározott hőátbocsájtási, akusztikai, tűzvédelmi, szilárdsági, hanggátlási, stb. követelményeket a beépített szerkezeteken a beépítés helyén, a csatlakozó szerkezetek tulajdonságait és a beépítés módját is figyelembe véve kell érvényre juttatni. Valamennyi szerkezet kialakítása meg kell feleljen az e tárgyú magyar hatósági szabványoknak és előírásoknak. Ezen követelmények mellett az egyes szerkezeteket gyártó és szerelő cégek munkája meg kell feleljen mindazon szabványoknak és előírásoknak, amelyek betartása mellett az általa elvégzett munkára teljes felelősséget, illetve (a szerződésben előírt időtartamú) garanciát vállal – beleértve az anyagok kiválasztását, a gyártás és összeszerelés, helyszínre szállítás, beszerelés és működőképes átadás teljes folyamatát.</t>
  </si>
  <si>
    <t xml:space="preserve">Az ajánlatnak teljes körűen tartalmaznia kell a rendeltetésszerű használathoz, üzemeltetéshez, tökéletes működéshez szükséges valamennyi tömítő-, takaró-, lábazati-, küszöb-, működtető-, nyitózáró-csukó-, nyíláskorlátozó- és rögzítő-, támasztó, függesztő-, ütköző-, fal-sarokvédő-, dilatációs stb. szerkezetek, az épületgépészeti és elektromos szerelés függesztő-, tartó-, támasztó- és rögzítő szerkezetei, valamint a technológiai segédszerkezetek költségfedezetét. Ezek szakszerű, hiánytalan elkészítése nem képezheti költségvita tárgyát.         
Az ajánlatnak tartalmaznia kell az épületgépészeti és elektromos szerelési feladatokhoz tartozó szerelő kőművesmunkákat, a helyreállításokkal együtt (vésések, áttörések, helyreállítások).
Az ajánlatnak valamennyi munkanem tekintetében tartalmaznia kell minden, a megvalósításhoz szükséges állvány- és segédszerkezetet, a bontási, biztonsági és biztosítási alátámasztásokkal együtt. Az ajánlatok minden egyes tételének tartalmaznia kell a szállítási és elszállítási költségfedezetet. Ezeket a vonatkozó tétel árába be  kell építeni.
</t>
  </si>
  <si>
    <t>Ajánlattevőnek vállalnia kell, hogy a telephely területén, illetve az úthálózatban kárt nem okoz, illetőleg a rongálást megjavítja, a pénzbeli kötelezettségekért pedig helytáll. A munkaterületet megfelelően elzárja, a munkaterületen kívül lévők biztonságát egészségét, zavartalanságát szavatolja, gondoskodik takarófüggöny, elektromos jelző világítás, éjszakai biztonsági világítás, védőtető felállításáról majd elbontásáról.</t>
  </si>
  <si>
    <t>Az asztalos,- lakatos konszignációk a költségvetés tartozékai,  azzal együtt kezelendők, árajánlat készítésekor a konszignációkat a megfelelő munkanemek tételeivel kell párosítani, az árajánlat készítésekor az összes vasalat, kilincs- és cím, zár,  végleges felületkezelés, üvegezés és a homlokzati nyílászárók tartozékaként a konszignációban megjelölt egyéb tartozékok és kiegészítő szerkezetek  anyag- és elhelyezési költségeit is figyelembe kell venni, az ajánlatba a teljes szerkezet árát kell beépíteni kompletten.</t>
  </si>
  <si>
    <t>A bontásból és építésből származó törmeléket az építkezés területéről el kell szállítani, a szállítási költség a vállalkozót terheli, azt a vállalási árba be kell építeni és be kell tartani a vonatkozó 45/2004 ( VII.26) BM- KvVM „az építési és bontási hulladék kezelésének részletes szabályairól” szóló együttes rendeletet.</t>
  </si>
  <si>
    <t>Az ajánlatnak teljességi nyilatkozatot kell tartalmaznia, mely szerint az ajánlat költségfedezetet biztosít valamennyi, a műszaki tervekben, műleírásokban és költségvetés-kiírásban szereplő munkákra és munkanemekre. A dokumentációban nem szereplő, de a rendeltetésszerű használathoz szükséges esetleges hiányosságokra az ajánlattevő az ajánlatkészítés folyamatában, műszaki észrevételek formájában rögzítheti véleményét, és ezt – indokolt esetben – a szerződéskötésig érvényesítheti. A szerződéskötést követően ilyen többletköltségek keletkeztetésére nincs lehetőség.</t>
  </si>
  <si>
    <t>A  szerződés teljesítésével kapcsolatos összes felmérést vállalkozónak saját költségére kell elvégeztetnie.</t>
  </si>
  <si>
    <t>Szegecs, csavar és csavaranya csak rozsdamentes, vagy gyárilag felületkezelt (tüzihorganyzott, kadmiumozott) acélból készülhet, és meg kell feleljen az elhelyezésből adódó terheknek.</t>
  </si>
  <si>
    <t>Az ajánlati árban benne foglaltatik az áttörések, hornyok és mindenfajta nyílás elkészítése és helyreállítása, a szükséges dilatációs hézagok kialakítása, valamint más anyagú rögzítő szerkezetek, fegyverzetek, keretek és hasonlók bebetonozása, akkor is, ha az a költségvetésben nincs külön kiemelve.</t>
  </si>
  <si>
    <t>Gépészeti és szellőző tartozékokat (pl. szellőzőrács), elhelyezéssel együtt a tételeknél figyelembe kell venni.</t>
  </si>
  <si>
    <t>Csatlakozó, már elkészült szerkezetek védelméről, illetve az esetleges később keletkező sérülések kijavításáról kivitelező gondoskodik.</t>
  </si>
  <si>
    <t xml:space="preserve">Vakolást és festést, tapétázást csak az előzetesen megtisztított, teljesen kiszáradt felületeken lehet elvégezni. </t>
  </si>
  <si>
    <t>Mozgási, tágulási lehetőségeket az előírások szerint kell biztosítani és kiképezni.</t>
  </si>
  <si>
    <t xml:space="preserve">Fugák hézagolása más burkolatokhoz csatlakozás kialakítása elválasztó sínekkel, a munkához tartozik. </t>
  </si>
  <si>
    <t>Burkolatok és szaniter berendezések csatlakozását rugalmas anyaggal, pl.: SILOPLAST- tal kell megoldani, a csatlakozás kialakítása a munkához tartozik, azok anyag- és beépítési árát a vonatkozó tételeknél érvényesíteni kell, csak speciális tisztatérben alkalmazható típussal.</t>
  </si>
  <si>
    <t xml:space="preserve">Pozitív éleknél élvédő sín beépítése a munkához tartozik, anyag- és beépítési árát a vonatkozó tételeknél érvényesíteni kell.      </t>
  </si>
  <si>
    <t xml:space="preserve">A munkát csak megfelelő időjárási körülmények, hőmérséklet és légállapot esetén szabad végezni.           </t>
  </si>
  <si>
    <t>A szerelt szerkezeteknél teljes rendszer alkalmazásával kell kalkulálni, a tartozékok és a kiegészítő szerkezetek alkalmazásával.</t>
  </si>
  <si>
    <t>A költségvetés nem tartalmazza az építéshez szükséges emelőgépek költségeit,  az ideiglenes melléklétesítményeket, az ideiglenes segédszerkezeteket és organizációs költségeket, a kivitelező egyéb járulékos költségeit, ezeket az ajánlattevő a saját munkafeltételeinek megfelelően építse be az ajánlatába.</t>
  </si>
  <si>
    <t>Vállalkozó köteles az építési naplót naprakészen vezetni. Pótmunka csak a Megrendelő építési naplóban tett írásos megrendelése és a Vállalkozó általadott árajánlat elfogadása alapján végezhető, illetve számolható el.</t>
  </si>
  <si>
    <t>Megvalósulási és Átadási dokumentáció készítése az ajánlattevő feladata.</t>
  </si>
  <si>
    <t>A felvonulási és ideiglenes melléklétesítményi költségeket is meg kell ajánlani, azonban azt a feladat ismeretében az ajánlattevő dönti el, hogy hogyan és mi módon oldja meg a feladatot és ez milyen hartáridő és árfeltételeket érint, figyelembe kell venni a már működő termelési egységek termelésének zavartalan működési feltételeit, ennek feltételeit, megbízóval egyeztetni kell.</t>
  </si>
  <si>
    <t xml:space="preserve">A felvonulást, az építkezés berendezését és az organizációs tervezést, az ideiglenes </t>
  </si>
  <si>
    <t>melléklétesítményeket a  vállalkozónak kell saját megítélése szerint megtervezni és helyszínen tartani.</t>
  </si>
  <si>
    <t>Az ajánlati ár képzésekor a következőket javasoljuk figyelembe venni !</t>
  </si>
  <si>
    <t xml:space="preserve">A felvonulás és az építkezés berendezésének alábbi kiírása minden egyes szakaszában vonatkozik </t>
  </si>
  <si>
    <t xml:space="preserve">a tervezett építkezésben résztvevõ valamennyi szakmunkára, amennyiben ezekre a fõvállalkozó kap </t>
  </si>
  <si>
    <t xml:space="preserve">megbízást; az egyes kiírási szövegek helyszínen tartási idejük tekintetében az építési idő teljes </t>
  </si>
  <si>
    <t>tartamára értendõk.</t>
  </si>
  <si>
    <t xml:space="preserve">Így a szakmunkánként összeállított mennyiség kiírásban nem kerül sor az egyes szakmák részére </t>
  </si>
  <si>
    <t>külön felvonulás és építkezési berendezés feltüntetésére.</t>
  </si>
  <si>
    <t>Geodézia, alappontokon kívül a részletek kitűzése</t>
  </si>
  <si>
    <t>Papír alapú tervszolgáltatás kivitelezéshez</t>
  </si>
  <si>
    <t>Betonpumpa biztosítása a monolit vb szerkezetépítéshez</t>
  </si>
  <si>
    <t>Elkészült alapok átvétele, minőségének dokumentálása</t>
  </si>
  <si>
    <t xml:space="preserve">MINDÖSSZESEN </t>
  </si>
  <si>
    <t>ÉPÜLET KÖRÜLI ÚT, KERT ÉS KÖRNYEZETRENDEZÉS RENDEZÉS FŐÖSSZESÍTŐ</t>
  </si>
  <si>
    <t>50-001-0001</t>
  </si>
  <si>
    <t>Külső árnyékoló napvitorla S-01, S-02, S-03, S-04 és S-05 konszignációs  jelű árnyékoló szerkezetek konszignáció szerinti kivitelben</t>
  </si>
  <si>
    <t>50-001-0002</t>
  </si>
  <si>
    <t>Külső árnyékoló Raffstore, konszignáció szerinti kivitelben 250x310 cm névleges méretben</t>
  </si>
  <si>
    <t>21-001-0012</t>
  </si>
  <si>
    <t>Feltöltések alap- és lábazati falak közé és alagsori vagy alá nem pincézett földszinti padozatok alá, az anyag szétterítésével, mozgatásával, üveghab granulátum</t>
  </si>
  <si>
    <t>90-001-0005</t>
  </si>
  <si>
    <t>Akusztikai paravánfal, BÉ-k-K-BA-05 terv szerinti kivitelben 75 X 210 X 70 cm névleges méretben</t>
  </si>
  <si>
    <t>ÉPÜLETGÉPÉSZET</t>
  </si>
  <si>
    <t>4 CSÖVES FANCOIL KIALAKÍTÁSA</t>
  </si>
  <si>
    <t>Kézi rozsdamentesítés, a rozsda eltávolításával, cső és regisztercső  felületén  ( DN 80-ig ), függesztő és tartószerkezeten, állványzaton 
könnyű rozsdásodás esetén</t>
  </si>
  <si>
    <t>DN 80 feletti csővezetéken 
könnyű rozsdásodás esetén</t>
  </si>
  <si>
    <t>Alapmázolás oldószerrel hígítható alapozóval, a felület megtisztításával, portalanításával, cső és regisztercső  felületén  ( DN 80-ig ), függesztő és tartó szerkezeten, állványzaton, SUPRALUX KORALKYD típusú, 
alapozófestékkel vörös</t>
  </si>
  <si>
    <t>DN 80 feletti csővezetéken, SUPRALUX KORALKYD típusú, alapozófestékkel</t>
  </si>
  <si>
    <t>Közbenső mázolás a felület megtisztításával, portalanításával, cső és regisztercső  felületén  ( DN 80-ig ), függesztő és tartó szerkezeten, állványzaton, SUPRALUX DUROL típusú, 
matt zománcfestékkel fehér</t>
  </si>
  <si>
    <t>Átvonó fedőmázolás oldószerrel hígítható festékkel, a felület megtisztításával,  portalanításával, cső és regisztercső felületén (DN 80-tól), függesztőn és tartóvason,   sormosdó állványzaton, SUPRALUX DUROL típusú, magasfényű zománcfestékkel fehér</t>
  </si>
  <si>
    <t>Nyomásfüggetlen szabályzó és beszabályzó szelep folyamatos szabályozáshoz, EQM karakterisztikával TA Modulátor DN65 Slider 750 24V szelepmozgató motorral</t>
  </si>
  <si>
    <t>ESBE 3F80 DN80 kvs=150 + ARA 90 2-pontos motor 230V</t>
  </si>
  <si>
    <t>VAO - Külső csepptálca külső szerelvények alá,
horizontális telepítésű Yardy típusú fan-coilhoz</t>
  </si>
  <si>
    <t>Légcsatornázható 4 csöves fan-coil berendezés,külön
szállított kiegészítő hőcserélővel, lamellás hőcserélővel,
3 fordulatszámú ventilátorral, G3-mas szűrővel,
beépítés a szükséges rögzítő-, csatlakozó- és tartószerkezetekkel, víz- és elektormos oldali csatlakozással, kompletten.
RHOSS gyártmány 
Yardy HP 200 4R+PBAB típus</t>
  </si>
  <si>
    <t>KVA - Külső csepptálca külső szerelvények alá</t>
  </si>
  <si>
    <t>ÉPÜLETVILLAMOSSÁG -ERŐSÁRAM</t>
  </si>
  <si>
    <t>INNOVÁCIÓS FŐÖSSZESÍTŐ</t>
  </si>
  <si>
    <t>ALAPKIÉPÍTÉS FŐÖSSZESÍTŐ</t>
  </si>
  <si>
    <t xml:space="preserve">I. MEGCSATLAKOZÁSI IRÁNY </t>
  </si>
  <si>
    <t>Földkiemelése</t>
  </si>
  <si>
    <t xml:space="preserve"> Nehéz talaj (III,IV)</t>
  </si>
  <si>
    <t>PVC vagy PE-T csövek fektetése</t>
  </si>
  <si>
    <t xml:space="preserve"> 160mm védőcsövek</t>
  </si>
  <si>
    <t xml:space="preserve"> 110mm csövek távtartó nélkül normál módon</t>
  </si>
  <si>
    <t>Föld alatt, 50 cm vastagságig</t>
  </si>
  <si>
    <t>Műanyag csövek</t>
  </si>
  <si>
    <t>Faláttörés meglevő aknában, szekrényben vagy külső épület falon</t>
  </si>
  <si>
    <t>PVC CSŐ GUM.TOK PVC-TEM 110x2,5x6000 6 M</t>
  </si>
  <si>
    <t>PVC CSŐÍV GUM.TOK PVC-TEM 110/24/1</t>
  </si>
  <si>
    <t>PVC CSŐÍV GUM.TOK PVC-TEM 110/90</t>
  </si>
  <si>
    <t>KPE160 VÉDŐCSŐ</t>
  </si>
  <si>
    <t xml:space="preserve">II. MEGCSATLAKOZÁSI IRÁNY </t>
  </si>
  <si>
    <t>Egyéb alépítmény építéssel kapcsolatos munkák</t>
  </si>
  <si>
    <t xml:space="preserve"> Csövek védelme vasbeton réteggel (15 cm vastagságig)</t>
  </si>
  <si>
    <t>Hálózat védelembe helyezés költségkiírás munkadíj</t>
  </si>
  <si>
    <t>INFORMATIKA, TELEFON</t>
  </si>
  <si>
    <t>KÁBEL, PATCH KÁBELEK, SZERELÉS</t>
  </si>
  <si>
    <t>57893-2 AMP Cat6A 600Mhz PiMF kábel (S/FTP), LSFRZH köpeny</t>
  </si>
  <si>
    <t>S/FTP kábel kifejtés rendezőben</t>
  </si>
  <si>
    <t>AMP 2153449-2 Cat.6a STP XG betét (AMP-TWIST-6S), végpont, szereléssel (sorlókeretbe illeszkedő mechanizmus), fedlappal, Valena keretbe, padlódobozba vagy DLP csatornába MOSAIC szerelvénybe, a megfelelő fedlappal (a keret, DLP csatorna, padlódoboz a villamos tervben szerepel)</t>
  </si>
  <si>
    <t xml:space="preserve">1711276-1 Előlap - "Mosaic" egyenes, porvédős, 45x45, 2db SL hellyel, fehér </t>
  </si>
  <si>
    <t>2-336613-1 DIN 3 portos előlap - döntött, 50x50, SL hellyel, fehér</t>
  </si>
  <si>
    <t>1859130-1 Illesztőkeret - "Valena" 50x50-es előlapokhoz, fehér</t>
  </si>
  <si>
    <t>Valena 2-es keret, szerelvény előlap és RJ45 csatlakozó nélkül (fehér keret)- a kivitelezéshez igazodó számú</t>
  </si>
  <si>
    <t>NPC6ASZDB-WT001M Cat.6A NETCONNECT® patchkábel, S/FTP, LSZH, 1 m, fehér</t>
  </si>
  <si>
    <t>NPC6ASZDB-WT002M Cat.6A NETCONNECT® patchkábel, S/FTP, LSZH, 2 m, fehér</t>
  </si>
  <si>
    <t>NPC6ASZDB-WT003M Cat.6A NETCONNECT® patchkábel, S/FTP, LSZH, 3 m, fehér</t>
  </si>
  <si>
    <t xml:space="preserve">A kameraházakban közvetlenül a kábelre célszerű végződtetni, nem fali végpont, RJ45 csatlakozó szükséges. Lengőkábel sem szükséges. </t>
  </si>
  <si>
    <t>PATCH KÁBELEK</t>
  </si>
  <si>
    <t>2153437-1 AMP Cat.6a STP 24 portos AMPTRAC Ready! Moduláris patchpanel, 1U, kábelek végződtetése a patch panelon</t>
  </si>
  <si>
    <t>AMP 2153449-2 Cat.6a STP XG betét (AMP-TWIST-6S), panel oldali szereléssel</t>
  </si>
  <si>
    <t>760038240 CommScope® 1U 19" kábelterelő panel, fekete</t>
  </si>
  <si>
    <t>1 U magas blank panel az üres helyekre</t>
  </si>
  <si>
    <t>OPTIKAI GERINCHÁLÓZAT SM KÁBEL</t>
  </si>
  <si>
    <t>1671000-8 Rágcsálóvédett, lazacsöves (zselés) kábel - 12 szál, OS2</t>
  </si>
  <si>
    <t>1671281-1 Optikai kötőkazetta - 24db SMOUV splice védőhöz</t>
  </si>
  <si>
    <t>Optikai kötődoboz fűzőaknába gerinc lecsatlakozáshoz (12 ér , hegesztés, kötésszerelvény)</t>
  </si>
  <si>
    <t>OPTIKAI GERINCHÁLÓZAT OM4 KÁBEL</t>
  </si>
  <si>
    <t>2-599625-2 Rágcsálóvédett, lazacsöves (zselés) kábel, 12 szál OM4 XG 50/125 kábel a szerver és a rendezők között elvi ábra szerint kábeltálcán védőcsőben</t>
  </si>
  <si>
    <t>1671000-8 Optikai patch panel, 1 U, 12 LC csatlakozóhely, 12 db MM LC toldóval, kábelbevezető tálca, előlap, takarólemez 10 Gigabites csatlakozókkal</t>
  </si>
  <si>
    <t>6536966-2 LC pigtail csatlakozó - simplex OM3 XG, 900µ köpeny, 2m</t>
  </si>
  <si>
    <t>Optikai kábel végződtetés LC multi modosú csatlakozóra</t>
  </si>
  <si>
    <t>6536969-2 LC(UPC) / LC(UPC) duplex patchkábel, OM3 XG, 2mXG - 10 Giga</t>
  </si>
  <si>
    <t>AKTÍV ESZKÖZÖK DBSE8 RENDEZŐ</t>
  </si>
  <si>
    <t>3850-12XS-E 12 Port  10G Fiber Switch IP Base, redundáns PSU, stackelhető (8 db OM4-es és 1 db OS2-es kapcsolat)  CAB-TA-EU=</t>
  </si>
  <si>
    <t>PWR-C1-350WAC AC Config 1 Secondary Power Supply</t>
  </si>
  <si>
    <t>C3850-NM-4-10G modul (4 port/db)</t>
  </si>
  <si>
    <t>Cisco SFP-10G-LR-S=10GBASE-LR SFP Module</t>
  </si>
  <si>
    <t>Cisco SFP-10G-SR 10GBASE-SR SFP Module</t>
  </si>
  <si>
    <t>C3850-4PT-KIT=Cisco Catalyst 3850 4 Point rack mount kit</t>
  </si>
  <si>
    <t>STACK-T1-50CM=50CM Type 1 Stacking Cable</t>
  </si>
  <si>
    <t>WS-C2960X-24TD-L Catalyst 2960-X 24 GigE, 2 x 10G SFP+, LAN Base</t>
  </si>
  <si>
    <t>C2960X-STACK Catalyst 2960-X FlexStack Plus Stacking Module</t>
  </si>
  <si>
    <t>CAB-SPWR-30CM= Cisco Catalyst 3850 StackPower cable 30cm spare</t>
  </si>
  <si>
    <t>AKTÍV ESZKÖZÖK BDF1 RENDEZŐ</t>
  </si>
  <si>
    <t>WS-2960X-24PDL - 24 Port PoE LAN Base, 370W,2x10G SFP (1 db 10G OM4-es kapcsolat) CAB-TA-EU=</t>
  </si>
  <si>
    <t>CAB-STK-E1M stack kábel 1 m-es</t>
  </si>
  <si>
    <t>Cisco SFP-10G-SR 10GBASE-SR SFP Module (3850-hez link)</t>
  </si>
  <si>
    <t>AKTÍV ESZKÖZÖK BDF2 RENDEZŐ</t>
  </si>
  <si>
    <t>AKTÍV ESZKÖZÖK BDE3 RENDEZŐ</t>
  </si>
  <si>
    <t>WS-C2960X-48FPD-L Catalyst 2960-X 48 GigE PoE 740W, 2 x 10G SFP+, LAN Base</t>
  </si>
  <si>
    <t>WS-C2960X-48TD-L Catalyst 2960-X 48 GigE, 2 x 10G SFP+, LAN Base</t>
  </si>
  <si>
    <t>AKTÍV ESZKÖZÖK BDE4 RENDEZŐ</t>
  </si>
  <si>
    <t>WS-C2960X-48FPD-L Catalyst 2960-X 48 GigE PoE 740W, 2 x 10G SFP+, LAN Base CAB-TA-EU=</t>
  </si>
  <si>
    <t>WS-C2960X-48TD-L Catalyst 2960-X 48 GigE, 2 x 10G SFP+, LAN Base CAB-TA-EU=</t>
  </si>
  <si>
    <t>AKTÍV ESZKÖZÖK BD2E5 RENDEZŐ</t>
  </si>
  <si>
    <t>AKTÍV ESZKÖZÖK BD2E6 RENDEZŐ</t>
  </si>
  <si>
    <t>AKTÍV ESZKÖZÖK BDS7 RENDEZŐ</t>
  </si>
  <si>
    <t>AKTÍV ESZKÖZÖK BDS9 RENDEZŐ</t>
  </si>
  <si>
    <t>HENSEL KÜLTÉRI DOBOZ aktív eszkönek, tartóoszloppal (1,4 m) együtt, -300x600 mm, IP65</t>
  </si>
  <si>
    <t>IP65 kültéri optikai kötődoboz, 8xSC/LC/E2000 modul fogadására, toldókkal, pigtaillel, 210x175x50 mm, zsugorcsővel,3 kábelbevezetéssel és tömszelencékkel, 8 db SC csatlakozóval megszerelve, végződtetve  komplett</t>
  </si>
  <si>
    <t>SC-SC optikai patch kábel (igazítva az aktív eszközökhöz, ellenőrizve a csatlakozásuk típusát)</t>
  </si>
  <si>
    <t>MOXA Eds-208a-mm-sc-t nem menedzselt Ipari Ethernet switch (6 db 10/100 Mbit TX réz és 2 db 100 Mbit FX, SLC csatlakozó), BDS9 szekrénybe</t>
  </si>
  <si>
    <t>230 V tápellátás kiépítése BDS9-hez, elosztóból, szabad leágazásról. 70 m 3x2,5 MT kábel, kismegszakító, csatlakozás. A kiépítendő alépítményben (akítv eszkö, kamera, kaputelefon, sorompó)</t>
  </si>
  <si>
    <t>TELEFON (IP)</t>
  </si>
  <si>
    <t>Cisco CUCM 11.0 –gyel kompatibilis IP telefon készülékek (pl.: Cisco CP 7821 + licensz)</t>
  </si>
  <si>
    <t>ACCES POINTOK</t>
  </si>
  <si>
    <t>AIR-CAP2702I-E-K9 802.11ac CAP w/CleanAir; 3x4:3SS; Int Ant; E Reg Domain</t>
  </si>
  <si>
    <t>SZÜNETMENTES BERENDEZÉS</t>
  </si>
  <si>
    <t>APC SMT3000RMI2UC szünetmentes (UPS)  APC Smart-UPS 3000 VA, LCD, rackbe rögzíthető, 2U 230V, SmartConnect</t>
  </si>
  <si>
    <t>750 VA 1 U rack szünetmentes (UPS)</t>
  </si>
  <si>
    <t>Telepítés, beüzemelés</t>
  </si>
  <si>
    <t>RACK/SZERVER SZEKRÉNYEK - APC</t>
  </si>
  <si>
    <t>AR3350SP NetShelter SX 42U, 1991 mm magas, 750 mm széles, 1200 mm mély rackszekrény, fekete oldallal - 2000 lb rázkódás elleni csomagolás</t>
  </si>
  <si>
    <t>AP6120A, áramelosztó, Rack PDU, alap, 0U/1U, 100–240V/20A, 220–240V/16A, (7) C13, (2) C19, 6 elosztós</t>
  </si>
  <si>
    <t>AR8132A, zár</t>
  </si>
  <si>
    <t>AR7721, Függőleges kábelrendező NetShelter SX-hez, 600 mm széles 42U (2 db)</t>
  </si>
  <si>
    <t>RENDEZŐSZEKRÉNYEK - APC</t>
  </si>
  <si>
    <t>AR3100SP Hálózati állószekrény, 19", NetShelter SX 42U 1991 mm magasa, 600 mm széles, 1070 mm mély rackszekrény, fekete oldallal</t>
  </si>
  <si>
    <t>12U fali rendező, 19" 600x600x600 mm, sprinklerbe</t>
  </si>
  <si>
    <t>MÉRÉSEK, ÜZEMBE HELYEZÉS</t>
  </si>
  <si>
    <t>Hálózat bemérés, jegyzőkönyv (réz végpontokat - 10 Giga méréssel átadni)</t>
  </si>
  <si>
    <t>Csillapítás mérés</t>
  </si>
  <si>
    <t>OTDR mérés</t>
  </si>
  <si>
    <t>Rendszerintegráció (a felhasználóval egyeztetett módon az aktív eszközök üzembehelyezése)</t>
  </si>
  <si>
    <t>BEHATOLÁSJELZŐ,KAPUTELEFON</t>
  </si>
  <si>
    <t>BEHATOLÁSJELZŐ RENDSZER</t>
  </si>
  <si>
    <t>PARADOX EVO 192 8 (alaplapon)-192 zónáig bővíthető programozható központi egység, fémdoboz, YUASA 12-070 12V 7.0 Ah akkumulátor  + 1db felügyelt Tápegység, szabotázsvédett fémdobozban. 3G GSM átjelző, internetes átjelző IP150, távoli diagnosztikai szoftver</t>
  </si>
  <si>
    <t>Paradox K32LCD kezelő kijelző billentyűzet DIGIPLEX</t>
  </si>
  <si>
    <t>PARADOX ZX8 8/16 (EVO) zónabővítő modul 1 db PGM kimenettell szabotázsvédett, zárható fémdobozban, PARADOX PS 17 Buszos, kapcsolóüzemű, teljesen felügyelt tápmodullal, akkumulátorral</t>
  </si>
  <si>
    <t>PS-128-7 kültéri akkumlátoros hang-fényjelző, 128dB + 12V/7 Ah akkumulátor</t>
  </si>
  <si>
    <t>525DM, Kombinált mikrohullámú és infravörös digitális mozgásérzékelő magas téves riasztás elleni védelemmel, anti-mask (kitakarás védelem) relés kimenettel</t>
  </si>
  <si>
    <t>Sentrol támadásjelző gomb</t>
  </si>
  <si>
    <t>PS17 busz tápegység</t>
  </si>
  <si>
    <t>Beltéri sziréna, 2x1,5 MT+6x0,22 kábellel kábelezve</t>
  </si>
  <si>
    <t>Fali kábel, réz, Cat5e, árnyékolatlan (U/UTP), 4 érpár (AWG25), PVC, d: 4.8mm, 305m, kartondoboz</t>
  </si>
  <si>
    <t>6x0.22+S árnyékolt vagyonvédelmi vezeték</t>
  </si>
  <si>
    <t>3x1,5 MT vezeték</t>
  </si>
  <si>
    <t>Szerelési segédanyagok</t>
  </si>
  <si>
    <t>VIDEO, KAPUTELEFON RENDSZER</t>
  </si>
  <si>
    <t>Hikvision IP video kaputelefon kültéri egység /DS-KV8102-IM/</t>
  </si>
  <si>
    <t>Hikvision DS-KH6310 beltéri monitor</t>
  </si>
  <si>
    <t>RF-1A 12V tápegység, házzal,</t>
  </si>
  <si>
    <t>12V/230 V-os relé a sorompó nyitásához, illesztve az IP kaputelefonhoz</t>
  </si>
  <si>
    <t>Egyéb rezsianyag</t>
  </si>
  <si>
    <t>Telepítés, beállítás.</t>
  </si>
  <si>
    <t>BELÉPTETŐ RENDSZER</t>
  </si>
  <si>
    <t>BELÉPTETŐS AJTÓK</t>
  </si>
  <si>
    <r>
      <t xml:space="preserve">LINTAP2-12V/2A </t>
    </r>
    <r>
      <rPr>
        <sz val="10"/>
        <rFont val="Arial Narrow"/>
        <family val="2"/>
        <charset val="238"/>
      </rPr>
      <t>tápegység + 7 Ah akkumulátor</t>
    </r>
  </si>
  <si>
    <r>
      <t>SC-1000-02-D</t>
    </r>
    <r>
      <rPr>
        <sz val="10"/>
        <rFont val="Arial Narrow"/>
        <family val="2"/>
        <charset val="238"/>
      </rPr>
      <t xml:space="preserve"> távtartókkal és szabotázs kapcsolóval szerelt </t>
    </r>
    <r>
      <rPr>
        <b/>
        <sz val="10"/>
        <rFont val="Arial Narrow"/>
        <family val="2"/>
        <charset val="238"/>
      </rPr>
      <t>közepes fém doboz</t>
    </r>
  </si>
  <si>
    <r>
      <t>SC-1000-02</t>
    </r>
    <r>
      <rPr>
        <sz val="10"/>
        <rFont val="Arial Narrow"/>
        <family val="2"/>
        <charset val="238"/>
      </rPr>
      <t xml:space="preserve"> beléptető modul, panel</t>
    </r>
  </si>
  <si>
    <r>
      <t xml:space="preserve">SW-R-301-ATR2-MFPX </t>
    </r>
    <r>
      <rPr>
        <sz val="10"/>
        <color indexed="8"/>
        <rFont val="Arial Narrow"/>
        <family val="2"/>
        <charset val="238"/>
      </rPr>
      <t>Proximity olvasó, standard (MFPX)</t>
    </r>
  </si>
  <si>
    <t>Mágneszár, előlap, 02140-01 hosszú, cink</t>
  </si>
  <si>
    <t>DC300 OEM ABLOY ajtócsukó test, EN1-4 (Rack &amp; Pinion technológia, kültérre/beltérre, 80kg-ig, maximális ajtószárny szélesség 1100mm, tűzálló, felület: ezüst, csúszósínes karral együtt kerül forgalomba</t>
  </si>
  <si>
    <t>Gombos-kilincses zárcím, INOX</t>
  </si>
  <si>
    <t>LIFTEK</t>
  </si>
  <si>
    <r>
      <t>SC-1000-04</t>
    </r>
    <r>
      <rPr>
        <sz val="10"/>
        <rFont val="Arial Narrow"/>
        <family val="2"/>
        <charset val="238"/>
      </rPr>
      <t xml:space="preserve"> kimeneti modul, panel</t>
    </r>
  </si>
  <si>
    <t>SOROMPÓ BELÉPTETŐ</t>
  </si>
  <si>
    <t>Vízmentes szerelő doboz, betonozható talppal</t>
  </si>
  <si>
    <t>SQL EXPRESS EDITION licence, SQL alapú adatbázis kezelő,max. 25 kliensig, 4GB adatbázisig</t>
  </si>
  <si>
    <t>RENDSZERKÖLTSÉGEK, MUNKADÍJAK</t>
  </si>
  <si>
    <t>Ajtólap előkészítés, furatolások, vésések</t>
  </si>
  <si>
    <t xml:space="preserve">Hardver szerelés, paraméterezés </t>
  </si>
  <si>
    <t>Hardver rendszerindítás</t>
  </si>
  <si>
    <t>Program telepítés, paraméterezés</t>
  </si>
  <si>
    <t>Oktatás-betanítás költsége</t>
  </si>
  <si>
    <t>Helyszíni művezetés (1 nap)</t>
  </si>
  <si>
    <t>KÁBELEZÉS</t>
  </si>
  <si>
    <t>Kábel adatvonal RS485 Legrand fali kábel, réz, Cat5e, árnyékolatlan (U/UTP), 4 érpár (AWG25), PVC, bézs, d: 4.8mm, 305m, kartondoboz, Linkeo 632715</t>
  </si>
  <si>
    <t>6×0,22 biztonságtechnikai kábel (olvasó,  vezérlő között)</t>
  </si>
  <si>
    <t>2x0,5 + 6×0,22 biztonságtechnikai kábel (mágneszár- vezérlő között)</t>
  </si>
  <si>
    <t>2x1,5 MT kábel tápellátás kiépítése zárakhoz vezérlőktől</t>
  </si>
  <si>
    <t>Egyéb szerelési anyagok</t>
  </si>
  <si>
    <t>SOROMPÓS RENDSZER</t>
  </si>
  <si>
    <t>Ditec QIK7-es sorozat sorompótest vezérlővel, talplemezzel, távvezérlő vevővel</t>
  </si>
  <si>
    <t>Dítec QIK 7-es sorozat  M2 rugó</t>
  </si>
  <si>
    <t>sorompókar 3,7m</t>
  </si>
  <si>
    <t>sorompókar 5,4 m</t>
  </si>
  <si>
    <t>sorompókar LED fény</t>
  </si>
  <si>
    <t>XEL2 infrapár</t>
  </si>
  <si>
    <t>infratartó oszlop (aszfaltvágás, visszahjavítás)</t>
  </si>
  <si>
    <t>ARH ParkIT rendszámfelismerő kamera (beépített IR)</t>
  </si>
  <si>
    <t>Carmen (rendszámkiértékelő szerver) licensz - Intellio</t>
  </si>
  <si>
    <t>Kamera tartó oszlop (tűzihorganyzott)</t>
  </si>
  <si>
    <t>Sorompónként 2db induktív hurok kiépítése</t>
  </si>
  <si>
    <t xml:space="preserve">Matrix-D12-24 (24V-os) hurokdetektort </t>
  </si>
  <si>
    <t xml:space="preserve">Jelzőlámpa (piros, zöld fény) </t>
  </si>
  <si>
    <t>Osiris Unipass kártyaolvasó</t>
  </si>
  <si>
    <t>Osiris sorompó vezérlő modul</t>
  </si>
  <si>
    <t>Osiris szerver konfigurálás</t>
  </si>
  <si>
    <t>Osiris beléptető rendszer jegykiadó automata, kültéri zárható fémházzal, jegynyomtatóva, LCD kijelzővel</t>
  </si>
  <si>
    <t>Portai Jegykezelő PC (Osiris kliens) jegyolvasóval</t>
  </si>
  <si>
    <t>VIDEO MEGFIGYELŐ RENDSZER (CCTV)</t>
  </si>
  <si>
    <t>SZERVER</t>
  </si>
  <si>
    <t xml:space="preserve">IVS4 liecenszek futtatásához. Dell PowerEdge R730 szerver E5-2620v4 16GB 1.2TB SAS H730 rack (2U), </t>
  </si>
  <si>
    <t>KAMERÁK</t>
  </si>
  <si>
    <t>fali és /vagy tartókonzol kamerákhoz</t>
  </si>
  <si>
    <t>EGYÉB</t>
  </si>
  <si>
    <t>MT 3x1,5 vezeték</t>
  </si>
  <si>
    <t>Csatlakozók, toldók, felszerelő kitek, konzolok, egyéb rezsianyagok</t>
  </si>
  <si>
    <t>Üzembe helyezés, beállítás, oktatás, megvalósulási dokumentáció</t>
  </si>
  <si>
    <t>Video figyelő munkaállomás (Core i7, 1 TB HDD, 8 GB MB RAM, szükséges kiegészítőkkel, Win 8 vagy 10 op.rendszer) a portára, 2 db 24" ipari, lapos, monitor a megfigyelő számítógéphez</t>
  </si>
  <si>
    <t>PROJEKTOR</t>
  </si>
  <si>
    <t>Legrand  Valena Life XLR hárompólusú csatlakozóaljzat - anya fehér 753173</t>
  </si>
  <si>
    <t>Legrand  Valena Life HDMI 1.3 típusú csatlakozóaljzat fehér 753171</t>
  </si>
  <si>
    <t>Legrand  Valena Life 2P+F csatlakozóaljzat gyermekvédelemmel rugós vezetékbekötéssel fehér 753120</t>
  </si>
  <si>
    <t>Legrand  Valena Life 1xRJ45 Cat. 6 UTP csatlakozóaljzat fehér 753142</t>
  </si>
  <si>
    <t>HDMI kábel munkadíjjal</t>
  </si>
  <si>
    <t>2x1,5 MT kábel</t>
  </si>
  <si>
    <t>Szerelési segédanyagok, lengőkábel készlet, forrasztható Legrand csatlakozó a jelkábelek számára, ha a csőkeresztmetszet kicsinyek bizonyul</t>
  </si>
  <si>
    <t>Rendszerbeüzemelés, tesztelés, Oktatás, betanítás, dokumentáció</t>
  </si>
  <si>
    <t>CSÖVEZÉS (GYENGEÁRAM)</t>
  </si>
  <si>
    <t>BSSL 20 védőcső MÜII 20 PVC FEKETE UV-álló PVC-ből,Ø 16 mm, falon kívüli szereléshez, bilincsekkel, kötődobozokkal</t>
  </si>
  <si>
    <t>BSSL 20 védőcső MÜII 20 PVC FEKETE UV-álló PVC-ből,Ø 21 mm, falon kívüli szereléshez, bilincsekkel, kötődobozokkal</t>
  </si>
  <si>
    <t>Mű I. 36 szigetelő védőcső, kemény, sima PVC-ből,Ø 36 mm , falon kívüli szereléshez,  bilincsekkel, kötődobozokkal</t>
  </si>
  <si>
    <t xml:space="preserve">Fali kiállás Ø 20 mm vastagfalú csővel kültéri kamerák részére </t>
  </si>
  <si>
    <t>TŰZJELZŐ RENDSZER</t>
  </si>
  <si>
    <t>BMZ Integral IP MX Mikroprocesszor vezérelt, intelligens, bővíthető tűzjelző központ, teljes hardware és software redundancia, X db visszatérő hurok analóg, címzett jelzésadók fogadására, relékkel, beépített kezelő-kijelzővel, nyomtatóval, tápegységgel, Integral IP MXF alapkiépítés, szekrény kivágással, jegyzőkönyvnyomtató és LED kijelzőmező B5-SCU-CP-EAT32</t>
  </si>
  <si>
    <t>B5 beépített kezelő Hm, MAP B5-CII-HU</t>
  </si>
  <si>
    <t>B5-BAF vezérlő illesztőkártya B5-BAF</t>
  </si>
  <si>
    <t>B3-REL16 relékártya 24V-os vezérlésekhez, REL16 sorkapocs egyenes (szükséges tartozék) B3-REL16</t>
  </si>
  <si>
    <t>B5-DXI2 illesztőkártya X-LINE-hoz B5-DXI2</t>
  </si>
  <si>
    <t>B3-USI4 univerzális interfész illesztőkártya B3-USI4</t>
  </si>
  <si>
    <t>B5-LAN hálózat illesztőkártya</t>
  </si>
  <si>
    <t>B5-MMI-CPP-HU külső kezelőmező nyomtatóval Kihelyezett kezelő a portára B5-MMI-CPP-H</t>
  </si>
  <si>
    <t>Akku 12V/38Ah AKKU 38</t>
  </si>
  <si>
    <t>MMI bus csatlakozó kábel 3,5 m</t>
  </si>
  <si>
    <t>ANALÓG ÉRZÉKELŐK</t>
  </si>
  <si>
    <t>MTD-533 optikai, hő multiszenzoros érzékelő, X-LINE</t>
  </si>
  <si>
    <t>MTD-533 optikai, hő multiszenzoros érzékelő, hőérzékelőnek prog X-LINE</t>
  </si>
  <si>
    <t>USB501-1 érzékelő aljzat, X-LINE</t>
  </si>
  <si>
    <t>KÜLÖNLEGES ESZKÖZÖK</t>
  </si>
  <si>
    <t>Parallelindikátorház PIG</t>
  </si>
  <si>
    <t>LPL parallelindikátor elektronika BA-UPI</t>
  </si>
  <si>
    <t>ANALÓG KÉZI JELZÉSADÓK</t>
  </si>
  <si>
    <t>MCP535 címezhető kézi jelzésadó piros, fényvisszaverő grafikai jezéssel ellátva, X-LINE DKM MCP535-1</t>
  </si>
  <si>
    <t>MCP545 címezhető kézi jelzésadó piros, vízálló (IP67) fényvisszaverő grafikai jelzéssel ellátva, MCP545X-3R</t>
  </si>
  <si>
    <t>MIODULOK</t>
  </si>
  <si>
    <t>BX-IOM be/kimeneti modul 1 bemenet 1 kimenet</t>
  </si>
  <si>
    <t>REL4 4 kim relé modul</t>
  </si>
  <si>
    <t>BX-OI3 bemeneti modul</t>
  </si>
  <si>
    <t>BX-IM4 4 bemeneti modul</t>
  </si>
  <si>
    <t>Modul kártya doboz IP66 GEH MOD IP66</t>
  </si>
  <si>
    <t>tömszelence Pg16-os MM SN PG16</t>
  </si>
  <si>
    <t>SZIRÉNA ÉS VÉSZVILLOGÓ</t>
  </si>
  <si>
    <t>Sziréna CS 200, aljzattal</t>
  </si>
  <si>
    <t>VTB32E hangfényjelző kültéri/vízálló kivitel</t>
  </si>
  <si>
    <t xml:space="preserve">Fényjelző Promatt-os, 24V-os változat (EMA24RS2R, EMA24RS5R) : 2Ws-os és 5Ws-os villanóenergia - piros ház - piros búra </t>
  </si>
  <si>
    <t>AJTÓTARTÓ MÁGNESEK</t>
  </si>
  <si>
    <t>Tűzgátló ajtótartó mágnes, kézi kioldóval, 1000N</t>
  </si>
  <si>
    <t>TÁPEGYSÉGEK AJTÓTARTÓ MÁGNESHEZ,SZIRÉNÁKHOZ</t>
  </si>
  <si>
    <t>Tápegység 1,4A 24V db mágnes tartásához, dobozzal SCHTÁP</t>
  </si>
  <si>
    <t>akkumulátor 12V 18Ah</t>
  </si>
  <si>
    <t>Hálózati tápegység 24V/3A IP54 szekrényben, hőmérséklet érzékelővel BE-PSE03-P</t>
  </si>
  <si>
    <t>Akku 12V/18Ah</t>
  </si>
  <si>
    <t>HŐKÁBEL</t>
  </si>
  <si>
    <t>68oC-os hőérzékelő kábel HDC-68</t>
  </si>
  <si>
    <t>Kötődoboz hőkábelhez (4  sorkap.+ 2x90Ohm) és lezárások 100x100 műa.</t>
  </si>
  <si>
    <t>Hőérzékelő kábel rögzítő (30cm-ként)</t>
  </si>
  <si>
    <t>KÁBELEK</t>
  </si>
  <si>
    <t xml:space="preserve">Piros árnyékolt Cu tűzjelzőkábel JB Y/St/Y 2x0,8 </t>
  </si>
  <si>
    <t>Halogénm. tűzálló kábel 30 perces tűzállósággal JB-H(St)H 1*2x1.0 E30</t>
  </si>
  <si>
    <t>Halogénm. tűzálló kábel 30 perces kihelyezett kezelő és TJK között JB-H(St)H 8x2x0.8 E30</t>
  </si>
  <si>
    <t>Halogénmentes tűzálló kábel 30 perces tűzállósággal R1 és R2 rendező között TJK és sprinkler kp) JB-H(St)H 8x2x0.8 E30</t>
  </si>
  <si>
    <t>VÉDŐCSÖVEK</t>
  </si>
  <si>
    <t>fém rendezőszekrény kulcsal zárható 100-150 sorkapocs szerelőlappal 400*400*200</t>
  </si>
  <si>
    <t>MÜ III átm. 16, Védőcső  vékonyfalú cső, kiépítése horonyvéséssel falba, megfelelő számú csőbilinccsel MÜIII16</t>
  </si>
  <si>
    <t>MÜ I átm.16, Védőcső  vastagfalú cső, kiépítése bilincsekkel, elágazó dobozokkal, fekete színű cső MÜIII21</t>
  </si>
  <si>
    <t>MÜ I átm.21, Védőcső  vastagfalú cső, kiépítése bilincsekkel, elágazó dobozokkal, fekete színű cső 
MÜI21</t>
  </si>
  <si>
    <t>Minősített E30-as bilincs szabadon futó vezérlő vezeték rögzítésére a szabvány előírásai szerint (25 mm-es)</t>
  </si>
  <si>
    <t>Egyéb rezsianyagok</t>
  </si>
  <si>
    <t>ÜZEMBE HELYEZÉS</t>
  </si>
  <si>
    <t>GPRS kommunikátor</t>
  </si>
  <si>
    <t>IP Kommunikátor ingulár W3G HSPA átjelző</t>
  </si>
  <si>
    <t>HÍRKÖZLÉSI ALÉPÍTMÉNY</t>
  </si>
  <si>
    <t>Védőcső elhelyezése földárokban széthordással, karmanytús toldásokkal,  PVC cső átm 40 mm ,  -0,8 m mélységben</t>
  </si>
  <si>
    <t>Kábelárok ásás, a határvonalak kijelölésével, földkitermeléssel, visszatöltéssel, döngöléssel -0,8 m mélységben, 0.4 m árokszélességben</t>
  </si>
  <si>
    <t>Meglévő akna és csőátvezetések felderítése</t>
  </si>
  <si>
    <t xml:space="preserve">Szabványos fali áttörés és beállás épületbe, megfelelő mélységbe leállás (80 cm) - a megfelelő mennyiségú csővel </t>
  </si>
  <si>
    <r>
      <t xml:space="preserve">VB KÁBELFŰZŐ AKNA kialakítása, 1000x1000x1000 mm FV akna+fedlap+keret+zsomp (SZ-1 szekrény), komplett földmunkával </t>
    </r>
    <r>
      <rPr>
        <b/>
        <u/>
        <sz val="10"/>
        <rFont val="Arial Narrow"/>
        <family val="2"/>
        <charset val="238"/>
      </rPr>
      <t>(kézi erővel)</t>
    </r>
  </si>
  <si>
    <t>Az eredeti állapot helyre állítása pl. aszfalt, járda, vagy fal áttörése esetén.</t>
  </si>
  <si>
    <t>SC-1000-MX7 központi vezérlő, panel</t>
  </si>
  <si>
    <t>LINTAP2-12V/2A tápegység + 7 Ah akkumulátor</t>
  </si>
  <si>
    <t>SC-1000-02 beléptető modul, panel</t>
  </si>
  <si>
    <t xml:space="preserve">PC szerver Win op. rendszerrel + monitor </t>
  </si>
  <si>
    <t>SiS Standard-1/4 beléptető alap program</t>
  </si>
  <si>
    <t>SiS Standard-4 bővítés, 4 bel. Ponttal</t>
  </si>
  <si>
    <t>MFRP-101 Mifare Plus X ISO proximity kártya, Hotel</t>
  </si>
  <si>
    <t>Eff-Eff 17 RR HZ, 12V/200mA mágneszár, 100% ED, feszültségre nyitó, állítható nyelv, zárnyelv érzékelő</t>
  </si>
  <si>
    <t>CQR/FP3/GR, ablakos vésznyitó, zöld</t>
  </si>
  <si>
    <t>KÖZPONT</t>
  </si>
  <si>
    <t>AHU1 Iroda építőelemes légkezelő, Wolf AHUW TE 300
gyártmány vagy vele műszakilag azonos színvonalú, műszaki leírás melléklete szerinti műszaki jellemzőkkel, beltéri kivitel, befúvó és elszívó ventilátorral, fagyvédelmi motoros zsalukkal, keresztáramú hővisszanyerővel,  fűtő- és hűtő kaloriferrel, kétfokozatú szűrővel, helyszínre szállítva, daruzással, felszerelve rezgéscsillapító 2 réteg MAFUND gumibakra helyezve, garanciális beüzemeléssel.
Vbe= 20.000 m3/h; Vel= 20.000 m3/h,
dp,be= 450Pa; dp,el=450Pa,
Minimum panelvastagság 50 mm.
Minimum hővisszanyerő hatásfok: 76 %
Max méretek (H x M x Sz): 6.000x2.824x2.949mm
Max tömeg: 3.677 kg</t>
  </si>
  <si>
    <t>AHU2 Iroda építőelemes légkezelő, Wolf AHUW TE 300
gyártmány vagy vele műszakilag azonos színvonalú, műszaki leírás melléklete szerinti műszaki jellemzőkkel, beltéri kivitel, befúvó és elszívó ventilátorral, fagyvédelmi motoros zsalukkal, keresztáramú hővisszanyerővel,  fűtő- és hűtő kaloriferrel, kétfokozatú szűrővel, helyszínre szállítva, daruzással, felszerelve rezgéscsillapító 2 réteg MAFUND gumibakra helyezve, garanciális beüzemeléssel.
Vbe= 20.000 m3/h; Vel= 20.000 m3/h,
dp,be= 450Pa; dp,el=450Pa,
Minimum panelvastagság 50 mm.
Minimum hővisszanyerő hatásfok: 76 %
Max méretek (H x M x Sz): 6.000x2.824x2.949mm
Max tömeg: 3.677 kg</t>
  </si>
  <si>
    <t>AHU3 Étterem építőelemes légkezelő, Wolf AHU TE 64
gyártmány vagy vele műszakilag azonos színvonalú, műszaki leírás melléklete szerinti műszaki jellemzőkkel, beltéri kivitel, befúvó és elszívó ventilátorral, fagyvédelmi motoros zsalukkal, keresztáramú hővisszanyerővel,  fűtő- és hűtő kaloriferrel, kétfokozatú szűrővel, helyszínre szállítva, daruzással, felszerelve rezgéscsillapító 2 réteg MAFUND gumibakra helyezve, garanciális beüzemeléssel.
Vbe= 3.100 m3/h; Vel= 2.900 m3/h,
dp,be= 350Pa; dp,el=350Pa,
Minimum panelvastagság 50 mm.
Minimum hővisszanyerő hatásfok: 76 %
Max méretek (H x M x Sz): 4.679x1.604x1.017mm
Max tömeg: 1.062 kg</t>
  </si>
  <si>
    <t>AHU4 Konyha építőelemes légkezelő, Wolf AHU TE 85
gyártmány vagy vele műszakilag azonos színvonalú, műszaki leírás melléklete szerinti műszaki jellemzőkkel, beltéri kivitel, befúvó és elszívó ventilátorral, fagyvédelmi motoros zsalukkal, keresztáramú hővisszanyerővel,  fűtő- és hűtő kaloriferrel, kétfokozatú szűrővel, helyszínre szállítva, daruzással, felszerelve rezgéscsillapító 2 réteg MAFUND gumibakra helyezve, garanciális beüzemeléssel.
Vbe= 4.000 m3/h; Vel= 4.200 m3/h,
dp,be= 350Pa; dp,el=350Pa,
Minimum panelvastagság 50 mm.
Minimum hővisszanyerő hatásfok: 76 %
Max méretek (H x M x Sz): 4.679x1.604x1.322mm
Max tömeg: 1.344 kg</t>
  </si>
  <si>
    <t>WC-EL-1 vizesblokki elszívó tetőventilátor, hő- és hangcsillapító lábazattal,  tartószerkezettel, csőcsatlakozó elemmel helyszínre szállítva, felszerelve, beüzemelve,
RUCK DHA 220-ECP 30, V=670 m3/h; dP=250 Pa
DSF220-13 lábazat, DVK180 visszacsapó, DAS180 csatlakozó, DAF180 perem
vagy vele műszakilag azonos színvonalú.</t>
  </si>
  <si>
    <t>WC-EL-2 vizesblokki elszívó tetőventilátor, hő- és hangcsillapító lábazattal,  tartószerkezettel, csőcsatlakozó elemmel helyszínre szállítva, felszerelve, beüzemelve,
RUCK DHA 250-ECP 30, V=860 m3/h; dP=250 Pa
DSF220-10 lábazat, DVK180 visszacsapó, DAS180 csatlakozó, DAF180 perem
vagy vele műszakilag azonos színvonalú.</t>
  </si>
  <si>
    <t>Kör keresztmetszetű kidobó elem (90°-os és 45°-os idomokból kialakítva) tetőn elhelyezve, madárvédő hálóval szerelve,
DN125</t>
  </si>
  <si>
    <t>Légcsatona vég madárvédő hálóval konyhai fancoil elszívó/befúvó csonk
Négyszög/kör keresztmetszetű, drótháló 0,9-es szabad keresztmetszeti tényezővel, 1,0mm vtg. Acéllemezből, szerelő kerettel, felszerelve
1200x300mm</t>
  </si>
  <si>
    <t>Kör keresztmetszetű visszacsapó szelep horganyzott acélból gumitömítéses csatlakozással, felszerelve
DN125</t>
  </si>
  <si>
    <t>Kör keresztmetszetű tűzcsappantyú hőkioldóval,
TROGES TBR40 EIS90 besorolású hőszigetelt csappantyúval ellátva, hőkioldóval, helyszínre szállítva, felszerelve
DN125 méretben</t>
  </si>
  <si>
    <t>RHOSS THAETY "Easypack" 296 HT65 típusú kompakt kültéri, magas energiahatékonyságú léghűtéses reverzibilis hőszivattyú, karterfűtéssel szerelt, hermetikus scroll kompresszorral (2 db), 2 szabályozási fokozattal, áramlásbiztosítóval, rozsdamentes acél lemezes elpárologtatóval, mikroprocesszoros szabályozással, kompresszor és ventilátor termikus védelemmel, alacsony- és magasnyomás kijelzővel, R410A hűtőközeggel. Qh = 91,9 kW (37°C külső levegő hőm, 7/12°C vízhőfoklépcső) Qf = 61,5 kW (-13°C külső levegő hőm, 45/40°C vízhőfoklépcső); 
FIAP - Emelt nyomású kondenzátor ventilátorok 130Paig EC ventilátorok,  SS - RS485 kommunikációs kártya BMS csatlakozáshoz (saját protokoll, Modbus RTU); SAG1 - Rezgéstompító gépalap</t>
  </si>
  <si>
    <t>ÉPÜLETVILLAMOSSÁG - ERŐSÁRAM</t>
  </si>
  <si>
    <t>KG-PVC védőcső fektetése nyílt árokba I-IV. osztályú talajban DN 200</t>
  </si>
  <si>
    <t>Védőcső lezárása gumiharang felszerelésével, méret: DN 100 (vezeték)/DN 200 (védőcső)</t>
  </si>
  <si>
    <t>53-001-51.3.1-0135122</t>
  </si>
  <si>
    <t>D 63 KPE műanyag nyomóvezeték egyoldalon tokos polipropilén műanyag csatornacső beépítése földárokba, elkészített ágyazatra gumigyűrűs kötéssel, csőidomokkal, külső csőátmérő: 63 mm DN630 P-6</t>
  </si>
  <si>
    <t>Tervezett szennyvízátemelő akna DN100 előregyártott vasbetona künettel, acélhágcsóval, földmunkával, öntöttvas aknafedlappal D400 kerek fedlap, 1 db WILO Drain TM 32/7 típusú szivattyú beépítésével</t>
  </si>
  <si>
    <t>90-001-0001</t>
  </si>
  <si>
    <t>Információs pult, BÉ-k-K-BA-01 terv szerinti kivitelben 440 X 260 X 110 cm névleges méretben</t>
  </si>
  <si>
    <t>90-001-0002</t>
  </si>
  <si>
    <t>Teakonyha, BÉ-k-K-BA-02 terv szerinti kivitelben 278 X 278 X 150 cm névleges méretben</t>
  </si>
  <si>
    <t>90-001-0003</t>
  </si>
  <si>
    <t>Akadálymentes teakonyha, BÉ-k-K-BA-03 terv szerinti kivitelben 278 X 278 X 150 cm névleges méretben</t>
  </si>
  <si>
    <t>90-001-0004</t>
  </si>
  <si>
    <t>Öltözőszekrény, BÉ-k-K-BA-04 terv szerinti kivitelben 297 X 60(81) X 210 cm névleges méretben</t>
  </si>
  <si>
    <t>90-001-0006</t>
  </si>
  <si>
    <t>90-001-0007</t>
  </si>
  <si>
    <t>90-001-0008</t>
  </si>
  <si>
    <t>90-001-0009</t>
  </si>
  <si>
    <t>90-001-0010</t>
  </si>
  <si>
    <t>90-001-0011</t>
  </si>
  <si>
    <t>90-001-0012</t>
  </si>
  <si>
    <t>90-001-0013</t>
  </si>
  <si>
    <t>90-001-0014</t>
  </si>
  <si>
    <t>90-001-0015</t>
  </si>
  <si>
    <t>90-001-0016</t>
  </si>
  <si>
    <t>90-001-0017</t>
  </si>
  <si>
    <t>90-001-0018</t>
  </si>
  <si>
    <t>90-001-0019</t>
  </si>
  <si>
    <t>90-001-0020</t>
  </si>
  <si>
    <t>90-001-0021</t>
  </si>
  <si>
    <t>M-01</t>
  </si>
  <si>
    <t>M-02</t>
  </si>
  <si>
    <t>M-03</t>
  </si>
  <si>
    <t>M-04</t>
  </si>
  <si>
    <t>M-05</t>
  </si>
  <si>
    <t>M-06</t>
  </si>
  <si>
    <t>M-07</t>
  </si>
  <si>
    <t>M-08</t>
  </si>
  <si>
    <t>M-09</t>
  </si>
  <si>
    <t>M-10</t>
  </si>
  <si>
    <t>M-11</t>
  </si>
  <si>
    <t>M-12</t>
  </si>
  <si>
    <t>M-13</t>
  </si>
  <si>
    <t>M-14</t>
  </si>
  <si>
    <t>M-15</t>
  </si>
  <si>
    <t>M-16</t>
  </si>
  <si>
    <t>M-17</t>
  </si>
  <si>
    <t>M-18</t>
  </si>
  <si>
    <t>M-19</t>
  </si>
  <si>
    <t>M-20</t>
  </si>
  <si>
    <t>M-21</t>
  </si>
  <si>
    <t>M-22</t>
  </si>
  <si>
    <t>M-23</t>
  </si>
  <si>
    <t>M-24</t>
  </si>
  <si>
    <t>M-25</t>
  </si>
  <si>
    <t>M-26</t>
  </si>
  <si>
    <t>M-27</t>
  </si>
  <si>
    <t>M-28</t>
  </si>
  <si>
    <t>M-29</t>
  </si>
  <si>
    <t>M-30</t>
  </si>
  <si>
    <t>puff, Ø41/45 cm, szövet: antracit/színes, I. kat. LÁSD. É-k-K-M Mobília konszignáció</t>
  </si>
  <si>
    <t>fotel, 67 x 62 /85 cm, üm.: 45 cm, szövet: antracit/színes, I. kat., váz: metallic, LÁSD. É-k-K-M Mobília konszignáció</t>
  </si>
  <si>
    <t>2 db kanapé + 1 db dohányzóasztal (üveglap rátéttel) összeállítás, 210 x 210 / 83 cm, üm.: 42 cm, szövet: antracit/színes, I. kat., váz: fekete/metallic, LÁSD. É-k-K-M Mobília konszignáció</t>
  </si>
  <si>
    <t>kanapé, 140 x 70/73 cm, üm.: 42 cm, szövet: antracit/színes, I. kat., váz: fekete/metallic, LÁSD. É-k-K-M Mobília konszignáció</t>
  </si>
  <si>
    <t>dohányzóasztal, kerek, Ø60/45 cm, asztallap: edzett üveg, váz: metallic, LÁSD. É-k-K-M Mobília konszignáció</t>
  </si>
  <si>
    <t>dohányzóasztal, téglalap, 120 x 80/46 cm, asztallap: HPL laminate, váz: metallic, LÁSD. É-k-K-M Mobília konszignáció</t>
  </si>
  <si>
    <t>íróasztal, bench típusú 2 fős elrendezés, 2 x 2 db asztallapba épített kerek kábelátvezetéssel, 140 x 161/74 cm, asztallap: fehér melamin, váz: porszórt fém, LÁSD. É-k-K-M Mobília konszignáció</t>
  </si>
  <si>
    <t>vízszintes kábeltálca bench típusú asztalösszeállításhoz, 105 x 39,6/13 cm, alumínium, LÁSD. É-k-K-M Mobília konszignáció</t>
  </si>
  <si>
    <t>Függőleges flexibilis kábelcsatorna, 14 x 7/75 cm, alumínium, LÁSD. É-k-K-M Mobília konszignáció</t>
  </si>
  <si>
    <t>zárható szekrény asztal alá, 41,6 x 60/58,6 cm, front és korpusz: fehér/színes melamin, LÁSD. É-k-K-M Mobília konszignáció</t>
  </si>
  <si>
    <t>zárható szekrény asztal végébe az asztallal azonos magasságig, 161 x 43,2/74 cm, LÁSD. É-k-K-M Mobília konszignáció</t>
  </si>
  <si>
    <t>irodai szék, szinkronmechanikával, fix karfával, görgős csillaglábbal, 70 x 66/97-110 cm, üm.: 45-58 cm, szövet: antracit/színes, I. kat., háttámla: mesh háló, váz + csillagláb: fekete, LÁSD. É-k-K-M Mobília konszignáció</t>
  </si>
  <si>
    <t>tárgyalóasztal, 8 személyes, téglalap alakú, 240 x 120/75 cm, asztallap: fehér melamin, váz: porszórt fém, LÁSD. É-k-K-M Mobília konszignáció</t>
  </si>
  <si>
    <t>tárgyaló szék, karfás, 58 x 53/85 cm, üm.: 47 cm, LÁSD. É-k-K-M Mobília konszignáció</t>
  </si>
  <si>
    <t>étkezőasztal, 2 személyes, 80 x 80/74 cm, asztallap: HPL laminate, váz: metallic, LÁSD. É-k-K-M Mobília konszignáció</t>
  </si>
  <si>
    <t>étkező szék, 58 x 53/85 cm, üm.: 47 cm, ülőfelület: színes/szürke plastic, váz: porszórt metallic, LÁSD. É-k-K-M Mobília konszignáció</t>
  </si>
  <si>
    <t>magasított étkező asztal, 160 x 70/110 cm, asztallap: fehér melamin, váz: fehér melamin, LÁSD. É-k-K-M Mobília konszignáció</t>
  </si>
  <si>
    <t>magasítottétkező szék, 58 x 54/110 cm, üm.: 72 cm, ülőfelület:
színes/szürke plastic, váz: porszórt metallic, LÁSD. É-k-K-M Mobília konszignáció</t>
  </si>
  <si>
    <t>asztali paraván, szövetborítással, íróasztalok közé, hosszú oldalra, 139 x 3/35 cm, szövet: szürke/színes, LÁSD. É-k-K-M Mobília konszignáció</t>
  </si>
  <si>
    <t>asztali paraván, szövetborítással, íróasztalok közé, rövid oldalra, 77 x 3/35 cm, szövet: szürke/színes, LÁSD. É-k-K-M Mobília konszignáció</t>
  </si>
  <si>
    <t>asztali paraván, szövetborítással, íróasztalcsoportok végéhez, rövid oldalra, 160 x 3/50 cm, szövet: szürke/színes, LÁSD. É-k-K-M Mobília konszignáció</t>
  </si>
  <si>
    <t>öltözőszekrény mozgássérültek számára (2 rekeszes), 50 x 80 x 180 cm, RAL 7035/világosszürke, LÁSD. É-k-K-M Mobília konszignáció</t>
  </si>
  <si>
    <t>hosszúajtós öltözőszekrény (3 rekeszes), 50 x 90 x 180 cm, RAL 7035 / világosszürke, LÁSD. É-k-K-M Mobília konszignáció</t>
  </si>
  <si>
    <t>hosszúajtós öltözőszekrény (4 rekeszes), 50 x 120 x 180 cm, RAL 7035 / világosszürke, LÁSD. É-k-K-M Mobília konszignáció</t>
  </si>
  <si>
    <t>hagyományos öltözőpad, 33 x 100 x 45 cm, porfestett acéllábak és I. osztályú natúr lakkozott fenyőléc, LÁSD. É-k-K-M Mobília konszignáció</t>
  </si>
  <si>
    <t>hagyományos öltözőpad, 33 x 150 x 45 cm, porfestett acéllábak és I. osztályú natúr lakkozott fenyőléc, LÁSD. É-k-K-M Mobília konszignáció</t>
  </si>
  <si>
    <t>portás pihenő ágy, 98 x 207,9 x 200 cm, ágykeret fehér, matrac fehér, LÁSD. É-k-K-M Mobília konszignáció</t>
  </si>
  <si>
    <t>hosszúajtós öltözőszekrény (2 rekeszes), 50 x 60 x 180 cm, RAL 7035 / világosszürke, LÁSD. É-k-K-M Mobília konszignáció</t>
  </si>
  <si>
    <t>üzemeltetői operatív fordószék, 65 x 59 x 108 cm, Váz: fekete; Háló: fekete Ülőfelület: választható, LÁSD. É-k-K-M Mobília konszignáció</t>
  </si>
  <si>
    <t>üzemeltetői íróasztal, 80 x 120 x 65-85 cm, váz: epoxi/poliészter bevonat fehér, asztallap: forgácslemez, melamin fólia, ABS műanyag, LÁSD. É-k-K-M Mobília konszignáció</t>
  </si>
  <si>
    <t>P1 wc papír adagoló LÁSD.: BÉ-k-P Pipere konszignációban</t>
  </si>
  <si>
    <t>P2 intim hulladékgyűjtő LÁSD.: BÉ-k-P Pipere konszignációban</t>
  </si>
  <si>
    <t>P3 wc kefe LÁSD.: BÉ-k-P Pipere konszignációban</t>
  </si>
  <si>
    <t>P4 nyomólap LÁSD.: BÉ-k-P Pipere konszignációban</t>
  </si>
  <si>
    <t>P5 szappan adagoló LÁSD.: BÉ-k-P Pipere konszignációban</t>
  </si>
  <si>
    <t>P6 kézszárító LÁSD.: BÉ-k-P Pipere konszignációban</t>
  </si>
  <si>
    <t>P7 hulladékgyűtő LÁSD.: BÉ-k-P Pipere konszignációban</t>
  </si>
  <si>
    <t>P8 szappan adagoló LÁSD.: BÉ-k-P Pipere konszignációban</t>
  </si>
  <si>
    <t>P9 kézszárító LÁSD.: BÉ-k-P Pipere konszignációban</t>
  </si>
  <si>
    <t>E3 tükör LÁSD.: BÉ-k-P Pipere konszignációban</t>
  </si>
  <si>
    <t>E4 mosdó tartó konzol LÁSD.: BÉ-k-P Pipere konszignációban</t>
  </si>
  <si>
    <t>E5 egyedi akril mosdó LÁSD.: BÉ-k-P Pipere konszignációban</t>
  </si>
  <si>
    <t>E7 tükör LÁSD.: BÉ-k-P Pipere konszignációban</t>
  </si>
  <si>
    <t>E8 ruhaakasztó LÁSD.: BÉ-k-P Pipere konszignációban</t>
  </si>
  <si>
    <t xml:space="preserve">GEBERIT PLUVIA - Leszívásos esővíz elvezető rendszer projektre vonatkozó teljes tételjegyzéke. A tételjegyzék tartalmazza: vákuumtárcsás összefolyók, PE-HD csövek idomokkal, elektromandzsettákkal, rögzítő- és függesztőelemekkel. Lásd: esővíz elvezetés anyaglista. Felszerelve, helyszínre szállítva. </t>
  </si>
  <si>
    <t>Légcsatornába építhető műanyag vagy acélházas, légcsatorna ventilátor AC motorral, légoldali csatlakozással, rezgéscsillapított tartószerkezettel, visszacsapó szeleppel RUCK EL 125 E2M 01 elszívó ventilátor,
V=100m3/h; dp=200Pa</t>
  </si>
  <si>
    <t>Légcsatornába építhető műanyag vagy acélházas, légcsatorna ventilátor AC motorral, légoldali csatlakozással, rezgéscsillapított tartószerkezettel, visszacsapó szeleppel RUCK EL 125 E2M 01 elszívó ventilátor,
V=150m3/h; dp=60Pa</t>
  </si>
  <si>
    <t>Légcsatornába építhető műanyag vagy acélházas, légcsatorna ventilátor AC motorral, légoldali csatlakozással, rezgéscsillapított tartószerkezettel, visszacsapó szeleppel RUCK EM 160 E2M 01 elszívó ventilátor,
V=220m3/h; dp=100Pa</t>
  </si>
  <si>
    <t>Légcsatornába építhető műanyag vagy acélházas, légcsatorna ventilátor AC motorral, légoldali csatlakozással, rezgéscsillapított tartószerkezettel, visszacsapó szeleppel RUCK EM 200 E2M 01 elszívó ventilátor,
V=300m3/h; dp=250Pa</t>
  </si>
  <si>
    <t xml:space="preserve"> Légcsatornába építhető műanyag vagy acélházas, légcsatorna ventilátor EC motorral, légoldali csatlakozással, rezgéscsillapított tartószerkezettel, visszacsapó szeleppel RUCK EM 160L EC 01 elszívó ventilátor,
V=240m3/h; dp=100Pa</t>
  </si>
  <si>
    <t>Légcsatornába építhető műanyag vagy acélházas, légcsatorna ventilátor EC motorral, légoldali csatlakozással, rezgéscsillapított tartószerkezettel, visszacsapó szeleppel RUCK EM 160L EC 01 elszívó ventilátor,
V=240m3/h; dp=250Pa</t>
  </si>
  <si>
    <t>Légcsatornába építhető műanyag vagy acélházas, légcsatorna ventilátor EC motorral, légoldali csatlakozással, rezgéscsillapított tartószerkezettel, visszacsapó szeleppel RUCK EM 160L EC 01 elszívó ventilátor,
V=350m3/h; dp=250Pa</t>
  </si>
  <si>
    <t>Légcsatornába építhető műanyag vagy acélházas, légcsatorna ventilátor EC motorral, légoldali csatlakozással, rezgéscsillapított tartószerkezettel, visszacsapó szeleppel RUCK EM 160L EC 01 elszívó ventilátor,
V=550m3/h; dp=120Pa</t>
  </si>
  <si>
    <t>Légcsatornába építhető műanyag vagy acélházas, légcsatorna ventilátor EC motorral, légoldali csatlakozással, rezgéscsillapított tartószerkezettel, visszacsapó szeleppel RUCK EM 200 EC 01 elszívó ventilátor,
V=550m3/h; dp=250Pa</t>
  </si>
  <si>
    <t>Elektromos fűtőregiszter beépített szabályozóval, légcsatornába építve, elektromos fűtőregiszter, csatornaérzékelővel, felszerelve, beüzemelve
SYSTEMAIR CB CB-160-2,1
Q=2,1kW; I=9,1A; U=230V</t>
  </si>
  <si>
    <t>Elektromos fűtőregiszter beépített szabályozóval, légcsatornába építve, elektromos fűtőregiszter, csatornaérzékelővel, felszerelve, beüzemelve
SYSTEMAIR CB CB-200-5
Q=5kW; I=12,5A; U=400V</t>
  </si>
  <si>
    <t xml:space="preserve"> Szűrőház szűrővel
Szűrőház horganyzott acéllemezből, gumitömítéssel ellátott csatlakozócsonkokkal és csatos zárral ellátott levehető fedéllel. Nyomásérzékelőhöz elővezetékezve. BFR zsákos szűrőbetéttel.
Az ajánlott végső nyomásveszteség 200 Pa az EU5 szűrőnél.
Légcsatornára felszerelve, beüzemelve.
RUCK FT FT-160</t>
  </si>
  <si>
    <t>Szűrőház szűrővel
Szűrőház horganyzott acéllemezből, gumitömítéssel ellátott csatlakozócsonkokkal és csatos zárral ellátott levehető fedéllel. Nyomásérzékelőhöz elővezetékezve. BFR zsákos szűrőbetéttel.
Az ajánlott végső nyomásveszteség 200 Pa az EU5 szűrőnél.
Légcsatornára felszerelve, beüzemelve.
RUCK FT FT-200</t>
  </si>
  <si>
    <t>Spirálkorcolt lemezcső szerelése horganyzott acéllemezből, gumibetétes tartószerkezettel, idomokkal, tisztító-zárható nyílásokkal. NÁ  100 - 800 mm spirálkorcolt lemezcső, horganyzott acéllemezből, lemez vtg. 0,5-0,9 mm, LINDAB SAFE típus átm. 100</t>
  </si>
  <si>
    <t>Spirálkorcolt lemezcső szerelése horganyzott acéllemezből, gumibetétes tartószerkezettel, idomokkal, tisztító-zárható nyílásokkal. NÁ  100 - 800 mm spirálkorcolt lemezcső, horganyzott acéllemezből, lemez vtg. 0,5-0,9 mm, LINDAB SAFE típus átm. 125</t>
  </si>
  <si>
    <t>Spirálkorcolt lemezcső szerelése horganyzott acéllemezből, gumibetétes tartószerkezettel, idomokkal, tisztító-zárható nyílásokkal. NÁ  100 - 800 mm spirálkorcolt lemezcső, horganyzott acéllemezből, lemez vtg. 0,5-0,9 mm, LINDAB SAFE típus átm. 160</t>
  </si>
  <si>
    <t>Spirálkorcolt lemezcső szerelése horganyzott acéllemezből, gumibetétes tartószerkezettel, idomokkal, tisztító-zárható nyílásokkal. NÁ  100 - 800 mm spirálkorcolt lemezcső, horganyzott acéllemezből, lemez vtg. 0,5-0,9 mm, LINDAB SAFE típus átm. 200</t>
  </si>
  <si>
    <t>Spirálkorcolt lemezcső szerelése horganyzott acéllemezből, gumibetétes tartószerkezettel, idomokkal, tisztító-zárható nyílásokkal. NÁ  100 - 800 mm spirálkorcolt lemezcső, horganyzott acéllemezből, lemez vtg. 0,5-0,9 mm, LINDAB SAFE típusátm. 250</t>
  </si>
  <si>
    <t>Spirálkorcolt lemezcső szerelése horganyzott acéllemezből, gumibetétes tartószerkezettel, idomokkal, tisztító-zárható nyílásokkal. NÁ  100 - 800 mm spirálkorcolt lemezcső, horganyzott acéllemezből, lemez vtg. 0,5-0,9 mm, LINDAB SAFE típusátm. 315</t>
  </si>
  <si>
    <t>Spirálkorcolt lemezcső szerelése horganyzott acéllemezből, gumibetétes tartószerkezettel, idomokkal, tisztító-zárható nyílásokkal. NÁ  100 - 800 mm spirálkorcolt lemezcső, horganyzott acéllemezből, lemez vtg. 0,5-0,9 mm, LINDAB SAFE típus átm. 400</t>
  </si>
  <si>
    <t>Spirálkorcolt lemezcső szerelése horganyzott acéllemezből, gumibetétes tartószerkezettel, idomokkal, tisztító-zárható nyílásokkal. NÁ  100 - 800 mm spirálkorcolt lemezcső, horganyzott acéllemezből, lemez vtg. 0,5-0,9 mm, LINDAB SAFE típus átm. 450</t>
  </si>
  <si>
    <t>Hangcsillapított hajlítható lemezcsövek szerelése, alumínium lemezből, gumibetétes tartószerkezettel, NÁ 100 - NÁ 315 mm kettősfalú hangszigetelt flexibilis cső, 25 mm-es szigeteléssel, AIRVENT SONODEC 25 átm. 100</t>
  </si>
  <si>
    <t>Hangcsillapított hajlítható lemezcsövek szerelése, alumínium lemezből, gumibetétes tartószerkezettel, NÁ 100 - NÁ 315 mm kettősfalú hangszigetelt flexibilis cső, 25 mm-es szigeteléssel, AIRVENT SONODEC 25 átm. 125</t>
  </si>
  <si>
    <t>Hangcsillapított hajlítható lemezcsövek szerelése, alumínium lemezből, gumibetétes tartószerkezettel, NÁ 100 - NÁ 315 mm kettősfalú hangszigetelt flexibilis cső, 25 mm-es szigeteléssel, AIRVENT SONODEC 25 átm. 200</t>
  </si>
  <si>
    <t>Körkeresztmetszetű LINDAB DRU csappantyú, pillangószelep felszerelése, lemezcsatornára, NÁ 500 mm-ig beállítószelep, kézi mozgatással, gumitömítéssel, horganyzott acélból, átm. 100</t>
  </si>
  <si>
    <t>Körkeresztmetszetű LINDAB DRU csappantyú, pillangószelep felszerelése, lemezcsatornára, NÁ 500 mm-ig beállítószelep, kézi mozgatással, gumitömítéssel, horganyzott acélból, átm. 125</t>
  </si>
  <si>
    <t>Körkeresztmetszetű LINDAB DRU csappantyú, pillangószelep felszerelése, lemezcsatornára, NÁ 500 mm-ig beállítószelep, kézi mozgatással, gumitömítéssel, horganyzott acélból, átm. 160</t>
  </si>
  <si>
    <t>Körkeresztmetszetű LINDAB DRU csappantyú, pillangószelep felszerelése, lemezcsatornára, NÁ 500 mm-ig beállítószelep, kézi mozgatással, gumitömítéssel, horganyzott acélból, átm. 200</t>
  </si>
  <si>
    <t>Körkeresztmetszetű LINDAB DRU csappantyú, pillangószelep felszerelése, lemezcsatornára, NÁ 500 mm-ig beállítószelep, kézi mozgatással, gumitömítéssel, horganyzott acélból, átm. 250</t>
  </si>
  <si>
    <t>Körkeresztmetszetű LINDAB DRU csappantyú, pillangószelep felszerelése, lemezcsatornára, NÁ 500 mm-ig beállítószelep, kézi mozgatással, gumitömítéssel, horganyzott acélból, átm. 315</t>
  </si>
  <si>
    <t>Körkeresztmetszetű LINDAB DTBU motoros elzáró csappantyú, pillangószelep felszerelése, lemezcsatornára, NÁ 500 mm-ig beállítószelep, 24V-os motoros mozgatással, gumitömítéssel, horganyzott acélból, DN200</t>
  </si>
  <si>
    <t>Körkeresztmetszetű LINDAB DTBU motoros elzáró csappantyú, pillangószelep felszerelése, lemezcsatornára, NÁ 500 mm-ig beállítószelep, 24V-os motoros mozgatással, gumitömítéssel, horganyzott acélból, DN250</t>
  </si>
  <si>
    <t>Körkeresztmetszetű LINDAB DAU horganyzott acél motoros állandó térfogatáramszabályozó felszerelése, lemezcsatornára, NÁ 315 mm-ig beállítószelep, mozgatással, gumitömítéssel, horganyzott acélból, átm. 100</t>
  </si>
  <si>
    <t>Körkeresztmetszetű LINDAB DAU horganyzott acél motoros állandó térfogatáramszabályozó felszerelése, lemezcsatornára, NÁ 315 mm-ig beállítószelep, mozgatással, gumitömítéssel, horganyzott acélból, átm. 125</t>
  </si>
  <si>
    <t>Körkeresztmetszetű LINDAB DAU horganyzott acél motoros állandó térfogatáramszabályozó felszerelése, lemezcsatornára, NÁ 315 mm-ig beállítószelep, mozgatással, gumitömítéssel, horganyzott acélból, átm. 160</t>
  </si>
  <si>
    <t>Körkeresztmetszetű LINDAB DAU horganyzott acél motoros állandó térfogatáramszabályozó felszerelése, lemezcsatornára, NÁ 315 mm-ig beállítószelep, mozgatással, gumitömítéssel, horganyzott acélból, átm. 200</t>
  </si>
  <si>
    <t>LINDAB JSM négyszög keresztmetszetű szabályozó zsalu horganyzott acéllemezből M20 vagy M30 mezkerettel, tartószerkezettel, helyszínre szállítva, felszerelve, 600x400mm</t>
  </si>
  <si>
    <t>LINDAB JSM négyszög keresztmetszetű szabályozó zsalu horganyzott acéllemezből M20 vagy M30 mezkerettel, tartószerkezettel, helyszínre szállítva, felszerelve, 800x300mm</t>
  </si>
  <si>
    <t>LINDAB JSM négyszög keresztmetszetű szabályozó zsalu horganyzott acéllemezből M20 vagy M30 mezkerettel, tartószerkezettel, helyszínre szállítva, felszerelve, 1000x400mm</t>
  </si>
  <si>
    <t>LINDAB JSM négyszög keresztmetszetű szabályozó zsalu horganyzott acéllemezből M20 vagy M30 mezkerettel, tartószerkezettel, helyszínre szállítva, felszerelve, 1100x350mm</t>
  </si>
  <si>
    <t>LINDAB JSM négyszög keresztmetszetű szabályozó zsalu horganyzott acéllemezből M20 vagy M30 mezkerettel, tartószerkezettel, helyszínre szállítva, felszerelve, 1300x350mm</t>
  </si>
  <si>
    <t>Légcsatona vég madárvédő hálóval frisslevegő beszívásra
Négyszög/kör keresztmetszetű, drótháló 0,9-es szabad keresztmetszeti tényezővel, 1,0mm vtg. Acéllemezből, szerelő kerettel, felszerelve, DN125</t>
  </si>
  <si>
    <t>Légcsatona vég madárvédő hálóval frisslevegő beszívásra
Négyszög/kör keresztmetszetű, drótháló 0,9-es szabad keresztmetszeti tényezővel, 1,0mm vtg. Acéllemezből, szerelő kerettel, felszerelve, DN160</t>
  </si>
  <si>
    <t>Légcsatona vég madárvédő hálóval frisslevegő beszívásra
Négyszög/kör keresztmetszetű, drótháló 0,9-es szabad keresztmetszeti tényezővel, 1,0mm vtg. Acéllemezből, szerelő kerettel, felszerelve, DN200</t>
  </si>
  <si>
    <t>Légcsatona vég madárvédő hálóval frisslevegő beszívásra
Négyszög/kör keresztmetszetű, drótháló 0,9-es szabad keresztmetszeti tényezővel, 1,0mm vtg. Acéllemezből, szerelő kerettel, felszerelve, 600x300mm</t>
  </si>
  <si>
    <t>Légcsatona vég madárvédő hálóval frisslevegő beszívásra
Négyszög/kör keresztmetszetű, drótháló 0,9-es szabad keresztmetszeti tényezővel, 1,0mm vtg. Acéllemezből, szerelő kerettel, felszerelve, 1000x400mm</t>
  </si>
  <si>
    <t>Légcsatona vég madárvédő hálóval frisslevegő beszívásra
Négyszög/kör keresztmetszetű, drótháló 0,9-es szabad keresztmetszeti tényezővel, 1,0mm vtg. Acéllemezből, szerelő kerettel, felszerelve, 1200x600mm</t>
  </si>
  <si>
    <t>Légcsatona vég madárvédő hálóval frisslevegő beszívásra
Négyszög/kör keresztmetszetű, drótháló 0,9-es szabad keresztmetszeti tényezővel, 1,0mm vtg. Acéllemezből, szerelő kerettel, felszerelve, 1200x1600mm</t>
  </si>
  <si>
    <t>Légcsatona vég madárvédő hálóval frisslevegő beszívásra
Négyszög/kör keresztmetszetű, drótháló 0,9-es szabad keresztmetszeti tényezővel, 1,0mm vtg. Acéllemezből, szerelő kerettel, felszerelve, 2100x1200mm</t>
  </si>
  <si>
    <t>Négyszög keresztmetszetű fix zsalu felszerelése, keret tüzihorganyzott acél, lamellák alu kivitelben rovarvédő dróthálóval, szerelő kerettel, falba süllyeesztve, vagy légcsatornára szerelve, felszerelve
LINDAB VR VR-125</t>
  </si>
  <si>
    <t>Négyszög keresztmetszetű fix zsalu felszerelése, keret tüzihorganyzott acél, lamellák alu kivitelben rovarvédő dróthálóval, szerelő kerettel, falba süllyeesztve, vagy légcsatornára szerelve, felszerelve
LINDAB VR VR-250</t>
  </si>
  <si>
    <t>Négyszög keresztmetszetű fix zsalu felszerelése, keret tüzihorganyzott acél, lamellák alu kivitelben rovarvédő dróthálóval, szerelő kerettel, falba süllyeesztve, vagy légcsatornára szerelve, felszerelve
LINDAB VR VR-315</t>
  </si>
  <si>
    <t>LINDAB négyszögkeresztmetszetű mennyezeti befúvók vagy elszívók felszerelése légcsatornára, ill. álmennyezetre, felületnagyság: 0,11 - 0,25 m2-ig  alacsony sebességű elszívó perforált rács PKY-600</t>
  </si>
  <si>
    <t>LINDAB ESNU
kör keresztmetszetű beömlőnyílás madárvédő hálóval DN125</t>
  </si>
  <si>
    <t>LINDAB ESNU
kör keresztmetszetű beömlőnyílás madárvédő hálóval DN160</t>
  </si>
  <si>
    <t>LINDAB ESNU
kör keresztmetszetű beömlőnyílás madárvédő hálóvalDN200</t>
  </si>
  <si>
    <t>LINDAB ESU
kör keresztmetszetű véglezáró sapka DN100</t>
  </si>
  <si>
    <t>LINDAB ESU
kör keresztmetszetű véglezáró sapka DN125</t>
  </si>
  <si>
    <t>LINDAB ESU
kör keresztmetszetű véglezáró sapka DN160</t>
  </si>
  <si>
    <t>LINDAB ESU
kör keresztmetszetű véglezáró sapka DN200</t>
  </si>
  <si>
    <t>LINDAB ESU
kör keresztmetszetű véglezáró sapka DN250</t>
  </si>
  <si>
    <t>LINDAB körkeresztmetszetű mennyezeti befúvók vagy elszívók felszerelése légcsatornára, ill. álmennyezetre RCW-0-250-A</t>
  </si>
  <si>
    <t>LINDAB körkeresztmetszetű mennyezeti befúvók vagy elszívók felszerelése légcsatornára, ill. álmennyezetre RCW-0-315-A</t>
  </si>
  <si>
    <t>LINDAB körkeresztmetszetű mennyezeti befúvók vagy elszívók felszerelése légcsatornára, ill. álmennyezetre RCW-0-400-A</t>
  </si>
  <si>
    <t>LINDAB körkeresztmetszetű mennyezeti befúvók vagy elszívók felszerelése légcsatornára, ill. álmennyezetre, 24V-os motoros állítással RCW-2-250-A</t>
  </si>
  <si>
    <t>LINDAB körkeresztmetszetű mennyezeti befúvók vagy elszívók felszerelése légcsatornára, ill. álmennyezetre, 24V-os motoros állítással RCW-2-400-A</t>
  </si>
  <si>
    <t>LINDAB négyszögkeresztmetszetű mennyezeti befúvók vagy elszívók felszerelése légcsatornára, ill. csatlakozó dobozra, felületnagyság: 0,11 - 0,25 m2-ig perdületes frontlapú, állítható vagy fix lamellás alacsony sebességű befúvó, hangszigetelt csatlakozó dobozzal, négyzet, perforált, oldalsó csatl.,szeleppel,hg.acél, állítható vagy fix lamellázattal, RS-15-H-E-2-160</t>
  </si>
  <si>
    <t>LINDAB négyszögkeresztmetszetű mennyezeti befúvók vagy elszívók felszerelése légcsatornára, ill. csatlakozó dobozra, felületnagyság: 0,11 - 0,25 m2-ig perdületes frontlapú, állítható vagy fix lamellás alacsony sebességű befúvó, hangszigetelt csatlakozó dobozzal, négyzet, perforált, oldalsó csatl.,szeleppel,hg.acél, állítható vagy fix lamellázattal, RS-15-H-S-2-315</t>
  </si>
  <si>
    <t>LINDAB elszívó légszelep felszerelése lemezcsatornára, NÁ 350 mm-ig elszívó légszelep, acéllemezből, KU-100, DN100</t>
  </si>
  <si>
    <t>LINDAB elszívó légszelep felszerelése lemezcsatornára, NÁ 350 mm-ig elszívó légszelep, acéllemezből, KU-125, DN125</t>
  </si>
  <si>
    <t>LINDAB befúvó légszelep felszerelése lemezcsatornára, NÁ 350 mm-ig elszívó légszelep, acéllemezből KI-100, DN100</t>
  </si>
  <si>
    <t>LINDAB befúvó légszelep felszerelése lemezcsatornára, NÁ 350 mm-ig elszívó légszelep, acéllemezből KI-125, DN125</t>
  </si>
  <si>
    <t>LINDAB befúvó légszelep felszerelése lemezcsatornára, NÁ 350 mm-ig elszívó légszelep, acéllemezből KI-160, DN160</t>
  </si>
  <si>
    <t>LINDAB befúvó légszelep felszerelése lemezcsatornára, NÁ 350 mm-ig elszívó légszelep, acéllemezbőlKI-200, DN200</t>
  </si>
  <si>
    <t>Négyszögkeresztmetszetű egyenes hangcsillapító szellőzővezetéki elem elhelyezése, tartószerkezettel, lemez vtg. 0,9-1,1 kulisszás egyenes hangcsillapító, dp=max. 50Pa SLRS 200 100 1200 600 1500
1200x600mm, l=1500mm</t>
  </si>
  <si>
    <t>Négyszögkeresztmetszetű egyenes hangcsillapító szellőzővezetéki elem elhelyezése, tartószerkezettel, lemez vtg. 0,9-1,1 kulisszás egyenes hangcsillapító, dp=max. 50Pa SLRS 200 100 900 600 1500
900x600mm, l=1500mm</t>
  </si>
  <si>
    <t>Négyszögkeresztmetszetű egyenes hangcsillapító szellőzővezetéki elem elhelyezése, tartószerkezettel, lemez vtg. 0,9-1,1 kulisszás egyenes hangcsillapító, dp=max. 50Pa SLRS 200 150 1400 800 1500
1400x800mm, l=1500mm</t>
  </si>
  <si>
    <t>Négyszögkeresztmetszetű egyenes hangcsillapító szellőzővezetéki elem elhelyezése, tartószerkezettel, lemez vtg. 0,9-1,1 kulisszás egyenes hangcsillapító, dp=max. 50Pa SLRS 200 200 1200 1600 1000
1200x1600mm, l=1000mm</t>
  </si>
  <si>
    <t>Négyszögkeresztmetszetű egyenes hangcsillapító tisztító nyílással zsíros közegre
szellőzővezetéki elem elhelyezése, tartószerkezettel, lemez vtg. 0,9-1,1 kulisszás egyenes hangcsillapító, dp=max. 50Pa DLDR 1000 400 1500 10 16
1000x400mm, l=1500mm</t>
  </si>
  <si>
    <t>Négyszögkeresztmetszetű egyenes hangcsillapító tisztító nyílással zsíros közegre
szellőzővezetéki elem elhelyezése, tartószerkezettel, lemez vtg. 0,9-1,1 kulisszás egyenes hangcsillapító, dp=max. 50PaDLDR 900 600 1500 10 18
900x600mm, l=1500mm</t>
  </si>
  <si>
    <t>Négyszögkeresztmetszetű egyenes hangcsillapító tisztító nyílással zsíros közegre
szellőzővezetéki elem elhelyezése, tartószerkezettel, lemez vtg. 0,9-1,1 kulisszás egyenes hangcsillapító, dp=max. 50PaDLDR 1200 300 500 10 22
1200x300mm, l=500mm</t>
  </si>
  <si>
    <t>Négyszögkeresztmetszetű egyenes hangcsillapító tisztító nyílással zsíros közegre
szellőzővezetéki elem elhelyezése, tartószerkezettel, lemez vtg. 0,9-1,1 kulisszás egyenes hangcsillapító, dp=max. 50Pa DLDR 1200 600 1000 10 26
1200x600mm, l=1000mm</t>
  </si>
  <si>
    <t>Négyszögkeresztmetszetű könyök hangcsillapító
szellőzővezetéki elem elhelyezése, tartószerkezettel, lemez vtg. 0,9-1,1 kulisszás egyenes hangcsillapító, dp=max. 50Pa BDLD 1200 2100 30 12 150 150
1200x2100mm</t>
  </si>
  <si>
    <t>Négyszögkeresztmetszetű könyök hangcsillapító
szellőzővezetéki elem elhelyezése, tartószerkezettel, lemez vtg. 0,9-1,1 kulisszás egyenes hangcsillapító, dp=max. 50Pa BDLD 2100 1200 30 20 150 150
2100x1200mm</t>
  </si>
  <si>
    <t>Kör keresztmetszetű egyenes hangcsillapító perforált belső felülettel 50 mm falvastagsággal, gumitömítéses LINDAB SLU 125 600 50, DN125, l=600mm</t>
  </si>
  <si>
    <t>Kör keresztmetszetű egyenes hangcsillapító perforált belső felülettel 50 mm falvastagsággal, gumitömítéses LINDABSLU 160 600 50, DN160, l=600mm</t>
  </si>
  <si>
    <t>Kör keresztmetszetű egyenes hangcsillapító perforált belső felülettel 50 mm falvastagsággal, gumitömítéses LINDABSLU 200 600 50, DN200, l=600mm</t>
  </si>
  <si>
    <t>Kör keresztmetszetű egyenes hangcsillapító perforált belső felülettel 50 mm falvastagsággal, gumitömítéses LINDABSLU 200 1200 50, DN200, l=1200mm</t>
  </si>
  <si>
    <t>Kör keresztmetszetű egyenes hangcsillapító perforált belső felülettel 50 mm falvastagsággal, gumitömítéses LINDABSLU 250 600 50, DN250, l=600mm</t>
  </si>
  <si>
    <t>Kör keresztmetszetű egyenes hangcsillapító perforált belső felülettel 50 mm falvastagsággal, gumitömítéses LINDABSLU 250 1200 50, DN250, l=1200mm</t>
  </si>
  <si>
    <t>Kör keresztmetszetű motoros tűzcsappantyú, EIS90 besorolású, műszaki engedéllyel rendelkező hőszigetelt csappantyúval ellátva, rugóvisszatérítéses motorral, U=230V, helyszínre szállítva, felszerelve átm. 100mm</t>
  </si>
  <si>
    <t>Kör keresztmetszetű motoros tűzcsappantyú, EIS90 besorolású, műszaki engedéllyel rendelkező hőszigetelt csappantyúval ellátva, rugóvisszatérítéses motorral, U=230V, helyszínre szállítva, felszerelve átm. 125mm</t>
  </si>
  <si>
    <t>Kör keresztmetszetű motoros tűzcsappantyú, EIS90 besorolású, műszaki engedéllyel rendelkező hőszigetelt csappantyúval ellátva, rugóvisszatérítéses motorral, U=230V, helyszínre szállítva, felszerelveátm. 160mm</t>
  </si>
  <si>
    <t>Kör keresztmetszetű motoros tűzcsappantyú, EIS90 besorolású, műszaki engedéllyel rendelkező hőszigetelt csappantyúval ellátva, rugóvisszatérítéses motorral, U=230V, helyszínre szállítva, felszerelve átm. 200mm</t>
  </si>
  <si>
    <t>Kör keresztmetszetű motoros tűzcsappantyú, EIS90 besorolású, műszaki engedéllyel rendelkező hőszigetelt csappantyúval ellátva, rugóvisszatérítéses motorral, U=230V, helyszínre szállítva, felszerelve átm. 400mm</t>
  </si>
  <si>
    <t>Kör keresztmetszetű motoros tűzcsappantyú, EIS90 besorolású, műszaki engedéllyel rendelkező hőszigetelt csappantyúval ellátva, rugóvisszatérítéses motorral, U=230V, helyszínre szállítva, felszerelve átm. 450mm</t>
  </si>
  <si>
    <t>Négyszög keresztmetszetű motoros tűzcsappantyú, EIS90 besorolású, műszaki engedéllyel rendelkező hőszigetelt csappantyúval ellátva, rugóvisszatérítéses motorral, U=230V, helyszínre szállítva, felszerelve 400x200mm</t>
  </si>
  <si>
    <t>Négyszög keresztmetszetű motoros tűzcsappantyú, EIS90 besorolású, műszaki engedéllyel rendelkező hőszigetelt csappantyúval ellátva, rugóvisszatérítéses motorral, U=230V, helyszínre szállítva, felszerelve 600x400mm</t>
  </si>
  <si>
    <t>Négyszög keresztmetszetű motoros tűzcsappantyú, EIS90 besorolású, műszaki engedéllyel rendelkező hőszigetelt csappantyúval ellátva, rugóvisszatérítéses motorral, U=230V, helyszínre szállítva, felszerelve 700x400mm</t>
  </si>
  <si>
    <t>Négyszög keresztmetszetű motoros tűzcsappantyú, EIS90 besorolású, műszaki engedéllyel rendelkező hőszigetelt csappantyúval ellátva, rugóvisszatérítéses motorral, U=230V, helyszínre szállítva, felszerelve800x400mm</t>
  </si>
  <si>
    <t>Négyszög keresztmetszetű motoros tűzcsappantyú, EIS90 besorolású, műszaki engedéllyel rendelkező hőszigetelt csappantyúval ellátva, rugóvisszatérítéses motorral, U=230V, helyszínre szállítva, felszerelve900x400mm</t>
  </si>
  <si>
    <t>Négyszög keresztmetszetű motoros tűzcsappantyú, EIS90 besorolású, műszaki engedéllyel rendelkező hőszigetelt csappantyúval ellátva, rugóvisszatérítéses motorral, U=230V, helyszínre szállítva, felszerelve900x700mm</t>
  </si>
  <si>
    <t>Négyszög keresztmetszetű motoros tűzcsappantyú, EIS90 besorolású, műszaki engedéllyel rendelkező hőszigetelt csappantyúval ellátva, rugóvisszatérítéses motorral, U=230V, helyszínre szállítva, felszerelve 1000x400mm</t>
  </si>
  <si>
    <t>Négyszög keresztmetszetű motoros tűzcsappantyú, EIS90 besorolású, műszaki engedéllyel rendelkező hőszigetelt csappantyúval ellátva, rugóvisszatérítéses motorral, U=230V, helyszínre szállítva, felszerelve 1100x350mm</t>
  </si>
  <si>
    <t>Négyszög keresztmetszetű motoros tűzcsappantyú, EIS90 besorolású, műszaki engedéllyel rendelkező hőszigetelt csappantyúval ellátva, rugóvisszatérítéses motorral, U=230V, helyszínre szállítva, felszerelve 1200x700mm</t>
  </si>
  <si>
    <t>Négyszög keresztmetszetű motoros tűzcsappantyú, EIS90 besorolású, műszaki engedéllyel rendelkező hőszigetelt csappantyúval ellátva, rugóvisszatérítéses motorral, U=230V, helyszínre szállítva, felszerelve 1300x350mm</t>
  </si>
  <si>
    <t>Négyszög keresztmetszetű motoros tűzcsappantyú, EIS90 besorolású, műszaki engedéllyel rendelkező hőszigetelt csappantyúval ellátva, rugóvisszatérítéses motorral, U=230V, helyszínre szállítva, felszerelve 1400x800mm</t>
  </si>
  <si>
    <t xml:space="preserve">Vastagfalú PE lefolyó és csapadékvíz cső műanyagból, szakaszos tömörségi próbával, csúszó csőtartószerkezettel, csőidomokkal. Anyaga: polietilén álpadlóban, vasbeton lemez alatt vagy szabadon szerelve átm.125 x 4,9 mm </t>
  </si>
  <si>
    <t>Vastagfalú PE lefolyó és csapadékvíz cső műanyagból, szakaszos tömörségi próbával, csúszó csőtartószerkezettel, csőidomokkal. Anyaga: polietilén álpadlóban, vasbeton lemez alatt vagy szabadon szerelve átm.160 x 6,2 mm</t>
  </si>
  <si>
    <t>Vastagfalú PE lefolyó és csapadékvíz cső műanyagból, szakaszos tömörségi próbával, csúszó csőtartószerkezettel, csőidomokkal. Anyaga: polietilén álpadlóban, vasbeton lemez alatt vagy szabadon szerelve átm.200 x 7,7 mm</t>
  </si>
  <si>
    <t>WAVIN   polipropilén lefolyóvezeték szerelése szabadon vagy padlócsatornában ajakos gumigyűrű tömítésű tokos kötésekkel, csőtartókkal, szakaszos tömörségi próbával, csőidomokkal, 1,00 m hosszú csövekbő  WAVIN ED PP tokos lefolyócső, gumitömítéssel átm.32</t>
  </si>
  <si>
    <t>WAVIN   polipropilén lefolyóvezeték szerelése szabadon vagy padlócsatornában ajakos gumigyűrű tömítésű tokos kötésekkel, csőtartókkal, szakaszos tömörségi próbával, csőidomokkal, 1,00 m hosszú csövekbő  WAVIN ED PP tokos lefolyócső, gumitömítéssel átm.40</t>
  </si>
  <si>
    <t>WAVIN   polipropilén lefolyóvezeték szerelése szabadon vagy padlócsatornában ajakos gumigyűrű tömítésű tokos kötésekkel, csőtartókkal, szakaszos tömörségi próbával, csőidomokkal, 1,00 m hosszú csövekbő  WAVIN ED PP tokos lefolyócső, gumitömítéssel átm.50</t>
  </si>
  <si>
    <t>WAVIN   polipropilén lefolyóvezeték szerelése szabadon vagy padlócsatornában ajakos gumigyűrű tömítésű tokos kötésekkel, csőtartókkal, szakaszos tömörségi próbával, csőidomokkal, 1,00 m hosszú csövekbő  WAVIN ED PP tokos lefolyócső, gumitömítéssel átm.75</t>
  </si>
  <si>
    <t xml:space="preserve">WAVIN KGPVC lefolyóvezeték szerelése földben  ajakos gumigyűrű tömítésű tokos kötésekkel, csőtartókkal, szakaszos tömörségi próbával, csőidomokkal, 3,00 m hosszú csövekből,  WAVIN KGPVC tokos lefolyócső, gumitömítéssel, átm.125 x 4,9 mm </t>
  </si>
  <si>
    <t xml:space="preserve">WAVIN KGPVC lefolyóvezeték szerelése földben  ajakos gumigyűrű tömítésű tokos kötésekkel, csőtartókkal, szakaszos tömörségi próbával, csőidomokkal, 3,00 m hosszú csövekből,  WAVIN KGPVC tokos lefolyócső, gumitömítéssel, átm.160 x 3,2 mm </t>
  </si>
  <si>
    <t xml:space="preserve">WAVIN KGPVC lefolyóvezeték szerelése földben  ajakos gumigyűrű tömítésű tokos kötésekkel, csőtartókkal, szakaszos tömörségi próbával, csőidomokkal, 3,00 m hosszú csövekből,  WAVIN KGPVC tokos lefolyócső, gumitömítéssel, átm.200 x 3,9 mm </t>
  </si>
  <si>
    <t>Rozsdamentes acélcsővezeték szerelése szabadon, horonyba, présidomos kötésekkel, csőidomokkal, tartószerkezettel, szakaszos nyomáspróbával MSZ EN ISO 1127:1999 szabványak megfelelő minőségű DN65-ös méretben</t>
  </si>
  <si>
    <t>Kekelit KELOX ULTRAX ötrétegű cső szerelése szabadon, faliékre rögzített tartószerkezetre, padlóban presszidomos kötésekkel, idomokkal, szakaszos nyomáspróbával, cső anyaga: Pe-RT 
átm. 16 x 2,0mm 10 bar, 70 C fok</t>
  </si>
  <si>
    <t>Kekelit KELOX ULTRAX ötrétegű cső szerelése szabadon, faliékre rögzített tartószerkezetre, padlóban presszidomos kötésekkel, idomokkal, szakaszos nyomáspróbával, cső anyaga: Pe-RT  átm. 20 x 2,25 mm 10 bar, 70 C fok</t>
  </si>
  <si>
    <t>Kekelit KELOX ULTRAX ötrétegű cső szerelése szabadon, faliékre rögzített tartószerkezetre, padlóban presszidomos kötésekkel, idomokkal, szakaszos nyomáspróbával, cső anyaga: Pe-RT átm. 25 x 2,5 mm 10 bar, 70 C fok</t>
  </si>
  <si>
    <t>Kekelit KELOX ULTRAX ötrétegű cső szerelése szabadon, faliékre rögzített tartószerkezetre, padlóban presszidomos kötésekkel, idomokkal, szakaszos nyomáspróbával, cső anyaga: Pe-RT átm. 32 x 3,0 mm 10 bar, 70 C fok</t>
  </si>
  <si>
    <t>KE-KELIT KELEN KE08 PN16  nagy nyomáson PP-r, szerelése szabadon, faliékre rögzített tartószerkezetre, polifúziós hegesztett kötésekkel, idomokkal, szakaszos nyomáspróbával,
átm. 20x2,8 mm 16 bar</t>
  </si>
  <si>
    <t>KE-KELIT KELEN KE08 PN16  nagy nyomáson PP-r, szerelése szabadon, faliékre rögzített tartószerkezetre, polifúziós hegesztett kötésekkel, idomokkal, szakaszos nyomáspróbával, átm. 25x3,5 mm 16 bar</t>
  </si>
  <si>
    <t>KE-KELIT KELEN KE08 PN16  nagy nyomáson PP-r, szerelése szabadon, faliékre rögzített tartószerkezetre, polifúziós hegesztett kötésekkel, idomokkal, szakaszos nyomáspróbával, átm. 32x4,4 mm 16 bar</t>
  </si>
  <si>
    <t>KE-KELIT KELEN KE08 PN16  nagy nyomáson PP-r, szerelése szabadon, faliékre rögzített tartószerkezetre, polifúziós hegesztett kötésekkel, idomokkal, szakaszos nyomáspróbával, átm. 40x5,5 mm 16 bar</t>
  </si>
  <si>
    <t>KE-KELIT KELEN KE08 PN16  nagy nyomáson PP-r, szerelése szabadon, faliékre rögzített tartószerkezetre, polifúziós hegesztett kötésekkel, idomokkal, szakaszos nyomáspróbával, átm. 63x8,6 mm 16 bar</t>
  </si>
  <si>
    <t>Épületgépészeti és ipari csővezeték szigetelése szintetikus gumi alapú,  polietilén anyagú csőhéjjal, teljes felületen ragasztva, AF/ARMAFLEX típusú, csőhéj, anyaga: szintetikus gumi, szaniter, légtechnikai, klima és hűtési csővezetékre, 13 mm vastag AF-13MM, 20 mm átm. csővezetékre</t>
  </si>
  <si>
    <t>Épületgépészeti és ipari csővezeték szigetelése szintetikus gumi alapú,  polietilén anyagú csőhéjjal, teljes felületen ragasztva, AF/ARMAFLEX típusú, csőhéj, anyaga: szintetikus gumi, szaniter, légtechnikai, klima és hűtési csővezetékre, 13 mm vastag AF-13MM, 25 mm átm. csővezetékre</t>
  </si>
  <si>
    <t>Épületgépészeti és ipari csővezeték szigetelése szintetikus gumi alapú,  polietilén anyagú csőhéjjal, teljes felületen ragasztva, AF/ARMAFLEX típusú, csőhéj, anyaga: szintetikus gumi, szaniter, légtechnikai, klima és hűtési csővezetékre, 13 mm vastag AF-13MM, 32 mm átm. csővezetékre</t>
  </si>
  <si>
    <t>Épületgépészeti és ipari csővezeték szigetelése szintetikus gumi alapú,  polietilén anyagú csőhéjjal, teljes felületen ragasztva, AF/ARMAFLEX típusú, csőhéj, anyaga: szintetikus gumi, szaniter, légtechnikai, klima és hűtési csővezetékre, 13 mm vastag AF-13MM, 40 mm átm. csővezetékre</t>
  </si>
  <si>
    <t>Épületgépészeti és ipari csővezeték szigetelése szintetikus gumi alapú,  polietilén anyagú csőhéjjal, teljes felületen ragasztva, AF/ARMAFLEX típusú, csőhéj, anyaga: szintetikus gumi, szaniter, légtechnikai, klima és hűtési csővezetékre, 13 mm vastag AF-13MM, 50 mm átm. csővezetékre</t>
  </si>
  <si>
    <t>Épületgépészeti és ipari csővezeték szigetelése szintetikus gumi alapú,  polietilén anyagú csőhéjjal, teljes felületen ragasztva, AF/ARMAFLEX típusú, csőhéj, anyaga: szintetikus gumi, szaniter, légtechnikai, klima és hűtési csővezetékre, 13 mm vastag AF-13MM, 65 mm átm. csővezetékre</t>
  </si>
  <si>
    <t>Épületgépészeti és ipari csővezeték szigetelése szintetikus gumi alapú,  polietilén anyagú csőhéjjal, teljes felületen ragasztva, AF/ARMAFLEX típusú, csőhéj, anyaga: szintetikus gumi, szaniter, légtechnikai, klima és hűtési csővezetékre, 13 mm vastag AF-13MM, 110 mm átm. csővezetékre</t>
  </si>
  <si>
    <t>Épületgépészeti és ipari csővezeték szigetelése szintetikus gumi alapú,  polietilén anyagú csőhéjjal, teljes felületen ragasztva, AF/ARMAFLEX típusú, csőhéj, anyaga: szintetikus gumi, szaniter, légtechnikai, klima és hűtési csővezetékre, 13 mm vastag AF-13MM, 125 mm átm. csővezetékre</t>
  </si>
  <si>
    <t>Épületgépészeti és ipari csővezeték szigetelése szintetikus gumi alapú,  polietilén anyagú csőhéjjal, teljes felületen ragasztva, AF/ARMAFLEX típusú, csőhéj, anyaga: szintetikus gumi, szaniter, légtechnikai, klima és hűtési csővezetékre, 19 mm vastag AF-19MM, 40 mm átm. csővezetékre</t>
  </si>
  <si>
    <t>Épületgépészeti és ipari csővezeték szigetelése szintetikus gumi alapú,  polietilén anyagú csőhéjjal, teljes felületen ragasztva, AF/ARMAFLEX típusú, csőhéj, anyaga: szintetikus gumi, szaniter, légtechnikai, klima és hűtési csővezetékre, 19 mm vastag AF-19MM, 63 mm átm. csővezetékre</t>
  </si>
  <si>
    <t>Épületgépészeti és ipari csővezeték szigetelése szintetikus gumi alapú,  polietilén anyagú csőhéjjal, teljes felületen ragasztva, AF/ARMAFLEX típusú, csőhéj, anyaga: szintetikus gumi, szaniter, légtechnikai, klima és hűtési csővezetékre, 19 mm vastag AF-19MM, 110 mm átm. csővezetékre</t>
  </si>
  <si>
    <t>Gázipari, víz-fűtés szerelési felhasználású gömbcsap, sárgarézből (kék fogantyúval), felszerelve, belső menettel 3/4"-os</t>
  </si>
  <si>
    <t>Gázipari, víz-fűtés szerelési felhasználású gömbcsap, sárgarézből (kék fogantyúval), felszerelve, belső menettel 1"-os</t>
  </si>
  <si>
    <t>Gázipari, víz-fűtés szerelési felhasználású gömbcsap, sárgarézből (kék fogantyúval), felszerelve, belső menettel 1 1/4"-os</t>
  </si>
  <si>
    <t>Gázipari, víz-fűtés szerelési felhasználású gömbcsap, sárgarézből (kék fogantyúval), felszerelve, belső menettel 2"-os</t>
  </si>
  <si>
    <t>Gázipari, víz-fűtés szerelési felhasználású gömbcsap, sárgarézből (kék fogantyúval), felszerelve, belső menettel 2 1/2"-os</t>
  </si>
  <si>
    <t>Visszacsapó szelep, belső menetes 3/4"-os</t>
  </si>
  <si>
    <t>Visszacsapó szelep, belső menetes 1"-os</t>
  </si>
  <si>
    <t>Visszacsapó szelep, belső menetes 2"-os</t>
  </si>
  <si>
    <t>Tűzvédelmi mandzsetta lezárandó műanyag haszoncsőre DN75</t>
  </si>
  <si>
    <t>Tűzvédelmi mandzsetta lezárandó műanyag haszoncsőre DN90</t>
  </si>
  <si>
    <t>Tűzvédelmi mandzsetta lezárandó műanyag haszoncsőre DN110</t>
  </si>
  <si>
    <t>Tűzvédelmi mandzsetta lezárandó műanyag haszoncsőreDN125</t>
  </si>
  <si>
    <t>Átmeneti idom, lemez alatti csövekhez épület vonala alatt, vízellátás vezetékekhez.  Anyagváltás: PE80 SDR11-ről PPr-re. 20x2,0 mm átm.-re</t>
  </si>
  <si>
    <t>Átmeneti idom, lemez alatti csövekhez épület vonala alatt, vízellátás vezetékekhez.  Anyagváltás: PE80 SDR11-ről PPr-re. 32x3,00 mm átm.-re</t>
  </si>
  <si>
    <t>Átmeneti idom, lemez alatti csövekhez épület vonala alatt, vízellátás vezetékekhez.  Anyagváltás: PE80 SDR11-ről PPr-re. 63x5,80 mm átm.-re</t>
  </si>
  <si>
    <t>Átmeneti idom, lemez alatti csövekhez épület vonala alatt, vízellátás vezetékekhez.  Anyagváltás: PE80 SDR11-ről PPr-re. 75x6,9 mm átm.-re</t>
  </si>
  <si>
    <t>Átmeneti idom, lemez alatti csövekhez épület vonala alatt, vízellátás vezetékekhez.  Anyagváltás: PE80 SDR11-ről PPr-re. 90x8,20 mm átm.-re</t>
  </si>
  <si>
    <t>Átmeneti idom, lemez alatti csövekhez épület vonala alatt, szennyvíz-, csapadékvíz vezetékekhez.  Anyagváltás: KGPVC-ről PE-HD-ra. DN110</t>
  </si>
  <si>
    <t>Átmeneti idom, lemez alatti csövekhez épület vonala alatt, szennyvíz-, csapadékvíz vezetékekhez.  Anyagváltás: KGPVC-ről PE-HD-ra. DN125</t>
  </si>
  <si>
    <t>Átmeneti idom, lemez alatti csövekhez épület vonala alatt, szennyvíz-, csapadékvíz vezetékekhez.  Anyagváltás: KGPVC-ről PE-HD-ra. DN160</t>
  </si>
  <si>
    <t>Átmeneti idom, lemez alatti csövekhez épület vonala alatt, szennyvíz-, csapadékvíz vezetékekhez.  Anyagváltás: KGPVC-ről PE-HD-ra. DN200</t>
  </si>
  <si>
    <t>Átmeneti idom, lemez alatti csövekhez épület vonala alatt, szennyvíz-, csapadékvíz vezetékekhez.  Anyagváltás: KGPVC-ről PE-HD-ra.DN250</t>
  </si>
  <si>
    <t>ESBE VTA322 Termosztatikus keverőszelep
Hőmérsékletállítási tartomány: 35-60°C
aszimmetrikus folyási irány, forrázás biztos 3/4"-os</t>
  </si>
  <si>
    <r>
      <rPr>
        <b/>
        <sz val="10"/>
        <rFont val="Calibri"/>
        <family val="2"/>
        <charset val="238"/>
        <scheme val="minor"/>
      </rPr>
      <t>ATS FM</t>
    </r>
    <r>
      <rPr>
        <sz val="10"/>
        <rFont val="Calibri"/>
        <family val="2"/>
        <charset val="238"/>
        <scheme val="minor"/>
      </rPr>
      <t xml:space="preserve"> (rádió frekvenciás), vezeték nélküli </t>
    </r>
    <r>
      <rPr>
        <b/>
        <sz val="10"/>
        <rFont val="Calibri"/>
        <family val="2"/>
        <charset val="238"/>
        <scheme val="minor"/>
      </rPr>
      <t>mobil indukciós hurokerősítő szett</t>
    </r>
    <r>
      <rPr>
        <sz val="10"/>
        <rFont val="Calibri"/>
        <family val="2"/>
        <charset val="238"/>
        <scheme val="minor"/>
      </rPr>
      <t>, részei: 1 db 360o-os mikrofonos adó készülék; 1 db nyakba akasztható indukciós hurok vevő készülék; akkumulátor töltőegység. A különböző választható csatornák (16 csatorna) biztosítják, hogy több készülékpár is üzemelhet egymás közelében anélkül, hogy zavarnák egymást. A vevőhöz normál fülhallgató is csatlakoztatható. Pl.: InductTrade ITS-100SET NEW Mobil indukciós hurok SZETT</t>
    </r>
  </si>
  <si>
    <r>
      <rPr>
        <b/>
        <sz val="10"/>
        <rFont val="Calibri"/>
        <family val="2"/>
        <charset val="238"/>
        <scheme val="minor"/>
      </rPr>
      <t>akadálymentes öltözőszekrény</t>
    </r>
    <r>
      <rPr>
        <sz val="10"/>
        <rFont val="Calibri"/>
        <family val="2"/>
        <charset val="238"/>
        <scheme val="minor"/>
      </rPr>
      <t>, 2 rekeszes, hosszúajtós, mágneszáras</t>
    </r>
  </si>
  <si>
    <r>
      <rPr>
        <b/>
        <sz val="10"/>
        <rFont val="Calibri"/>
        <family val="2"/>
        <charset val="238"/>
        <scheme val="minor"/>
      </rPr>
      <t>beltéri és erkélyi vezetősáv</t>
    </r>
    <r>
      <rPr>
        <sz val="10"/>
        <rFont val="Calibri"/>
        <family val="2"/>
        <charset val="238"/>
        <scheme val="minor"/>
      </rPr>
      <t>: burkolatba utólagosan fúrt és ragasztott "pálcás" rozsdamentes acél elemekből. A rögzítési garancia min. 5 év legyen. Az elemek alul 2-4 cm szélességűek, a síkból 2-4 mm magasságban állnak ki (ragasztással együtt), felületük nem káprázik és nem csillog, valamint min. R13 csúszásgátló. A "pálcák" a haladási iránnyal párhuzamosak, egymás mellett 4 db-ból áll a vezetősáv, 30 cm szélességben. 1 fm-en 26 cm hosszú elemekből 14,4 db (mennyiség ezzel számolt!), 29 cm hosszú elemekből 12,9 db szükséges. A pálcák között hosszirányban max. 2 cm távolság lehet. A vezetősáv legalább 30 cm össz-szélességű, elemeinek keresztmetszete lekerekített élű trapéz</t>
    </r>
  </si>
  <si>
    <r>
      <rPr>
        <b/>
        <sz val="10"/>
        <rFont val="Calibri"/>
        <family val="2"/>
        <charset val="238"/>
        <scheme val="minor"/>
      </rPr>
      <t>beltéri és erkélyi figyelmeztető előjelzés</t>
    </r>
    <r>
      <rPr>
        <sz val="10"/>
        <rFont val="Calibri"/>
        <family val="2"/>
        <charset val="238"/>
        <scheme val="minor"/>
      </rPr>
      <t>: burkolatba utólagosan fúrt és ragasztott kör alaprajzú rozsdamentes acél elemekből. A rögzítési garancia min. 5 év legyen. Az elemek alul 2-4 cm átmérőjűek, a síkból 2-4 mm magasságban állnak ki (ragasztással együtt), felületük nem káprázik és nem csillog, valamint min. R13 csúszásgátló. A "szegecsek" a haladási irányra diagonális, 7 cm oldalélű négyzethálóra illesztettek, 1 m</t>
    </r>
    <r>
      <rPr>
        <vertAlign val="superscript"/>
        <sz val="10"/>
        <rFont val="Calibri"/>
        <family val="2"/>
        <charset val="238"/>
        <scheme val="minor"/>
      </rPr>
      <t>2</t>
    </r>
    <r>
      <rPr>
        <sz val="10"/>
        <rFont val="Calibri"/>
        <family val="2"/>
        <charset val="238"/>
        <scheme val="minor"/>
      </rPr>
      <t xml:space="preserve"> felületen 234 db, 60 cm szélességben 1 fm-en 137 db szükséges. A figyelmeztető előjelzés legalább 60 cm össz-mélységű, teljes lépcsőkar össz-szélességű. A figyelmeztető előjelzés elemei lekerekített élű csonkakúpok</t>
    </r>
  </si>
  <si>
    <r>
      <t xml:space="preserve">lábakon álló </t>
    </r>
    <r>
      <rPr>
        <b/>
        <sz val="10"/>
        <rFont val="Calibri"/>
        <family val="2"/>
        <charset val="238"/>
        <scheme val="minor"/>
      </rPr>
      <t>fix priccs</t>
    </r>
    <r>
      <rPr>
        <sz val="10"/>
        <rFont val="Calibri"/>
        <family val="2"/>
        <charset val="238"/>
        <scheme val="minor"/>
      </rPr>
      <t xml:space="preserve"> átöltözéshez. Mosható-fertőtleníthető, de puha, 45 cm magas fekvőfelülettel</t>
    </r>
  </si>
  <si>
    <r>
      <rPr>
        <b/>
        <sz val="10"/>
        <rFont val="Calibri"/>
        <family val="2"/>
        <charset val="238"/>
        <scheme val="minor"/>
      </rPr>
      <t>ATS FM</t>
    </r>
    <r>
      <rPr>
        <sz val="10"/>
        <rFont val="Calibri"/>
        <family val="2"/>
        <charset val="238"/>
        <scheme val="minor"/>
      </rPr>
      <t xml:space="preserve"> (rádió frekvenciás), vezeték nélküli mobil indukciós hurokerősítő rendszerhez tartozó </t>
    </r>
    <r>
      <rPr>
        <b/>
        <sz val="10"/>
        <rFont val="Calibri"/>
        <family val="2"/>
        <charset val="238"/>
        <scheme val="minor"/>
      </rPr>
      <t>nyakba akasztható indukciós hurok vevő</t>
    </r>
    <r>
      <rPr>
        <sz val="10"/>
        <rFont val="Calibri"/>
        <family val="2"/>
        <charset val="238"/>
        <scheme val="minor"/>
      </rPr>
      <t xml:space="preserve"> készülék, melyhez normál fülhallgató is csatlakoztatható. Pl.: InductTrade ITS-100R</t>
    </r>
  </si>
  <si>
    <r>
      <rPr>
        <b/>
        <sz val="10"/>
        <rFont val="Calibri"/>
        <family val="2"/>
        <charset val="238"/>
        <scheme val="minor"/>
      </rPr>
      <t>manuális összecsukható menekítő hordszék</t>
    </r>
    <r>
      <rPr>
        <sz val="10"/>
        <rFont val="Calibri"/>
        <family val="2"/>
        <charset val="238"/>
        <scheme val="minor"/>
      </rPr>
      <t>. Specifikációját ld.: akadálymentesítési munkarészben</t>
    </r>
  </si>
  <si>
    <t>Varratnélküli fekete acélcsőből készült fűtési vezeték, csőhajlításokkal, csőhüvelyekkel, VIEGA MEGAPRESS idomokkal, kötésekkel, szakaszos nyomáspróbával. Anyagminőség: MSZ 120/1 A 37X, szabadon szerelve, csőbilincsekkel, felületvédelem nélkül 1/2"</t>
  </si>
  <si>
    <t>Varratnélküli fekete acélcsőből készült fűtési vezeték, csőhajlításokkal, csőhüvelyekkel, VIEGA MEGAPRESS idomokkal, kötésekkel, szakaszos nyomáspróbával. Anyagminőség: MSZ 120/1 A 37X, szabadon szerelve, csőbilincsekkel, felületvédelem nélkül 3/4"</t>
  </si>
  <si>
    <t>Varratnélküli fekete acélcsőből készült fűtési vezeték, csőhajlításokkal, csőhüvelyekkel, VIEGA MEGAPRESS idomokkal, kötésekkel, szakaszos nyomáspróbával. Anyagminőség: MSZ 120/1 A 37X, szabadon szerelve, csőbilincsekkel, felületvédelem nélkül 1"</t>
  </si>
  <si>
    <t>Varratnélküli fekete acélcsőből készült fűtési vezeték, csőhajlításokkal, csőhüvelyekkel, VIEGA MEGAPRESS idomokkal, kötésekkel, szakaszos nyomáspróbával. Anyagminőség: MSZ 120/1 A 37X, szabadon szerelve, csőbilincsekkel, felületvédelem nélkül 1 1/4"</t>
  </si>
  <si>
    <t>Varratnélküli fekete acélcsőből készült fűtési vezeték, csőhajlításokkal, csőhüvelyekkel, VIEGA MEGAPRESS idomokkal, kötésekkel, szakaszos nyomáspróbával. Anyagminőség: MSZ 120/1 A 37X, szabadon szerelve, csőbilincsekkel, felületvédelem nélkül1 1/2"</t>
  </si>
  <si>
    <t>Hosszvarratos acélcsőből készült fűtési vezeték, VIEGA MEGAPRESS idomokkal, kötésekkel, szakaszos nyomáspróbával. Anyagminőség:  MSZ 29-86 A 37X, szabadon szerelve, tartószerkezetekkel, felületvédelem nélkül 57,0 x 2,9 mm</t>
  </si>
  <si>
    <t>Hosszvarratos acélcsőből készült fűtési vezeték, VIEGA MEGAPRESS idomokkal, kötésekkel, szakaszos nyomáspróbával. Anyagminőség:  MSZ 29-86 A 37X, szabadon szerelve, tartószerkezetekkel, felületvédelem nélkül 76,1 x 2,9 mm</t>
  </si>
  <si>
    <t>Hosszvarratos acélcsőből készült fűtési vezeték, VIEGA MEGAPRESS idomokkal, kötésekkel, szakaszos nyomáspróbával. Anyagminőség:  MSZ 29-86 A 37X, szabadon szerelve, tartószerkezetekkel, felületvédelem nélkül 88,9 x 3,2 mm</t>
  </si>
  <si>
    <t>Hosszvarratos acélcsőből készült fűtési vezeték, VIEGA MEGAPRESS idomokkal, kötésekkel, szakaszos nyomáspróbával. Anyagminőség:  MSZ 29-86 A 37X, szabadon szerelve, tartószerkezetekkel, felületvédelem nélkül 108,0 x 3,6 mm</t>
  </si>
  <si>
    <t>Épületgépészeti és ipari csővezeték szigetelése szintetikus gumi, szintetikus kaucsuk, polietilén vagy poliuretán anyagú csőhéjjal, teljes felületen ragasztva, ARMAFLEX AC típusú csőhéj, anyaga: szintetikus kaucsuk, szaniter, légtechnikai, klima és hűtési csővezetékre, 13 mm vastag, 22 mm átm. csővezetékre</t>
  </si>
  <si>
    <t>Épületgépészeti és ipari csővezeték szigetelése szintetikus gumi, szintetikus kaucsuk, polietilén vagy poliuretán anyagú csőhéjjal, teljes felületen ragasztva, ARMAFLEX AC típusú csőhéj, anyaga: szintetikus kaucsuk, szaniter, légtechnikai, klima és hűtési csővezetékre, 13 mm vastag, 28 mm átm. csővezetékre</t>
  </si>
  <si>
    <t>Épületgépészeti és ipari csővezeték szigetelése szintetikus gumi, szintetikus kaucsuk, polietilén vagy poliuretán anyagú csőhéjjal, teljes felületen ragasztva, ARMAFLEX AC típusú csőhéj, anyaga: szintetikus kaucsuk, szaniter, légtechnikai, klima és hűtési csővezetékre, 13 mm vastag, 35 mm átm. csővezetékre</t>
  </si>
  <si>
    <t>Épületgépészeti és ipari csővezeték szigetelése szintetikus gumi, szintetikus kaucsuk, polietilén vagy poliuretán anyagú csőhéjjal, teljes felületen ragasztva, ARMAFLEX AC típusú csőhéj, anyaga: szintetikus kaucsuk, szaniter, légtechnikai, klima és hűtési csővezetékre, 13 mm vastag , 42 mm átm. csővezetékre</t>
  </si>
  <si>
    <t>Épületgépészeti és ipari csővezeték szigetelése szintetikus gumi, szintetikus kaucsuk, polietilén vagy poliuretán anyagú csőhéjjal, teljes felületen ragasztva, ARMAFLEX AC típusú csőhéj, anyaga: szintetikus kaucsuk, szaniter, légtechnikai, klima és hűtési csővezetékre, 13 mm vastag, 18 mm átm. csővezetékre</t>
  </si>
  <si>
    <t>Épületgépészeti és ipari csővezeték szigetelése szintetikus gumi, szintetikus kaucsuk, polietilén vagy poliuretán anyagú csőhéjjal, teljes felületen ragasztva, ARMAFLEX AC típusú csőhéj, anyaga: szintetikus kaucsuk, szaniter, légtechnikai, klima és hűtési csővezetékre, 19 mm vastag, 76 mm átm. csővezetékre</t>
  </si>
  <si>
    <t>Épületgépészeti és ipari csővezeték szigetelése szintetikus gumi, szintetikus kaucsuk, polietilén vagy poliuretán anyagú csőhéjjal, teljes felületen ragasztva, ARMAFLEX AC típusú csőhéj, anyaga: szintetikus kaucsuk, szaniter, légtechnikai, klima és hűtési csővezetékre, 19 mm vastag, 89 mm átm. csővezetékre</t>
  </si>
  <si>
    <t>Épületgépészeti és ipari csővezeték szigetelése szintetikus gumi, szintetikus kaucsuk, polietilén vagy poliuretán anyagú csőhéjjal, teljes felületen ragasztva, ARMAFLEX AC típusú csőhéj, anyaga: szintetikus kaucsuk, szaniter, légtechnikai, klima és hűtési csővezetékre, 19 mm vastag, 108 mm átm. csővezetékre</t>
  </si>
  <si>
    <t>Épületgépészeti és ipari csővezeték szigetelése szintetikus gumi, szintetikus kaucsuk, polietilén vagy poliuretán anyagú csőhéjjal, teljes felületen ragasztva, ARMAFLEX AC típusú csőhéj, anyaga: szintetikus kaucsuk, szaniter, légtechnikai, klima és hűtési csővezetékre, 19 mm vastag, 133 mm átm. csővezetékre</t>
  </si>
  <si>
    <t>Épületgépészeti és ipari csővezeték szigetelése szintetikus gumi, szintetikus kaucsuk, polietilén vagy poliuretán anyagú csőhéjjal, teljes felületen ragasztva, ARMAFLEX AC típusú csőhéj, anyaga: szintetikus kaucsuk, szaniter, légtechnikai, klima és hűtési csővezetékre, 19 mm vastag, 19 mm vastag
57 mm átm. csővezetékre</t>
  </si>
  <si>
    <t>Épületgépészeti és ipari csővezeték szigetelése szintetikus gumi, szintetikus kaucsuk, polietilén vagy poliuretán anyagú csőhéjjal, teljes felületen ragasztva, ARMAFLEX AC típusú csőhéj, anyaga: szintetikus kaucsuk, szaniter, légtechnikai, klima és hűtési csővezetékre, 25 mm vastag, 42 mm átm. csővezetékre</t>
  </si>
  <si>
    <t>Épületgépészeti és ipari csővezeték szigetelése szintetikus gumi, szintetikus kaucsuk, polietilén vagy poliuretán anyagú csőhéjjal, teljes felületen ragasztva, ARMAFLEX AC típusú csőhéj, anyaga: szintetikus kaucsuk, szaniter, légtechnikai, klima és hűtési csővezetékre, 25 mm vastag 
28 mm átm. csővezetékre</t>
  </si>
  <si>
    <t>Épületgépészeti és ipari csővezeték szigetelése szintetikus gumi, szintetikus kaucsuk, polietilén vagy poliuretán anyagú csőhéjjal, teljes felületen ragasztva, ARMAFLEX AC típusú csőhéj, anyaga: szintetikus kaucsuk, szaniter, légtechnikai, klima és hűtési csővezetékre, 25 mm vastag, 57 mm átm. csővezetékre</t>
  </si>
  <si>
    <t>Épületgépészeti és ipari csővezeték szigetelése szintetikus gumi, szintetikus kaucsuk, polietilén vagy poliuretán anyagú csőhéjjal, teljes felületen ragasztva, ARMAFLEX AC típusú csőhéj, anyaga: szintetikus kaucsuk, szaniter, légtechnikai, klima és hűtési csővezetékre, 25 mm vastag, 76 mm átm. csővezetékre</t>
  </si>
  <si>
    <t>Épületgépészeti és ipari csővezeték szigetelése szintetikus gumi, szintetikus kaucsuk, polietilén vagy poliuretán anyagú csőhéjjal, teljes felületen ragasztva, ARMAFLEX AC típusú csőhéj, anyaga: szintetikus kaucsuk, szaniter, légtechnikai, klima és hűtési csővezetékre, 25 mm vastag, 89 mm átm. csővezetékre</t>
  </si>
  <si>
    <t>Épületgépészeti és ipari csővezeték szigetelése szintetikus gumi, szintetikus kaucsuk, polietilén vagy poliuretán anyagú csőhéjjal, teljes felületen ragasztva, ARMAFLEX AC típusú csőhéj, anyaga: szintetikus kaucsuk, szaniter, légtechnikai, klima és hűtési csővezetékre, 25 mm vastag, 108 mm átm. csővezetékre</t>
  </si>
  <si>
    <t>Épületgépészeti és ipari csővezeték szigetelése szintetikus gumi, szintetikus kaucsuk, polietilén vagy poliuretán anyagú csőhéjjal, teljes felületen ragasztva, ARMAFLEX AC típusú csőhéj, anyaga: szintetikus kaucsuk, szaniter, légtechnikai, klima és hűtési csővezetékre, 25 mm vastag, 133 mm átm. csővezetékre</t>
  </si>
  <si>
    <t>Épületgépészeti és ipari csővezeték szigetelése szintetikus gumi, szintetikus kaucsuk, polietilén vagy poliuretán anyagú csőhéjjal, teljes felületen ragasztva, ARMAFLEX AC típusú csőhéj, anyaga: szintetikus kaucsuk, szaniter, légtechnikai, klima és hűtési csővezetékre, 25 mm vastag, 159 mm átm. csővezetékre</t>
  </si>
  <si>
    <t>Épületgépészeti és ipari csővezeték szigetelése szintetikus gumi, szintetikus kaucsuk, polietilén vagy poliuretán anyagú csőhéjjal, teljes felületen ragasztva, ARMAFLEX AC típusú csőhéj, anyaga: szintetikus kaucsuk, szaniter, légtechnikai, klima és hűtési csővezetékre, 25 mm vastag, 219 mm átm. csővezetékre</t>
  </si>
  <si>
    <t>Légcsatornázható 4 csöves fan-coil berendezés, lamellás
hőcserélővel, 3 fordulatszámú ventilátorral, mosható
szűrővel, beépítés a szükséges rögzítő-, csatlakozó- és tartószerkezetekkel, víz- és elektormos oldali csatlakozással, kompletten.
RHOSS gyártmány Yardy DUCT2 CXP 74+4T típus</t>
  </si>
  <si>
    <t>Légcsatornázható 4 csöves fan-coil berendezés, lamellás
hőcserélővel, 3 fordulatszámú ventilátorral, mosható
szűrővel, beépítés a szükséges rögzítő-, csatlakozó- és tartószerkezetekkel, víz- és elektormos oldali csatlakozással, kompletten.
RHOSS gyártmány Yardy DUCT2 CXP 60+4T típus</t>
  </si>
  <si>
    <t>CW fém vázszerkezetre szerelt válaszfal  2 x 2 rtg. normál gipszkarton borítással, hőszigeteléssel, csavarfejek és illesztések glettelve (Q2), tartóvázzal RIGIPS normál építőlemez RB 12,5 mm, ásványi szálas hőszigetelés 15 cm vastag szerelt fal mindkét oldalon normál gipszkarton borítással (Szerver hűtés helyiség fala)</t>
  </si>
  <si>
    <t>Mobil terelőoszlop (piros-fehér színű) borostyánsárga villogóval</t>
  </si>
  <si>
    <t xml:space="preserve">Mobil terelőoszlop (piros-fehér színű) </t>
  </si>
  <si>
    <r>
      <rPr>
        <b/>
        <sz val="10"/>
        <rFont val="Calibri"/>
        <family val="2"/>
        <charset val="238"/>
        <scheme val="minor"/>
      </rPr>
      <t>6</t>
    </r>
    <r>
      <rPr>
        <sz val="10"/>
        <rFont val="Calibri"/>
        <family val="2"/>
        <charset val="238"/>
        <scheme val="minor"/>
      </rPr>
      <t xml:space="preserve"> porcelán konkáv mosdó: min. 55 cm mély, térdszabad (normál fix szifon nem megengedett; megfelelő: falsík mögötti esetleg előtti, legkevésbé flexibilis szifon). Hosszú keverőkaros csapteleppel. Pl.: LB22 (a költségvetés csak a szanitert tartalmazza, egyéb eszközöket épületgépészetnél szükséges árazni!)</t>
    </r>
  </si>
  <si>
    <t>L1-L2 jelű felvonók, 630kg/ 8 személy teherbírású duplex személyfelvonó (rsz.: FE-3685), típuscsalád: MonoSpace, típus: PW08/18-19, vezérlés: LCE, mikroprocesszoros, menetsebesség:  1,75 m/s, TOVÁBBI RÉSZLETEKET LÁSD.:engedélyezési tervdokumentáció, FE-e-ML-01.0 jelű terve</t>
  </si>
  <si>
    <t>LA jelű felvonó, 630kg/ 8 személy teherbírású szimplex személyfelvonó (rsz.: FE-3687), típuscsalád: MonoSpace, típus: PW08/10-19, vezérlés: LCE, mikroprocesszoros, menetsebesség:  1,00 m/s, TOVÁBBI RÉSZLETEKET LÁSD.:engedélyezési tervdokumentáció, FE-e-ML-02.0 jelű terve</t>
  </si>
  <si>
    <t>LK jelű felvonó, 630kg/ 8 személy teherbírású szimplex személyfelvonó (rsz.: FE-3686), típuscsalád: MonoSpace, típus: PW08/10-19, vezérlés: LCE, mikroprocesszoros, menetsebesség:  1,00 m/s, TOVÁBBI RÉSZLETEKET LÁSD.:engedélyezési tervdokumentáció, FE-e-ML-02.0 jelű terve</t>
  </si>
  <si>
    <t>E1 wc elv. Falrendszer LÁSD.: BÉ-k-P Pipere konszignációban, pontos méreteit lásd: a vizesblokkok belsőépítészeti tervlapjai alapján</t>
  </si>
  <si>
    <t>E2 piszoár válaszfal LÁSD.: BÉ-k-P Pipere konszignációban, pontos méreteit lásd: a vizesblokkok belsőépítészeti tervlapjai alapján</t>
  </si>
  <si>
    <t>45-001-0023</t>
  </si>
  <si>
    <t>45-001-0024</t>
  </si>
  <si>
    <t>Acél korlátok külső lépcsőhöz, É-k-K-L.08_00 terv szerinti kivitelben</t>
  </si>
  <si>
    <t>Fejtett föld telken belüli depóniába helyezése, későbbi felhasználáshoz.</t>
  </si>
  <si>
    <t>P5 acélpillérek - S-k-Zs-02.1-00</t>
  </si>
  <si>
    <t>P6 acélpillérek - S-k-Zs-02.1-00</t>
  </si>
  <si>
    <t>P7 acélpillérek - S-k-Zs-02.1-00</t>
  </si>
  <si>
    <t>P8 acélpillérek - S-k-Zs-02.1-00</t>
  </si>
  <si>
    <t>P9 acélpillérek - S-k-Zs-02.1-00</t>
  </si>
  <si>
    <t>Fsz. és I. em acél tartószerkezetek - Db_Innovacios_Kp_ac_elemlista_6_A4_190607</t>
  </si>
  <si>
    <t>34-001-0017</t>
  </si>
  <si>
    <t>34-001-0018</t>
  </si>
  <si>
    <t>Külső acél lépcső 
- Db_Innovacios_Kp_kulso_lep_ac_elemlista_2_A4_190607</t>
  </si>
  <si>
    <t>Lift acéltartószerkezete
- Db_Innovacios_Kp_lift_ac_elemlista_1_A4_190607</t>
  </si>
  <si>
    <t>Föépület
Sz1 acél szerelvények- csomó lemez</t>
  </si>
  <si>
    <t>Föépület
Sz2 acél szerelvények- csomó lemez</t>
  </si>
  <si>
    <t>12-001</t>
  </si>
  <si>
    <r>
      <t xml:space="preserve">Kerámia mosdó, ALFÖLDI LINER/ 5109 L1 R1 típusban, BKH3560351 típusú csapteleppel, SCHELL EDITION 014290699 design szifonnal, hideg-melegvízre, falra vagy szerelőkeretre szerelve. 1 db leeresztőszelep nélküli csapteleppel 2 db falikoronggal, 2 db sarokszeleppel, nyomó összekötőcsővel, 1 db leeresztőszelepes bűzelzáróval, felszerelve, bűzelzáró takaróelem és mosdóláb nélkül, egykaros mosdócsapteleppel 
55x45 cm. </t>
    </r>
    <r>
      <rPr>
        <b/>
        <sz val="10"/>
        <color theme="1"/>
        <rFont val="Calibri"/>
        <family val="2"/>
        <charset val="238"/>
        <scheme val="minor"/>
      </rPr>
      <t>A berendezéshez tartozó pipere és egyéb kiegészítőket BÉ-k-K-P_00 Pipere konszignáció terv tartalmazza</t>
    </r>
  </si>
  <si>
    <r>
      <t xml:space="preserve">Kerámia kézmosó, ALFÖLDI LINER / 5102 L1 R1 típusban, MOFÉM PRO 150170100 típusú csapteleppel,  HL132/30 szifonnal, hideg-melegvízre, GEBERIT DUOFIX II. szerelőállványra szerelve, 1 db leeresztőszelep nélküli csapteleppel 2 db falikoronggal, 2 db sarokszeleppel, nyomó összekötőcsővel, 1 db leeresztőszelepes bűzelzáróval, felszerelve, bűzelzáró takaróelem és mosdóláb nélkül, egykaros mosdócsapteleppel 
55x45 cm. </t>
    </r>
    <r>
      <rPr>
        <b/>
        <sz val="10"/>
        <color theme="1"/>
        <rFont val="Calibri"/>
        <family val="2"/>
        <charset val="238"/>
        <scheme val="minor"/>
      </rPr>
      <t>A berendezéshez tartozó pipere és egyéb kiegészítőket BÉ-k-K-P_00 Pipere konszignáció terv tartalmazza</t>
    </r>
  </si>
  <si>
    <r>
      <t xml:space="preserve">Kerámia kézmosó, ALFÖLDI MIRON 5197 5R 01 típusban, BKH3560351 típusú csapteleppel, SCHELL EDITION 014290699 design szifonnal, hideg-melegvízre, GEBERIT DUOFIX II. szerelőállványra szerelve, 1 db leeresztőszelep nélküli csapteleppel 2 db falikoronggal, 2 db sarokszeleppel, nyomó összekötőcsővel, 1 db leeresztőszelepes bűzelzáróval, felszerelve, bűzelzáró takaróelem és mosdóláb nélkül, egykaros mosdócsapteleppel 
55x45 cm. </t>
    </r>
    <r>
      <rPr>
        <b/>
        <sz val="10"/>
        <color theme="1"/>
        <rFont val="Calibri"/>
        <family val="2"/>
        <charset val="238"/>
        <scheme val="minor"/>
      </rPr>
      <t>A berendezéshez tartozó pipere és egyéb kiegészítőket BÉ-k-K-P_00 Pipere konszignáció terv tartalmazza</t>
    </r>
  </si>
  <si>
    <r>
      <t xml:space="preserve">Kerámia WC csésze, falra szerelhető kivitelben, 10AN02001 (2545-DS) típusban, előre beépített állványra szerelve, GEBERIT DUOFIX II. szerelőállványra szerelve, Sapho Ece Purity rövid fali wc, infrás öblítéssel, rögzítőkészlettel, szerelőállvánnyal, építész által meghatározott  nyomólappal, fedeles ülőkével feszerelve, mélyöblítésű kivitelben. </t>
    </r>
    <r>
      <rPr>
        <b/>
        <sz val="10"/>
        <color theme="1"/>
        <rFont val="Calibri"/>
        <family val="2"/>
        <charset val="238"/>
        <scheme val="minor"/>
      </rPr>
      <t>A berendezéshez tartozó pipere és egyéb kiegészítőket BÉ-k-K-P_00 Pipere konszignáció terv tartalmazza</t>
    </r>
  </si>
  <si>
    <r>
      <t xml:space="preserve">Kerámia vizelde berendezés, Roca Hall leszívó rendszerű vizelde típusban, GEBERIT DUOFIX II. szerelőállványra szerelve, 1 db infrás vizelde öblítőszeleppel, 1 db falikoronggal, 1 db rejtett HL130/30 vízelde bűzelzáróval, infra vezérléssel felszerelve. </t>
    </r>
    <r>
      <rPr>
        <b/>
        <sz val="10"/>
        <color theme="1"/>
        <rFont val="Calibri"/>
        <family val="2"/>
        <charset val="238"/>
        <scheme val="minor"/>
      </rPr>
      <t>A berendezéshez tartozó pipere és egyéb kiegészítőket BÉ-k-K-P_00 Pipere konszignáció terv tartalmazza</t>
    </r>
  </si>
  <si>
    <r>
      <t xml:space="preserve">Ravak Kaskada Angela LA négyzet alapú zuhanytálca  900x900mm, MOFÉM JUNIOR EVO csapteleppel, felső kifolyóval, állítható zuhanytartóval és felszállócsővel, 3 funkciós kézi zuhany HL 522V zuhanyszifonnal felszerelve. </t>
    </r>
    <r>
      <rPr>
        <b/>
        <sz val="10"/>
        <color theme="1"/>
        <rFont val="Calibri"/>
        <family val="2"/>
        <charset val="238"/>
        <scheme val="minor"/>
      </rPr>
      <t>A berendezéshez tartozó pipere és egyéb kiegészítőket BÉ-k-K-P_00 Pipere konszignáció terv tartalmazza</t>
    </r>
  </si>
  <si>
    <r>
      <t xml:space="preserve">Falikút rozsdamentes acéllemezből, FRANKE WB440C  típusban, Szerelőelemre szerelvel, tartalékelzáró csempeszelepekkel, 
KLUDI STANDARD fali mosogató csapteleppel,  HL132/30 bűzelzáróval szerelve. Hideg-melegvízre. </t>
    </r>
    <r>
      <rPr>
        <b/>
        <sz val="10"/>
        <color theme="1"/>
        <rFont val="Calibri"/>
        <family val="2"/>
        <charset val="238"/>
        <scheme val="minor"/>
      </rPr>
      <t>A berendezéshez tartozó pipere és egyéb kiegészítőket BÉ-k-K-P_00 Pipere konszignáció terv tartalmazza</t>
    </r>
  </si>
  <si>
    <r>
      <t xml:space="preserve">Háztartási  mosogató rozsdamentes acéllemezből, Megrendelővel egyeztetett típusban, leeresztőszeleppel, bűzelzáróval, 1 db álló mosogatócsapteleppel, 2 db falikoronggal, 2 db  sarokszeleppel, nyomó összekötőcsővel egymedencés, egykaros csapteleppel </t>
    </r>
    <r>
      <rPr>
        <b/>
        <sz val="10"/>
        <color theme="1"/>
        <rFont val="Calibri"/>
        <family val="2"/>
        <charset val="238"/>
        <scheme val="minor"/>
      </rPr>
      <t>A berendezéshez tartozó pipere és egyéb kiegészítőket BÉ-k-K-P_00 Pipere konszignáció terv tartalmazza</t>
    </r>
  </si>
  <si>
    <r>
      <t>Ravak Kaskada Angela LA négyzet alapú zuhanytálca  900x900mm,MOFÉM JUNIOR EVO csapteleppel, felső kifolyóval, állítható zuhanytartóval és felszállócsővel, 3 funkciós kézi zuhany HL310NPr összefolyóval, felszerelve</t>
    </r>
    <r>
      <rPr>
        <b/>
        <sz val="10"/>
        <color theme="1"/>
        <rFont val="Calibri"/>
        <family val="2"/>
        <charset val="238"/>
        <scheme val="minor"/>
      </rPr>
      <t>.A berendezéshez tartozó pipere és egyéb kiegészítőket BÉ-k-K-P_00 Pipere konszignáció terv tartalmazza</t>
    </r>
  </si>
  <si>
    <r>
      <t xml:space="preserve">Kerámia WC csésze, falra szerelhető kivitelben, ALFÖLDI LINER/ 6638 L1 R1 típusban, előre beépített állványra szerelve,Sapho Ece Purity rövid fali wc, infrás öblítéssel, rögzítőkészlettel, szerelőállvánnyal, építész által meghatározott nyomólappal, fedeles ülőkével feszerelve, mélyöblítésű kivitelben. </t>
    </r>
    <r>
      <rPr>
        <b/>
        <sz val="10"/>
        <color theme="1"/>
        <rFont val="Calibri"/>
        <family val="2"/>
        <charset val="238"/>
        <scheme val="minor"/>
      </rPr>
      <t xml:space="preserve"> A berendezéshez tartozó pipere és egyéb kiegészítőket BÉ-k-K-P_00 Pipere konszignáció terv tartalmazza</t>
    </r>
  </si>
  <si>
    <r>
      <t xml:space="preserve"> GEBERIT DUOFIX II szerelő keret mozgáskorlátozott WC csészéhez, 1 darab falikoronggal, 1 darab sarokszeleppel,  víz- és szennyvíz oldali csatlakozással, felszerelve. </t>
    </r>
    <r>
      <rPr>
        <b/>
        <sz val="10"/>
        <color theme="1"/>
        <rFont val="Calibri"/>
        <family val="2"/>
        <charset val="238"/>
        <scheme val="minor"/>
      </rPr>
      <t>A berendezés és tarozékai pontos típusát az akadálymentes tervdokumentáció tartalmazza.</t>
    </r>
  </si>
  <si>
    <t>Beton aljzat készítése könnyűbetonból min. C16 minőségben, polisztirolhab adalékanyagos könnyűbeton lejtésképzés 6-32 cm vastagságban, betonminőség C16</t>
  </si>
  <si>
    <t>42-001-0012</t>
  </si>
  <si>
    <t>Szennyfogó szőnyeg burkolat kiosztási terv szerinti kivitelben és méretben.</t>
  </si>
  <si>
    <t>Padlóburkolat készítése, beltérben, álpadló alapfelületen,  LVT burkolattal- fektetése szabványos, előírásoknak megfelelő kiépítésben</t>
  </si>
  <si>
    <t>Faburkolatú mennyezetburkolat/álmennyezet belsőépítészet szerint, Uniepal DREW Aqua Kolor (szín építész terv szerint) tűzvédelmi bevonat rendszerrel MIN. 12mm VTG. TÁBLÁSÍTOTT, IMPREGNÁLT FABURKOLAT FÜGGESZTETT SZERELŐVÁZON</t>
  </si>
  <si>
    <t>Vékonyvakolatok, színvakolatok felhordása alapozott, előkészített felületre, vödrös kiszerelésű anyagból, kombinált kötőanyagú vékonyvakolat készítése, egy rétegben gördülőszemcsés, dörzsölt vagy kapart kivitelben, homlokzaton, 1,5-2,5 mm-es szemcsemérettel, antracit színben,-tetőfelépítmények</t>
  </si>
  <si>
    <t>Homlokzati vakolatalapozó réteg felhordása, vékonyvakolatok, színvkolatok alá- tetőfelépítmények</t>
  </si>
  <si>
    <t>Oldalfalvakolat készítése,
gépi felhordással,
zsákos kiszerelésű szárazhabarcsból,
sima, normál mész-cement vakolat,
1 cm vastagságban- liftakana tetőszinti fala</t>
  </si>
  <si>
    <t>13-20-15-02</t>
  </si>
  <si>
    <t>14-004-1.1</t>
  </si>
  <si>
    <t>Munkaárok víztelenítése, nyíltvíztartásnál helyszínentartás, 0-500 l/perc teljesítményű szivattyúval</t>
  </si>
  <si>
    <t>1671000-8 19" EC2000 optikai panel - 24 duplex portos, üres, 300 mm, fekete</t>
  </si>
  <si>
    <t xml:space="preserve">6457567-4 EC2000 toldó - kék (OS2), kerámia betét </t>
  </si>
  <si>
    <t>6536880-2 E2000 pigtail csatlakozó - simplex OS2, 900µ köpeny, tuned, 2m</t>
  </si>
  <si>
    <t>6536501-2 EC2000-LC- duplex patchkábel, SM 9/125µ, 2m (alkalmazkodva az aktív eszközhöz)</t>
  </si>
  <si>
    <r>
      <t xml:space="preserve">SC-1000-02-D távtartókkal és szabotázs kapcsolóval szerelt </t>
    </r>
    <r>
      <rPr>
        <b/>
        <sz val="10"/>
        <rFont val="Calibri"/>
        <family val="2"/>
        <charset val="238"/>
      </rPr>
      <t>közepes fém doboz</t>
    </r>
  </si>
  <si>
    <r>
      <t xml:space="preserve">SW-R-301-ATR2-MFPX </t>
    </r>
    <r>
      <rPr>
        <sz val="10"/>
        <color indexed="8"/>
        <rFont val="Calibri"/>
        <family val="2"/>
        <charset val="238"/>
      </rPr>
      <t>Proximity olvasó, standard (MFPX)</t>
    </r>
  </si>
  <si>
    <r>
      <t>SOT-10M, állvány 10 cm-es olvasóhoz,</t>
    </r>
    <r>
      <rPr>
        <i/>
        <sz val="10"/>
        <rFont val="Calibri"/>
        <family val="2"/>
        <charset val="238"/>
      </rPr>
      <t xml:space="preserve"> </t>
    </r>
    <r>
      <rPr>
        <b/>
        <sz val="10"/>
        <rFont val="Calibri"/>
        <family val="2"/>
        <charset val="238"/>
      </rPr>
      <t>Talp SOT-10</t>
    </r>
    <r>
      <rPr>
        <sz val="10"/>
        <rFont val="Calibri"/>
        <family val="2"/>
        <charset val="238"/>
      </rPr>
      <t>, betonozható talp</t>
    </r>
  </si>
  <si>
    <r>
      <t>PC munkaállomás Win op. rendszerrel + monitor</t>
    </r>
    <r>
      <rPr>
        <i/>
        <sz val="10"/>
        <rFont val="Calibri"/>
        <family val="2"/>
        <charset val="238"/>
      </rPr>
      <t xml:space="preserve"> </t>
    </r>
  </si>
  <si>
    <t>Dell 4TB Near Line SAS 12Gbps 7.2K 3.5" Hot-Plug HDD for PowerEdge 13gen</t>
  </si>
  <si>
    <r>
      <t xml:space="preserve">Intellio </t>
    </r>
    <r>
      <rPr>
        <u/>
        <sz val="10"/>
        <color indexed="8"/>
        <rFont val="Calibri"/>
        <family val="2"/>
        <charset val="238"/>
      </rPr>
      <t xml:space="preserve">IVS4 Enterprise verziójú licensze </t>
    </r>
  </si>
  <si>
    <r>
      <t>Hikvision DS-2CD2543G0-IWS 4 MP WDR fix EXIR IP mini dómkamera; hangkimenet és mikrofon</t>
    </r>
    <r>
      <rPr>
        <sz val="10"/>
        <rFont val="Calibri"/>
        <family val="2"/>
        <charset val="238"/>
      </rPr>
      <t>; Tápellátás: 12VDC/PoE;:</t>
    </r>
    <r>
      <rPr>
        <b/>
        <u/>
        <sz val="10"/>
        <rFont val="Calibri"/>
        <family val="2"/>
        <charset val="238"/>
      </rPr>
      <t>Belső területekre</t>
    </r>
  </si>
  <si>
    <r>
      <t xml:space="preserve">Hikvision DS-2CD2H55FWD-IZS (2.8-12mm) 5 MP WDR motoros zoom EXIR IP dómkamera </t>
    </r>
    <r>
      <rPr>
        <sz val="10"/>
        <rFont val="Calibri"/>
        <family val="2"/>
        <charset val="238"/>
      </rPr>
      <t xml:space="preserve">IP67;DC12V/PoE,  </t>
    </r>
    <r>
      <rPr>
        <b/>
        <u/>
        <sz val="10"/>
        <rFont val="Calibri"/>
        <family val="2"/>
        <charset val="238"/>
      </rPr>
      <t xml:space="preserve">Az épületen körbe </t>
    </r>
  </si>
  <si>
    <t>Szerelt gipszkarton álmennyezet fém vázszerkezetre, választható függesztéssel, csavarfejek és illesztések alapglettelve,  nem látszó bordázattal, normál gipszkarton borítással,  belsőépítészeti tervek szerint (BÉ-k-ÁM), szükséges kiegészítőkkel szerelve</t>
  </si>
  <si>
    <t>Szerelt gipszkarton álmennyezet fém vázszerkezetre  választható függesztéssel, csavarfejek és illesztések alapglettelve, nem látszó bordázattal, impregnált gipszkarton borítással, belsőépítészeti tervek szerint(BÉ-k-ÁM), szükséges kiegészítőkkel szerelve</t>
  </si>
  <si>
    <t>Gipszkarton álmennyezet függőleges lezárása,  monolit gipszkarton álmennyezet függőleges lezárása normál gipszakrton lapokkal, belsőépítészeti tervek szerint (BÉ-k-ÁM)</t>
  </si>
  <si>
    <t>Gipszkarton álmennyezet függőleges lezárása,  monolit gipszkarton álmennyezet függőleges lezárása impregnált gipszakrton lapokkal, belsőépítészeti tervek szerint (BÉ-k-ÁM)</t>
  </si>
  <si>
    <t>Gipszkarton álmennyezet függőleges lezárása,  60x120-as kazettás gipszkarton álmennyezet függőleges lezárása, belsőépítészeti tervek szerint (BÉ-k-ÁM)</t>
  </si>
  <si>
    <t>Függesztett álmennyezet szerelése,  betételemek elhelyezésével, 60x60 cm-es raszterben, belsőépítészeti tervek szerint, szükséges kiegészítőkkel szerelve (BÉ-k-ÁM)</t>
  </si>
  <si>
    <t>Függesztett álmennyezet szerelése,  betételemek elhelyezésével, 60x120 cm-es raszterben belsőépítészeti tervek szerint, szükséges kiegészítőkkel szerelve (BÉ-k-ÁM)</t>
  </si>
  <si>
    <t>kábelárok ásás, visszatöltés szé:0,4 m, mé:0,7 m (VV)</t>
  </si>
  <si>
    <t>ERŐSÁRAM</t>
  </si>
  <si>
    <t>kábelárok ásás, visszatöltés szé:0,4 m, mé:0,7 m (EÁ)</t>
  </si>
  <si>
    <t>kábelárok ásás, visszatöltés szé:0,8 m, mé:0,7 m (EÁ)</t>
  </si>
  <si>
    <t>védőcső elh. Földárokban ,D110 KG-PVC</t>
  </si>
  <si>
    <t>védőcső elh. földárokban, KOPOFLEX D25</t>
  </si>
  <si>
    <t>védőcső elh. Földárokban, KOPOFLEX D50</t>
  </si>
  <si>
    <t>védőcső elh. Földárokban, KOPOFLEX D63</t>
  </si>
  <si>
    <t>védőcső elh. Földárokban, KOPOFLEX D110</t>
  </si>
  <si>
    <t>védőcső elh. Földárokban, KOPOFLEX D160</t>
  </si>
  <si>
    <t>0,2 m vastag homokágy készítés 0,4 m árokszéleségben</t>
  </si>
  <si>
    <t>0,2 m vastag homokágy készítés 0,8 m árokszéleségben</t>
  </si>
  <si>
    <t>kábel védő, fedő-lemez elhelyezve</t>
  </si>
  <si>
    <t>jelzőszalag elh.</t>
  </si>
  <si>
    <t>kábel jelzőkő "villám" jellel elhelyezve</t>
  </si>
  <si>
    <t>műanyag védőcső falonkívül bilincsekre rögzítve 
MÜ2, D20 mm</t>
  </si>
  <si>
    <t>műanyag védőcső falonkívül bilincsekre rögzítve 
MÜ2, D25 mm</t>
  </si>
  <si>
    <t>műanyag védőcső falonkívül bilincsekre rögzítve 
MÜ2, D32 mm</t>
  </si>
  <si>
    <t>Horganyzott acél kábeltálca elhelyezése tartószerkezettel, "Q1" jelmagyarázat szerint</t>
  </si>
  <si>
    <t>Horganyzott acél kábeltálca elhelyezése tartószerkezettel, "Q2" jelmagyarázat szerint</t>
  </si>
  <si>
    <t>Horganyzott acél kábeltálca elhelyezése tartószerkezettel, "Q3" jelmagyarázat szerint</t>
  </si>
  <si>
    <t>Horganyzott acél kábeltálca elhelyezése tartószerkezettel, "Q4" jelmagyarázat szerint</t>
  </si>
  <si>
    <t>Horganyzott acél kábeltálca elhelyezése tartószerkezettel, "Q6" jelmagyarázat szerint</t>
  </si>
  <si>
    <t>Horganyzott acél kábeltálca elhelyezése tartószerkezettel, "Q7" jelmagyarázat szerint</t>
  </si>
  <si>
    <t>Műanyag vezetékcsatorna elhelyezése, "M6" jelmagyarázat szerint</t>
  </si>
  <si>
    <t>Műanyag vezetékcsatorna elhelyezése, "M7" jelmagyarázat szerint</t>
  </si>
  <si>
    <t>Alumínium erű földkábel földárokba fektetve,
NAYY 4x50mm2</t>
  </si>
  <si>
    <t>Alumínium erű földkábel földárokba fektetve,
NAYY 4x150mm2</t>
  </si>
  <si>
    <t>Alumínium erű földkábel földárokba fektetve,
NAYY 4x240mm2</t>
  </si>
  <si>
    <t>Kábel védőcsőbe húzás (4*240mm2 Al)</t>
  </si>
  <si>
    <t>Rézerű műa. szig. kábel földárokba fektetve
NYY 5*2,5 mm2</t>
  </si>
  <si>
    <t>Rézerű műa. szig. kábel földárokba fektetve
NYY 4*4 mm2</t>
  </si>
  <si>
    <t>Rézerű műa. szig. kábel földárokba fektetve
NYY 5*4 mm2</t>
  </si>
  <si>
    <t>Rézerű műa. szig. kábel földárokba fektetve
NYY 5*10 mm2</t>
  </si>
  <si>
    <t>Alumínium erű földkábel tartószerkezetre szerelve,
NAYY 4x240mm2</t>
  </si>
  <si>
    <t>Műanyag szigetelésű tömlővezeték elhelyezése tartószerkezetre,
H05VV-F 2x1,5mm2</t>
  </si>
  <si>
    <t>Műanyag szigetelésű tömlővezeték elhelyezése tartószerkezetre,
H05VV-F 3x1,5mm2</t>
  </si>
  <si>
    <t>Műanyag szigetelésű tömlővezeték elhelyezése tartószerkezetre,
H05VV-F 4x1,5mm2</t>
  </si>
  <si>
    <t>Műanyag szigetelésű tömlővezeték elhelyezése tartószerkezetre,
YSLY-OZ 2x1mm2</t>
  </si>
  <si>
    <t>Műanyag szigetelésű tömlővezeték elhelyezése tartószerkezetre,
YSLY-OZ 2x2,5mm2</t>
  </si>
  <si>
    <t>Műanyag szigetelésű tömlővezeték elhelyezése tartószerkezetre,
YSLY-J 3x1,5mm2</t>
  </si>
  <si>
    <t>Műanyag szigetelésű tömlővezeték elhelyezése tartószerkezetre,
YSLY-JB 5x35mm2</t>
  </si>
  <si>
    <t>Kábelszerű vezeték elhelyezése tartószerkezetre,
NYM-J 3x1,5mm2</t>
  </si>
  <si>
    <t>Kábelszerű vezeték elhelyezése tartószerkezetre,
NYM-J 3x2,5mm2</t>
  </si>
  <si>
    <t>Kábelszerű vezeték elhelyezése tartószerkezetre,
NYM-J 3x4mm2</t>
  </si>
  <si>
    <t>Kábelszerű vezeték elhelyezése tartószerkezetre,
NYM-J 3x6mm2</t>
  </si>
  <si>
    <t>Kábelszerű vezeték elhelyezése tartószerkezetre,
NYM-J 4x1,5mm2</t>
  </si>
  <si>
    <t>Kábelszerű vezeték elhelyezése tartószerkezetre,
NYM-J 5x1,5mm2</t>
  </si>
  <si>
    <t>Kábelszerű vezeték elhelyezése tartószerkezetre,
NYM-J 5x2,5mm2</t>
  </si>
  <si>
    <t>Kábelszerű vezeték elhelyezése tartószerkezetre,
NYM-J 5x4mm2</t>
  </si>
  <si>
    <t>Kábelszerű vezeték elhelyezése tartószerkezetre,
NYM-J 5x6mm2</t>
  </si>
  <si>
    <t>Kábelszerű vezeték elhelyezése tartószerkezetre,
NYM-J 5x10mm2</t>
  </si>
  <si>
    <t>Rézerű kábel elhelyezése tartószerkezetre,
NYY-J 4x4mm2</t>
  </si>
  <si>
    <t>Rézerű kábel elhelyezése tartószerkezetre,
NYY-J 5x25mm2</t>
  </si>
  <si>
    <t>Rézerű kábel elhelyezése tartószerkezetre,
NYY-J 5x35mm2</t>
  </si>
  <si>
    <t>Rézerű kábel elhelyezése tartószerkezetre,
NYY-J 5x50mm2</t>
  </si>
  <si>
    <t>Rézerű kábel elhelyezése tartószerkezetre,
NYY-J 5x70mm2</t>
  </si>
  <si>
    <t>Rézerű kábel elhelyezése tartószerkezetre,
NYY-J 5x120mm2</t>
  </si>
  <si>
    <t>Rézerű kábel elhelyezése tartószerkezetre,
NYCWY-J 4x185/95mm2</t>
  </si>
  <si>
    <t>Tűzálló kábel, funkció megtartó szerkezettel szerelve,
NHXH-J 19x1,5mm2 E30</t>
  </si>
  <si>
    <t>Tűzálló kábel, funkció megtartó szerkezettel szerelve,
NHXH-J 5x35mm2 E30</t>
  </si>
  <si>
    <t>CAT6E UTP Ethernet kábel tertószerkezetre szerelve</t>
  </si>
  <si>
    <t>Elosztó-, kapcsoló berendezés helyszíre szállítva, elhelyezve, bekötve,
"1A.F0" jelű elosztó terv szerint</t>
  </si>
  <si>
    <t>Elosztó-, kapcsoló berendezés helyszíre szállítva, elhelyezve, bekötve,
"1A.F1" jelű elosztó terv szerint</t>
  </si>
  <si>
    <t>Elosztó-, kapcsoló berendezés helyszíre szállítva, elhelyezve, bekötve,
"1A.F2" jelű elosztó terv szerint</t>
  </si>
  <si>
    <t>Elosztó-, kapcsoló berendezés helyszíre szállítva, elhelyezve, bekötve,
"1A.11" jelű elosztó terv szerint</t>
  </si>
  <si>
    <t>Elosztó-, kapcsoló berendezés helyszíre szállítva, elhelyezve, bekötve,
"1A.12" jelű elosztó terv szerint</t>
  </si>
  <si>
    <t>Elosztó-, kapcsoló berendezés helyszíre szállítva, elhelyezve, bekötve,
"1A.121" jelű elosztó terv szerint</t>
  </si>
  <si>
    <t>Elosztó-, kapcsoló berendezés helyszíre szállítva, elhelyezve, bekötve,
"1A.13" jelű elosztó terv szerint</t>
  </si>
  <si>
    <t>Elosztó-, kapcsoló berendezés helyszíre szállítva, elhelyezve, bekötve,
"1A.21" jelű elosztó terv szerint</t>
  </si>
  <si>
    <t>Elosztó-, kapcsoló berendezés helyszíre szállítva, elhelyezve, bekötve,
"1A.22" jelű elosztó terv szerint</t>
  </si>
  <si>
    <t>Elosztó-, kapcsoló berendezés helyszíre szállítva, elhelyezve, bekötve,
"1AU.F22" jelű elosztó terv szerint</t>
  </si>
  <si>
    <t>Elosztó-, kapcsoló berendezés helyszíre szállítva, elhelyezve, bekötve,
"2A.F0" jelű elosztó terv szerint</t>
  </si>
  <si>
    <t>Elosztó-, kapcsoló berendezés helyszíre szállítva, elhelyezve, bekötve,
"2A.F11" jelű elosztó terv szerint</t>
  </si>
  <si>
    <t>Elosztó-, kapcsoló berendezés helyszíre szállítva, elhelyezve, bekötve,
"2A.F12" jelű elosztó terv szerint</t>
  </si>
  <si>
    <t>Elosztó-, kapcsoló berendezés helyszíre szállítva, elhelyezve, bekötve,
"2A.F2" jelű elosztó terv szerint</t>
  </si>
  <si>
    <t>Elosztó-, kapcsoló berendezés helyszíre szállítva, elhelyezve, bekötve,
"2A.F4" jelű elosztó terv szerint</t>
  </si>
  <si>
    <t>Elosztó-, kapcsoló berendezés helyszíre szállítva, elhelyezve, bekötve,
"23A.1" jelű elosztó terv szerint</t>
  </si>
  <si>
    <t>Elosztó-, kapcsoló berendezés helyszíre szállítva, elhelyezve, bekötve,
"23A.2" jelű elosztó terv szerint</t>
  </si>
  <si>
    <t>Elosztó-, kapcsoló berendezés helyszíre szállítva, elhelyezve, bekötve,
"23A.3" jelű elosztó terv szerint</t>
  </si>
  <si>
    <t>Elosztó-, kapcsoló berendezés helyszíre szállítva, elhelyezve, bekötve,
"23A.4" jelű elosztó terv szerint</t>
  </si>
  <si>
    <t>Tartalék világítás központi egység, akkumulátorokkal 3f 400 V 1,80 kVA</t>
  </si>
  <si>
    <t xml:space="preserve">Tartalék világítás területi kapcsoló egységek  </t>
  </si>
  <si>
    <t>UPS tápegység 18 kVA,
0,5 óra áthidalási idővel</t>
  </si>
  <si>
    <t>TKP jelű, tűzeseti kapcsoló panel terv szerint előregyártva,helyszínre szállítva, felszerelve, bekötve</t>
  </si>
  <si>
    <t>"78E" jelű területi AM WC vészjelző központ</t>
  </si>
  <si>
    <t>"78E1" jelű portai AM WC vészjelző központ</t>
  </si>
  <si>
    <t>Kötő doboz, külső világítási hálózatban, sülly. elhelyezésű, 150*150 műa.</t>
  </si>
  <si>
    <t>"D1" jelű világítótest felszerelve, bekötve,  jelmagyarázat szerint</t>
  </si>
  <si>
    <t>"D10"  jelű korlátba épített LED szalag driver-el kompletten felszerelve, bekötve,  jelmagyarázat szerint</t>
  </si>
  <si>
    <t>"D11"  jelű világítótest felszerelve, bekötve,  jelmagyarázat szerint</t>
  </si>
  <si>
    <t>"D12"  jelű világítótest felszerelve, bekötve,  jelmagyarázat szerint</t>
  </si>
  <si>
    <t>"D14"  jelű világítótest felszerelve, bekötve,  jelmagyarázat szerint</t>
  </si>
  <si>
    <t>"D15"  jelű világítótest felszerelve, bekötve,  jelmagyarázat szerint</t>
  </si>
  <si>
    <t>"D20"  jelű világítótest felszerelve, bekötve,  jelmagyarázat szerint</t>
  </si>
  <si>
    <t>"D22"  jelű világítótest felszerelve, bekötve,  jelmagyarázat szerint</t>
  </si>
  <si>
    <t>"D23"  jelű világítótest felszerelve, bekötve,  jelmagyarázat szerint</t>
  </si>
  <si>
    <t>"D31"  jelű világítótest felszerelve, bekötve,  jelmagyarázat szerint</t>
  </si>
  <si>
    <t>"D32"  jelű világítótest felszerelve, bekötve,  jelmagyarázat szerint</t>
  </si>
  <si>
    <t>"D33"  jelű világítótest felszerelve, bekötve,  jelmagyarázat szerint</t>
  </si>
  <si>
    <t>"D34"  jelű világítótest felszerelve, bekötve,  jelmagyarázat szerint</t>
  </si>
  <si>
    <t>"D35"  jelű világítótest felszerelve, bekötve,  jelmagyarázat szerint</t>
  </si>
  <si>
    <t>"D36"  jelű világítótest felszerelve, bekötve,  jelmagyarázat szerint</t>
  </si>
  <si>
    <t>"D37"  jelű világítótest felszerelve, bekötve,  jelmagyarázat szerint</t>
  </si>
  <si>
    <t>"D38"  jelű világítótest felszerelve, bekötve,  jelmagyarázat szerint</t>
  </si>
  <si>
    <t>"D41"  jelű világítótest felszerelve, bekötve,  jelmagyarázat szerint</t>
  </si>
  <si>
    <t>"D50"  jelű világítótest felszerelve, bekötve,  jelmagyarázat szerint</t>
  </si>
  <si>
    <t>"D51"  jelű világítótest felszerelve, bekötve,  jelmagyarázat szerint</t>
  </si>
  <si>
    <t>"D61"  jelű világítótest felszerelve, bekötve,  jelmagyarázat szerint</t>
  </si>
  <si>
    <t>"Txxx" jelű irányfény, felszerelve, bekötve, jelmagyarázat szerint</t>
  </si>
  <si>
    <t>"Tf32" jelű irányfény, felszerelve, bekötve, jelmagyarázat szerint</t>
  </si>
  <si>
    <t>"T201" biztonsági világítótest, felszerelve, bekötve, jelmagyarázat szerint</t>
  </si>
  <si>
    <t>D113  jelű kandeláber világítótesttel, oszloppal, beton alappal, elhelyezve bekötve,  jelmagyarázat szerint</t>
  </si>
  <si>
    <t>D313  jelű kandeláber világítótesttel, oszloppal, beton alappal, elhelyezve bekötve,  jelmagyarázat szerint</t>
  </si>
  <si>
    <t>D513  jelű kandeláber világítótesttel, oszloppal, beton alappal, elhelyezve bekötve,  jelmagyarázat szerint</t>
  </si>
  <si>
    <t>D523  jelű kandeláber világítótesttel, oszloppal, beton alappal, elhelyezve bekötve,  jelmagyarázat szerint</t>
  </si>
  <si>
    <t>D623  jelű kandeláber világítótesttel, oszloppal, beton alappal, elhelyezve bekötve,  jelmagyarázat szerint</t>
  </si>
  <si>
    <t>D712  jelű fali világítótest,  elhelyezve bekötve,  jelmagyarázat szerint</t>
  </si>
  <si>
    <t>Világítási süllyesztett szerelvények jelmagy. szerint, 1s BE-KI kapcs.</t>
  </si>
  <si>
    <t>Világítási süllyesztett szerelvények jelmagy. szerint, váltókapcs.</t>
  </si>
  <si>
    <t>Világítási süllyesztett szerelvények jelmagy. szerint, csillárkapcs.</t>
  </si>
  <si>
    <t>Világítási süllyesztett szerelvények jelmagy. szerint, 1s BE nyomó "világítás" jellel</t>
  </si>
  <si>
    <t>Világítási süllyesztett szerelvények jelmagy. szerint, mozg. érzékelős kapcsoló</t>
  </si>
  <si>
    <t>Világítási fali szerelvények jelmagy. szerint, mozg. érzékelős kapcsoló</t>
  </si>
  <si>
    <t>Világítási süllyesztett szerelvények jelmagy. szerint, 1s BE-KI kapcs. VÉDETT</t>
  </si>
  <si>
    <t>Világítási süllyesztett szerelvények jelmagy. szerint, váltókapcs.
VÉDETT</t>
  </si>
  <si>
    <t>Világítási fali szerelvények jelmagy. szerint,
1s BE-KI kapcs. VÉDETT</t>
  </si>
  <si>
    <t>Világítási fali szerelvények jelmagy. szerint,
1s váltókapcs. VÉDETT</t>
  </si>
  <si>
    <t>Világítási fali szerelvények jelmagy. szerint,
1s BE nyomó "világítás" jellel, VÉDETT</t>
  </si>
  <si>
    <t>Műanyag tokozott kapcsoló jelmagyarázat szerint,
1s BE-KI 20A</t>
  </si>
  <si>
    <t>Műanyag tokozott kapcsoló jelmagyarázat szerint,
1s váltókapcs. 20A</t>
  </si>
  <si>
    <t>Műanyag tokozott kapcsoló jelmagyarázat szerint,
2s BE-KI 20A</t>
  </si>
  <si>
    <t>Műanyag tokozott kapcsoló jelmagyarázat szerint,
3s BE-KI 20A</t>
  </si>
  <si>
    <t>Műanyag tokozott kapcsoló jelmagyarázat szerint,
3s BE-KI 63A</t>
  </si>
  <si>
    <t>Műanyag tokozott kapcsoló jelmagyarázat szerint,
3s BE-KI 100A</t>
  </si>
  <si>
    <t>Süllyesztett szerelvények jelmagy. szerint,
Is+N+PE dugalj</t>
  </si>
  <si>
    <t>Fali szerelvények jelmagy. szerint,
Is+N+PE dugalj</t>
  </si>
  <si>
    <t>Süllyesztett szerelvények jelmagy. szerint,
Is+N+PE dugalj vez. csat.-ban</t>
  </si>
  <si>
    <t>Süllyesztett szerelvények jelmagy. szerint,
Is+N+PE dugalj, védett</t>
  </si>
  <si>
    <t>Fali szerelvények jelmagy. szerint,
Is+N+PE dugalj, védett</t>
  </si>
  <si>
    <t>Fali szerelvények jelmagy. szerint,
IIIs+N+PE dugalj, védett</t>
  </si>
  <si>
    <t>Erősáramú csatl. 230V</t>
  </si>
  <si>
    <t>Erősáramú csatl. 400V</t>
  </si>
  <si>
    <t xml:space="preserve">AM WC vészjelző rendszer komplett (szerelvényekkel, vezetékezéssel) </t>
  </si>
  <si>
    <t>XE1.1 jelű energiaoszlop jelmagy. szerint</t>
  </si>
  <si>
    <t>XE1.2 jelű energiaoszlop jelmagy. szerint</t>
  </si>
  <si>
    <t>XE1.3 jelű energiaoszlop jelmagy. szerint</t>
  </si>
  <si>
    <t>XE1.4 jelű energiaoszlop jelmagy. szerint</t>
  </si>
  <si>
    <t>DP1 jelű padló csatl. doboz jelmagy. szerint</t>
  </si>
  <si>
    <t>XZ1 jelű árnyékoló csatl. doboz jelmagy. szerint</t>
  </si>
  <si>
    <t>XZ2 jelű árnyékoló csatl. doboz jelmagy. szerint</t>
  </si>
  <si>
    <t>XZ3 jelű árnyékoló csatl. doboz jelmagy. szerint</t>
  </si>
  <si>
    <t>XZ4 jelű árnyékoló csatl. doboz jelmagy. szerint</t>
  </si>
  <si>
    <t>X2 jelű korlát vil. csatl. jelmagy. szerint</t>
  </si>
  <si>
    <t>X8 jelű fűző doboz jelmagy. szerint</t>
  </si>
  <si>
    <t>Imp. relé dobozban</t>
  </si>
  <si>
    <t>Fan - Coil vezérlő bekötése jelmagy. szerint</t>
  </si>
  <si>
    <t>Elszívó-, befúvó ventilátor bekötés</t>
  </si>
  <si>
    <t>Tűzcsappantyú bekötés</t>
  </si>
  <si>
    <t>Kalorifer bekötés</t>
  </si>
  <si>
    <t>Kézszárító bekötés</t>
  </si>
  <si>
    <t>Forróvíz tároló bekötés</t>
  </si>
  <si>
    <t>Klíma kültéri egység bekötés</t>
  </si>
  <si>
    <t>Kártyás beléptető rendszer bekötés</t>
  </si>
  <si>
    <t>Lift vezérlő bekötés</t>
  </si>
  <si>
    <t>Rúdföldelő leveréssel elhelyezve jelmagy. szerint</t>
  </si>
  <si>
    <t>Fő földelő sín elhelyezve, bekötve</t>
  </si>
  <si>
    <t>villámvédelem
földelő keret pontalapokban jelmagyarázat szerint</t>
  </si>
  <si>
    <t>földelő vezető beton sávalapban D=10 horg.körac.</t>
  </si>
  <si>
    <t>villámvédelem
földelő keret lift alapok alatt 
D10 horg körac. L=10 m</t>
  </si>
  <si>
    <t>villámvédelem
földelő összekötő vezető földárokban
D10 horg. Körac.</t>
  </si>
  <si>
    <t>villámvédelem
földelő bekötő vezető
D10 horg. Körac.</t>
  </si>
  <si>
    <t>villámvédelem
földelő összekötő vezető falonkívül szerelve
D10 horg. Körac.</t>
  </si>
  <si>
    <t>villámvédelem
"Ca" funkció jelű felfogó rúd beton lapra rögzítve jelmagyarázat szerint</t>
  </si>
  <si>
    <t>villámvédelem
"Cc" funkció jelű felfogó rúd beton lapra rögzítve jelmagyarázat szerint</t>
  </si>
  <si>
    <t>villámvédelem
fémszerkezet bekötés horganyzott, csavaros kötőelemmel, vagy hegesztéssel</t>
  </si>
  <si>
    <t>villámvédelem
levezető vezető beton kockákra rögzítve
D8 horg. Körac.</t>
  </si>
  <si>
    <t>villámvédelem
levezető vezető fügőleges falsíkon szerelve
D8 horg. Körac.</t>
  </si>
  <si>
    <t>villámvédelem vizsgáló összekötő</t>
  </si>
  <si>
    <t>villámvédelmi hálózat  ellenőrző mérése, JKV készítés, dokumentálás</t>
  </si>
  <si>
    <t>érintésvédelmi mérés, JKV készítés, dokumentálás (külső)</t>
  </si>
  <si>
    <t>mp</t>
  </si>
  <si>
    <t>érintésvédelmi mérés, JKV készítés, dokumentálás ("A", "B" ép.)</t>
  </si>
  <si>
    <t>elkészült elektromos hálózat beüzemelése</t>
  </si>
  <si>
    <t>szpó</t>
  </si>
  <si>
    <t>Csőfűtés termosztát bekötés</t>
  </si>
  <si>
    <t>AF1 terület</t>
  </si>
  <si>
    <t>LOXONE mozgásérzékelő TREE fehér</t>
  </si>
  <si>
    <t>Nano 2 Relé Tree</t>
  </si>
  <si>
    <t>AF2 terület</t>
  </si>
  <si>
    <t>A11 terület</t>
  </si>
  <si>
    <t>LOXONE Touch TREE fehér</t>
  </si>
  <si>
    <t>A12 terület</t>
  </si>
  <si>
    <t>A21 terület</t>
  </si>
  <si>
    <t>LOXONE időjárás állomás TREE</t>
  </si>
  <si>
    <t>Konfigurálható/Szabadon programozható Fan-Coil egység vezérlő, ModBUS RTU/ASCII, 4DI, 4SI, 1DO-HTG (10 A), 1DO-CLG (6 A), 3DO-FAN (6 A@230 V AC), 2TO (0,3 A@24 V AC), 3AO
"iSMA-B-FCU-HH"</t>
  </si>
  <si>
    <t>Fali panel 2,6" kijelzővel, beépített hőmérséklet érzékelővel
"iSMA-B-LP"</t>
  </si>
  <si>
    <t>A22 terület</t>
  </si>
  <si>
    <t>ÁRNYÉKOLÓ VEZÉRLÉS ÉS FÉNYMÉRÉS</t>
  </si>
  <si>
    <t xml:space="preserve">FAN-COIL VEZÉRLÉS </t>
  </si>
  <si>
    <t>1E.F1 épületgépészeti automatika vezérlőszekrény</t>
  </si>
  <si>
    <t>Terepi vezérlésköri tiltókapcsoló
"NYGD-1GR+NYK3-S21BK"</t>
  </si>
  <si>
    <t>JACE 8000 series Niagara Framework vezérlő 1250 Írt/olvasott adatpont,WIFI, 1 év Szoftverkövetést tartalmaz
"SN8025W"</t>
  </si>
  <si>
    <t>DDC I/O modul, ModBUS RTU/ASCII, 12DI, 8UI, 6AO, 12DO
"iSMA-B-MIX38"</t>
  </si>
  <si>
    <t>DDC I/O modul, ModBUS RTU/ASCII, 8I
"iSMA-B-8I"</t>
  </si>
  <si>
    <t>Mechanikus merülő termosztát, 20...90°C, 1-fokozatú
"MTIB90"</t>
  </si>
  <si>
    <t>Nedves hőmérséklet érzékelő 1.5m kábellel, PT1000, -50...+110°C
"TG-B6/PT1000"</t>
  </si>
  <si>
    <t>LOXONE Miniserver + 2 GB ipari micro SD kártya</t>
  </si>
  <si>
    <t>LOXONE TREE Extension</t>
  </si>
  <si>
    <t>"1E.F1" jelű épületgépészeti automatika vezérlőszekrény, terv szerint</t>
  </si>
  <si>
    <t>1E.F2 épületgépészeti automatika vezérlőszekrény</t>
  </si>
  <si>
    <t>DDC I/O modul, ModBUS RTU/ASCII, 4DI, 4DO
"iSMA-B-4I4O"</t>
  </si>
  <si>
    <t>"1E.F2" jelű épületgépészeti automatika vezérlőszekrény, terv szerint</t>
  </si>
  <si>
    <t>1E.11 épületgépészeti automatika vezérlőszekrény</t>
  </si>
  <si>
    <t>JACE 8000 series Niagara Framework vezérlő 5000 Írt/olvasott adatpont,WIFI, 1 év Szoftverkövetést tartalmaz
"SN8100W"</t>
  </si>
  <si>
    <t>LOXONE DALI Extension</t>
  </si>
  <si>
    <t>"1E.11" jelű épületgépészeti automatika vezérlőszekrény, terv szerint</t>
  </si>
  <si>
    <t>1E.12 épületgépészeti automatika vezérlőszekrény</t>
  </si>
  <si>
    <t>"1E.12" jelű épületgépészeti automatika vezérlőszekrény, terv szerint</t>
  </si>
  <si>
    <t>1E.21 épületgépészeti automatika vezérlőszekrény</t>
  </si>
  <si>
    <t>DDC I/O modul, ModBUS RTU/ASCII, 5DI, 5UI, 4AO, 4DO
"iSMA-B-MIX18"</t>
  </si>
  <si>
    <t>"1E.21" jelű épületgépészeti automatika vezérlőszekrény, terv szerint</t>
  </si>
  <si>
    <t>1E.22 épületgépészeti automatika vezérlőszekrény</t>
  </si>
  <si>
    <t>"1E.22" jelű épületgépészeti automatika vezérlőszekrény, terv szerint</t>
  </si>
  <si>
    <t>2EH.F11 épületgépészeti automatika vezérlőszekrény</t>
  </si>
  <si>
    <t>JACE 8000 series Niagara Framework vezérlő 250 Írt/olvasott adatpont,WIFI, 1 év Szoftverkövetést tartalmaz
"SN8005W"</t>
  </si>
  <si>
    <t>DDC I/O modul, ModBUS RTU/ASCII, 4U4O
"iSMA-B-4U4O"</t>
  </si>
  <si>
    <t>Meter Gateway, M-bus gateway
"iSMA-B-MG-IP"</t>
  </si>
  <si>
    <t>Android Tablet SH-SystemView10 Wifi-vel, Ethernet-tel, 10 inch
"SH-SystemView10"</t>
  </si>
  <si>
    <t>Merülő érzékelő házzal, PT1000, -20...+120°C, R1/2", l=90mm, SUS304 rozsdamentes acél szonda
"TG-DHW3/PT1000"</t>
  </si>
  <si>
    <t>Külső hőmérséklet érzékelő, PT1000, -30...+70°C
"TG-UH3/PT1000"</t>
  </si>
  <si>
    <t>Nyomáskapcsoló,  0,22-4bar, max 40bar
"FF4-4DAH"</t>
  </si>
  <si>
    <t>"2EH.F11" jelű épületgépészeti automatika vezérlőszekrény, terv szerint</t>
  </si>
  <si>
    <t>2EL.F3 épületgépészeti automatika vezérlőszekrény</t>
  </si>
  <si>
    <t>DDC I/O modul, ModBUS RTU/ASCII, 4UI, 4AO
"iSMA-B-4U4A"</t>
  </si>
  <si>
    <t>DDC I/O modul, ModBUS RTU/ASCII, 8UI
"iSMA-B-8U"</t>
  </si>
  <si>
    <t>Nyomáskülönbség távadó, 0-1250Pa, 0-10V, szerelőkészlettel
"PDT12 + ANS-1"</t>
  </si>
  <si>
    <t>Zsalu mozgató 20Nm, be/ki, 24/230V, rugóvisszatérítéses
"RDAB20S"</t>
  </si>
  <si>
    <t>Zsalu mozgató 4Nm, be/ki, 24V, rugóvisszatérítéses
"RDAB5S-24"</t>
  </si>
  <si>
    <t>Zsalu mozgató 10Nm, be/ki, 24/230V, rugóvisszatérítéses
"RDAB10S"</t>
  </si>
  <si>
    <t>Nyomáskülönbség kapcsoló, 50-500 Pa szerelőkészlettel
"DTV500X + ANS-1"</t>
  </si>
  <si>
    <t>Zsalu mozgató 20Nm, 0-10V, 24V
"RDAB20-24A"</t>
  </si>
  <si>
    <t>Zsalu mozgató 5Nm, 0-10V, 24V
"RDAB5-24A"</t>
  </si>
  <si>
    <t>Zsalu mozgató 10Nm, 0-10V, 24V
"RDAB10-24A"</t>
  </si>
  <si>
    <t>Légcsatorna hőmérséklet érzékelő házzal, PT1000, -30...+70°C
"TG-KH3/PT1000"</t>
  </si>
  <si>
    <t>Mechanikus fagyvédelmi termosztát, -10...+10°C, 1.8m, tartószerkezettel, szerelőkészlettel
"FT18 + DR-05"</t>
  </si>
  <si>
    <t>"2EL.F3" jelű épületgépészeti automatika vezérlőszekrény, terv szerint</t>
  </si>
  <si>
    <t>Védőcső</t>
  </si>
  <si>
    <t>Műanyag védőcső szakaszosan/folytonosan szerelve,
MÜ-2 ø25</t>
  </si>
  <si>
    <t>Kábelek</t>
  </si>
  <si>
    <t>Műanyag szigetelésű tömlővezeték elhelyezése tartószerkezetre,
YSLY-OZ 2x1,5mm2</t>
  </si>
  <si>
    <t>Műanyag szigetelésű tömlővezeték elhelyezése tartószerkezetre,
YSLY-OZ 3x1mm2</t>
  </si>
  <si>
    <t>Műanyag szigetelésű tömlővezeték elhelyezése tartószerkezetre,
YSLY-JZ 3x1,5mm2</t>
  </si>
  <si>
    <t>Műanyag szigetelésű tömlővezeték elhelyezése tartószerkezetre,
YSLY-JZ 3x2,5mm2</t>
  </si>
  <si>
    <t>Műanyag szigetelésű tömlővezeték elhelyezése tartószerkezetre,
YSLY-OZ 4x1mm2</t>
  </si>
  <si>
    <t>Műanyag szigetelésű tömlővezeték elhelyezése tartószerkezetre,
YSLY-JZ 4x1mm2</t>
  </si>
  <si>
    <t>Műanyag szigetelésű tömlővezeték elhelyezése tartószerkezetre,
YSLY-JZ 4x1,5mm2</t>
  </si>
  <si>
    <t>Műanyag szigetelésű tömlővezeték elhelyezése tartószerkezetre,
YSLY-JZ 4x2,5mm2</t>
  </si>
  <si>
    <t/>
  </si>
  <si>
    <t>PVC köpenyes, árnyékolt távközlési kábel elhelyezése tartószerkezetre,
J-Y(St)Y 1x2x0,8mm2</t>
  </si>
  <si>
    <t>PVC köpenyes, árnyékolt távközlési kábel elhelyezése tartószerkezetre,
J-Y(St)Y 2x2x0,8mm2</t>
  </si>
  <si>
    <t>Műanyag szigetelésű, árnyékolt tömlővezeték elhelyezése tartószerkezetre,
YSLCY-OZ 2x1,5mm2</t>
  </si>
  <si>
    <t>PVC köpenyes rézkábel rézszövet árnyékolással elhelyezése tartószerkezetre,
LiYCY-OZ 2x1mm2</t>
  </si>
  <si>
    <t>Patch kábel
S/FTP Cat7 4x2xAWG23</t>
  </si>
  <si>
    <t>Csőfűtés</t>
  </si>
  <si>
    <t>Csőfűtés
Termosztát, fűtőkábel, tartozékok a gépészeti terven szereplő csőszakaszokra</t>
  </si>
  <si>
    <t>Small Building Supervisor 10 JACE only (1 év Szoftverkövetést tartalmaz)
"SN-SUP-10"</t>
  </si>
  <si>
    <t>BMS Server (HP szerver ProLiant DL60 Gen9 E5,2 x 8GB,2 x 1TB , WIN2016 Srv Essentials 64bit, MS SQL Srv 2016 R2 (MS SQL Srv 2012 R2))</t>
  </si>
  <si>
    <t>BMS Workstation (HP PC, i5, 8Gb RAM, WIN10+ 21" LED MONITOR+ APC UPS)</t>
  </si>
  <si>
    <t>BMS kezelői felület grafikus megjelenítés</t>
  </si>
  <si>
    <t>Hőszivattyús rendszer illesztése az automatika rendszerre (ModBUS)</t>
  </si>
  <si>
    <t>LOXONE rendszer beüzemelés</t>
  </si>
  <si>
    <t>DDC Programozás</t>
  </si>
  <si>
    <t>Automatika rendszer üzembe helyezés</t>
  </si>
  <si>
    <t>Helyszíni oktatás</t>
  </si>
  <si>
    <t>ÉV mérés és jegyzőkönyv készítés</t>
  </si>
  <si>
    <t>ÉPÜLETGÉPÉSZETI AUTOMATIKA VEZÉRLŐSZEKRÉNYEK</t>
  </si>
  <si>
    <t>FELÜGYELETI RENDSZER, ÜZEMBE HELYEZÉS, DOKUMENTÁLÁS</t>
  </si>
  <si>
    <t>NAPELEM- 70,2 kW</t>
  </si>
  <si>
    <t xml:space="preserve">Sharp NUAH-360W japán monokristályos napelem, környezetvédelmi termékdíjjal
10 év teljes körű garancia, míg 80%-os teljesítményre 25 év gyártói garancia van.- vagy ezzel műszakilag egyenértékű
</t>
  </si>
  <si>
    <t>DALI RENDSZER</t>
  </si>
  <si>
    <t>K2 német alumínium tartószerkezet</t>
  </si>
  <si>
    <t>Német OBO túlfeszültség levezetők, AC- német DC kábelek, német csatlakozók, elektromos szerelési anyagok, Santon tűzvédelmi kapcsolók</t>
  </si>
  <si>
    <t>Tervezés, kivitelezés, ügyintézés, kiszállások, érintésvédelmi felülvizsgálat</t>
  </si>
  <si>
    <r>
      <t xml:space="preserve">Fronius Eco 25.0-3S WLAN osztrák 3 fázisú inverter, környezetvédelmi termékdíjjal, wifi-n keresztül interneten-okostelefonon folyamatos termelési adat figyelés lehetősége, </t>
    </r>
    <r>
      <rPr>
        <b/>
        <sz val="9"/>
        <rFont val="Calibri"/>
        <family val="2"/>
        <charset val="238"/>
        <scheme val="minor"/>
      </rPr>
      <t xml:space="preserve">10 év </t>
    </r>
    <r>
      <rPr>
        <sz val="9"/>
        <rFont val="Calibri"/>
        <family val="2"/>
        <charset val="238"/>
        <scheme val="minor"/>
      </rPr>
      <t xml:space="preserve">gyártói garancia - vagy ezzel műszakilag egyenértékű
</t>
    </r>
  </si>
  <si>
    <t>ELEKTROMOS AUTÓTÖLTŐK</t>
  </si>
  <si>
    <t>E- autó töltőoszlop 3- fázis 2X11 kW álló 2xT2 aljzat IP44 alumínium LS4 PCE vagy ezzel műszakilag egyenértékű</t>
  </si>
  <si>
    <t>Kivitelezés</t>
  </si>
  <si>
    <t>Acél korlátok tetőn- Diasafe Guard vagy azzal műszakilag egyenértékű, É-k-K-L.01_01 terv szerinti kivitelben</t>
  </si>
  <si>
    <t>Acél sodronyhálós korlátok, É-k-K-L.01_01 terv szerinti kivitelben</t>
  </si>
  <si>
    <t>Acél háló korlát( lépcsőházi) , É-k-K-L.09_01,02 terv szerinti kivitelben</t>
  </si>
  <si>
    <t xml:space="preserve"> GEBERIT PLUVIA leszívásos esővíz elvezető rendszerhez:  14 db Geberit Pluvia párazáró átvezetés 12l/s összefolyóhoz, d56</t>
  </si>
  <si>
    <t>Esővíz elvezetés anyaglista- nem árazandó, hiszen ez a vízellátás-csatornázás 1. tételénél már beárazásra került ( a műszaki tartalom azonban itt került megfogalmazásra)</t>
  </si>
  <si>
    <t>Termosztátok árazása az Automatika/FAN COIL vezérlés  munkanemben található területekre lebontva</t>
  </si>
  <si>
    <t>Hegesztett armatúrák, síkhálók elhelyezése , 10*150*150 mm-es hálóból</t>
  </si>
  <si>
    <t>SZIGNALIZÁCIÓ</t>
  </si>
  <si>
    <t>FT.01-es tábla szignalizáció szerint</t>
  </si>
  <si>
    <t>FT.02-es tábla szignalizáció szerint</t>
  </si>
  <si>
    <t>FT.03-as tábla szignalizáció szerint</t>
  </si>
  <si>
    <t>FT.04-es tábla szignalizáció szerint</t>
  </si>
  <si>
    <t>FT.05-ös tábla szignalizáció szerint</t>
  </si>
  <si>
    <t>FT.06-os tábla szignalizáció szerint</t>
  </si>
  <si>
    <t>FT.07-es tábla szignalizáció szerint</t>
  </si>
  <si>
    <t>FT.08-as tábla szignalizáció szerint</t>
  </si>
  <si>
    <t>FT.09-es tábla szignalizáció szerint</t>
  </si>
  <si>
    <t>FT.10-es tábla szignalizáció szerint</t>
  </si>
  <si>
    <t>FT.11-es tábla szignalizáció szerint</t>
  </si>
  <si>
    <t>KT.01-es tábla szignalizáció szerint</t>
  </si>
  <si>
    <t>KT.02-es tábla szignalizáció szerint</t>
  </si>
  <si>
    <t>KT.03-as tábla szignalizáció szerint</t>
  </si>
  <si>
    <t>KT.04-es tábla szignalizáció szerint</t>
  </si>
  <si>
    <t>KT.05-ös tábla szignalizáció szerint</t>
  </si>
  <si>
    <t>KT.06-os tábla szignalizáció szerint</t>
  </si>
  <si>
    <t>KT.07-es tábla szignalizáció szerint</t>
  </si>
  <si>
    <t>KT.08-as tábla szignalizáció szerint</t>
  </si>
  <si>
    <t>SIG.01-es tábla szignalizáció szerinrt</t>
  </si>
  <si>
    <t>KT.09-es tábla szignalizáció szerint</t>
  </si>
  <si>
    <t>MT.01-es tábla szignalizáció szerint</t>
  </si>
  <si>
    <t>MT.02-es tábla szignalizáció szerint</t>
  </si>
  <si>
    <t>MT.03-as tábla szignalizáció szerint</t>
  </si>
  <si>
    <t>AT.01-es tábla szignalizáció szerinrt</t>
  </si>
  <si>
    <t>JÁRULÉKOS KÖLTSÉGEK ÉS ELŐKÉSZÍTŐ MUNKÁK</t>
  </si>
  <si>
    <t>Mobil WC bérleti díj elszámolása, szállítással, heti karbantartással Mobil W.C. bérleti díj/hó</t>
  </si>
  <si>
    <t>hónap</t>
  </si>
  <si>
    <t>12-002</t>
  </si>
  <si>
    <t>Konténer bérleti díj elszámolása, iroda konténer 20,01 m2 alapterület felett Iroda konténer, 20,01 m2 felett, bérleti díj/hó</t>
  </si>
  <si>
    <t>12-003</t>
  </si>
  <si>
    <t>Konténer bérleti díj elszámolása, raktár konténer, 10,00 m2 alapterületig Raktár konténer, 10,00 m2-ig, bérleti díj/hó</t>
  </si>
  <si>
    <t>12-005</t>
  </si>
  <si>
    <t>Konténer bérleti díj elszámolása, mosdó, zuhanyzó, WC konténer 10,01-20,00 m2 alapterület között, több ablakos Mosdó, zuhanyzó, W.C. konténer, több ablakos, 10,00-20,00 m2 között, bérleti díj/hó</t>
  </si>
  <si>
    <t>12-006</t>
  </si>
  <si>
    <t>Épület kitűzése, földmérő költsége</t>
  </si>
  <si>
    <t>m.nap</t>
  </si>
  <si>
    <t>12-007</t>
  </si>
  <si>
    <t>Építési törmelék konténeres elszállítása, lerakása, lerakóhelyi díjjal, 10,0 m3-es konténerbe</t>
  </si>
  <si>
    <t>12-009</t>
  </si>
  <si>
    <t>Ideiglenes vízellátás, vételi pontok kialakítása</t>
  </si>
  <si>
    <t>12-010</t>
  </si>
  <si>
    <t>Ideiglenes elektromos ellátás, vételi pontok kialakítása</t>
  </si>
  <si>
    <t>12-011</t>
  </si>
  <si>
    <t>Közüzemi fogyasztások költsége</t>
  </si>
  <si>
    <t>12-012</t>
  </si>
  <si>
    <t>Belátás mentes ideiglenes kerítés készítése (OSB lapból)</t>
  </si>
  <si>
    <t>12-013</t>
  </si>
  <si>
    <t>Őrzés</t>
  </si>
  <si>
    <t>12-014</t>
  </si>
  <si>
    <t>12-015</t>
  </si>
  <si>
    <t>12-016</t>
  </si>
  <si>
    <t>12-019</t>
  </si>
  <si>
    <t>12-020</t>
  </si>
  <si>
    <t>Egyéb gép költségek</t>
  </si>
  <si>
    <t>12-021</t>
  </si>
  <si>
    <t>CAR biztosítás költsége</t>
  </si>
  <si>
    <t>Műanyag szigetelésű tömlővezeték elhelyezése tartószerkezetre,
YSLY-JB 5x16mm2</t>
  </si>
  <si>
    <t>Elosztó-, kapcsoló berendezés helyszíre szállítva, elhelyezve, bekötve,
"1A.131" jelű elosztó terv szerint</t>
  </si>
  <si>
    <t>Padlóburkolat készítése, beltérben, álpadló alapfelületen, csúszásmentes mázas kerámiával, kötésben vagy hálósan, 3-5 mm vtg. ragasztóba rakva, 1-10 mm fugaszélességgel, 30x30 cm-es lapmérettel, burkolatkiosztási terv szerint ragasztóhabarcsba fektetve, fugázva</t>
  </si>
  <si>
    <t>Padlóburkolat készítése, beltérben, álpadló alapfelületen, csúszásmentes mázas kerámiával, kötésben vagy hálósan, 3-5 mm vtg. ragasztóba rakva, 1-10 mm fugaszélességgel, 60x60 cm-es lapmérettel, burkolatkiosztási terv szerint ragasztóhabarcsba fektetve, fugázva</t>
  </si>
  <si>
    <t>Fal-, pillér-, oszlopburkolat készítése beltérben, gipszkarton vagy beton alapfelületen, gres, kőporcelán vagy kerámia lappal, kötésben vagy hálósan, 3-5 mm vtg. ragasztóba rakva, 1-10 mm fugaszélességgel, 30x60 cm-es lapmérettel, rozsdamentes pozitív élvédővel,  Gres ragasztó, EN 12004 szerinti C2T minősítéssel, kül- és beltérbe, fagyálló, padlófűtéshez is,  Flex fugázó, EN 13888 szerinti CG2 minősítéssel, burkolatkiosztási terv szerint</t>
  </si>
  <si>
    <t>Fal-, pillér-, oszlopburkolat készítése beltérben, gipszkarton vagy beton alapfelületen, gres, kőporcelán vagy kerámia lappal, kötésben vagy hálósan, 3-5 mm vtg. ragasztóba rakva, 1-10 mm fugaszélességgel, 30x30 cm-es lapmérettel, rozsdamentes pozitív élvédővel,  Gres ragasztó, EN 12004 szerinti C2T minősítéssel, kül- és beltérbe, fagyálló, padlófűtéshez is,  Flex fugázó, EN 13888 szerinti CG2 minősítéssel, burkolatkiosztási terv szerint</t>
  </si>
  <si>
    <t>Toronydaru telepítés, daru kiszállítása, bontása</t>
  </si>
  <si>
    <t>Toronydaru telepítés, daru üzemi díja</t>
  </si>
  <si>
    <t>Toronydaru telepítés, daru bérleti díja</t>
  </si>
  <si>
    <t>Toronydaru telepítés, lemezalap készítés</t>
  </si>
  <si>
    <t>12-022</t>
  </si>
  <si>
    <t>Megvalósulási tervek, teljes átadási dokumentáció</t>
  </si>
  <si>
    <t>ÁLTALÁNOS KÖLTSÉGEK</t>
  </si>
  <si>
    <t>VAKOLÁS ÉS RABICOLÁS</t>
  </si>
  <si>
    <t>Légkezelő berendezések üzembe helyezése</t>
  </si>
  <si>
    <t>Ventilátorok üzembe helyezése</t>
  </si>
  <si>
    <t>Üzembe helyezés,  Oktatás</t>
  </si>
  <si>
    <t>Rendszerprogramozás, üzembe helyezés, távfelügyeleti csatlakoztatás, oktatás</t>
  </si>
  <si>
    <t>Üzembe helyezés, programozás, hatósági átadás díja és oktatás</t>
  </si>
  <si>
    <t>Válaszfal építése,
mészhomok válaszfalelemekből,
150 mm falvastagságban,
333x199x150 mm-es méretű
horony-eresztékes falazóelemből (fugavastagság 10 mm),
falazó, meszes cementhabarcsba falazva
XELLA Silka-HML 150 jelű horony-eresztékes mészhomok válaszfalelem, 
333x199x150 mm méretű elemekből, M 2,5 (Hf30-cm) falazó, meszes cementhabarccsal,  (falazott strangfal + mellékép. gépészeti fal)</t>
  </si>
  <si>
    <t>Válaszfal építése,
mészhomok válaszfalelemekből,
165 mm falvastagságban,
333x199x150 mm-es méretű
horony-eresztékes falazóelemből (fugavastagság 10 mm),
falazó, meszes cementhabarcsba falazva
XELLA Silka-HML 150 jelű horony-eresztékes mészhomok válaszfalelem, 
333x199x150 mm méretű elemekből, M 2,5 (Hf30-cm) falazó, meszes cementhabarccsal,  1,25 cm gipszkarton burkolattal ellátva (falazott strangfal)</t>
  </si>
  <si>
    <t>33-001-0002</t>
  </si>
  <si>
    <t>33-001-0003</t>
  </si>
  <si>
    <t>33-001-0004</t>
  </si>
  <si>
    <t>Válaszfal építése,
mészhomok válaszfalelemekből,
115 mm falvastagságban,
333x199x100 mm-es méretű
horony-eresztékes falazóelemből (fugavastagság 10 mm),
falazó, meszes cementhabarcsba falazva
XELLA Silka-HML 100 jelű horony-eresztékes mészhomok válaszfalelem, 
333x199x100 mm méretű elemekből, M 2,5 (Hf30-cm) falazó, meszes cementhabarccsal, 1,25 cm gipszkarton burkolattal ellátva, (falazott strangfal)</t>
  </si>
  <si>
    <t>Álpadló rendszerek szerelése, nem bontható álpadló elem, szükséges helyeken revíziós nyílásokkal (pl. KNAUF Integral Hobo 60×60 cm, vagy azzal teljesítménynyilatkozata alapján műszakilag egyenértékű)</t>
  </si>
  <si>
    <t>Vezérlőkábel NYY 5x1,5</t>
  </si>
  <si>
    <t>TÖRLENDŐ TÉTEL AZ EREDETIKÖLTSÉGVETÉSBEN- KORÁBBAN 163 M2-REL SZEREPELT. EZ A MENNYISÉG KERÜLT SZÉTBONTÁSRA A 33-001-0002,33-001-0003, 33-001-0004-ES TÉTELEKBEN - 2019.10.09.</t>
  </si>
  <si>
    <t>Új- bontott /módosított tétel- KORÁBBAN A  A 33-001-0001-ES TÉTEL TARTALMAZTA EZT A MENNYISÉGET 2019.10.09.</t>
  </si>
  <si>
    <t xml:space="preserve">Javított/módosított tétel 2019.10.09. AZ EREDETIKÖLTSÉGVETÉSBEN 1647,4 M2-REL SZEREPELT. </t>
  </si>
  <si>
    <t>MEGJEGYZÉS</t>
  </si>
  <si>
    <t>Sz9 acél szerelvény - átszúródási vasalat - S-k-V-02.2-04</t>
  </si>
  <si>
    <t>Sz10 acél szerelvény - átszúródási vasalat - S-k-V-02.2-04</t>
  </si>
  <si>
    <t>Sz11 acél szerelvény - átszúródási vasalat - S-k-V-02.2-04</t>
  </si>
  <si>
    <t>Sz1 acél szerelvény - átszúródási vasalat - S-k-V-02.2-04</t>
  </si>
  <si>
    <t>Sz2 acél szerelvény  - átszúródási vasalat - S-k-V-02.2-04</t>
  </si>
  <si>
    <t>Sz3 acél szerelvény  - átszúródási vasalat - S-k-V-02.2-04</t>
  </si>
  <si>
    <t>Sz4 acél szerelvény - átszúródási vasalat - S-k-V-02.2-04</t>
  </si>
  <si>
    <t>Sz5 acél szerelvény - átszúródási vasalat - S-k-V-02.2-04</t>
  </si>
  <si>
    <t>Sz6 acél szerelvény - átszúródási vasalat - S-k-V-02.2-04</t>
  </si>
  <si>
    <t>Sz7 acél szerelvény - átszúródási vasalat - S-k-V-02.2-04</t>
  </si>
  <si>
    <t>Sz8 acél szerelvény - átszúródási vasalat - S-k-V-02.2-04</t>
  </si>
  <si>
    <t>35-001-0002</t>
  </si>
  <si>
    <t>Vízálló, műgyantával stabilizált faforgácslap (OSB) elhelyezése
négy oldalt nútolt kivitelben,
függőleges vagy vízszintes felületen
Vízálló faforgácslap (OSB), négyoldalt nútolt, 2500x625x20 mm méretű</t>
  </si>
  <si>
    <t>Egyszárnyú nyíló automatizált és hanggátló belső ajtó DIN szabvány szerint 100 × 212,5 cm névleges méretben, B.03.04AH konszignációs jelű nyílászáró, konszignáció szerinti kialakításban</t>
  </si>
  <si>
    <t>új tételként bevezetve</t>
  </si>
  <si>
    <t>javított  tétel, az eredeti költségvetésben 1 db</t>
  </si>
  <si>
    <t>javított  tétel, az eredeti költségvetésben 3 db</t>
  </si>
  <si>
    <t>javított  tétel, az eredeti költségvetésben 2 db</t>
  </si>
  <si>
    <t>javított  tétel, az eredeti költségvetésben 14 db</t>
  </si>
  <si>
    <t>javított  tétel, az eredeti költségvetésben 36 db</t>
  </si>
  <si>
    <t>javított  tétel, az eredeti költségvetésben 23 db</t>
  </si>
  <si>
    <t>44-001-0038</t>
  </si>
  <si>
    <t>44-001-0039</t>
  </si>
  <si>
    <t>44-001-0040</t>
  </si>
  <si>
    <t>Egyszárnyú nyíló belső ajtó
DIN szabvány szerint, B.03.01T jelű ajtó</t>
  </si>
  <si>
    <t xml:space="preserve">Egyszárnyú felülvilágítós nyíló automatizált füstgátló belső ajtó DIN szabvány szerint B.03.06AT </t>
  </si>
  <si>
    <t>Egyszárnyú hanggátló automatizált nyíló belső ajtó
DIN szabvány szerint B.04.04AH</t>
  </si>
  <si>
    <t xml:space="preserve">Javított tétel 2019.10.18.
AZ EREDETIKÖLTSÉGVETÉSBEN B.03.04A SZEREPELT. </t>
  </si>
  <si>
    <t>TÖRÖLVE, nincs ilyen tétel</t>
  </si>
  <si>
    <t>5,5 cm vtg. Lábazati XPS hőszigetelés</t>
  </si>
  <si>
    <t>16,5 cm vtg. kőzetgyapot kitöltő hőszigetelés (pl. Rockwool Multirock)</t>
  </si>
  <si>
    <t>7 cm vtg. kőzetgyapot kitöltő hőszigetelés (pl. Rockwool Multirock)</t>
  </si>
  <si>
    <t>25cm vtg – lépcsős ütközőhézagú extrudált polisztirolhab hőszigetelés (d&lt;0,033W/mK) (pl. Ravatherm XPS 300SL)</t>
  </si>
  <si>
    <t>CSP-TE-11 csomóponti terven lábazat szigetelés készítése, 1 rtg. kültéri rétegelt lemez burkolat, 13,5 cm vtg. kőzetgyapot kitöltő hőszigetelés (pl. Rockwool Multirock), 5 cm XPS kiegészítő hőszigetelés, külső alumínium lábazati lemez szegély.</t>
  </si>
  <si>
    <t>Lapostető hő- és hangszigetelése; Egyenes rétegrendű nemjárható lapostetőn vagy extenzív zöldtetőn,  vízszintes és függőleges felületen egy rétegben, expandált polisztirolhab hőszigetelő lemezzel AUSTROTHERM AT-N150 expandált polisztirolhab hőszigetelő lemez, 1000x500x200 mm</t>
  </si>
  <si>
    <t>Lapostető hő- és hangszigetelése; Egyenes rétegrendű lapostetők lejtésképzése EPS N150 minőségű polisztirolhab hőszigetelés lejtésképzés min. 2,5% lejtéssel (pl. AUSTROTHERM AT-N150, vagy azzal teljesítménynyilatkozata alapján műszakilag egyenértékű) 2-17 cm vastagságban</t>
  </si>
  <si>
    <t>Külső fal; Hőszigetelések pincefalon, foltonként ragasztva vagy megtámasztva (rögzítéssel), egy rétegben, extrudált polisztirolhab lemezzel AT-H80 polisztirolhab lemez, lépcsős élképzéssel, 140x600x1250 mm, üvegszövetháló erősítéssel, vékonyvakolattal.</t>
  </si>
  <si>
    <t>Külső fal belső oldali hőszigetelése, (rögzítéssel) ásványi hőszigetelő lappal Multipor ásványi hőszigetelő lap, 50 mm</t>
  </si>
  <si>
    <t>48-001-0064</t>
  </si>
  <si>
    <t>48-001-0065</t>
  </si>
  <si>
    <t>48-001-0066</t>
  </si>
  <si>
    <t>48-001-0067</t>
  </si>
  <si>
    <t>48-001-0068</t>
  </si>
  <si>
    <t>48-001-0069</t>
  </si>
  <si>
    <t>48-001-0070</t>
  </si>
  <si>
    <t xml:space="preserve">Javított tétel 2019.10.18.
AZ EREDETIKÖLTSÉGVETÉSBEN 6 db SZEREPELT. </t>
  </si>
  <si>
    <t xml:space="preserve">Javított/módosított tétel 2019.10.18. AZ EREDETIKÖLTSÉGVETÉSBEN 3 db SZEREPELT. </t>
  </si>
  <si>
    <t xml:space="preserve">Javított tétel 2019.10.18.
AZ EREDETIKÖLTSÉGVETÉSBEN 2 db SZEREPELT. </t>
  </si>
  <si>
    <t>Előtétfal készítése normál gipszkarton borítással, 10 cm szigeteléssel, profilvázzal</t>
  </si>
  <si>
    <t>39-001-0030</t>
  </si>
  <si>
    <t>39-001-0031</t>
  </si>
  <si>
    <t>ÚJ TÉTEL  2019.10.09.-  PÓT TÉTELKÉNT ÉRTELMEZHETŐ</t>
  </si>
  <si>
    <t>ÚJ TÉTEL  2019.10.09.- A KORÁBBI KÖLTSÉGVETÉSBŐL A NEM BONTHATÓ ÁLPADLÓ MENNYISÉGE KIMARADT, ÍGY EZ PÓT TÉTELKÉNT ÉRTELMEZHETŐ</t>
  </si>
  <si>
    <t>javított  tétel 2019.10.17., az eredeti költségvetésben 2 db</t>
  </si>
  <si>
    <t>javított  tétel 2019.10.17, az eredeti költségvetésben 1 db</t>
  </si>
  <si>
    <t>15-001-0034</t>
  </si>
  <si>
    <t>15-001-0035</t>
  </si>
  <si>
    <t>Föépület
Szt2 acél szerelvények- csomó lemez</t>
  </si>
  <si>
    <r>
      <t xml:space="preserve">Födém; Mennyezet alulról hűlő födém hőszigetelése, utólag elhelyezve, vízszintes felületen, dűbelezve, kőzetgyapot,  </t>
    </r>
    <r>
      <rPr>
        <sz val="10"/>
        <color rgb="FFFF0000"/>
        <rFont val="Calibri"/>
        <family val="2"/>
        <charset val="238"/>
      </rPr>
      <t xml:space="preserve">100 </t>
    </r>
    <r>
      <rPr>
        <sz val="10"/>
        <color rgb="FF000000"/>
        <rFont val="Calibri"/>
        <family val="2"/>
        <charset val="238"/>
      </rPr>
      <t>mm teljes keresztmetszetében víztaszító, rétegleválás ellen biztosított ásványi szálas hőszigetelés fekete üvegfátyol kasírozással (Rockwool Fixrock FB1 vagy azzal teljesítménynyilatkozata alapján műszakilag egyenértékű)</t>
    </r>
  </si>
  <si>
    <t xml:space="preserve">Javított tétel 2019.10.18.
AZ EREDETIKÖLTSÉGVETÉSBEN 140 mm SZEREPELT. </t>
  </si>
  <si>
    <t>Föépület
Szt1 acél szerelvények- csomó lemez</t>
  </si>
  <si>
    <t xml:space="preserve">Javított tétel </t>
  </si>
  <si>
    <t>Zöldtető rétegrendet megtámasztó előregyártott beton elem</t>
  </si>
  <si>
    <t>Javított tétel 2019.10.18.</t>
  </si>
  <si>
    <t xml:space="preserve">Javított tétel 2019.10.18.
</t>
  </si>
  <si>
    <t>Nedvestengelyű, elektronikusan szabályozott keringtető szivattyú, egyes, fűtési, klímaalkalmazási és hűtési célokra, ("A energia osztályú"), elektromotorral egybeépítve, csővezetékbe beépítve, WILO Stratos típusú, menetes kivitelben, hollandis kötéskészletekkel, Stratos Giga 100/1-33/6,0</t>
  </si>
  <si>
    <t>Tűzgátló lezárás készítése, födém átvezetéseknél, tűzvédelmi dokumentáció szerint.(pl. PROMASTOP®-I rendszer)</t>
  </si>
  <si>
    <t>Gépészeti vezetékek tűzgátló lezárása, szilárd vagy szerelt falszerkezet mindkét oldalán, POLYLACK technológiával, tűzvédelmi és gépészeti tervdokumentáció szerint.</t>
  </si>
  <si>
    <t>Szerelt szálcement lap burkolat készítése erkély oldalsó elburkolása, tartószerkezettel, alu megfogatási rendszerrel, tetéjén alu takaró profillal, cseppentő szegéllyel (pl. Eternit, vagy azzal teljesítménynyilatkozata alapján műszakilag egyenértékű burkolat)</t>
  </si>
  <si>
    <t>45-001-0025</t>
  </si>
  <si>
    <t>É-k-K-L.10.01_00 terv szerinti lépcsőfokok és pihenő elemek beépítése</t>
  </si>
  <si>
    <t>45-001-0026</t>
  </si>
  <si>
    <t>10 cm acél fegyverzetű szendvicspanel (pl. Kingspan)  tetőfelépítmény oldala.</t>
  </si>
  <si>
    <t>45-001-0027</t>
  </si>
  <si>
    <t>45mm átmérőjű rozsdamentes korlát.</t>
  </si>
  <si>
    <t>Gabion kövek acélhálóban</t>
  </si>
  <si>
    <r>
      <rPr>
        <b/>
        <sz val="10"/>
        <color rgb="FFFF0000"/>
        <rFont val="Calibri"/>
        <family val="2"/>
        <charset val="238"/>
        <scheme val="minor"/>
      </rPr>
      <t>Hosszvarratos acélcsőből készült fűtési vezeték, forrcső ívekkel, csőhüvelyekkel, hegesztett kötésekkel, szakaszos nyomáspróbával. Anyagminőség:  MSZ 29-86 A 37X, szabadon szerelve, tartószerkezetekkel, felületvédelem nélkül</t>
    </r>
    <r>
      <rPr>
        <sz val="10"/>
        <color rgb="FFFF0000"/>
        <rFont val="Calibri"/>
        <family val="2"/>
        <charset val="238"/>
        <scheme val="minor"/>
      </rPr>
      <t xml:space="preserve"> 133,0 x 4,0 mm</t>
    </r>
  </si>
  <si>
    <r>
      <t>Javított tétel 2019.10.18.                                                          Korábban a következő szüveggel szerepelt:</t>
    </r>
    <r>
      <rPr>
        <i/>
        <sz val="9"/>
        <color rgb="FFFF0000"/>
        <rFont val="Calibri"/>
        <family val="2"/>
        <charset val="238"/>
        <scheme val="minor"/>
      </rPr>
      <t xml:space="preserve"> Hosszvarratos acélcsőből készült fűtési vezeték, VIEGA MEGAPRESS idomokkal, kötésekkel, szakaszos nyomáspróbával. Anyagminőség:  MSZ 29-86 A 37X, szabadon szerelve, tartószerkezetekkel, felületvédelem nélkül</t>
    </r>
  </si>
  <si>
    <r>
      <rPr>
        <b/>
        <sz val="10"/>
        <color rgb="FFFF0000"/>
        <rFont val="Calibri"/>
        <family val="2"/>
        <charset val="238"/>
        <scheme val="minor"/>
      </rPr>
      <t>Hosszvarratos acélcsőből készült fűtési vezeték, forrcső ívekkel, csőhüvelyekkel, hegesztett kötésekkel, szakaszos nyomáspróbával. Anyagminőség:  MSZ 29-86 A 37X, szabadon szerelve, tartószerkezetekkel, felületvédelem nélkül</t>
    </r>
    <r>
      <rPr>
        <sz val="10"/>
        <color rgb="FFFF0000"/>
        <rFont val="Calibri"/>
        <family val="2"/>
        <charset val="238"/>
        <scheme val="minor"/>
      </rPr>
      <t xml:space="preserve"> 159,0 x 4,5 mm</t>
    </r>
  </si>
  <si>
    <r>
      <rPr>
        <b/>
        <sz val="10"/>
        <color rgb="FFFF0000"/>
        <rFont val="Calibri"/>
        <family val="2"/>
        <charset val="238"/>
        <scheme val="minor"/>
      </rPr>
      <t xml:space="preserve">Hosszvarratos acélcsőből készült fűtési vezeték, forrcső ívekkel, csőhüvelyekkel, hegesztett kötésekkel, szakaszos nyomáspróbával. Anyagminőség:  MSZ 29-86 A 37X, szabadon szerelve, tartószerkezetekkel, felületvédelem nélkül </t>
    </r>
    <r>
      <rPr>
        <sz val="10"/>
        <color rgb="FFFF0000"/>
        <rFont val="Calibri"/>
        <family val="2"/>
        <charset val="238"/>
        <scheme val="minor"/>
      </rPr>
      <t>219,1 x 6,3 mm</t>
    </r>
  </si>
  <si>
    <t xml:space="preserve">Javított/módosított tétel 2019.10.21. </t>
  </si>
  <si>
    <r>
      <t xml:space="preserve">Tűzvédő vagy égéskésleltető mázolás,
</t>
    </r>
    <r>
      <rPr>
        <sz val="10"/>
        <color rgb="FFFF0000"/>
        <rFont val="Calibri"/>
        <family val="2"/>
        <charset val="238"/>
        <scheme val="minor"/>
      </rPr>
      <t xml:space="preserve">horganyzott </t>
    </r>
    <r>
      <rPr>
        <sz val="10"/>
        <rFont val="Calibri"/>
        <family val="2"/>
        <charset val="238"/>
        <scheme val="minor"/>
      </rPr>
      <t>acélszerkezeten,
2 mm rétegvastagságig,
30 perc tűzállósági határérték esetén</t>
    </r>
  </si>
  <si>
    <t>törölve, nincs ilyen tétel</t>
  </si>
  <si>
    <t>Pe-xa műanyag cső helyszínra szállítva, toldóhüvelyes kötéstechnológiával szerelve, idomokkal, nyomáspróbával, 13 mm vastag szigeteléssel ellátva Rehau Rautitan flex 20x2,8 mm</t>
  </si>
  <si>
    <t>Honeywell SM152-3/4AA  HMV biztonsági lefúvató szelep, 6 bar, DN20, helyszínre szállítással beszereléssel</t>
  </si>
  <si>
    <t>Törölt tételek. Nem kell árazni.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</si>
</sst>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1" formatCode="_-* #,##0_-;\-* #,##0_-;_-* &quot;-&quot;_-;_-@_-"/>
    <numFmt numFmtId="44" formatCode="_-* #,##0.00\ &quot;Ft&quot;_-;\-* #,##0.00\ &quot;Ft&quot;_-;_-* &quot;-&quot;??\ &quot;Ft&quot;_-;_-@_-"/>
    <numFmt numFmtId="43" formatCode="_-* #,##0.00_-;\-* #,##0.00_-;_-* &quot;-&quot;??_-;_-@_-"/>
    <numFmt numFmtId="164" formatCode="_-* #,##0.00\ _F_t_-;\-* #,##0.00\ _F_t_-;_-* &quot;-&quot;??\ _F_t_-;_-@_-"/>
    <numFmt numFmtId="165" formatCode="0\-0\-00\-00"/>
    <numFmt numFmtId="166" formatCode="00\-00\-00\-00"/>
    <numFmt numFmtId="167" formatCode="#,##0.0"/>
    <numFmt numFmtId="168" formatCode="&quot;&quot;0"/>
    <numFmt numFmtId="169" formatCode="_-* #,##0\ _F_t_-;\-* #,##0\ _F_t_-;_-* &quot;-&quot;??\ _F_t_-;_-@_-"/>
    <numFmt numFmtId="170" formatCode="_-* #,##0.00\ _H_U_F_-;\-* #,##0.00\ _H_U_F_-;_-* &quot;-&quot;??\ _H_U_F_-;_-@_-"/>
    <numFmt numFmtId="171" formatCode="0.0"/>
    <numFmt numFmtId="172" formatCode="#,##0_ ;\-#,##0\ "/>
    <numFmt numFmtId="173" formatCode="\$#,##0\ ;\(\$#,##0\)"/>
    <numFmt numFmtId="174" formatCode="_(* #,##0.00_);_(* \(#,##0.00\);_(* &quot;-&quot;??_);_(@_)"/>
    <numFmt numFmtId="175" formatCode="_(* #,##0.00_);_(* \(#,##0.00\);_(* \-??_);_(@_)"/>
    <numFmt numFmtId="176" formatCode="#,##0.\-"/>
    <numFmt numFmtId="177" formatCode="_(&quot;$&quot;* #,##0.00_);_(&quot;$&quot;* \(#,##0.00\);_(&quot;$&quot;* &quot;-&quot;??_);_(@_)"/>
    <numFmt numFmtId="178" formatCode="_-* #,##0&quot; Ft&quot;_-;\-* #,##0&quot; Ft&quot;_-;_-* \-??&quot; Ft&quot;_-;_-@_-"/>
    <numFmt numFmtId="179" formatCode="_-* #,##0.00&quot; Ft&quot;_-;\-* #,##0.00&quot; Ft&quot;_-;_-* \-??&quot; Ft&quot;_-;_-@_-"/>
    <numFmt numFmtId="180" formatCode="&quot;See Note &quot;\ #"/>
    <numFmt numFmtId="181" formatCode="_-&quot;L.&quot;\ * #,##0_-;\-&quot;L.&quot;\ * #,##0_-;_-&quot;L.&quot;\ * &quot;-&quot;_-;_-@_-"/>
    <numFmt numFmtId="182" formatCode="_-&quot;L.&quot;\ * #,##0.00_-;\-&quot;L.&quot;\ * #,##0.00_-;_-&quot;L.&quot;\ * &quot;-&quot;??_-;_-@_-"/>
  </numFmts>
  <fonts count="138">
    <font>
      <sz val="11"/>
      <color theme="1"/>
      <name val="Calibri"/>
      <family val="2"/>
      <charset val="238"/>
      <scheme val="minor"/>
    </font>
    <font>
      <sz val="11"/>
      <color theme="1"/>
      <name val="Calibri"/>
      <family val="2"/>
      <charset val="238"/>
      <scheme val="minor"/>
    </font>
    <font>
      <b/>
      <sz val="11"/>
      <color theme="0"/>
      <name val="Calibri"/>
      <family val="2"/>
      <charset val="238"/>
      <scheme val="minor"/>
    </font>
    <font>
      <sz val="11"/>
      <color theme="0"/>
      <name val="Calibri"/>
      <family val="2"/>
      <charset val="238"/>
      <scheme val="minor"/>
    </font>
    <font>
      <sz val="10"/>
      <color rgb="FF000000"/>
      <name val="Calibri"/>
      <family val="2"/>
      <charset val="238"/>
    </font>
    <font>
      <b/>
      <sz val="9"/>
      <name val="Arial"/>
      <family val="2"/>
      <charset val="238"/>
    </font>
    <font>
      <sz val="8"/>
      <name val="Arial"/>
      <family val="2"/>
      <charset val="238"/>
    </font>
    <font>
      <sz val="10"/>
      <name val="Calibri"/>
      <family val="2"/>
      <charset val="238"/>
      <scheme val="minor"/>
    </font>
    <font>
      <b/>
      <sz val="8"/>
      <name val="Arial"/>
      <family val="2"/>
      <charset val="238"/>
    </font>
    <font>
      <b/>
      <sz val="10"/>
      <name val="Calibri"/>
      <family val="2"/>
      <charset val="238"/>
      <scheme val="minor"/>
    </font>
    <font>
      <b/>
      <sz val="10"/>
      <color rgb="FF000000"/>
      <name val="Calibri"/>
      <family val="2"/>
      <charset val="238"/>
      <scheme val="minor"/>
    </font>
    <font>
      <sz val="10"/>
      <color rgb="FF000000"/>
      <name val="Calibri"/>
      <family val="2"/>
      <charset val="238"/>
      <scheme val="minor"/>
    </font>
    <font>
      <sz val="10"/>
      <color rgb="FFFF0000"/>
      <name val="Calibri"/>
      <family val="2"/>
      <charset val="238"/>
      <scheme val="minor"/>
    </font>
    <font>
      <b/>
      <sz val="11"/>
      <color theme="0"/>
      <name val="Calibri"/>
      <family val="2"/>
      <charset val="238"/>
    </font>
    <font>
      <sz val="10"/>
      <name val="Calibri"/>
      <family val="2"/>
      <charset val="238"/>
    </font>
    <font>
      <sz val="10"/>
      <color theme="1"/>
      <name val="Calibri"/>
      <family val="2"/>
      <charset val="238"/>
      <scheme val="minor"/>
    </font>
    <font>
      <b/>
      <sz val="10"/>
      <color theme="1"/>
      <name val="Calibri"/>
      <family val="2"/>
      <charset val="238"/>
      <scheme val="minor"/>
    </font>
    <font>
      <sz val="10"/>
      <name val="Arial"/>
      <family val="2"/>
      <charset val="238"/>
    </font>
    <font>
      <vertAlign val="superscript"/>
      <sz val="10"/>
      <color theme="1"/>
      <name val="Calibri"/>
      <family val="2"/>
      <charset val="238"/>
      <scheme val="minor"/>
    </font>
    <font>
      <sz val="10"/>
      <name val="Arial CE"/>
    </font>
    <font>
      <sz val="11"/>
      <name val="Calibri"/>
      <family val="2"/>
      <charset val="238"/>
    </font>
    <font>
      <sz val="9"/>
      <name val="Calibri"/>
      <family val="2"/>
      <charset val="238"/>
      <scheme val="minor"/>
    </font>
    <font>
      <sz val="11"/>
      <color indexed="8"/>
      <name val="Calibri"/>
      <family val="2"/>
      <charset val="238"/>
    </font>
    <font>
      <sz val="9"/>
      <name val="Century Gothic"/>
      <family val="2"/>
      <charset val="238"/>
    </font>
    <font>
      <vertAlign val="superscript"/>
      <sz val="10"/>
      <name val="Calibri"/>
      <family val="2"/>
      <charset val="238"/>
      <scheme val="minor"/>
    </font>
    <font>
      <sz val="8"/>
      <name val="Calibri"/>
      <family val="2"/>
      <charset val="238"/>
      <scheme val="minor"/>
    </font>
    <font>
      <sz val="10"/>
      <color indexed="63"/>
      <name val="Calibri"/>
      <family val="2"/>
      <charset val="238"/>
      <scheme val="minor"/>
    </font>
    <font>
      <sz val="12"/>
      <color rgb="FF000000"/>
      <name val="Calibri"/>
      <family val="2"/>
      <charset val="238"/>
    </font>
    <font>
      <b/>
      <sz val="11"/>
      <name val="Calibri"/>
      <family val="2"/>
      <charset val="238"/>
      <scheme val="minor"/>
    </font>
    <font>
      <sz val="11"/>
      <color rgb="FF000000"/>
      <name val="Calibri"/>
      <family val="2"/>
      <charset val="238"/>
      <scheme val="minor"/>
    </font>
    <font>
      <sz val="11"/>
      <name val="Calibri"/>
      <family val="2"/>
      <charset val="238"/>
      <scheme val="minor"/>
    </font>
    <font>
      <sz val="11"/>
      <color rgb="FF000000"/>
      <name val="Calibri"/>
      <family val="2"/>
      <charset val="238"/>
    </font>
    <font>
      <b/>
      <sz val="12"/>
      <color rgb="FF000000"/>
      <name val="Calibri"/>
      <family val="2"/>
      <charset val="238"/>
    </font>
    <font>
      <b/>
      <sz val="12"/>
      <name val="Calibri"/>
      <family val="2"/>
      <charset val="238"/>
    </font>
    <font>
      <sz val="12"/>
      <name val="Calibri"/>
      <family val="2"/>
      <charset val="238"/>
    </font>
    <font>
      <b/>
      <i/>
      <sz val="12"/>
      <name val="Calibri"/>
      <family val="2"/>
      <charset val="238"/>
    </font>
    <font>
      <i/>
      <sz val="12"/>
      <name val="Calibri"/>
      <family val="2"/>
      <charset val="238"/>
    </font>
    <font>
      <b/>
      <sz val="11"/>
      <name val="Calibri"/>
      <family val="2"/>
      <charset val="238"/>
    </font>
    <font>
      <b/>
      <sz val="10"/>
      <name val="Arial"/>
      <family val="2"/>
      <charset val="238"/>
    </font>
    <font>
      <b/>
      <sz val="14"/>
      <color theme="1"/>
      <name val="Calibri"/>
      <family val="2"/>
      <charset val="238"/>
      <scheme val="minor"/>
    </font>
    <font>
      <sz val="14"/>
      <color theme="1"/>
      <name val="Calibri"/>
      <family val="2"/>
      <charset val="238"/>
      <scheme val="minor"/>
    </font>
    <font>
      <b/>
      <sz val="14"/>
      <color theme="0"/>
      <name val="Calibri"/>
      <family val="2"/>
      <charset val="238"/>
      <scheme val="minor"/>
    </font>
    <font>
      <sz val="14"/>
      <color theme="0"/>
      <name val="Calibri"/>
      <family val="2"/>
      <charset val="238"/>
      <scheme val="minor"/>
    </font>
    <font>
      <sz val="10"/>
      <color indexed="8"/>
      <name val="MS Sans Serif"/>
      <family val="2"/>
      <charset val="238"/>
    </font>
    <font>
      <sz val="10"/>
      <color indexed="8"/>
      <name val="Times New Roman"/>
      <family val="1"/>
      <charset val="238"/>
    </font>
    <font>
      <sz val="10"/>
      <name val="Arial Narrow"/>
      <family val="2"/>
      <charset val="238"/>
    </font>
    <font>
      <b/>
      <sz val="10"/>
      <name val="Arial Narrow"/>
      <family val="2"/>
      <charset val="238"/>
    </font>
    <font>
      <sz val="10"/>
      <color indexed="8"/>
      <name val="Arial Narrow"/>
      <family val="2"/>
      <charset val="238"/>
    </font>
    <font>
      <b/>
      <u/>
      <sz val="10"/>
      <name val="Arial Narrow"/>
      <family val="2"/>
      <charset val="238"/>
    </font>
    <font>
      <sz val="10"/>
      <name val="Arial CE"/>
      <charset val="238"/>
    </font>
    <font>
      <sz val="10"/>
      <name val="Arial CE"/>
      <family val="2"/>
      <charset val="238"/>
    </font>
    <font>
      <sz val="10"/>
      <name val="Arial"/>
      <family val="2"/>
    </font>
    <font>
      <sz val="10"/>
      <name val="Helv"/>
    </font>
    <font>
      <sz val="10"/>
      <name val="Helv"/>
      <charset val="238"/>
    </font>
    <font>
      <sz val="10"/>
      <name val="MS Sans Serif"/>
      <family val="2"/>
      <charset val="238"/>
    </font>
    <font>
      <sz val="11"/>
      <color indexed="8"/>
      <name val="Calibri"/>
      <family val="2"/>
    </font>
    <font>
      <b/>
      <sz val="9"/>
      <name val="Century Gothic"/>
      <family val="2"/>
      <charset val="238"/>
    </font>
    <font>
      <sz val="11"/>
      <color indexed="22"/>
      <name val="Calibri"/>
      <family val="2"/>
      <charset val="238"/>
    </font>
    <font>
      <sz val="11"/>
      <color indexed="9"/>
      <name val="Calibri"/>
      <family val="2"/>
      <charset val="238"/>
    </font>
    <font>
      <sz val="10"/>
      <name val="Times New Roman CE"/>
      <family val="1"/>
      <charset val="238"/>
    </font>
    <font>
      <sz val="8"/>
      <name val="Times New Roman"/>
      <family val="1"/>
      <charset val="238"/>
    </font>
    <font>
      <sz val="10"/>
      <name val="FuturaA Bk BT"/>
    </font>
    <font>
      <sz val="11"/>
      <color indexed="20"/>
      <name val="Calibri"/>
      <family val="2"/>
      <charset val="238"/>
    </font>
    <font>
      <sz val="10"/>
      <color indexed="8"/>
      <name val="Arial"/>
      <family val="2"/>
    </font>
    <font>
      <sz val="9"/>
      <name val="Times New Roman"/>
      <family val="1"/>
    </font>
    <font>
      <b/>
      <sz val="11"/>
      <color indexed="10"/>
      <name val="Calibri"/>
      <family val="2"/>
      <charset val="238"/>
    </font>
    <font>
      <b/>
      <sz val="11"/>
      <color indexed="9"/>
      <name val="Calibri"/>
      <family val="2"/>
      <charset val="238"/>
    </font>
    <font>
      <b/>
      <sz val="12"/>
      <name val="Arial CE"/>
      <family val="2"/>
      <charset val="238"/>
    </font>
    <font>
      <b/>
      <sz val="18"/>
      <color indexed="62"/>
      <name val="Cambria"/>
      <family val="2"/>
      <charset val="238"/>
    </font>
    <font>
      <b/>
      <i/>
      <sz val="10"/>
      <name val="Arial CE"/>
      <family val="2"/>
      <charset val="238"/>
    </font>
    <font>
      <b/>
      <sz val="15"/>
      <color indexed="62"/>
      <name val="Calibri"/>
      <family val="2"/>
      <charset val="238"/>
    </font>
    <font>
      <b/>
      <sz val="13"/>
      <color indexed="62"/>
      <name val="Calibri"/>
      <family val="2"/>
      <charset val="238"/>
    </font>
    <font>
      <b/>
      <sz val="11"/>
      <color indexed="62"/>
      <name val="Calibri"/>
      <family val="2"/>
      <charset val="238"/>
    </font>
    <font>
      <u/>
      <sz val="10"/>
      <color indexed="12"/>
      <name val="MS Sans Serif"/>
      <family val="2"/>
      <charset val="238"/>
    </font>
    <font>
      <b/>
      <sz val="10"/>
      <name val="MS Sans Serif"/>
      <family val="2"/>
      <charset val="238"/>
    </font>
    <font>
      <sz val="10"/>
      <color indexed="24"/>
      <name val="Arial"/>
      <family val="2"/>
      <charset val="238"/>
    </font>
    <font>
      <sz val="10"/>
      <name val="MS Serif"/>
      <family val="1"/>
      <charset val="238"/>
    </font>
    <font>
      <sz val="10"/>
      <name val="Courier"/>
      <family val="1"/>
      <charset val="238"/>
    </font>
    <font>
      <sz val="9"/>
      <name val="Arial"/>
      <family val="2"/>
      <charset val="238"/>
    </font>
    <font>
      <b/>
      <sz val="11"/>
      <color indexed="22"/>
      <name val="Calibri"/>
      <family val="2"/>
      <charset val="238"/>
    </font>
    <font>
      <i/>
      <sz val="8"/>
      <name val="Arial Narrow"/>
      <family val="2"/>
      <charset val="238"/>
    </font>
    <font>
      <b/>
      <sz val="11"/>
      <color indexed="52"/>
      <name val="Calibri"/>
      <family val="2"/>
      <charset val="238"/>
    </font>
    <font>
      <i/>
      <sz val="11"/>
      <color indexed="23"/>
      <name val="Calibri"/>
      <family val="2"/>
      <charset val="238"/>
    </font>
    <font>
      <i/>
      <sz val="10"/>
      <name val="Times New Roman"/>
      <family val="1"/>
      <charset val="238"/>
    </font>
    <font>
      <b/>
      <sz val="8"/>
      <name val="Times New Roman"/>
      <family val="1"/>
      <charset val="238"/>
    </font>
    <font>
      <b/>
      <i/>
      <u/>
      <sz val="12"/>
      <name val="Arial CE"/>
      <family val="2"/>
      <charset val="238"/>
    </font>
    <font>
      <b/>
      <u/>
      <sz val="9"/>
      <name val="Century Gothic"/>
      <family val="2"/>
      <charset val="238"/>
    </font>
    <font>
      <sz val="11"/>
      <color indexed="17"/>
      <name val="Calibri"/>
      <family val="2"/>
      <charset val="238"/>
    </font>
    <font>
      <b/>
      <sz val="12"/>
      <name val="Courier"/>
      <family val="1"/>
      <charset val="238"/>
    </font>
    <font>
      <b/>
      <sz val="12"/>
      <name val="Arial"/>
      <family val="2"/>
    </font>
    <font>
      <b/>
      <sz val="18"/>
      <color indexed="24"/>
      <name val="Arial"/>
      <family val="2"/>
      <charset val="238"/>
    </font>
    <font>
      <b/>
      <sz val="12"/>
      <color indexed="24"/>
      <name val="Arial"/>
      <family val="2"/>
      <charset val="238"/>
    </font>
    <font>
      <b/>
      <sz val="14"/>
      <name val="Arial"/>
      <family val="2"/>
      <charset val="238"/>
    </font>
    <font>
      <b/>
      <sz val="10"/>
      <name val="Times New Roman"/>
      <family val="1"/>
      <charset val="238"/>
    </font>
    <font>
      <sz val="9.75"/>
      <name val="Arial"/>
      <family val="2"/>
      <charset val="238"/>
    </font>
    <font>
      <sz val="12"/>
      <name val="Arial"/>
      <family val="2"/>
      <charset val="238"/>
    </font>
    <font>
      <i/>
      <sz val="10"/>
      <name val="Arial"/>
      <family val="2"/>
      <charset val="238"/>
    </font>
    <font>
      <b/>
      <sz val="18"/>
      <name val="ITCCenturyBookT"/>
      <charset val="238"/>
    </font>
    <font>
      <b/>
      <sz val="9.75"/>
      <name val="Arial"/>
      <family val="2"/>
    </font>
    <font>
      <u/>
      <sz val="9"/>
      <color indexed="12"/>
      <name val="Arial"/>
      <family val="2"/>
      <charset val="238"/>
    </font>
    <font>
      <sz val="11"/>
      <color indexed="62"/>
      <name val="Calibri"/>
      <family val="2"/>
      <charset val="238"/>
    </font>
    <font>
      <sz val="7"/>
      <name val="Arial"/>
      <family val="2"/>
      <charset val="238"/>
    </font>
    <font>
      <b/>
      <sz val="12"/>
      <name val="Times New Roman CE"/>
      <family val="1"/>
      <charset val="238"/>
    </font>
    <font>
      <sz val="11"/>
      <color indexed="10"/>
      <name val="Calibri"/>
      <family val="2"/>
      <charset val="238"/>
    </font>
    <font>
      <sz val="11"/>
      <color indexed="19"/>
      <name val="Calibri"/>
      <family val="2"/>
      <charset val="238"/>
    </font>
    <font>
      <sz val="10"/>
      <color indexed="8"/>
      <name val="Arial"/>
      <family val="2"/>
      <charset val="238"/>
    </font>
    <font>
      <sz val="8"/>
      <name val="Helv"/>
    </font>
    <font>
      <b/>
      <i/>
      <sz val="10"/>
      <name val="Arial"/>
      <family val="2"/>
    </font>
    <font>
      <b/>
      <sz val="11"/>
      <color indexed="63"/>
      <name val="Calibri"/>
      <family val="2"/>
      <charset val="238"/>
    </font>
    <font>
      <b/>
      <sz val="11"/>
      <color indexed="8"/>
      <name val="Calibri"/>
      <family val="2"/>
      <charset val="238"/>
    </font>
    <font>
      <b/>
      <sz val="10"/>
      <name val="Arial CE"/>
      <family val="2"/>
      <charset val="238"/>
    </font>
    <font>
      <sz val="8"/>
      <name val="Arial"/>
      <family val="2"/>
    </font>
    <font>
      <sz val="10"/>
      <color indexed="10"/>
      <name val="MS Sans Serif"/>
      <family val="2"/>
      <charset val="238"/>
    </font>
    <font>
      <sz val="10"/>
      <name val="MS Sans Serif"/>
      <family val="2"/>
    </font>
    <font>
      <u/>
      <sz val="9"/>
      <color indexed="36"/>
      <name val="Arial"/>
      <family val="2"/>
      <charset val="238"/>
    </font>
    <font>
      <b/>
      <sz val="12"/>
      <name val="Times New Roman CE"/>
      <charset val="238"/>
    </font>
    <font>
      <sz val="18"/>
      <color indexed="62"/>
      <name val="Cambria"/>
      <family val="2"/>
    </font>
    <font>
      <sz val="18"/>
      <color indexed="62"/>
      <name val="Cambria"/>
      <family val="2"/>
      <charset val="238"/>
    </font>
    <font>
      <strike/>
      <sz val="9"/>
      <name val="Arial"/>
      <family val="2"/>
    </font>
    <font>
      <b/>
      <sz val="12"/>
      <name val="MS Sans Serif"/>
      <family val="2"/>
    </font>
    <font>
      <sz val="10"/>
      <color indexed="50"/>
      <name val="MS Sans Serif"/>
      <family val="2"/>
      <charset val="238"/>
    </font>
    <font>
      <sz val="10"/>
      <color rgb="FFFF0000"/>
      <name val="Calibri"/>
      <family val="2"/>
      <charset val="238"/>
    </font>
    <font>
      <sz val="10"/>
      <color indexed="8"/>
      <name val="Calibri"/>
      <family val="2"/>
      <charset val="238"/>
    </font>
    <font>
      <b/>
      <sz val="10"/>
      <name val="Calibri"/>
      <family val="2"/>
      <charset val="238"/>
    </font>
    <font>
      <i/>
      <sz val="10"/>
      <name val="Calibri"/>
      <family val="2"/>
      <charset val="238"/>
    </font>
    <font>
      <u/>
      <sz val="10"/>
      <color indexed="8"/>
      <name val="Calibri"/>
      <family val="2"/>
      <charset val="238"/>
    </font>
    <font>
      <b/>
      <u/>
      <sz val="10"/>
      <name val="Calibri"/>
      <family val="2"/>
      <charset val="238"/>
    </font>
    <font>
      <b/>
      <sz val="9"/>
      <name val="Calibri"/>
      <family val="2"/>
      <charset val="238"/>
      <scheme val="minor"/>
    </font>
    <font>
      <b/>
      <sz val="12"/>
      <color theme="1"/>
      <name val="Calibri"/>
      <family val="2"/>
      <charset val="238"/>
      <scheme val="minor"/>
    </font>
    <font>
      <b/>
      <sz val="12"/>
      <color rgb="FF000000"/>
      <name val="Calibri"/>
      <family val="2"/>
      <charset val="238"/>
      <scheme val="minor"/>
    </font>
    <font>
      <strike/>
      <sz val="10"/>
      <name val="Calibri"/>
      <family val="2"/>
      <charset val="238"/>
      <scheme val="minor"/>
    </font>
    <font>
      <strike/>
      <sz val="10"/>
      <color rgb="FF000000"/>
      <name val="Calibri"/>
      <family val="2"/>
      <charset val="238"/>
    </font>
    <font>
      <strike/>
      <sz val="10"/>
      <name val="Calibri"/>
      <family val="2"/>
      <charset val="238"/>
    </font>
    <font>
      <sz val="9"/>
      <color rgb="FFFF0000"/>
      <name val="Calibri"/>
      <family val="2"/>
      <charset val="238"/>
      <scheme val="minor"/>
    </font>
    <font>
      <b/>
      <sz val="10"/>
      <color rgb="FFFF0000"/>
      <name val="Calibri"/>
      <family val="2"/>
      <charset val="238"/>
      <scheme val="minor"/>
    </font>
    <font>
      <i/>
      <sz val="9"/>
      <color rgb="FFFF0000"/>
      <name val="Calibri"/>
      <family val="2"/>
      <charset val="238"/>
      <scheme val="minor"/>
    </font>
    <font>
      <b/>
      <strike/>
      <sz val="11"/>
      <color theme="0"/>
      <name val="Calibri"/>
      <family val="2"/>
      <charset val="238"/>
      <scheme val="minor"/>
    </font>
    <font>
      <b/>
      <sz val="12"/>
      <color rgb="FFFF0000"/>
      <name val="Calibri"/>
      <family val="2"/>
      <charset val="238"/>
      <scheme val="minor"/>
    </font>
  </fonts>
  <fills count="61">
    <fill>
      <patternFill patternType="none"/>
    </fill>
    <fill>
      <patternFill patternType="gray125"/>
    </fill>
    <fill>
      <patternFill patternType="solid">
        <fgColor theme="4"/>
        <bgColor indexed="64"/>
      </patternFill>
    </fill>
    <fill>
      <patternFill patternType="solid">
        <fgColor theme="4" tint="-0.249977111117893"/>
        <bgColor indexed="64"/>
      </patternFill>
    </fill>
    <fill>
      <patternFill patternType="solid">
        <fgColor theme="4" tint="-0.249977111117893"/>
        <bgColor rgb="FF95B3D7"/>
      </patternFill>
    </fill>
    <fill>
      <patternFill patternType="solid">
        <fgColor theme="4" tint="0.39994506668294322"/>
        <bgColor indexed="64"/>
      </patternFill>
    </fill>
    <fill>
      <patternFill patternType="solid">
        <fgColor theme="4" tint="0.59999389629810485"/>
        <bgColor indexed="64"/>
      </patternFill>
    </fill>
    <fill>
      <patternFill patternType="solid">
        <fgColor theme="4" tint="0.59999389629810485"/>
        <bgColor rgb="FFDBE5F1"/>
      </patternFill>
    </fill>
    <fill>
      <patternFill patternType="solid">
        <fgColor theme="4" tint="0.79998168889431442"/>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0"/>
        <bgColor indexed="64"/>
      </patternFill>
    </fill>
    <fill>
      <patternFill patternType="solid">
        <fgColor theme="1"/>
        <bgColor indexed="64"/>
      </patternFill>
    </fill>
    <fill>
      <patternFill patternType="solid">
        <fgColor theme="6" tint="0.59999389629810485"/>
        <bgColor rgb="FFDBE5F1"/>
      </patternFill>
    </fill>
    <fill>
      <patternFill patternType="solid">
        <fgColor rgb="FFFFFFFF"/>
        <bgColor indexed="64"/>
      </patternFill>
    </fill>
    <fill>
      <patternFill patternType="solid">
        <fgColor theme="1"/>
        <bgColor rgb="FF95B3D7"/>
      </patternFill>
    </fill>
    <fill>
      <patternFill patternType="solid">
        <fgColor theme="9" tint="0.59999389629810485"/>
        <bgColor indexed="64"/>
      </patternFill>
    </fill>
    <fill>
      <patternFill patternType="solid">
        <fgColor theme="9" tint="0.39997558519241921"/>
        <bgColor rgb="FF95B3D7"/>
      </patternFill>
    </fill>
    <fill>
      <patternFill patternType="solid">
        <fgColor theme="9"/>
        <bgColor indexed="64"/>
      </patternFill>
    </fill>
    <fill>
      <patternFill patternType="solid">
        <fgColor theme="9" tint="0.59999389629810485"/>
        <bgColor rgb="FFDBE5F1"/>
      </patternFill>
    </fill>
    <fill>
      <patternFill patternType="solid">
        <fgColor theme="5" tint="0.39997558519241921"/>
        <bgColor indexed="64"/>
      </patternFill>
    </fill>
    <fill>
      <patternFill patternType="solid">
        <fgColor theme="4" tint="-0.499984740745262"/>
        <bgColor indexed="64"/>
      </patternFill>
    </fill>
    <fill>
      <patternFill patternType="solid">
        <fgColor indexed="22"/>
      </patternFill>
    </fill>
    <fill>
      <patternFill patternType="solid">
        <fgColor indexed="47"/>
      </patternFill>
    </fill>
    <fill>
      <patternFill patternType="solid">
        <fgColor indexed="26"/>
      </patternFill>
    </fill>
    <fill>
      <patternFill patternType="solid">
        <fgColor indexed="44"/>
      </patternFill>
    </fill>
    <fill>
      <patternFill patternType="solid">
        <fgColor indexed="29"/>
      </patternFill>
    </fill>
    <fill>
      <patternFill patternType="solid">
        <fgColor indexed="27"/>
      </patternFill>
    </fill>
    <fill>
      <patternFill patternType="solid">
        <fgColor indexed="43"/>
      </patternFill>
    </fill>
    <fill>
      <patternFill patternType="solid">
        <fgColor indexed="45"/>
      </patternFill>
    </fill>
    <fill>
      <patternFill patternType="solid">
        <fgColor indexed="49"/>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22"/>
        <bgColor indexed="64"/>
      </patternFill>
    </fill>
    <fill>
      <patternFill patternType="solid">
        <fgColor indexed="22"/>
        <bgColor indexed="31"/>
      </patternFill>
    </fill>
    <fill>
      <patternFill patternType="solid">
        <fgColor indexed="46"/>
      </patternFill>
    </fill>
    <fill>
      <patternFill patternType="solid">
        <fgColor indexed="9"/>
      </patternFill>
    </fill>
    <fill>
      <patternFill patternType="solid">
        <fgColor indexed="55"/>
      </patternFill>
    </fill>
    <fill>
      <patternFill patternType="solid">
        <fgColor indexed="52"/>
        <bgColor indexed="64"/>
      </patternFill>
    </fill>
    <fill>
      <patternFill patternType="solid">
        <fgColor indexed="52"/>
        <bgColor indexed="51"/>
      </patternFill>
    </fill>
    <fill>
      <patternFill patternType="lightGray"/>
    </fill>
    <fill>
      <patternFill patternType="solid">
        <fgColor indexed="57"/>
      </patternFill>
    </fill>
    <fill>
      <patternFill patternType="solid">
        <fgColor indexed="42"/>
        <bgColor indexed="27"/>
      </patternFill>
    </fill>
    <fill>
      <patternFill patternType="solid">
        <fgColor indexed="26"/>
        <bgColor indexed="64"/>
      </patternFill>
    </fill>
    <fill>
      <patternFill patternType="solid">
        <fgColor indexed="42"/>
        <bgColor indexed="64"/>
      </patternFill>
    </fill>
    <fill>
      <patternFill patternType="solid">
        <fgColor theme="0" tint="-4.9989318521683403E-2"/>
        <bgColor indexed="64"/>
      </patternFill>
    </fill>
    <fill>
      <patternFill patternType="solid">
        <fgColor indexed="44"/>
        <bgColor indexed="31"/>
      </patternFill>
    </fill>
    <fill>
      <patternFill patternType="solid">
        <fgColor indexed="44"/>
        <bgColor indexed="64"/>
      </patternFill>
    </fill>
    <fill>
      <patternFill patternType="solid">
        <fgColor theme="5" tint="0.79998168889431442"/>
        <bgColor rgb="FFDBE5F1"/>
      </patternFill>
    </fill>
    <fill>
      <patternFill patternType="solid">
        <fgColor theme="5" tint="0.79998168889431442"/>
        <bgColor indexed="64"/>
      </patternFill>
    </fill>
    <fill>
      <patternFill patternType="solid">
        <fgColor rgb="FF99CCFF"/>
        <bgColor indexed="64"/>
      </patternFill>
    </fill>
    <fill>
      <patternFill patternType="solid">
        <fgColor rgb="FFFFFF00"/>
        <bgColor indexed="64"/>
      </patternFill>
    </fill>
    <fill>
      <patternFill patternType="solid">
        <fgColor theme="9" tint="0.79998168889431442"/>
        <bgColor indexed="64"/>
      </patternFill>
    </fill>
    <fill>
      <patternFill patternType="solid">
        <fgColor rgb="FF00FF00"/>
        <bgColor indexed="64"/>
      </patternFill>
    </fill>
    <fill>
      <patternFill patternType="solid">
        <fgColor rgb="FFFF0000"/>
        <bgColor indexed="64"/>
      </patternFill>
    </fill>
  </fills>
  <borders count="80">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auto="1"/>
      </left>
      <right style="thin">
        <color auto="1"/>
      </right>
      <top/>
      <bottom style="thin">
        <color auto="1"/>
      </bottom>
      <diagonal/>
    </border>
    <border>
      <left style="hair">
        <color indexed="64"/>
      </left>
      <right style="hair">
        <color indexed="64"/>
      </right>
      <top/>
      <bottom style="hair">
        <color indexed="64"/>
      </bottom>
      <diagonal/>
    </border>
    <border>
      <left/>
      <right/>
      <top/>
      <bottom style="thin">
        <color indexed="8"/>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style="medium">
        <color auto="1"/>
      </left>
      <right style="medium">
        <color auto="1"/>
      </right>
      <top style="medium">
        <color auto="1"/>
      </top>
      <bottom style="medium">
        <color auto="1"/>
      </bottom>
      <diagonal/>
    </border>
    <border>
      <left/>
      <right/>
      <top style="double">
        <color indexed="64"/>
      </top>
      <bottom style="double">
        <color indexed="64"/>
      </bottom>
      <diagonal/>
    </border>
    <border>
      <left/>
      <right/>
      <top style="medium">
        <color auto="1"/>
      </top>
      <bottom style="medium">
        <color auto="1"/>
      </bottom>
      <diagonal/>
    </border>
    <border>
      <left/>
      <right/>
      <top style="medium">
        <color indexed="8"/>
      </top>
      <bottom style="medium">
        <color indexed="8"/>
      </bottom>
      <diagonal/>
    </border>
    <border>
      <left/>
      <right/>
      <top/>
      <bottom style="thick">
        <color indexed="56"/>
      </bottom>
      <diagonal/>
    </border>
    <border>
      <left/>
      <right/>
      <top/>
      <bottom style="thick">
        <color indexed="27"/>
      </bottom>
      <diagonal/>
    </border>
    <border>
      <left/>
      <right/>
      <top/>
      <bottom style="medium">
        <color indexed="27"/>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double">
        <color indexed="64"/>
      </top>
      <bottom style="thin">
        <color indexed="22"/>
      </bottom>
      <diagonal/>
    </border>
    <border>
      <left/>
      <right/>
      <top/>
      <bottom style="medium">
        <color indexed="64"/>
      </bottom>
      <diagonal/>
    </border>
    <border>
      <left style="thin">
        <color auto="1"/>
      </left>
      <right style="thin">
        <color auto="1"/>
      </right>
      <top/>
      <bottom/>
      <diagonal/>
    </border>
    <border>
      <left/>
      <right/>
      <top style="thin">
        <color indexed="22"/>
      </top>
      <bottom/>
      <diagonal/>
    </border>
    <border>
      <left style="thin">
        <color indexed="64"/>
      </left>
      <right/>
      <top/>
      <bottom/>
      <diagonal/>
    </border>
    <border>
      <left/>
      <right/>
      <top style="double">
        <color indexed="64"/>
      </top>
      <bottom/>
      <diagonal/>
    </border>
    <border>
      <left/>
      <right/>
      <top style="thin">
        <color indexed="56"/>
      </top>
      <bottom style="double">
        <color indexed="56"/>
      </bottom>
      <diagonal/>
    </border>
    <border>
      <left style="medium">
        <color auto="1"/>
      </left>
      <right/>
      <top style="hair">
        <color auto="1"/>
      </top>
      <bottom style="hair">
        <color auto="1"/>
      </bottom>
      <diagonal/>
    </border>
    <border>
      <left style="thin">
        <color indexed="64"/>
      </left>
      <right style="thin">
        <color indexed="64"/>
      </right>
      <top style="thin">
        <color indexed="64"/>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right/>
      <top/>
      <bottom style="thin">
        <color indexed="64"/>
      </bottom>
      <diagonal/>
    </border>
    <border>
      <left style="thin">
        <color indexed="8"/>
      </left>
      <right style="thin">
        <color indexed="8"/>
      </right>
      <top style="thin">
        <color indexed="8"/>
      </top>
      <bottom style="thin">
        <color indexed="8"/>
      </bottom>
      <diagonal/>
    </border>
    <border>
      <left/>
      <right style="hair">
        <color indexed="64"/>
      </right>
      <top style="hair">
        <color indexed="64"/>
      </top>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top/>
      <bottom style="thin">
        <color indexed="8"/>
      </bottom>
      <diagonal/>
    </border>
    <border>
      <left/>
      <right/>
      <top/>
      <bottom style="thin">
        <color indexed="64"/>
      </bottom>
      <diagonal/>
    </border>
    <border>
      <left/>
      <right/>
      <top/>
      <bottom style="thin">
        <color indexed="8"/>
      </bottom>
      <diagonal/>
    </border>
    <border>
      <left/>
      <right/>
      <top/>
      <bottom style="thin">
        <color indexed="64"/>
      </bottom>
      <diagonal/>
    </border>
    <border>
      <left/>
      <right/>
      <top/>
      <bottom style="thin">
        <color indexed="8"/>
      </bottom>
      <diagonal/>
    </border>
    <border>
      <left/>
      <right/>
      <top/>
      <bottom style="thin">
        <color indexed="8"/>
      </bottom>
      <diagonal/>
    </border>
    <border>
      <left/>
      <right/>
      <top/>
      <bottom style="thin">
        <color indexed="64"/>
      </bottom>
      <diagonal/>
    </border>
    <border>
      <left/>
      <right/>
      <top/>
      <bottom style="thin">
        <color indexed="8"/>
      </bottom>
      <diagonal/>
    </border>
    <border>
      <left/>
      <right/>
      <top/>
      <bottom style="thin">
        <color indexed="64"/>
      </bottom>
      <diagonal/>
    </border>
    <border>
      <left/>
      <right/>
      <top/>
      <bottom style="thin">
        <color indexed="8"/>
      </bottom>
      <diagonal/>
    </border>
    <border>
      <left/>
      <right/>
      <top/>
      <bottom style="thin">
        <color indexed="64"/>
      </bottom>
      <diagonal/>
    </border>
    <border>
      <left/>
      <right/>
      <top/>
      <bottom style="thin">
        <color indexed="8"/>
      </bottom>
      <diagonal/>
    </border>
    <border>
      <left/>
      <right/>
      <top/>
      <bottom style="thin">
        <color indexed="64"/>
      </bottom>
      <diagonal/>
    </border>
    <border>
      <left/>
      <right/>
      <top/>
      <bottom style="thin">
        <color indexed="8"/>
      </bottom>
      <diagonal/>
    </border>
    <border>
      <left/>
      <right/>
      <top/>
      <bottom style="thin">
        <color indexed="64"/>
      </bottom>
      <diagonal/>
    </border>
    <border>
      <left/>
      <right/>
      <top/>
      <bottom style="thin">
        <color indexed="8"/>
      </bottom>
      <diagonal/>
    </border>
    <border>
      <left/>
      <right/>
      <top/>
      <bottom style="thin">
        <color indexed="64"/>
      </bottom>
      <diagonal/>
    </border>
    <border>
      <left/>
      <right/>
      <top/>
      <bottom style="thin">
        <color indexed="8"/>
      </bottom>
      <diagonal/>
    </border>
    <border>
      <left/>
      <right/>
      <top/>
      <bottom style="thin">
        <color indexed="64"/>
      </bottom>
      <diagonal/>
    </border>
    <border>
      <left/>
      <right/>
      <top/>
      <bottom style="thin">
        <color indexed="8"/>
      </bottom>
      <diagonal/>
    </border>
    <border>
      <left/>
      <right/>
      <top/>
      <bottom style="thin">
        <color indexed="64"/>
      </bottom>
      <diagonal/>
    </border>
    <border>
      <left/>
      <right/>
      <top/>
      <bottom style="thin">
        <color indexed="8"/>
      </bottom>
      <diagonal/>
    </border>
    <border>
      <left/>
      <right/>
      <top/>
      <bottom style="thin">
        <color indexed="64"/>
      </bottom>
      <diagonal/>
    </border>
    <border>
      <left/>
      <right/>
      <top/>
      <bottom style="thin">
        <color indexed="8"/>
      </bottom>
      <diagonal/>
    </border>
    <border>
      <left/>
      <right/>
      <top/>
      <bottom style="thin">
        <color indexed="64"/>
      </bottom>
      <diagonal/>
    </border>
    <border>
      <left/>
      <right/>
      <top/>
      <bottom style="thin">
        <color indexed="8"/>
      </bottom>
      <diagonal/>
    </border>
    <border>
      <left/>
      <right/>
      <top/>
      <bottom style="thin">
        <color indexed="64"/>
      </bottom>
      <diagonal/>
    </border>
    <border>
      <left/>
      <right/>
      <top/>
      <bottom style="thin">
        <color indexed="8"/>
      </bottom>
      <diagonal/>
    </border>
    <border>
      <left/>
      <right/>
      <top/>
      <bottom style="thin">
        <color indexed="64"/>
      </bottom>
      <diagonal/>
    </border>
    <border>
      <left/>
      <right/>
      <top/>
      <bottom style="thin">
        <color indexed="8"/>
      </bottom>
      <diagonal/>
    </border>
  </borders>
  <cellStyleXfs count="678">
    <xf numFmtId="0" fontId="0" fillId="0" borderId="0"/>
    <xf numFmtId="165" fontId="5" fillId="2" borderId="2">
      <alignment horizontal="right"/>
    </xf>
    <xf numFmtId="165" fontId="6" fillId="0" borderId="3">
      <alignment vertical="top"/>
    </xf>
    <xf numFmtId="165" fontId="8" fillId="5" borderId="5">
      <alignment vertical="top" wrapText="1"/>
    </xf>
    <xf numFmtId="0" fontId="1" fillId="0" borderId="0"/>
    <xf numFmtId="164" fontId="1" fillId="0" borderId="0" applyFont="0" applyFill="0" applyBorder="0" applyAlignment="0" applyProtection="0"/>
    <xf numFmtId="0" fontId="17" fillId="0" borderId="0"/>
    <xf numFmtId="0" fontId="1" fillId="0" borderId="0"/>
    <xf numFmtId="0" fontId="19" fillId="0" borderId="0"/>
    <xf numFmtId="0" fontId="1" fillId="0" borderId="0"/>
    <xf numFmtId="0" fontId="20" fillId="0" borderId="0"/>
    <xf numFmtId="0" fontId="1" fillId="0" borderId="0"/>
    <xf numFmtId="170" fontId="1" fillId="0" borderId="0" applyFont="0" applyFill="0" applyBorder="0" applyAlignment="0" applyProtection="0"/>
    <xf numFmtId="164" fontId="22" fillId="0" borderId="0" applyFont="0" applyFill="0" applyBorder="0" applyAlignment="0" applyProtection="0"/>
    <xf numFmtId="3" fontId="5" fillId="2" borderId="2">
      <alignment wrapText="1"/>
    </xf>
    <xf numFmtId="0" fontId="17" fillId="0" borderId="0"/>
    <xf numFmtId="0" fontId="8" fillId="5" borderId="5">
      <alignment vertical="top" wrapText="1"/>
    </xf>
    <xf numFmtId="3" fontId="8" fillId="5" borderId="5">
      <alignment vertical="top" wrapText="1"/>
    </xf>
    <xf numFmtId="165" fontId="8" fillId="8" borderId="3">
      <alignment vertical="top" wrapText="1"/>
    </xf>
    <xf numFmtId="172" fontId="8" fillId="8" borderId="3">
      <alignment vertical="top" wrapText="1"/>
    </xf>
    <xf numFmtId="0" fontId="6" fillId="0" borderId="3">
      <alignment horizontal="left" vertical="top" wrapText="1"/>
    </xf>
    <xf numFmtId="167" fontId="6" fillId="0" borderId="3">
      <alignment horizontal="right" vertical="top"/>
    </xf>
    <xf numFmtId="0" fontId="6" fillId="0" borderId="3">
      <alignment horizontal="left" vertical="top"/>
    </xf>
    <xf numFmtId="3" fontId="6" fillId="0" borderId="3">
      <alignment horizontal="right" vertical="top"/>
    </xf>
    <xf numFmtId="0" fontId="1" fillId="0" borderId="0"/>
    <xf numFmtId="164" fontId="1" fillId="0" borderId="0" applyFont="0" applyFill="0" applyBorder="0" applyAlignment="0" applyProtection="0"/>
    <xf numFmtId="164" fontId="17" fillId="0" borderId="0" applyFont="0" applyFill="0" applyBorder="0" applyAlignment="0" applyProtection="0"/>
    <xf numFmtId="0" fontId="31" fillId="0" borderId="0"/>
    <xf numFmtId="0" fontId="43" fillId="0" borderId="0"/>
    <xf numFmtId="0" fontId="43" fillId="0" borderId="0"/>
    <xf numFmtId="0" fontId="43" fillId="0" borderId="0"/>
    <xf numFmtId="0" fontId="1" fillId="0" borderId="0"/>
    <xf numFmtId="0" fontId="49" fillId="0" borderId="0"/>
    <xf numFmtId="0" fontId="50" fillId="0" borderId="0"/>
    <xf numFmtId="0" fontId="49" fillId="0" borderId="0"/>
    <xf numFmtId="0" fontId="51" fillId="0" borderId="0"/>
    <xf numFmtId="0" fontId="43" fillId="0" borderId="0"/>
    <xf numFmtId="0" fontId="52" fillId="0" borderId="0"/>
    <xf numFmtId="0" fontId="52" fillId="0" borderId="0"/>
    <xf numFmtId="0" fontId="52" fillId="0" borderId="0"/>
    <xf numFmtId="0" fontId="53" fillId="0" borderId="0"/>
    <xf numFmtId="0" fontId="53" fillId="0" borderId="0"/>
    <xf numFmtId="0" fontId="53" fillId="0" borderId="0"/>
    <xf numFmtId="0" fontId="53" fillId="0" borderId="0"/>
    <xf numFmtId="0" fontId="17" fillId="0" borderId="0"/>
    <xf numFmtId="0" fontId="53" fillId="0" borderId="0"/>
    <xf numFmtId="0" fontId="53" fillId="0" borderId="0"/>
    <xf numFmtId="0" fontId="53" fillId="0" borderId="0"/>
    <xf numFmtId="0" fontId="52" fillId="0" borderId="0"/>
    <xf numFmtId="0" fontId="53" fillId="0" borderId="0"/>
    <xf numFmtId="0" fontId="53" fillId="0" borderId="0"/>
    <xf numFmtId="0" fontId="52" fillId="0" borderId="0"/>
    <xf numFmtId="0" fontId="52" fillId="0" borderId="0"/>
    <xf numFmtId="0" fontId="53" fillId="0" borderId="0"/>
    <xf numFmtId="0" fontId="49" fillId="0" borderId="0" applyFont="0" applyFill="0" applyBorder="0" applyAlignment="0" applyProtection="0"/>
    <xf numFmtId="0" fontId="49" fillId="0" borderId="0" applyFont="0" applyFill="0" applyBorder="0" applyAlignment="0" applyProtection="0"/>
    <xf numFmtId="0" fontId="54" fillId="0" borderId="0"/>
    <xf numFmtId="0" fontId="22"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2" fillId="25" borderId="0" applyNumberFormat="0" applyBorder="0" applyAlignment="0" applyProtection="0"/>
    <xf numFmtId="0" fontId="55" fillId="28" borderId="0" applyNumberFormat="0" applyBorder="0" applyAlignment="0" applyProtection="0"/>
    <xf numFmtId="0" fontId="55" fillId="28" borderId="0" applyNumberFormat="0" applyBorder="0" applyAlignment="0" applyProtection="0"/>
    <xf numFmtId="0" fontId="55" fillId="28" borderId="0" applyNumberFormat="0" applyBorder="0" applyAlignment="0" applyProtection="0"/>
    <xf numFmtId="0" fontId="55"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55" fillId="29" borderId="0" applyNumberFormat="0" applyBorder="0" applyAlignment="0" applyProtection="0"/>
    <xf numFmtId="0" fontId="55" fillId="29" borderId="0" applyNumberFormat="0" applyBorder="0" applyAlignment="0" applyProtection="0"/>
    <xf numFmtId="0" fontId="55" fillId="29" borderId="0" applyNumberFormat="0" applyBorder="0" applyAlignment="0" applyProtection="0"/>
    <xf numFmtId="0" fontId="55"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55" fillId="27" borderId="0" applyNumberFormat="0" applyBorder="0" applyAlignment="0" applyProtection="0"/>
    <xf numFmtId="0" fontId="55" fillId="27" borderId="0" applyNumberFormat="0" applyBorder="0" applyAlignment="0" applyProtection="0"/>
    <xf numFmtId="0" fontId="55" fillId="27" borderId="0" applyNumberFormat="0" applyBorder="0" applyAlignment="0" applyProtection="0"/>
    <xf numFmtId="0" fontId="55"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55" fillId="26" borderId="0" applyNumberFormat="0" applyBorder="0" applyAlignment="0" applyProtection="0"/>
    <xf numFmtId="0" fontId="55" fillId="26" borderId="0" applyNumberFormat="0" applyBorder="0" applyAlignment="0" applyProtection="0"/>
    <xf numFmtId="0" fontId="55" fillId="26" borderId="0" applyNumberFormat="0" applyBorder="0" applyAlignment="0" applyProtection="0"/>
    <xf numFmtId="0" fontId="55"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55" fillId="30" borderId="0" applyNumberFormat="0" applyBorder="0" applyAlignment="0" applyProtection="0"/>
    <xf numFmtId="0" fontId="55" fillId="30" borderId="0" applyNumberFormat="0" applyBorder="0" applyAlignment="0" applyProtection="0"/>
    <xf numFmtId="0" fontId="55" fillId="30" borderId="0" applyNumberFormat="0" applyBorder="0" applyAlignment="0" applyProtection="0"/>
    <xf numFmtId="0" fontId="55"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55" fillId="27" borderId="0" applyNumberFormat="0" applyBorder="0" applyAlignment="0" applyProtection="0"/>
    <xf numFmtId="0" fontId="55" fillId="27" borderId="0" applyNumberFormat="0" applyBorder="0" applyAlignment="0" applyProtection="0"/>
    <xf numFmtId="0" fontId="55" fillId="27" borderId="0" applyNumberFormat="0" applyBorder="0" applyAlignment="0" applyProtection="0"/>
    <xf numFmtId="0" fontId="55"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56" fillId="0" borderId="0">
      <alignment wrapText="1"/>
    </xf>
    <xf numFmtId="0" fontId="22" fillId="25" borderId="0" applyNumberFormat="0" applyBorder="0" applyAlignment="0" applyProtection="0"/>
    <xf numFmtId="0" fontId="22" fillId="31" borderId="0" applyNumberFormat="0" applyBorder="0" applyAlignment="0" applyProtection="0"/>
    <xf numFmtId="0" fontId="22" fillId="25" borderId="0" applyNumberFormat="0" applyBorder="0" applyAlignment="0" applyProtection="0"/>
    <xf numFmtId="0" fontId="22" fillId="26" borderId="0" applyNumberFormat="0" applyBorder="0" applyAlignment="0" applyProtection="0"/>
    <xf numFmtId="0" fontId="55" fillId="30" borderId="0" applyNumberFormat="0" applyBorder="0" applyAlignment="0" applyProtection="0"/>
    <xf numFmtId="0" fontId="55" fillId="30" borderId="0" applyNumberFormat="0" applyBorder="0" applyAlignment="0" applyProtection="0"/>
    <xf numFmtId="0" fontId="55" fillId="30" borderId="0" applyNumberFormat="0" applyBorder="0" applyAlignment="0" applyProtection="0"/>
    <xf numFmtId="0" fontId="55"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55" fillId="29" borderId="0" applyNumberFormat="0" applyBorder="0" applyAlignment="0" applyProtection="0"/>
    <xf numFmtId="0" fontId="55" fillId="29" borderId="0" applyNumberFormat="0" applyBorder="0" applyAlignment="0" applyProtection="0"/>
    <xf numFmtId="0" fontId="55" fillId="29" borderId="0" applyNumberFormat="0" applyBorder="0" applyAlignment="0" applyProtection="0"/>
    <xf numFmtId="0" fontId="55"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55" fillId="31" borderId="0" applyNumberFormat="0" applyBorder="0" applyAlignment="0" applyProtection="0"/>
    <xf numFmtId="0" fontId="55" fillId="31" borderId="0" applyNumberFormat="0" applyBorder="0" applyAlignment="0" applyProtection="0"/>
    <xf numFmtId="0" fontId="55" fillId="31" borderId="0" applyNumberFormat="0" applyBorder="0" applyAlignment="0" applyProtection="0"/>
    <xf numFmtId="0" fontId="55"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55" fillId="32" borderId="0" applyNumberFormat="0" applyBorder="0" applyAlignment="0" applyProtection="0"/>
    <xf numFmtId="0" fontId="55" fillId="32" borderId="0" applyNumberFormat="0" applyBorder="0" applyAlignment="0" applyProtection="0"/>
    <xf numFmtId="0" fontId="55" fillId="32" borderId="0" applyNumberFormat="0" applyBorder="0" applyAlignment="0" applyProtection="0"/>
    <xf numFmtId="0" fontId="55"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55" fillId="30" borderId="0" applyNumberFormat="0" applyBorder="0" applyAlignment="0" applyProtection="0"/>
    <xf numFmtId="0" fontId="55" fillId="30" borderId="0" applyNumberFormat="0" applyBorder="0" applyAlignment="0" applyProtection="0"/>
    <xf numFmtId="0" fontId="55" fillId="30" borderId="0" applyNumberFormat="0" applyBorder="0" applyAlignment="0" applyProtection="0"/>
    <xf numFmtId="0" fontId="55"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55" fillId="27" borderId="0" applyNumberFormat="0" applyBorder="0" applyAlignment="0" applyProtection="0"/>
    <xf numFmtId="0" fontId="55" fillId="27" borderId="0" applyNumberFormat="0" applyBorder="0" applyAlignment="0" applyProtection="0"/>
    <xf numFmtId="0" fontId="55" fillId="27" borderId="0" applyNumberFormat="0" applyBorder="0" applyAlignment="0" applyProtection="0"/>
    <xf numFmtId="0" fontId="55"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57" fillId="33" borderId="0" applyNumberFormat="0" applyBorder="0" applyAlignment="0" applyProtection="0"/>
    <xf numFmtId="0" fontId="57" fillId="29" borderId="0" applyNumberFormat="0" applyBorder="0" applyAlignment="0" applyProtection="0"/>
    <xf numFmtId="0" fontId="57" fillId="31" borderId="0" applyNumberFormat="0" applyBorder="0" applyAlignment="0" applyProtection="0"/>
    <xf numFmtId="0" fontId="57" fillId="25" borderId="0" applyNumberFormat="0" applyBorder="0" applyAlignment="0" applyProtection="0"/>
    <xf numFmtId="0" fontId="57" fillId="33" borderId="0" applyNumberFormat="0" applyBorder="0" applyAlignment="0" applyProtection="0"/>
    <xf numFmtId="0" fontId="57" fillId="26" borderId="0" applyNumberFormat="0" applyBorder="0" applyAlignment="0" applyProtection="0"/>
    <xf numFmtId="0" fontId="58" fillId="30" borderId="0" applyNumberFormat="0" applyBorder="0" applyAlignment="0" applyProtection="0"/>
    <xf numFmtId="0" fontId="58" fillId="34" borderId="0" applyNumberFormat="0" applyBorder="0" applyAlignment="0" applyProtection="0"/>
    <xf numFmtId="0" fontId="58" fillId="35" borderId="0" applyNumberFormat="0" applyBorder="0" applyAlignment="0" applyProtection="0"/>
    <xf numFmtId="0" fontId="58" fillId="32" borderId="0" applyNumberFormat="0" applyBorder="0" applyAlignment="0" applyProtection="0"/>
    <xf numFmtId="0" fontId="58" fillId="30" borderId="0" applyNumberFormat="0" applyBorder="0" applyAlignment="0" applyProtection="0"/>
    <xf numFmtId="0" fontId="58" fillId="29" borderId="0" applyNumberFormat="0" applyBorder="0" applyAlignment="0" applyProtection="0"/>
    <xf numFmtId="0" fontId="58" fillId="36" borderId="0" applyNumberFormat="0" applyBorder="0" applyAlignment="0" applyProtection="0"/>
    <xf numFmtId="0" fontId="58" fillId="34" borderId="0" applyNumberFormat="0" applyBorder="0" applyAlignment="0" applyProtection="0"/>
    <xf numFmtId="0" fontId="58" fillId="35" borderId="0" applyNumberFormat="0" applyBorder="0" applyAlignment="0" applyProtection="0"/>
    <xf numFmtId="0" fontId="58" fillId="37" borderId="0" applyNumberFormat="0" applyBorder="0" applyAlignment="0" applyProtection="0"/>
    <xf numFmtId="0" fontId="58" fillId="33" borderId="0" applyNumberFormat="0" applyBorder="0" applyAlignment="0" applyProtection="0"/>
    <xf numFmtId="0" fontId="58" fillId="38" borderId="0" applyNumberFormat="0" applyBorder="0" applyAlignment="0" applyProtection="0"/>
    <xf numFmtId="0" fontId="23" fillId="0" borderId="0">
      <alignment horizontal="left"/>
    </xf>
    <xf numFmtId="0" fontId="23" fillId="0" borderId="0">
      <alignment horizontal="left"/>
    </xf>
    <xf numFmtId="3" fontId="23" fillId="0" borderId="0">
      <alignment horizontal="right"/>
    </xf>
    <xf numFmtId="3" fontId="23" fillId="0" borderId="0">
      <alignment horizontal="right"/>
    </xf>
    <xf numFmtId="167" fontId="23" fillId="0" borderId="0">
      <alignment horizontal="right"/>
    </xf>
    <xf numFmtId="166" fontId="23" fillId="0" borderId="0">
      <alignment horizontal="right"/>
    </xf>
    <xf numFmtId="167" fontId="23" fillId="0" borderId="0">
      <alignment horizontal="right"/>
    </xf>
    <xf numFmtId="166" fontId="23" fillId="0" borderId="0">
      <alignment vertical="top"/>
    </xf>
    <xf numFmtId="0" fontId="23" fillId="0" borderId="0">
      <alignment vertical="top"/>
    </xf>
    <xf numFmtId="166" fontId="23" fillId="0" borderId="0">
      <alignment vertical="top"/>
    </xf>
    <xf numFmtId="0" fontId="23" fillId="0" borderId="0">
      <alignment horizontal="left" vertical="top" wrapText="1"/>
    </xf>
    <xf numFmtId="0" fontId="23" fillId="0" borderId="0">
      <alignment horizontal="left" vertical="top" wrapText="1"/>
    </xf>
    <xf numFmtId="0" fontId="56" fillId="39" borderId="5">
      <alignment vertical="top" wrapText="1"/>
    </xf>
    <xf numFmtId="0" fontId="56" fillId="40" borderId="9">
      <alignment vertical="top" wrapText="1"/>
    </xf>
    <xf numFmtId="0" fontId="56" fillId="39" borderId="5">
      <alignment vertical="top" wrapText="1"/>
    </xf>
    <xf numFmtId="166" fontId="56" fillId="39" borderId="5">
      <alignment vertical="top" wrapText="1"/>
    </xf>
    <xf numFmtId="166" fontId="56" fillId="40" borderId="9">
      <alignment vertical="top" wrapText="1"/>
    </xf>
    <xf numFmtId="0" fontId="56" fillId="39" borderId="5">
      <alignment vertical="top" wrapText="1"/>
    </xf>
    <xf numFmtId="166" fontId="56" fillId="39" borderId="5">
      <alignment vertical="top" wrapText="1"/>
    </xf>
    <xf numFmtId="3" fontId="59" fillId="0" borderId="0" applyProtection="0">
      <alignment horizontal="right" wrapText="1"/>
    </xf>
    <xf numFmtId="0" fontId="60" fillId="0" borderId="0">
      <alignment horizontal="center" wrapText="1"/>
      <protection locked="0"/>
    </xf>
    <xf numFmtId="0" fontId="61" fillId="40" borderId="0"/>
    <xf numFmtId="0" fontId="62" fillId="41" borderId="0" applyNumberFormat="0" applyBorder="0" applyAlignment="0" applyProtection="0"/>
    <xf numFmtId="0" fontId="63" fillId="0" borderId="0" applyFill="0" applyBorder="0" applyAlignment="0"/>
    <xf numFmtId="0" fontId="64" fillId="0" borderId="0" applyFill="0" applyBorder="0" applyAlignment="0"/>
    <xf numFmtId="0" fontId="64" fillId="0" borderId="0" applyFill="0" applyBorder="0" applyAlignment="0"/>
    <xf numFmtId="0" fontId="59" fillId="0" borderId="0" applyFill="0" applyBorder="0" applyAlignment="0"/>
    <xf numFmtId="0" fontId="59" fillId="0" borderId="0" applyFill="0" applyBorder="0" applyAlignment="0"/>
    <xf numFmtId="0" fontId="59" fillId="0" borderId="0" applyFill="0" applyBorder="0" applyAlignment="0"/>
    <xf numFmtId="0" fontId="59" fillId="0" borderId="0" applyFill="0" applyBorder="0" applyAlignment="0"/>
    <xf numFmtId="0" fontId="64" fillId="0" borderId="0" applyFill="0" applyBorder="0" applyAlignment="0"/>
    <xf numFmtId="0" fontId="65" fillId="42" borderId="10" applyNumberFormat="0" applyAlignment="0" applyProtection="0"/>
    <xf numFmtId="0" fontId="66" fillId="43" borderId="11" applyNumberFormat="0" applyAlignment="0" applyProtection="0"/>
    <xf numFmtId="0" fontId="67" fillId="0" borderId="0" applyProtection="0">
      <alignment horizontal="left" wrapText="1"/>
    </xf>
    <xf numFmtId="0" fontId="68" fillId="0" borderId="0" applyNumberFormat="0" applyFill="0" applyBorder="0" applyAlignment="0" applyProtection="0"/>
    <xf numFmtId="0" fontId="69" fillId="0" borderId="0" applyProtection="0">
      <alignment vertical="top" wrapText="1"/>
    </xf>
    <xf numFmtId="0" fontId="70" fillId="0" borderId="12" applyNumberFormat="0" applyFill="0" applyAlignment="0" applyProtection="0"/>
    <xf numFmtId="0" fontId="71" fillId="0" borderId="13" applyNumberFormat="0" applyFill="0" applyAlignment="0" applyProtection="0"/>
    <xf numFmtId="0" fontId="72" fillId="0" borderId="14" applyNumberFormat="0" applyFill="0" applyAlignment="0" applyProtection="0"/>
    <xf numFmtId="0" fontId="72" fillId="0" borderId="0" applyNumberFormat="0" applyFill="0" applyBorder="0" applyAlignment="0" applyProtection="0"/>
    <xf numFmtId="0" fontId="73" fillId="0" borderId="0" applyNumberFormat="0" applyFill="0" applyBorder="0" applyAlignment="0" applyProtection="0"/>
    <xf numFmtId="0" fontId="74" fillId="0" borderId="0" applyNumberFormat="0" applyFill="0" applyBorder="0" applyAlignment="0" applyProtection="0"/>
    <xf numFmtId="0" fontId="59" fillId="0" borderId="0" applyFont="0" applyFill="0" applyBorder="0" applyAlignment="0" applyProtection="0"/>
    <xf numFmtId="0" fontId="59" fillId="0" borderId="0" applyFont="0" applyFill="0" applyBorder="0" applyAlignment="0" applyProtection="0"/>
    <xf numFmtId="0" fontId="59" fillId="0" borderId="0" applyFont="0" applyFill="0" applyBorder="0" applyAlignment="0" applyProtection="0"/>
    <xf numFmtId="3" fontId="75" fillId="0" borderId="0" applyFont="0" applyFill="0" applyBorder="0" applyAlignment="0" applyProtection="0"/>
    <xf numFmtId="0" fontId="76" fillId="0" borderId="0" applyNumberFormat="0" applyAlignment="0">
      <alignment horizontal="left"/>
    </xf>
    <xf numFmtId="0" fontId="77" fillId="0" borderId="0" applyNumberFormat="0" applyAlignment="0"/>
    <xf numFmtId="0" fontId="49" fillId="0" borderId="0" applyFont="0" applyFill="0" applyBorder="0" applyAlignment="0" applyProtection="0"/>
    <xf numFmtId="0" fontId="64" fillId="0" borderId="0" applyFont="0" applyFill="0" applyBorder="0" applyAlignment="0" applyProtection="0"/>
    <xf numFmtId="0" fontId="59" fillId="0" borderId="0" applyFont="0" applyFill="0" applyBorder="0" applyAlignment="0" applyProtection="0"/>
    <xf numFmtId="173" fontId="75" fillId="0" borderId="0" applyFont="0" applyFill="0" applyBorder="0" applyAlignment="0" applyProtection="0"/>
    <xf numFmtId="0" fontId="75" fillId="0" borderId="0" applyFont="0" applyFill="0" applyBorder="0" applyAlignment="0" applyProtection="0"/>
    <xf numFmtId="14" fontId="63" fillId="0" borderId="0" applyFill="0" applyBorder="0" applyAlignment="0"/>
    <xf numFmtId="0" fontId="78" fillId="0" borderId="15" applyProtection="0">
      <alignment horizontal="center" vertical="top" wrapText="1"/>
    </xf>
    <xf numFmtId="0" fontId="59" fillId="0" borderId="16">
      <alignment vertical="center"/>
    </xf>
    <xf numFmtId="41" fontId="17" fillId="0" borderId="0" applyFont="0" applyFill="0" applyBorder="0" applyAlignment="0" applyProtection="0"/>
    <xf numFmtId="43" fontId="17" fillId="0" borderId="0" applyFont="0" applyFill="0" applyBorder="0" applyAlignment="0" applyProtection="0"/>
    <xf numFmtId="0" fontId="79" fillId="43" borderId="11" applyNumberFormat="0" applyAlignment="0" applyProtection="0"/>
    <xf numFmtId="0" fontId="59" fillId="0" borderId="0" applyFill="0" applyBorder="0" applyAlignment="0"/>
    <xf numFmtId="0" fontId="64" fillId="0" borderId="0" applyFill="0" applyBorder="0" applyAlignment="0"/>
    <xf numFmtId="0" fontId="59" fillId="0" borderId="0" applyFill="0" applyBorder="0" applyAlignment="0"/>
    <xf numFmtId="0" fontId="59" fillId="0" borderId="0" applyFill="0" applyBorder="0" applyAlignment="0"/>
    <xf numFmtId="0" fontId="64" fillId="0" borderId="0" applyFill="0" applyBorder="0" applyAlignment="0"/>
    <xf numFmtId="3" fontId="80" fillId="0" borderId="0" applyFill="0" applyBorder="0">
      <alignment horizontal="left"/>
      <protection locked="0"/>
    </xf>
    <xf numFmtId="0" fontId="81" fillId="40" borderId="10" applyNumberFormat="0" applyAlignment="0" applyProtection="0"/>
    <xf numFmtId="0" fontId="82" fillId="0" borderId="0" applyNumberFormat="0" applyFill="0" applyBorder="0" applyAlignment="0" applyProtection="0"/>
    <xf numFmtId="174" fontId="17" fillId="0" borderId="0" applyFont="0" applyFill="0" applyBorder="0" applyAlignment="0" applyProtection="0"/>
    <xf numFmtId="175" fontId="50" fillId="0" borderId="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40" fontId="49"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17" fillId="0" borderId="0" applyFont="0" applyFill="0" applyBorder="0" applyAlignment="0" applyProtection="0"/>
    <xf numFmtId="164" fontId="1" fillId="0" borderId="0" applyFont="0" applyFill="0" applyBorder="0" applyAlignment="0" applyProtection="0"/>
    <xf numFmtId="164" fontId="43" fillId="0" borderId="0" applyFont="0" applyFill="0" applyBorder="0" applyAlignment="0" applyProtection="0"/>
    <xf numFmtId="0" fontId="83" fillId="0" borderId="0" applyNumberFormat="0" applyFill="0" applyBorder="0" applyProtection="0">
      <alignment vertical="top"/>
    </xf>
    <xf numFmtId="0" fontId="67" fillId="0" borderId="0">
      <alignment horizontal="center" wrapText="1"/>
    </xf>
    <xf numFmtId="2" fontId="75" fillId="0" borderId="0" applyFont="0" applyFill="0" applyBorder="0" applyAlignment="0" applyProtection="0"/>
    <xf numFmtId="0" fontId="84" fillId="0" borderId="0"/>
    <xf numFmtId="0" fontId="85" fillId="0" borderId="0">
      <alignment horizontal="center" vertical="center" wrapText="1"/>
    </xf>
    <xf numFmtId="0" fontId="85" fillId="0" borderId="0">
      <alignment horizontal="center" vertical="center" wrapText="1"/>
    </xf>
    <xf numFmtId="0" fontId="86" fillId="44" borderId="17">
      <alignment vertical="center" wrapText="1"/>
    </xf>
    <xf numFmtId="0" fontId="86" fillId="45" borderId="18">
      <alignment vertical="center" wrapText="1"/>
    </xf>
    <xf numFmtId="3" fontId="5" fillId="2" borderId="2">
      <alignment wrapText="1"/>
    </xf>
    <xf numFmtId="3" fontId="5" fillId="2" borderId="2">
      <alignment wrapText="1"/>
    </xf>
    <xf numFmtId="3" fontId="5" fillId="2" borderId="2">
      <alignment wrapText="1"/>
    </xf>
    <xf numFmtId="3" fontId="5" fillId="2" borderId="2">
      <alignment wrapText="1"/>
    </xf>
    <xf numFmtId="3" fontId="5" fillId="2" borderId="2">
      <alignment wrapText="1"/>
    </xf>
    <xf numFmtId="166" fontId="86" fillId="44" borderId="17">
      <alignment horizontal="right" vertical="center"/>
    </xf>
    <xf numFmtId="0" fontId="86" fillId="44" borderId="17">
      <alignment horizontal="right" vertical="center"/>
    </xf>
    <xf numFmtId="166" fontId="86" fillId="45" borderId="18">
      <alignment horizontal="right" vertical="center"/>
    </xf>
    <xf numFmtId="0" fontId="59" fillId="0" borderId="0" applyProtection="0">
      <alignment horizontal="center" wrapText="1"/>
    </xf>
    <xf numFmtId="0" fontId="87" fillId="30" borderId="0" applyNumberFormat="0" applyBorder="0" applyAlignment="0" applyProtection="0"/>
    <xf numFmtId="0" fontId="88" fillId="0" borderId="0"/>
    <xf numFmtId="0" fontId="89" fillId="0" borderId="17" applyNumberFormat="0" applyAlignment="0" applyProtection="0">
      <alignment horizontal="left" vertical="center"/>
    </xf>
    <xf numFmtId="0" fontId="89" fillId="0" borderId="2">
      <alignment horizontal="left" vertical="center"/>
    </xf>
    <xf numFmtId="0" fontId="90" fillId="0" borderId="0" applyNumberFormat="0" applyFill="0" applyBorder="0" applyAlignment="0" applyProtection="0"/>
    <xf numFmtId="0" fontId="70" fillId="0" borderId="19" applyNumberFormat="0" applyFill="0" applyAlignment="0" applyProtection="0"/>
    <xf numFmtId="0" fontId="91" fillId="0" borderId="0" applyNumberFormat="0" applyFill="0" applyBorder="0" applyAlignment="0" applyProtection="0"/>
    <xf numFmtId="0" fontId="71" fillId="0" borderId="20" applyNumberFormat="0" applyFill="0" applyAlignment="0" applyProtection="0"/>
    <xf numFmtId="0" fontId="72" fillId="0" borderId="21" applyNumberFormat="0" applyFill="0" applyAlignment="0" applyProtection="0"/>
    <xf numFmtId="0" fontId="72" fillId="0" borderId="0" applyNumberFormat="0" applyFill="0" applyBorder="0" applyAlignment="0" applyProtection="0"/>
    <xf numFmtId="0" fontId="92" fillId="0" borderId="0"/>
    <xf numFmtId="3" fontId="93" fillId="0" borderId="0">
      <alignment vertical="top"/>
    </xf>
    <xf numFmtId="2" fontId="94" fillId="1" borderId="4">
      <alignment horizontal="left"/>
      <protection locked="0"/>
    </xf>
    <xf numFmtId="0" fontId="95" fillId="0" borderId="0"/>
    <xf numFmtId="0" fontId="38" fillId="0" borderId="0"/>
    <xf numFmtId="0" fontId="96" fillId="0" borderId="0"/>
    <xf numFmtId="176" fontId="97" fillId="46" borderId="0"/>
    <xf numFmtId="2" fontId="98" fillId="0" borderId="1">
      <alignment horizontal="center" vertical="center"/>
    </xf>
    <xf numFmtId="0" fontId="99" fillId="0" borderId="0" applyNumberFormat="0" applyFill="0" applyBorder="0" applyAlignment="0" applyProtection="0">
      <alignment vertical="top"/>
      <protection locked="0"/>
    </xf>
    <xf numFmtId="0" fontId="100" fillId="31" borderId="10" applyNumberFormat="0" applyAlignment="0" applyProtection="0"/>
    <xf numFmtId="0" fontId="51" fillId="27" borderId="22" applyNumberFormat="0" applyFont="0" applyAlignment="0" applyProtection="0"/>
    <xf numFmtId="0" fontId="57" fillId="33" borderId="0" applyNumberFormat="0" applyBorder="0" applyAlignment="0" applyProtection="0"/>
    <xf numFmtId="0" fontId="58" fillId="36" borderId="0" applyNumberFormat="0" applyBorder="0" applyAlignment="0" applyProtection="0"/>
    <xf numFmtId="0" fontId="57" fillId="38" borderId="0" applyNumberFormat="0" applyBorder="0" applyAlignment="0" applyProtection="0"/>
    <xf numFmtId="0" fontId="58" fillId="34" borderId="0" applyNumberFormat="0" applyBorder="0" applyAlignment="0" applyProtection="0"/>
    <xf numFmtId="0" fontId="57" fillId="47" borderId="0" applyNumberFormat="0" applyBorder="0" applyAlignment="0" applyProtection="0"/>
    <xf numFmtId="0" fontId="58" fillId="35" borderId="0" applyNumberFormat="0" applyBorder="0" applyAlignment="0" applyProtection="0"/>
    <xf numFmtId="0" fontId="57" fillId="37" borderId="0" applyNumberFormat="0" applyBorder="0" applyAlignment="0" applyProtection="0"/>
    <xf numFmtId="0" fontId="58" fillId="37" borderId="0" applyNumberFormat="0" applyBorder="0" applyAlignment="0" applyProtection="0"/>
    <xf numFmtId="0" fontId="57" fillId="33" borderId="0" applyNumberFormat="0" applyBorder="0" applyAlignment="0" applyProtection="0"/>
    <xf numFmtId="0" fontId="58" fillId="33" borderId="0" applyNumberFormat="0" applyBorder="0" applyAlignment="0" applyProtection="0"/>
    <xf numFmtId="0" fontId="57" fillId="34" borderId="0" applyNumberFormat="0" applyBorder="0" applyAlignment="0" applyProtection="0"/>
    <xf numFmtId="0" fontId="58" fillId="38" borderId="0" applyNumberFormat="0" applyBorder="0" applyAlignment="0" applyProtection="0"/>
    <xf numFmtId="0" fontId="87" fillId="48" borderId="0" applyNumberFormat="0" applyBorder="0" applyAlignment="0" applyProtection="0"/>
    <xf numFmtId="3" fontId="101" fillId="0" borderId="2" applyNumberFormat="0" applyFont="0" applyBorder="0" applyAlignment="0" applyProtection="0">
      <alignment horizontal="left" vertical="top" wrapText="1"/>
    </xf>
    <xf numFmtId="0" fontId="102" fillId="0" borderId="0">
      <alignment horizontal="left" vertical="center" wrapText="1"/>
    </xf>
    <xf numFmtId="0" fontId="59" fillId="0" borderId="0" applyFill="0" applyBorder="0" applyAlignment="0"/>
    <xf numFmtId="0" fontId="64" fillId="0" borderId="0" applyFill="0" applyBorder="0" applyAlignment="0"/>
    <xf numFmtId="0" fontId="59" fillId="0" borderId="0" applyFill="0" applyBorder="0" applyAlignment="0"/>
    <xf numFmtId="0" fontId="59" fillId="0" borderId="0" applyFill="0" applyBorder="0" applyAlignment="0"/>
    <xf numFmtId="0" fontId="64" fillId="0" borderId="0" applyFill="0" applyBorder="0" applyAlignment="0"/>
    <xf numFmtId="0" fontId="103" fillId="0" borderId="23" applyNumberFormat="0" applyFill="0" applyAlignment="0" applyProtection="0"/>
    <xf numFmtId="0" fontId="17" fillId="0" borderId="0">
      <alignment horizontal="center"/>
    </xf>
    <xf numFmtId="0" fontId="17" fillId="0" borderId="0">
      <alignment horizontal="center"/>
    </xf>
    <xf numFmtId="0" fontId="17" fillId="0" borderId="0">
      <alignment horizontal="center"/>
    </xf>
    <xf numFmtId="177" fontId="17" fillId="0" borderId="0" applyFont="0" applyFill="0" applyBorder="0" applyAlignment="0" applyProtection="0"/>
    <xf numFmtId="0" fontId="104" fillId="31" borderId="0" applyNumberFormat="0" applyBorder="0" applyAlignment="0" applyProtection="0"/>
    <xf numFmtId="0" fontId="22" fillId="0" borderId="0"/>
    <xf numFmtId="0" fontId="22" fillId="0" borderId="0"/>
    <xf numFmtId="0" fontId="17" fillId="0" borderId="0"/>
    <xf numFmtId="0" fontId="17" fillId="0" borderId="0"/>
    <xf numFmtId="0" fontId="17" fillId="0" borderId="0"/>
    <xf numFmtId="0" fontId="22" fillId="0" borderId="0"/>
    <xf numFmtId="0" fontId="17" fillId="0" borderId="0"/>
    <xf numFmtId="0" fontId="17" fillId="0" borderId="0"/>
    <xf numFmtId="0" fontId="1" fillId="0" borderId="0"/>
    <xf numFmtId="0" fontId="22" fillId="0" borderId="0"/>
    <xf numFmtId="0" fontId="51" fillId="0" borderId="0"/>
    <xf numFmtId="0" fontId="51" fillId="0" borderId="0"/>
    <xf numFmtId="0" fontId="17" fillId="0" borderId="0"/>
    <xf numFmtId="0" fontId="51" fillId="0" borderId="0"/>
    <xf numFmtId="0" fontId="17" fillId="0" borderId="0"/>
    <xf numFmtId="0" fontId="51" fillId="0" borderId="0"/>
    <xf numFmtId="0" fontId="17" fillId="0" borderId="0"/>
    <xf numFmtId="0" fontId="51" fillId="0" borderId="0"/>
    <xf numFmtId="0" fontId="17" fillId="0" borderId="0"/>
    <xf numFmtId="0" fontId="51" fillId="0" borderId="0"/>
    <xf numFmtId="0" fontId="17" fillId="0" borderId="0"/>
    <xf numFmtId="0" fontId="51" fillId="0" borderId="0"/>
    <xf numFmtId="0" fontId="17" fillId="0" borderId="0"/>
    <xf numFmtId="0" fontId="51" fillId="0" borderId="0"/>
    <xf numFmtId="0" fontId="17" fillId="0" borderId="0"/>
    <xf numFmtId="0" fontId="49" fillId="0" borderId="0"/>
    <xf numFmtId="0" fontId="51" fillId="0" borderId="0"/>
    <xf numFmtId="0" fontId="17" fillId="0" borderId="0"/>
    <xf numFmtId="0" fontId="51" fillId="0" borderId="0"/>
    <xf numFmtId="0" fontId="17" fillId="0" borderId="0"/>
    <xf numFmtId="0" fontId="51" fillId="0" borderId="0"/>
    <xf numFmtId="0" fontId="17" fillId="0" borderId="0"/>
    <xf numFmtId="0" fontId="22" fillId="0" borderId="0"/>
    <xf numFmtId="0" fontId="51" fillId="0" borderId="0"/>
    <xf numFmtId="0" fontId="17" fillId="0" borderId="0"/>
    <xf numFmtId="0" fontId="51" fillId="0" borderId="0"/>
    <xf numFmtId="0" fontId="17" fillId="0" borderId="0"/>
    <xf numFmtId="0" fontId="51" fillId="0" borderId="0"/>
    <xf numFmtId="0" fontId="17" fillId="0" borderId="0"/>
    <xf numFmtId="0" fontId="51" fillId="0" borderId="0"/>
    <xf numFmtId="0" fontId="17" fillId="0" borderId="0"/>
    <xf numFmtId="0" fontId="51" fillId="0" borderId="0"/>
    <xf numFmtId="0" fontId="17" fillId="0" borderId="0"/>
    <xf numFmtId="0" fontId="51" fillId="0" borderId="0"/>
    <xf numFmtId="0" fontId="17" fillId="0" borderId="0"/>
    <xf numFmtId="0" fontId="17" fillId="0" borderId="0"/>
    <xf numFmtId="0" fontId="17" fillId="0" borderId="0"/>
    <xf numFmtId="0" fontId="17" fillId="0" borderId="0"/>
    <xf numFmtId="0" fontId="17" fillId="0" borderId="0"/>
    <xf numFmtId="0" fontId="51" fillId="0" borderId="0"/>
    <xf numFmtId="0" fontId="17" fillId="0" borderId="0"/>
    <xf numFmtId="0" fontId="1" fillId="0" borderId="0"/>
    <xf numFmtId="0" fontId="51" fillId="0" borderId="0"/>
    <xf numFmtId="0" fontId="17" fillId="0" borderId="0"/>
    <xf numFmtId="0" fontId="51" fillId="0" borderId="0"/>
    <xf numFmtId="0" fontId="17" fillId="0" borderId="0"/>
    <xf numFmtId="0" fontId="51" fillId="0" borderId="0"/>
    <xf numFmtId="0" fontId="17" fillId="0" borderId="0"/>
    <xf numFmtId="0" fontId="51" fillId="0" borderId="0"/>
    <xf numFmtId="0" fontId="17" fillId="0" borderId="0"/>
    <xf numFmtId="0" fontId="51" fillId="0" borderId="0"/>
    <xf numFmtId="0" fontId="17" fillId="0" borderId="0"/>
    <xf numFmtId="0" fontId="51" fillId="0" borderId="0"/>
    <xf numFmtId="0" fontId="17" fillId="0" borderId="0"/>
    <xf numFmtId="0" fontId="31" fillId="0" borderId="0"/>
    <xf numFmtId="0" fontId="17" fillId="0" borderId="0"/>
    <xf numFmtId="0" fontId="49" fillId="0" borderId="0"/>
    <xf numFmtId="0" fontId="17" fillId="0" borderId="0"/>
    <xf numFmtId="0" fontId="17" fillId="0" borderId="0"/>
    <xf numFmtId="0" fontId="17" fillId="0" borderId="0"/>
    <xf numFmtId="0" fontId="22" fillId="0" borderId="0"/>
    <xf numFmtId="0" fontId="17" fillId="0" borderId="0"/>
    <xf numFmtId="0" fontId="17" fillId="0" borderId="0"/>
    <xf numFmtId="0" fontId="22" fillId="0" borderId="0"/>
    <xf numFmtId="0" fontId="22" fillId="0" borderId="0"/>
    <xf numFmtId="0" fontId="95" fillId="0" borderId="0"/>
    <xf numFmtId="0" fontId="17" fillId="0" borderId="0"/>
    <xf numFmtId="0" fontId="49" fillId="0" borderId="0"/>
    <xf numFmtId="0" fontId="19" fillId="0" borderId="0"/>
    <xf numFmtId="0" fontId="17" fillId="0" borderId="0"/>
    <xf numFmtId="0" fontId="17" fillId="0" borderId="0"/>
    <xf numFmtId="0" fontId="1" fillId="0" borderId="0"/>
    <xf numFmtId="0" fontId="105"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3" fontId="94" fillId="0" borderId="0" applyNumberFormat="0">
      <alignment horizontal="left"/>
    </xf>
    <xf numFmtId="0" fontId="55" fillId="27" borderId="22" applyNumberFormat="0" applyFont="0" applyAlignment="0" applyProtection="0"/>
    <xf numFmtId="0" fontId="55" fillId="27" borderId="22" applyNumberFormat="0" applyFont="0" applyAlignment="0" applyProtection="0"/>
    <xf numFmtId="0" fontId="55" fillId="27" borderId="22" applyNumberFormat="0" applyFont="0" applyAlignment="0" applyProtection="0"/>
    <xf numFmtId="0" fontId="55" fillId="27" borderId="22" applyNumberFormat="0" applyFont="0" applyAlignment="0" applyProtection="0"/>
    <xf numFmtId="0" fontId="22" fillId="27" borderId="22" applyNumberFormat="0" applyFont="0" applyAlignment="0" applyProtection="0"/>
    <xf numFmtId="0" fontId="22" fillId="27" borderId="22" applyNumberFormat="0" applyFont="0" applyAlignment="0" applyProtection="0"/>
    <xf numFmtId="0" fontId="22" fillId="27" borderId="22" applyNumberFormat="0" applyFont="0" applyAlignment="0" applyProtection="0"/>
    <xf numFmtId="0" fontId="106" fillId="0" borderId="0">
      <alignment horizontal="left"/>
    </xf>
    <xf numFmtId="3" fontId="83" fillId="0" borderId="0">
      <alignment vertical="top"/>
    </xf>
    <xf numFmtId="0" fontId="107" fillId="0" borderId="0"/>
    <xf numFmtId="0" fontId="108" fillId="42" borderId="24" applyNumberFormat="0" applyAlignment="0" applyProtection="0"/>
    <xf numFmtId="0" fontId="109" fillId="0" borderId="25" applyNumberFormat="0" applyFill="0" applyAlignment="0" applyProtection="0"/>
    <xf numFmtId="0" fontId="74" fillId="0" borderId="26" applyNumberFormat="0" applyFont="0" applyAlignment="0"/>
    <xf numFmtId="0" fontId="74" fillId="0" borderId="26" applyNumberFormat="0" applyFont="0" applyAlignment="0"/>
    <xf numFmtId="0" fontId="74" fillId="0" borderId="26" applyNumberFormat="0" applyFont="0" applyAlignment="0"/>
    <xf numFmtId="44" fontId="49" fillId="0" borderId="0" applyFont="0" applyFill="0" applyBorder="0" applyAlignment="0" applyProtection="0"/>
    <xf numFmtId="178" fontId="50" fillId="0" borderId="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1" fillId="0" borderId="0" applyFont="0" applyFill="0" applyBorder="0" applyAlignment="0" applyProtection="0"/>
    <xf numFmtId="44" fontId="22" fillId="0" borderId="0" applyFont="0" applyFill="0" applyBorder="0" applyAlignment="0" applyProtection="0"/>
    <xf numFmtId="179" fontId="43" fillId="0" borderId="0"/>
    <xf numFmtId="44" fontId="1" fillId="0" borderId="0" applyFont="0" applyFill="0" applyBorder="0" applyAlignment="0" applyProtection="0"/>
    <xf numFmtId="0" fontId="59" fillId="0" borderId="0" applyFont="0" applyFill="0" applyBorder="0" applyAlignment="0" applyProtection="0"/>
    <xf numFmtId="0" fontId="59" fillId="0" borderId="0" applyFont="0" applyFill="0" applyBorder="0" applyAlignment="0" applyProtection="0"/>
    <xf numFmtId="0" fontId="59" fillId="0" borderId="0" applyFont="0" applyFill="0" applyBorder="0" applyAlignment="0" applyProtection="0"/>
    <xf numFmtId="0" fontId="110" fillId="0" borderId="0" applyFont="0"/>
    <xf numFmtId="0" fontId="59" fillId="0" borderId="0" applyFill="0" applyBorder="0" applyAlignment="0"/>
    <xf numFmtId="0" fontId="64" fillId="0" borderId="0" applyFill="0" applyBorder="0" applyAlignment="0"/>
    <xf numFmtId="0" fontId="59" fillId="0" borderId="0" applyFill="0" applyBorder="0" applyAlignment="0"/>
    <xf numFmtId="0" fontId="59" fillId="0" borderId="0" applyFill="0" applyBorder="0" applyAlignment="0"/>
    <xf numFmtId="0" fontId="64" fillId="0" borderId="0" applyFill="0" applyBorder="0" applyAlignment="0"/>
    <xf numFmtId="0" fontId="60" fillId="0" borderId="0"/>
    <xf numFmtId="0" fontId="17" fillId="0" borderId="0"/>
    <xf numFmtId="0" fontId="17" fillId="0" borderId="0"/>
    <xf numFmtId="0" fontId="17" fillId="0" borderId="0"/>
    <xf numFmtId="0" fontId="111" fillId="0" borderId="0"/>
    <xf numFmtId="0" fontId="54" fillId="0" borderId="0" applyNumberFormat="0" applyFont="0" applyFill="0" applyBorder="0" applyAlignment="0" applyProtection="0">
      <alignment horizontal="left"/>
    </xf>
    <xf numFmtId="0" fontId="54" fillId="0" borderId="0" applyNumberFormat="0" applyFont="0" applyFill="0" applyBorder="0" applyAlignment="0" applyProtection="0">
      <alignment horizontal="left"/>
    </xf>
    <xf numFmtId="0" fontId="54" fillId="0" borderId="0" applyNumberFormat="0" applyFont="0" applyFill="0" applyBorder="0" applyAlignment="0" applyProtection="0">
      <alignment horizontal="left"/>
    </xf>
    <xf numFmtId="15" fontId="54" fillId="0" borderId="0" applyFont="0" applyFill="0" applyBorder="0" applyAlignment="0" applyProtection="0"/>
    <xf numFmtId="15" fontId="54" fillId="0" borderId="0" applyFont="0" applyFill="0" applyBorder="0" applyAlignment="0" applyProtection="0"/>
    <xf numFmtId="15" fontId="54" fillId="0" borderId="0" applyFont="0" applyFill="0" applyBorder="0" applyAlignment="0" applyProtection="0"/>
    <xf numFmtId="4" fontId="54" fillId="0" borderId="0" applyFont="0" applyFill="0" applyBorder="0" applyAlignment="0" applyProtection="0"/>
    <xf numFmtId="4" fontId="54" fillId="0" borderId="0" applyFont="0" applyFill="0" applyBorder="0" applyAlignment="0" applyProtection="0"/>
    <xf numFmtId="4" fontId="54" fillId="0" borderId="0" applyFont="0" applyFill="0" applyBorder="0" applyAlignment="0" applyProtection="0"/>
    <xf numFmtId="0" fontId="74" fillId="0" borderId="27">
      <alignment horizontal="center"/>
    </xf>
    <xf numFmtId="3" fontId="54" fillId="0" borderId="0" applyFont="0" applyFill="0" applyBorder="0" applyAlignment="0" applyProtection="0"/>
    <xf numFmtId="3" fontId="54" fillId="0" borderId="0" applyFont="0" applyFill="0" applyBorder="0" applyAlignment="0" applyProtection="0"/>
    <xf numFmtId="3" fontId="54" fillId="0" borderId="0" applyFont="0" applyFill="0" applyBorder="0" applyAlignment="0" applyProtection="0"/>
    <xf numFmtId="0" fontId="112" fillId="0" borderId="28" applyNumberFormat="0" applyFill="0" applyBorder="0" applyAlignment="0" applyProtection="0">
      <protection hidden="1"/>
    </xf>
    <xf numFmtId="0" fontId="111" fillId="0" borderId="0"/>
    <xf numFmtId="0" fontId="113" fillId="49" borderId="22" applyNumberFormat="0" applyFont="0" applyAlignment="0"/>
    <xf numFmtId="0" fontId="114" fillId="0" borderId="0" applyNumberFormat="0" applyFill="0" applyBorder="0" applyAlignment="0" applyProtection="0">
      <alignment vertical="top"/>
      <protection locked="0"/>
    </xf>
    <xf numFmtId="0" fontId="54" fillId="0" borderId="0"/>
    <xf numFmtId="0" fontId="17" fillId="0" borderId="0"/>
    <xf numFmtId="0" fontId="51" fillId="0" borderId="0"/>
    <xf numFmtId="0" fontId="43" fillId="0" borderId="0"/>
    <xf numFmtId="0" fontId="115" fillId="0" borderId="0"/>
    <xf numFmtId="3" fontId="56" fillId="39" borderId="5">
      <alignment vertical="top" wrapText="1"/>
    </xf>
    <xf numFmtId="3" fontId="56" fillId="40" borderId="9">
      <alignment vertical="top" wrapText="1"/>
    </xf>
    <xf numFmtId="0" fontId="43" fillId="0" borderId="0"/>
    <xf numFmtId="0" fontId="113" fillId="0" borderId="29" applyNumberFormat="0" applyFont="0" applyAlignment="0"/>
    <xf numFmtId="38" fontId="45" fillId="0" borderId="30" applyBorder="0">
      <alignment horizontal="right"/>
      <protection locked="0"/>
    </xf>
    <xf numFmtId="49" fontId="63" fillId="0" borderId="0" applyFill="0" applyBorder="0" applyAlignment="0"/>
    <xf numFmtId="0" fontId="59" fillId="0" borderId="0" applyFill="0" applyBorder="0" applyAlignment="0"/>
    <xf numFmtId="0" fontId="59" fillId="0" borderId="0" applyFill="0" applyBorder="0" applyAlignment="0"/>
    <xf numFmtId="0" fontId="59" fillId="0" borderId="0" applyProtection="0">
      <alignment horizontal="left" vertical="top" wrapText="1"/>
    </xf>
    <xf numFmtId="0" fontId="84" fillId="0" borderId="0" applyFill="0" applyBorder="0" applyAlignment="0">
      <alignment horizontal="right"/>
    </xf>
    <xf numFmtId="0" fontId="116" fillId="0" borderId="0" applyNumberFormat="0" applyFill="0" applyBorder="0" applyAlignment="0" applyProtection="0"/>
    <xf numFmtId="0" fontId="117" fillId="0" borderId="0" applyNumberFormat="0" applyFill="0" applyBorder="0" applyAlignment="0" applyProtection="0"/>
    <xf numFmtId="0" fontId="75" fillId="0" borderId="31" applyNumberFormat="0" applyFont="0" applyFill="0" applyAlignment="0" applyProtection="0"/>
    <xf numFmtId="0" fontId="109" fillId="0" borderId="32" applyNumberFormat="0" applyFill="0" applyAlignment="0" applyProtection="0"/>
    <xf numFmtId="49" fontId="118" fillId="50" borderId="33" applyNumberFormat="0" applyBorder="0" applyAlignment="0" applyProtection="0">
      <alignment horizontal="center" vertical="top" wrapText="1"/>
      <protection hidden="1"/>
    </xf>
    <xf numFmtId="38" fontId="54" fillId="0" borderId="0" applyFont="0" applyFill="0" applyBorder="0" applyAlignment="0" applyProtection="0"/>
    <xf numFmtId="40" fontId="54" fillId="0" borderId="0" applyFont="0" applyFill="0" applyBorder="0" applyAlignment="0" applyProtection="0"/>
    <xf numFmtId="180" fontId="106" fillId="0" borderId="0">
      <alignment horizontal="left"/>
    </xf>
    <xf numFmtId="0" fontId="119" fillId="0" borderId="0">
      <alignment horizontal="left" vertical="top"/>
    </xf>
    <xf numFmtId="0" fontId="54" fillId="0" borderId="0" applyFont="0" applyFill="0" applyBorder="0" applyAlignment="0" applyProtection="0"/>
    <xf numFmtId="0" fontId="17" fillId="0" borderId="0">
      <alignment horizontal="center" textRotation="180"/>
    </xf>
    <xf numFmtId="0" fontId="17" fillId="0" borderId="0">
      <alignment horizontal="center" textRotation="180"/>
    </xf>
    <xf numFmtId="0" fontId="17" fillId="0" borderId="0">
      <alignment horizontal="center" textRotation="180"/>
    </xf>
    <xf numFmtId="0" fontId="56" fillId="51" borderId="0">
      <alignment vertical="top" wrapText="1"/>
    </xf>
    <xf numFmtId="0" fontId="56" fillId="40" borderId="0">
      <alignment vertical="top" wrapText="1"/>
    </xf>
    <xf numFmtId="0" fontId="56" fillId="51" borderId="0">
      <alignment vertical="top" wrapText="1"/>
    </xf>
    <xf numFmtId="181" fontId="17" fillId="0" borderId="0" applyFont="0" applyFill="0" applyBorder="0" applyAlignment="0" applyProtection="0"/>
    <xf numFmtId="182" fontId="17" fillId="0" borderId="0" applyFont="0" applyFill="0" applyBorder="0" applyAlignment="0" applyProtection="0"/>
    <xf numFmtId="0" fontId="103" fillId="0" borderId="0" applyNumberFormat="0" applyFill="0" applyBorder="0" applyAlignment="0" applyProtection="0"/>
    <xf numFmtId="0" fontId="120" fillId="0" borderId="0" applyNumberFormat="0" applyFont="0" applyBorder="0" applyAlignment="0" applyProtection="0">
      <protection locked="0"/>
    </xf>
    <xf numFmtId="165" fontId="8" fillId="5" borderId="39">
      <alignment vertical="top" wrapText="1"/>
    </xf>
    <xf numFmtId="0" fontId="8" fillId="5" borderId="39">
      <alignment vertical="top" wrapText="1"/>
    </xf>
    <xf numFmtId="3" fontId="8" fillId="5" borderId="39">
      <alignment vertical="top" wrapText="1"/>
    </xf>
    <xf numFmtId="0" fontId="17" fillId="0" borderId="0"/>
    <xf numFmtId="0" fontId="17" fillId="0" borderId="0"/>
    <xf numFmtId="0" fontId="17" fillId="0" borderId="0"/>
    <xf numFmtId="0" fontId="17" fillId="0" borderId="0"/>
    <xf numFmtId="0" fontId="17" fillId="0" borderId="0"/>
    <xf numFmtId="0" fontId="17" fillId="0" borderId="0"/>
    <xf numFmtId="0" fontId="56" fillId="39" borderId="39">
      <alignment vertical="top" wrapText="1"/>
    </xf>
    <xf numFmtId="0" fontId="56" fillId="40" borderId="50">
      <alignment vertical="top" wrapText="1"/>
    </xf>
    <xf numFmtId="0" fontId="56" fillId="39" borderId="39">
      <alignment vertical="top" wrapText="1"/>
    </xf>
    <xf numFmtId="166" fontId="56" fillId="39" borderId="39">
      <alignment vertical="top" wrapText="1"/>
    </xf>
    <xf numFmtId="166" fontId="56" fillId="40" borderId="50">
      <alignment vertical="top" wrapText="1"/>
    </xf>
    <xf numFmtId="0" fontId="56" fillId="39" borderId="39">
      <alignment vertical="top" wrapText="1"/>
    </xf>
    <xf numFmtId="166" fontId="56" fillId="39" borderId="39">
      <alignment vertical="top" wrapText="1"/>
    </xf>
    <xf numFmtId="0" fontId="56" fillId="39" borderId="51">
      <alignment vertical="top" wrapText="1"/>
    </xf>
    <xf numFmtId="166" fontId="56" fillId="39" borderId="51">
      <alignment vertical="top" wrapText="1"/>
    </xf>
    <xf numFmtId="166" fontId="56" fillId="40" borderId="52">
      <alignment vertical="top" wrapText="1"/>
    </xf>
    <xf numFmtId="0" fontId="56" fillId="39" borderId="51">
      <alignment vertical="top" wrapText="1"/>
    </xf>
    <xf numFmtId="166" fontId="56" fillId="39" borderId="51">
      <alignment vertical="top" wrapText="1"/>
    </xf>
    <xf numFmtId="0" fontId="56" fillId="39" borderId="53">
      <alignment vertical="top" wrapText="1"/>
    </xf>
    <xf numFmtId="0" fontId="56" fillId="40" borderId="54">
      <alignment vertical="top" wrapText="1"/>
    </xf>
    <xf numFmtId="0" fontId="56" fillId="39" borderId="53">
      <alignment vertical="top" wrapText="1"/>
    </xf>
    <xf numFmtId="166" fontId="56" fillId="40" borderId="54">
      <alignment vertical="top" wrapText="1"/>
    </xf>
    <xf numFmtId="166" fontId="56" fillId="39" borderId="53">
      <alignment vertical="top" wrapText="1"/>
    </xf>
    <xf numFmtId="3" fontId="56" fillId="39" borderId="53">
      <alignment vertical="top" wrapText="1"/>
    </xf>
    <xf numFmtId="3" fontId="56" fillId="40" borderId="54">
      <alignment vertical="top" wrapText="1"/>
    </xf>
    <xf numFmtId="3" fontId="56" fillId="39" borderId="51">
      <alignment vertical="top" wrapText="1"/>
    </xf>
    <xf numFmtId="3" fontId="56" fillId="40" borderId="52">
      <alignment vertical="top" wrapText="1"/>
    </xf>
    <xf numFmtId="0" fontId="56" fillId="39" borderId="53">
      <alignment vertical="top" wrapText="1"/>
    </xf>
    <xf numFmtId="166" fontId="56" fillId="39" borderId="53">
      <alignment vertical="top" wrapText="1"/>
    </xf>
    <xf numFmtId="3" fontId="56" fillId="39" borderId="39">
      <alignment vertical="top" wrapText="1"/>
    </xf>
    <xf numFmtId="3" fontId="56" fillId="40" borderId="50">
      <alignment vertical="top" wrapText="1"/>
    </xf>
    <xf numFmtId="0" fontId="56" fillId="40" borderId="52">
      <alignment vertical="top" wrapText="1"/>
    </xf>
    <xf numFmtId="0" fontId="56" fillId="39" borderId="51">
      <alignment vertical="top" wrapText="1"/>
    </xf>
    <xf numFmtId="165" fontId="8" fillId="5" borderId="51">
      <alignment vertical="top" wrapText="1"/>
    </xf>
    <xf numFmtId="0" fontId="8" fillId="5" borderId="51">
      <alignment vertical="top" wrapText="1"/>
    </xf>
    <xf numFmtId="3" fontId="8" fillId="5" borderId="51">
      <alignment vertical="top" wrapText="1"/>
    </xf>
    <xf numFmtId="165" fontId="8" fillId="5" borderId="53">
      <alignment vertical="top" wrapText="1"/>
    </xf>
    <xf numFmtId="0" fontId="8" fillId="5" borderId="53">
      <alignment vertical="top" wrapText="1"/>
    </xf>
    <xf numFmtId="3" fontId="8" fillId="5" borderId="53">
      <alignment vertical="top" wrapText="1"/>
    </xf>
    <xf numFmtId="3" fontId="56" fillId="39" borderId="68">
      <alignment vertical="top" wrapText="1"/>
    </xf>
    <xf numFmtId="0" fontId="56" fillId="39" borderId="74">
      <alignment vertical="top" wrapText="1"/>
    </xf>
    <xf numFmtId="166" fontId="56" fillId="39" borderId="70">
      <alignment vertical="top" wrapText="1"/>
    </xf>
    <xf numFmtId="166" fontId="56" fillId="40" borderId="71">
      <alignment vertical="top" wrapText="1"/>
    </xf>
    <xf numFmtId="3" fontId="56" fillId="39" borderId="74">
      <alignment vertical="top" wrapText="1"/>
    </xf>
    <xf numFmtId="3" fontId="8" fillId="5" borderId="56">
      <alignment vertical="top" wrapText="1"/>
    </xf>
    <xf numFmtId="0" fontId="8" fillId="5" borderId="56">
      <alignment vertical="top" wrapText="1"/>
    </xf>
    <xf numFmtId="165" fontId="8" fillId="5" borderId="56">
      <alignment vertical="top" wrapText="1"/>
    </xf>
    <xf numFmtId="0" fontId="56" fillId="39" borderId="74">
      <alignment vertical="top" wrapText="1"/>
    </xf>
    <xf numFmtId="3" fontId="56" fillId="40" borderId="69">
      <alignment vertical="top" wrapText="1"/>
    </xf>
    <xf numFmtId="0" fontId="56" fillId="39" borderId="62">
      <alignment vertical="top" wrapText="1"/>
    </xf>
    <xf numFmtId="0" fontId="56" fillId="40" borderId="63">
      <alignment vertical="top" wrapText="1"/>
    </xf>
    <xf numFmtId="3" fontId="56" fillId="39" borderId="70">
      <alignment vertical="top" wrapText="1"/>
    </xf>
    <xf numFmtId="0" fontId="56" fillId="39" borderId="66">
      <alignment vertical="top" wrapText="1"/>
    </xf>
    <xf numFmtId="0" fontId="56" fillId="39" borderId="72">
      <alignment vertical="top" wrapText="1"/>
    </xf>
    <xf numFmtId="0" fontId="56" fillId="40" borderId="67">
      <alignment vertical="top" wrapText="1"/>
    </xf>
    <xf numFmtId="3" fontId="56" fillId="40" borderId="63">
      <alignment vertical="top" wrapText="1"/>
    </xf>
    <xf numFmtId="3" fontId="56" fillId="39" borderId="62">
      <alignment vertical="top" wrapText="1"/>
    </xf>
    <xf numFmtId="166" fontId="56" fillId="40" borderId="75">
      <alignment vertical="top" wrapText="1"/>
    </xf>
    <xf numFmtId="3" fontId="56" fillId="40" borderId="65">
      <alignment vertical="top" wrapText="1"/>
    </xf>
    <xf numFmtId="166" fontId="56" fillId="40" borderId="69">
      <alignment vertical="top" wrapText="1"/>
    </xf>
    <xf numFmtId="0" fontId="56" fillId="40" borderId="55">
      <alignment vertical="top" wrapText="1"/>
    </xf>
    <xf numFmtId="166" fontId="56" fillId="40" borderId="55">
      <alignment vertical="top" wrapText="1"/>
    </xf>
    <xf numFmtId="166" fontId="56" fillId="39" borderId="70">
      <alignment vertical="top" wrapText="1"/>
    </xf>
    <xf numFmtId="0" fontId="56" fillId="40" borderId="75">
      <alignment vertical="top" wrapText="1"/>
    </xf>
    <xf numFmtId="0" fontId="56" fillId="39" borderId="56">
      <alignment vertical="top" wrapText="1"/>
    </xf>
    <xf numFmtId="0" fontId="56" fillId="40" borderId="57">
      <alignment vertical="top" wrapText="1"/>
    </xf>
    <xf numFmtId="0" fontId="56" fillId="39" borderId="56">
      <alignment vertical="top" wrapText="1"/>
    </xf>
    <xf numFmtId="166" fontId="56" fillId="39" borderId="56">
      <alignment vertical="top" wrapText="1"/>
    </xf>
    <xf numFmtId="0" fontId="56" fillId="39" borderId="56">
      <alignment vertical="top" wrapText="1"/>
    </xf>
    <xf numFmtId="0" fontId="56" fillId="39" borderId="58">
      <alignment vertical="top" wrapText="1"/>
    </xf>
    <xf numFmtId="0" fontId="56" fillId="40" borderId="59">
      <alignment vertical="top" wrapText="1"/>
    </xf>
    <xf numFmtId="0" fontId="56" fillId="39" borderId="58">
      <alignment vertical="top" wrapText="1"/>
    </xf>
    <xf numFmtId="166" fontId="56" fillId="39" borderId="58">
      <alignment vertical="top" wrapText="1"/>
    </xf>
    <xf numFmtId="0" fontId="56" fillId="39" borderId="58">
      <alignment vertical="top" wrapText="1"/>
    </xf>
    <xf numFmtId="0" fontId="56" fillId="40" borderId="61">
      <alignment vertical="top" wrapText="1"/>
    </xf>
    <xf numFmtId="0" fontId="56" fillId="39" borderId="60">
      <alignment vertical="top" wrapText="1"/>
    </xf>
    <xf numFmtId="166" fontId="56" fillId="39" borderId="60">
      <alignment vertical="top" wrapText="1"/>
    </xf>
    <xf numFmtId="166" fontId="56" fillId="40" borderId="61">
      <alignment vertical="top" wrapText="1"/>
    </xf>
    <xf numFmtId="0" fontId="56" fillId="39" borderId="60">
      <alignment vertical="top" wrapText="1"/>
    </xf>
    <xf numFmtId="166" fontId="56" fillId="39" borderId="60">
      <alignment vertical="top" wrapText="1"/>
    </xf>
    <xf numFmtId="166" fontId="56" fillId="39" borderId="66">
      <alignment vertical="top" wrapText="1"/>
    </xf>
    <xf numFmtId="166" fontId="56" fillId="39" borderId="72">
      <alignment vertical="top" wrapText="1"/>
    </xf>
    <xf numFmtId="0" fontId="56" fillId="39" borderId="72">
      <alignment vertical="top" wrapText="1"/>
    </xf>
    <xf numFmtId="0" fontId="56" fillId="39" borderId="70">
      <alignment vertical="top" wrapText="1"/>
    </xf>
    <xf numFmtId="0" fontId="56" fillId="40" borderId="71">
      <alignment vertical="top" wrapText="1"/>
    </xf>
    <xf numFmtId="0" fontId="56" fillId="39" borderId="64">
      <alignment vertical="top" wrapText="1"/>
    </xf>
    <xf numFmtId="166" fontId="56" fillId="39" borderId="64">
      <alignment vertical="top" wrapText="1"/>
    </xf>
    <xf numFmtId="0" fontId="56" fillId="39" borderId="64">
      <alignment vertical="top" wrapText="1"/>
    </xf>
    <xf numFmtId="0" fontId="56" fillId="40" borderId="65">
      <alignment vertical="top" wrapText="1"/>
    </xf>
    <xf numFmtId="0" fontId="56" fillId="39" borderId="64">
      <alignment vertical="top" wrapText="1"/>
    </xf>
    <xf numFmtId="166" fontId="56" fillId="39" borderId="62">
      <alignment vertical="top" wrapText="1"/>
    </xf>
    <xf numFmtId="0" fontId="56" fillId="39" borderId="62">
      <alignment vertical="top" wrapText="1"/>
    </xf>
    <xf numFmtId="166" fontId="56" fillId="40" borderId="63">
      <alignment vertical="top" wrapText="1"/>
    </xf>
    <xf numFmtId="166" fontId="56" fillId="39" borderId="62">
      <alignment vertical="top" wrapText="1"/>
    </xf>
    <xf numFmtId="0" fontId="56" fillId="39" borderId="62">
      <alignment vertical="top" wrapText="1"/>
    </xf>
    <xf numFmtId="0" fontId="56" fillId="39" borderId="66">
      <alignment vertical="top" wrapText="1"/>
    </xf>
    <xf numFmtId="0" fontId="56" fillId="39" borderId="66">
      <alignment vertical="top" wrapText="1"/>
    </xf>
    <xf numFmtId="3" fontId="56" fillId="40" borderId="75">
      <alignment vertical="top" wrapText="1"/>
    </xf>
    <xf numFmtId="166" fontId="56" fillId="40" borderId="67">
      <alignment vertical="top" wrapText="1"/>
    </xf>
    <xf numFmtId="3" fontId="56" fillId="39" borderId="60">
      <alignment vertical="top" wrapText="1"/>
    </xf>
    <xf numFmtId="3" fontId="56" fillId="40" borderId="61">
      <alignment vertical="top" wrapText="1"/>
    </xf>
    <xf numFmtId="166" fontId="56" fillId="39" borderId="66">
      <alignment vertical="top" wrapText="1"/>
    </xf>
    <xf numFmtId="166" fontId="56" fillId="39" borderId="68">
      <alignment vertical="top" wrapText="1"/>
    </xf>
    <xf numFmtId="3" fontId="56" fillId="39" borderId="58">
      <alignment vertical="top" wrapText="1"/>
    </xf>
    <xf numFmtId="3" fontId="56" fillId="40" borderId="59">
      <alignment vertical="top" wrapText="1"/>
    </xf>
    <xf numFmtId="0" fontId="56" fillId="39" borderId="68">
      <alignment vertical="top" wrapText="1"/>
    </xf>
    <xf numFmtId="3" fontId="56" fillId="39" borderId="64">
      <alignment vertical="top" wrapText="1"/>
    </xf>
    <xf numFmtId="0" fontId="56" fillId="39" borderId="60">
      <alignment vertical="top" wrapText="1"/>
    </xf>
    <xf numFmtId="3" fontId="56" fillId="40" borderId="71">
      <alignment vertical="top" wrapText="1"/>
    </xf>
    <xf numFmtId="3" fontId="56" fillId="39" borderId="56">
      <alignment vertical="top" wrapText="1"/>
    </xf>
    <xf numFmtId="3" fontId="56" fillId="40" borderId="57">
      <alignment vertical="top" wrapText="1"/>
    </xf>
    <xf numFmtId="0" fontId="56" fillId="39" borderId="74">
      <alignment vertical="top" wrapText="1"/>
    </xf>
    <xf numFmtId="166" fontId="56" fillId="39" borderId="58">
      <alignment vertical="top" wrapText="1"/>
    </xf>
    <xf numFmtId="166" fontId="56" fillId="40" borderId="59">
      <alignment vertical="top" wrapText="1"/>
    </xf>
    <xf numFmtId="0" fontId="56" fillId="39" borderId="68">
      <alignment vertical="top" wrapText="1"/>
    </xf>
    <xf numFmtId="3" fontId="56" fillId="40" borderId="55">
      <alignment vertical="top" wrapText="1"/>
    </xf>
    <xf numFmtId="0" fontId="56" fillId="39" borderId="70">
      <alignment vertical="top" wrapText="1"/>
    </xf>
    <xf numFmtId="166" fontId="56" fillId="39" borderId="74">
      <alignment vertical="top" wrapText="1"/>
    </xf>
    <xf numFmtId="0" fontId="56" fillId="39" borderId="70">
      <alignment vertical="top" wrapText="1"/>
    </xf>
    <xf numFmtId="166" fontId="56" fillId="39" borderId="56">
      <alignment vertical="top" wrapText="1"/>
    </xf>
    <xf numFmtId="166" fontId="56" fillId="40" borderId="57">
      <alignment vertical="top" wrapText="1"/>
    </xf>
    <xf numFmtId="165" fontId="8" fillId="5" borderId="58">
      <alignment vertical="top" wrapText="1"/>
    </xf>
    <xf numFmtId="0" fontId="8" fillId="5" borderId="58">
      <alignment vertical="top" wrapText="1"/>
    </xf>
    <xf numFmtId="3" fontId="8" fillId="5" borderId="58">
      <alignment vertical="top" wrapText="1"/>
    </xf>
    <xf numFmtId="165" fontId="8" fillId="5" borderId="60">
      <alignment vertical="top" wrapText="1"/>
    </xf>
    <xf numFmtId="0" fontId="8" fillId="5" borderId="60">
      <alignment vertical="top" wrapText="1"/>
    </xf>
    <xf numFmtId="3" fontId="8" fillId="5" borderId="60">
      <alignment vertical="top" wrapText="1"/>
    </xf>
    <xf numFmtId="165" fontId="8" fillId="5" borderId="62">
      <alignment vertical="top" wrapText="1"/>
    </xf>
    <xf numFmtId="0" fontId="8" fillId="5" borderId="62">
      <alignment vertical="top" wrapText="1"/>
    </xf>
    <xf numFmtId="3" fontId="8" fillId="5" borderId="62">
      <alignment vertical="top" wrapText="1"/>
    </xf>
    <xf numFmtId="166" fontId="56" fillId="39" borderId="64">
      <alignment vertical="top" wrapText="1"/>
    </xf>
    <xf numFmtId="166" fontId="56" fillId="40" borderId="65">
      <alignment vertical="top" wrapText="1"/>
    </xf>
    <xf numFmtId="165" fontId="8" fillId="5" borderId="64">
      <alignment vertical="top" wrapText="1"/>
    </xf>
    <xf numFmtId="0" fontId="8" fillId="5" borderId="64">
      <alignment vertical="top" wrapText="1"/>
    </xf>
    <xf numFmtId="3" fontId="8" fillId="5" borderId="64">
      <alignment vertical="top" wrapText="1"/>
    </xf>
    <xf numFmtId="165" fontId="8" fillId="5" borderId="66">
      <alignment vertical="top" wrapText="1"/>
    </xf>
    <xf numFmtId="0" fontId="8" fillId="5" borderId="66">
      <alignment vertical="top" wrapText="1"/>
    </xf>
    <xf numFmtId="3" fontId="8" fillId="5" borderId="66">
      <alignment vertical="top" wrapText="1"/>
    </xf>
    <xf numFmtId="0" fontId="56" fillId="40" borderId="69">
      <alignment vertical="top" wrapText="1"/>
    </xf>
    <xf numFmtId="166" fontId="56" fillId="39" borderId="68">
      <alignment vertical="top" wrapText="1"/>
    </xf>
    <xf numFmtId="0" fontId="56" fillId="39" borderId="68">
      <alignment vertical="top" wrapText="1"/>
    </xf>
    <xf numFmtId="3" fontId="56" fillId="39" borderId="66">
      <alignment vertical="top" wrapText="1"/>
    </xf>
    <xf numFmtId="3" fontId="56" fillId="40" borderId="67">
      <alignment vertical="top" wrapText="1"/>
    </xf>
    <xf numFmtId="166" fontId="56" fillId="39" borderId="72">
      <alignment vertical="top" wrapText="1"/>
    </xf>
    <xf numFmtId="166" fontId="56" fillId="40" borderId="73">
      <alignment vertical="top" wrapText="1"/>
    </xf>
    <xf numFmtId="0" fontId="56" fillId="39" borderId="72">
      <alignment vertical="top" wrapText="1"/>
    </xf>
    <xf numFmtId="0" fontId="56" fillId="40" borderId="73">
      <alignment vertical="top" wrapText="1"/>
    </xf>
    <xf numFmtId="166" fontId="56" fillId="39" borderId="74">
      <alignment vertical="top" wrapText="1"/>
    </xf>
    <xf numFmtId="165" fontId="8" fillId="5" borderId="68">
      <alignment vertical="top" wrapText="1"/>
    </xf>
    <xf numFmtId="0" fontId="8" fillId="5" borderId="68">
      <alignment vertical="top" wrapText="1"/>
    </xf>
    <xf numFmtId="3" fontId="8" fillId="5" borderId="68">
      <alignment vertical="top" wrapText="1"/>
    </xf>
    <xf numFmtId="3" fontId="56" fillId="39" borderId="72">
      <alignment vertical="top" wrapText="1"/>
    </xf>
    <xf numFmtId="3" fontId="56" fillId="40" borderId="73">
      <alignment vertical="top" wrapText="1"/>
    </xf>
    <xf numFmtId="165" fontId="8" fillId="5" borderId="70">
      <alignment vertical="top" wrapText="1"/>
    </xf>
    <xf numFmtId="0" fontId="8" fillId="5" borderId="70">
      <alignment vertical="top" wrapText="1"/>
    </xf>
    <xf numFmtId="3" fontId="8" fillId="5" borderId="70">
      <alignment vertical="top" wrapText="1"/>
    </xf>
    <xf numFmtId="165" fontId="8" fillId="5" borderId="72">
      <alignment vertical="top" wrapText="1"/>
    </xf>
    <xf numFmtId="0" fontId="8" fillId="5" borderId="72">
      <alignment vertical="top" wrapText="1"/>
    </xf>
    <xf numFmtId="3" fontId="8" fillId="5" borderId="72">
      <alignment vertical="top" wrapText="1"/>
    </xf>
    <xf numFmtId="165" fontId="8" fillId="5" borderId="74">
      <alignment vertical="top" wrapText="1"/>
    </xf>
    <xf numFmtId="0" fontId="8" fillId="5" borderId="74">
      <alignment vertical="top" wrapText="1"/>
    </xf>
    <xf numFmtId="3" fontId="8" fillId="5" borderId="74">
      <alignment vertical="top" wrapText="1"/>
    </xf>
    <xf numFmtId="165" fontId="8" fillId="5" borderId="76">
      <alignment vertical="top" wrapText="1"/>
    </xf>
    <xf numFmtId="0" fontId="8" fillId="5" borderId="76">
      <alignment vertical="top" wrapText="1"/>
    </xf>
    <xf numFmtId="3" fontId="8" fillId="5" borderId="76">
      <alignment vertical="top" wrapText="1"/>
    </xf>
    <xf numFmtId="0" fontId="56" fillId="39" borderId="76">
      <alignment vertical="top" wrapText="1"/>
    </xf>
    <xf numFmtId="0" fontId="56" fillId="40" borderId="77">
      <alignment vertical="top" wrapText="1"/>
    </xf>
    <xf numFmtId="0" fontId="56" fillId="39" borderId="76">
      <alignment vertical="top" wrapText="1"/>
    </xf>
    <xf numFmtId="166" fontId="56" fillId="39" borderId="76">
      <alignment vertical="top" wrapText="1"/>
    </xf>
    <xf numFmtId="166" fontId="56" fillId="40" borderId="77">
      <alignment vertical="top" wrapText="1"/>
    </xf>
    <xf numFmtId="0" fontId="56" fillId="39" borderId="76">
      <alignment vertical="top" wrapText="1"/>
    </xf>
    <xf numFmtId="166" fontId="56" fillId="39" borderId="76">
      <alignment vertical="top" wrapText="1"/>
    </xf>
    <xf numFmtId="0" fontId="56" fillId="39" borderId="78">
      <alignment vertical="top" wrapText="1"/>
    </xf>
    <xf numFmtId="0" fontId="56" fillId="40" borderId="79">
      <alignment vertical="top" wrapText="1"/>
    </xf>
    <xf numFmtId="0" fontId="56" fillId="39" borderId="78">
      <alignment vertical="top" wrapText="1"/>
    </xf>
    <xf numFmtId="166" fontId="56" fillId="39" borderId="78">
      <alignment vertical="top" wrapText="1"/>
    </xf>
    <xf numFmtId="0" fontId="56" fillId="39" borderId="78">
      <alignment vertical="top" wrapText="1"/>
    </xf>
    <xf numFmtId="3" fontId="56" fillId="39" borderId="78">
      <alignment vertical="top" wrapText="1"/>
    </xf>
    <xf numFmtId="3" fontId="56" fillId="40" borderId="79">
      <alignment vertical="top" wrapText="1"/>
    </xf>
    <xf numFmtId="3" fontId="56" fillId="39" borderId="76">
      <alignment vertical="top" wrapText="1"/>
    </xf>
    <xf numFmtId="3" fontId="56" fillId="40" borderId="77">
      <alignment vertical="top" wrapText="1"/>
    </xf>
    <xf numFmtId="166" fontId="56" fillId="39" borderId="78">
      <alignment vertical="top" wrapText="1"/>
    </xf>
    <xf numFmtId="166" fontId="56" fillId="40" borderId="79">
      <alignment vertical="top" wrapText="1"/>
    </xf>
    <xf numFmtId="165" fontId="8" fillId="5" borderId="78">
      <alignment vertical="top" wrapText="1"/>
    </xf>
    <xf numFmtId="0" fontId="8" fillId="5" borderId="78">
      <alignment vertical="top" wrapText="1"/>
    </xf>
    <xf numFmtId="3" fontId="8" fillId="5" borderId="78">
      <alignment vertical="top" wrapText="1"/>
    </xf>
  </cellStyleXfs>
  <cellXfs count="713">
    <xf numFmtId="0" fontId="0" fillId="0" borderId="0" xfId="0"/>
    <xf numFmtId="0" fontId="4" fillId="0" borderId="0" xfId="0" applyFont="1" applyAlignment="1"/>
    <xf numFmtId="0" fontId="7" fillId="6" borderId="1" xfId="0" applyFont="1" applyFill="1" applyBorder="1" applyAlignment="1"/>
    <xf numFmtId="166" fontId="7" fillId="0" borderId="1" xfId="2" applyNumberFormat="1" applyFont="1" applyBorder="1" applyAlignment="1">
      <alignment horizontal="right"/>
    </xf>
    <xf numFmtId="0" fontId="11" fillId="0" borderId="1" xfId="0" applyFont="1" applyBorder="1" applyAlignment="1"/>
    <xf numFmtId="0" fontId="11" fillId="0" borderId="1" xfId="0" applyFont="1" applyBorder="1" applyAlignment="1">
      <alignment wrapText="1"/>
    </xf>
    <xf numFmtId="167" fontId="11" fillId="0" borderId="1" xfId="0" applyNumberFormat="1" applyFont="1" applyBorder="1" applyAlignment="1"/>
    <xf numFmtId="3" fontId="11" fillId="0" borderId="1" xfId="0" applyNumberFormat="1" applyFont="1" applyBorder="1" applyAlignment="1"/>
    <xf numFmtId="0" fontId="11" fillId="0" borderId="0" xfId="0" applyFont="1" applyAlignment="1"/>
    <xf numFmtId="0" fontId="4" fillId="0" borderId="0" xfId="0" applyFont="1" applyAlignment="1">
      <alignment horizontal="center"/>
    </xf>
    <xf numFmtId="0" fontId="14" fillId="6" borderId="1" xfId="0" applyFont="1" applyFill="1" applyBorder="1" applyAlignment="1"/>
    <xf numFmtId="0" fontId="4" fillId="7" borderId="1" xfId="0" applyFont="1" applyFill="1" applyBorder="1" applyAlignment="1"/>
    <xf numFmtId="3" fontId="4" fillId="6" borderId="1" xfId="0" applyNumberFormat="1" applyFont="1" applyFill="1" applyBorder="1" applyAlignment="1"/>
    <xf numFmtId="0" fontId="4" fillId="0" borderId="1" xfId="0" applyFont="1" applyBorder="1" applyAlignment="1"/>
    <xf numFmtId="0" fontId="4" fillId="0" borderId="1" xfId="0" applyFont="1" applyBorder="1" applyAlignment="1">
      <alignment wrapText="1"/>
    </xf>
    <xf numFmtId="167" fontId="4" fillId="0" borderId="1" xfId="0" applyNumberFormat="1" applyFont="1" applyBorder="1" applyAlignment="1"/>
    <xf numFmtId="3" fontId="4" fillId="0" borderId="1" xfId="0" applyNumberFormat="1" applyFont="1" applyBorder="1" applyAlignment="1"/>
    <xf numFmtId="3" fontId="4" fillId="0" borderId="1" xfId="0" applyNumberFormat="1" applyFont="1" applyBorder="1" applyAlignment="1">
      <alignment horizontal="right"/>
    </xf>
    <xf numFmtId="0" fontId="4" fillId="0" borderId="0" xfId="0" applyFont="1" applyFill="1" applyAlignment="1"/>
    <xf numFmtId="0" fontId="15" fillId="0" borderId="1" xfId="4" applyFont="1" applyFill="1" applyBorder="1" applyAlignment="1">
      <alignment wrapText="1"/>
    </xf>
    <xf numFmtId="0" fontId="7" fillId="0" borderId="1" xfId="4" applyFont="1" applyFill="1" applyBorder="1" applyAlignment="1">
      <alignment horizontal="right"/>
    </xf>
    <xf numFmtId="3" fontId="7" fillId="0" borderId="1" xfId="4" applyNumberFormat="1" applyFont="1" applyFill="1" applyBorder="1" applyAlignment="1">
      <alignment horizontal="right" wrapText="1"/>
    </xf>
    <xf numFmtId="0" fontId="7" fillId="0" borderId="1" xfId="4" applyFont="1" applyFill="1" applyBorder="1" applyAlignment="1">
      <alignment wrapText="1"/>
    </xf>
    <xf numFmtId="3" fontId="7" fillId="0" borderId="1" xfId="4" applyNumberFormat="1" applyFont="1" applyBorder="1" applyAlignment="1">
      <alignment wrapText="1"/>
    </xf>
    <xf numFmtId="0" fontId="15" fillId="0" borderId="1" xfId="4" applyFont="1" applyFill="1" applyBorder="1" applyAlignment="1">
      <alignment horizontal="right"/>
    </xf>
    <xf numFmtId="169" fontId="9" fillId="0" borderId="1" xfId="5" applyNumberFormat="1" applyFont="1" applyFill="1" applyBorder="1" applyAlignment="1">
      <alignment horizontal="right"/>
    </xf>
    <xf numFmtId="3" fontId="15" fillId="0" borderId="1" xfId="4" applyNumberFormat="1" applyFont="1" applyFill="1" applyBorder="1" applyAlignment="1">
      <alignment horizontal="right"/>
    </xf>
    <xf numFmtId="0" fontId="7" fillId="0" borderId="1" xfId="6" applyFont="1" applyFill="1" applyBorder="1" applyAlignment="1">
      <alignment wrapText="1"/>
    </xf>
    <xf numFmtId="0" fontId="15" fillId="0" borderId="1" xfId="4" applyFont="1" applyFill="1" applyBorder="1" applyAlignment="1">
      <alignment horizontal="left" wrapText="1"/>
    </xf>
    <xf numFmtId="168" fontId="7" fillId="0" borderId="1" xfId="4" applyNumberFormat="1" applyFont="1" applyFill="1" applyBorder="1" applyAlignment="1">
      <alignment horizontal="left" wrapText="1"/>
    </xf>
    <xf numFmtId="0" fontId="15" fillId="0" borderId="1" xfId="4" quotePrefix="1" applyFont="1" applyFill="1" applyBorder="1" applyAlignment="1">
      <alignment wrapText="1"/>
    </xf>
    <xf numFmtId="168" fontId="7" fillId="0" borderId="1" xfId="4" applyNumberFormat="1" applyFont="1" applyFill="1" applyBorder="1" applyAlignment="1">
      <alignment horizontal="center"/>
    </xf>
    <xf numFmtId="0" fontId="15" fillId="0" borderId="1" xfId="4" applyFont="1" applyFill="1" applyBorder="1" applyAlignment="1"/>
    <xf numFmtId="3" fontId="9" fillId="0" borderId="1" xfId="4" applyNumberFormat="1" applyFont="1" applyFill="1" applyBorder="1" applyAlignment="1">
      <alignment horizontal="right" wrapText="1"/>
    </xf>
    <xf numFmtId="3" fontId="7" fillId="0" borderId="7" xfId="4" applyNumberFormat="1" applyFont="1" applyFill="1" applyBorder="1" applyAlignment="1">
      <alignment horizontal="right" wrapText="1"/>
    </xf>
    <xf numFmtId="0" fontId="15" fillId="0" borderId="1" xfId="7" applyFont="1" applyBorder="1" applyAlignment="1">
      <alignment wrapText="1"/>
    </xf>
    <xf numFmtId="3" fontId="15" fillId="0" borderId="1" xfId="11" applyNumberFormat="1" applyFont="1" applyBorder="1" applyAlignment="1">
      <alignment horizontal="right"/>
    </xf>
    <xf numFmtId="3" fontId="15" fillId="0" borderId="1" xfId="11" applyNumberFormat="1" applyFont="1" applyBorder="1" applyAlignment="1"/>
    <xf numFmtId="0" fontId="0" fillId="0" borderId="0" xfId="0" applyAlignment="1">
      <alignment horizontal="right"/>
    </xf>
    <xf numFmtId="0" fontId="4" fillId="0" borderId="0" xfId="0" applyFont="1" applyAlignment="1">
      <alignment horizontal="right"/>
    </xf>
    <xf numFmtId="166" fontId="4" fillId="7" borderId="1" xfId="0" applyNumberFormat="1" applyFont="1" applyFill="1" applyBorder="1" applyAlignment="1">
      <alignment horizontal="right"/>
    </xf>
    <xf numFmtId="168" fontId="7" fillId="0" borderId="1" xfId="4" applyNumberFormat="1" applyFont="1" applyFill="1" applyBorder="1" applyAlignment="1">
      <alignment horizontal="right"/>
    </xf>
    <xf numFmtId="0" fontId="11" fillId="7" borderId="1" xfId="0" applyFont="1" applyFill="1" applyBorder="1" applyAlignment="1"/>
    <xf numFmtId="3" fontId="11" fillId="6" borderId="1" xfId="0" applyNumberFormat="1" applyFont="1" applyFill="1" applyBorder="1" applyAlignment="1"/>
    <xf numFmtId="166" fontId="7" fillId="0" borderId="1" xfId="6" applyNumberFormat="1" applyFont="1" applyFill="1" applyBorder="1" applyAlignment="1" applyProtection="1">
      <alignment horizontal="right"/>
    </xf>
    <xf numFmtId="3" fontId="7" fillId="0" borderId="1" xfId="6" applyNumberFormat="1" applyFont="1" applyFill="1" applyBorder="1" applyAlignment="1" applyProtection="1">
      <alignment wrapText="1"/>
    </xf>
    <xf numFmtId="3" fontId="7" fillId="0" borderId="1" xfId="6" applyNumberFormat="1" applyFont="1" applyFill="1" applyBorder="1" applyAlignment="1" applyProtection="1">
      <alignment horizontal="right"/>
      <protection locked="0"/>
    </xf>
    <xf numFmtId="172" fontId="7" fillId="0" borderId="1" xfId="13" applyNumberFormat="1" applyFont="1" applyFill="1" applyBorder="1" applyAlignment="1" applyProtection="1">
      <protection locked="0"/>
    </xf>
    <xf numFmtId="3" fontId="9" fillId="0" borderId="1" xfId="6" applyNumberFormat="1" applyFont="1" applyFill="1" applyBorder="1" applyAlignment="1" applyProtection="1">
      <alignment wrapText="1"/>
    </xf>
    <xf numFmtId="0" fontId="25" fillId="0" borderId="0" xfId="15" applyFont="1" applyAlignment="1">
      <alignment horizontal="right"/>
    </xf>
    <xf numFmtId="0" fontId="25" fillId="0" borderId="0" xfId="15" applyFont="1" applyAlignment="1"/>
    <xf numFmtId="0" fontId="25" fillId="0" borderId="0" xfId="15" applyFont="1" applyAlignment="1">
      <alignment horizontal="left"/>
    </xf>
    <xf numFmtId="166" fontId="25" fillId="0" borderId="3" xfId="2" applyNumberFormat="1" applyFont="1" applyAlignment="1">
      <alignment horizontal="right"/>
    </xf>
    <xf numFmtId="0" fontId="25" fillId="0" borderId="3" xfId="20" applyFont="1" applyAlignment="1">
      <alignment horizontal="left" wrapText="1"/>
    </xf>
    <xf numFmtId="3" fontId="25" fillId="0" borderId="3" xfId="23" applyFont="1" applyAlignment="1">
      <alignment horizontal="right"/>
    </xf>
    <xf numFmtId="166" fontId="7" fillId="0" borderId="1" xfId="6" applyNumberFormat="1" applyFont="1" applyFill="1" applyBorder="1" applyAlignment="1" applyProtection="1">
      <alignment horizontal="left"/>
    </xf>
    <xf numFmtId="164" fontId="7" fillId="0" borderId="1" xfId="25" applyNumberFormat="1" applyFont="1" applyFill="1" applyBorder="1" applyAlignment="1" applyProtection="1">
      <alignment wrapText="1"/>
    </xf>
    <xf numFmtId="3" fontId="26" fillId="0" borderId="1" xfId="6" applyNumberFormat="1" applyFont="1" applyFill="1" applyBorder="1" applyAlignment="1" applyProtection="1">
      <alignment horizontal="right"/>
      <protection locked="0"/>
    </xf>
    <xf numFmtId="0" fontId="7" fillId="0" borderId="0" xfId="6" applyFont="1" applyFill="1" applyBorder="1" applyAlignment="1" applyProtection="1">
      <protection locked="0"/>
    </xf>
    <xf numFmtId="166" fontId="7" fillId="0" borderId="3" xfId="2" applyNumberFormat="1" applyFont="1" applyAlignment="1">
      <alignment horizontal="right"/>
    </xf>
    <xf numFmtId="0" fontId="7" fillId="0" borderId="0" xfId="15" applyFont="1" applyAlignment="1"/>
    <xf numFmtId="0" fontId="7" fillId="0" borderId="1" xfId="15" applyFont="1" applyFill="1" applyBorder="1" applyAlignment="1">
      <alignment horizontal="center"/>
    </xf>
    <xf numFmtId="0" fontId="7" fillId="0" borderId="1" xfId="15" applyFont="1" applyBorder="1" applyAlignment="1">
      <alignment horizontal="left" wrapText="1"/>
    </xf>
    <xf numFmtId="0" fontId="7" fillId="0" borderId="1" xfId="15" applyFont="1" applyBorder="1" applyAlignment="1">
      <alignment horizontal="center"/>
    </xf>
    <xf numFmtId="0" fontId="7" fillId="0" borderId="1" xfId="15" applyFont="1" applyBorder="1" applyAlignment="1">
      <alignment horizontal="center" wrapText="1"/>
    </xf>
    <xf numFmtId="3" fontId="7" fillId="0" borderId="1" xfId="15" applyNumberFormat="1" applyFont="1" applyBorder="1" applyAlignment="1">
      <alignment horizontal="right"/>
    </xf>
    <xf numFmtId="3" fontId="7" fillId="0" borderId="1" xfId="15" applyNumberFormat="1" applyFont="1" applyBorder="1" applyAlignment="1"/>
    <xf numFmtId="49" fontId="7" fillId="0" borderId="1" xfId="15" applyNumberFormat="1" applyFont="1" applyFill="1" applyBorder="1" applyAlignment="1">
      <alignment horizontal="center"/>
    </xf>
    <xf numFmtId="0" fontId="7" fillId="0" borderId="1" xfId="15" applyFont="1" applyFill="1" applyBorder="1" applyAlignment="1">
      <alignment wrapText="1" shrinkToFit="1"/>
    </xf>
    <xf numFmtId="169" fontId="29" fillId="0" borderId="1" xfId="26" applyNumberFormat="1" applyFont="1" applyFill="1" applyBorder="1" applyAlignment="1">
      <alignment horizontal="center"/>
    </xf>
    <xf numFmtId="3" fontId="7" fillId="0" borderId="1" xfId="15" applyNumberFormat="1" applyFont="1" applyFill="1" applyBorder="1" applyAlignment="1">
      <alignment horizontal="right"/>
    </xf>
    <xf numFmtId="0" fontId="7" fillId="0" borderId="1" xfId="15" applyFont="1" applyBorder="1" applyAlignment="1">
      <alignment wrapText="1"/>
    </xf>
    <xf numFmtId="3" fontId="7" fillId="0" borderId="0" xfId="15" applyNumberFormat="1" applyFont="1" applyAlignment="1"/>
    <xf numFmtId="169" fontId="7" fillId="0" borderId="1" xfId="26" applyNumberFormat="1" applyFont="1" applyFill="1" applyBorder="1" applyAlignment="1">
      <alignment horizontal="center"/>
    </xf>
    <xf numFmtId="0" fontId="7" fillId="0" borderId="1" xfId="15" applyFont="1" applyFill="1" applyBorder="1" applyAlignment="1">
      <alignment wrapText="1"/>
    </xf>
    <xf numFmtId="0" fontId="7" fillId="14" borderId="0" xfId="15" applyFont="1" applyFill="1" applyAlignment="1"/>
    <xf numFmtId="169" fontId="11" fillId="0" borderId="1" xfId="26" applyNumberFormat="1" applyFont="1" applyFill="1" applyBorder="1" applyAlignment="1">
      <alignment horizontal="center"/>
    </xf>
    <xf numFmtId="169" fontId="11" fillId="0" borderId="1" xfId="26" applyNumberFormat="1" applyFont="1" applyBorder="1" applyAlignment="1">
      <alignment horizontal="center"/>
    </xf>
    <xf numFmtId="169" fontId="11" fillId="0" borderId="1" xfId="26" applyNumberFormat="1" applyFont="1" applyBorder="1" applyAlignment="1">
      <alignment horizontal="right"/>
    </xf>
    <xf numFmtId="2" fontId="11" fillId="0" borderId="1" xfId="26" applyNumberFormat="1" applyFont="1" applyBorder="1" applyAlignment="1">
      <alignment horizontal="center"/>
    </xf>
    <xf numFmtId="0" fontId="17" fillId="0" borderId="0" xfId="27" applyFont="1"/>
    <xf numFmtId="0" fontId="31" fillId="0" borderId="0" xfId="27" applyFont="1" applyAlignment="1"/>
    <xf numFmtId="0" fontId="34" fillId="0" borderId="0" xfId="27" applyFont="1" applyAlignment="1">
      <alignment horizontal="left" vertical="top"/>
    </xf>
    <xf numFmtId="0" fontId="34" fillId="0" borderId="0" xfId="27" applyFont="1" applyAlignment="1">
      <alignment vertical="top"/>
    </xf>
    <xf numFmtId="0" fontId="33" fillId="0" borderId="0" xfId="27" applyFont="1" applyAlignment="1">
      <alignment horizontal="left" vertical="top"/>
    </xf>
    <xf numFmtId="0" fontId="17" fillId="0" borderId="0" xfId="27" applyFont="1" applyAlignment="1">
      <alignment wrapText="1"/>
    </xf>
    <xf numFmtId="0" fontId="34" fillId="0" borderId="0" xfId="27" applyFont="1" applyAlignment="1">
      <alignment horizontal="left" vertical="top" wrapText="1"/>
    </xf>
    <xf numFmtId="0" fontId="34" fillId="0" borderId="0" xfId="27" applyFont="1" applyAlignment="1">
      <alignment vertical="top" wrapText="1"/>
    </xf>
    <xf numFmtId="0" fontId="35" fillId="0" borderId="0" xfId="27" applyFont="1" applyAlignment="1">
      <alignment horizontal="left" vertical="top" wrapText="1"/>
    </xf>
    <xf numFmtId="0" fontId="35" fillId="0" borderId="0" xfId="27" applyFont="1" applyAlignment="1">
      <alignment vertical="top" wrapText="1"/>
    </xf>
    <xf numFmtId="0" fontId="27" fillId="0" borderId="0" xfId="27" applyFont="1" applyAlignment="1">
      <alignment wrapText="1"/>
    </xf>
    <xf numFmtId="0" fontId="34" fillId="0" borderId="0" xfId="27" applyFont="1" applyAlignment="1">
      <alignment wrapText="1"/>
    </xf>
    <xf numFmtId="0" fontId="34" fillId="0" borderId="0" xfId="27" applyFont="1"/>
    <xf numFmtId="2" fontId="34" fillId="0" borderId="0" xfId="27" applyNumberFormat="1" applyFont="1" applyAlignment="1">
      <alignment horizontal="center"/>
    </xf>
    <xf numFmtId="166" fontId="4" fillId="22" borderId="1" xfId="0" applyNumberFormat="1" applyFont="1" applyFill="1" applyBorder="1" applyAlignment="1">
      <alignment horizontal="right"/>
    </xf>
    <xf numFmtId="0" fontId="14" fillId="19" borderId="1" xfId="0" applyFont="1" applyFill="1" applyBorder="1" applyAlignment="1"/>
    <xf numFmtId="0" fontId="11" fillId="22" borderId="1" xfId="0" applyFont="1" applyFill="1" applyBorder="1" applyAlignment="1"/>
    <xf numFmtId="0" fontId="7" fillId="19" borderId="1" xfId="0" applyFont="1" applyFill="1" applyBorder="1" applyAlignment="1"/>
    <xf numFmtId="3" fontId="11" fillId="19" borderId="1" xfId="0" applyNumberFormat="1" applyFont="1" applyFill="1" applyBorder="1" applyAlignment="1"/>
    <xf numFmtId="166" fontId="7" fillId="0" borderId="1" xfId="2" applyNumberFormat="1" applyFont="1" applyBorder="1" applyAlignment="1"/>
    <xf numFmtId="0" fontId="7" fillId="0" borderId="1" xfId="20" applyFont="1" applyBorder="1" applyAlignment="1">
      <alignment horizontal="left" wrapText="1"/>
    </xf>
    <xf numFmtId="167" fontId="7" fillId="0" borderId="1" xfId="21" applyFont="1" applyBorder="1" applyAlignment="1">
      <alignment horizontal="right"/>
    </xf>
    <xf numFmtId="3" fontId="7" fillId="0" borderId="1" xfId="23" applyFont="1" applyBorder="1" applyAlignment="1">
      <alignment horizontal="right"/>
    </xf>
    <xf numFmtId="0" fontId="21" fillId="0" borderId="0" xfId="15" applyFont="1" applyAlignment="1">
      <alignment horizontal="left"/>
    </xf>
    <xf numFmtId="0" fontId="7" fillId="0" borderId="1" xfId="20" applyFont="1" applyBorder="1" applyAlignment="1">
      <alignment horizontal="right" wrapText="1"/>
    </xf>
    <xf numFmtId="166" fontId="9" fillId="9" borderId="1" xfId="1" applyNumberFormat="1" applyFont="1" applyFill="1" applyBorder="1" applyAlignment="1">
      <alignment horizontal="right"/>
    </xf>
    <xf numFmtId="3" fontId="9" fillId="9" borderId="1" xfId="14" applyFont="1" applyFill="1" applyBorder="1" applyAlignment="1">
      <alignment wrapText="1"/>
    </xf>
    <xf numFmtId="3" fontId="9" fillId="9" borderId="1" xfId="14" applyNumberFormat="1" applyFont="1" applyFill="1" applyBorder="1" applyAlignment="1">
      <alignment wrapText="1"/>
    </xf>
    <xf numFmtId="0" fontId="21" fillId="0" borderId="0" xfId="15" applyFont="1" applyAlignment="1"/>
    <xf numFmtId="0" fontId="21" fillId="0" borderId="0" xfId="15" applyFont="1" applyAlignment="1">
      <alignment horizontal="right"/>
    </xf>
    <xf numFmtId="166" fontId="7" fillId="8" borderId="1" xfId="18" applyNumberFormat="1" applyFont="1" applyBorder="1" applyAlignment="1">
      <alignment horizontal="right" wrapText="1"/>
    </xf>
    <xf numFmtId="166" fontId="7" fillId="8" borderId="1" xfId="18" applyNumberFormat="1" applyFont="1" applyBorder="1" applyAlignment="1">
      <alignment horizontal="left" wrapText="1"/>
    </xf>
    <xf numFmtId="165" fontId="7" fillId="8" borderId="1" xfId="18" applyFont="1" applyBorder="1" applyAlignment="1">
      <alignment wrapText="1"/>
    </xf>
    <xf numFmtId="172" fontId="7" fillId="8" borderId="1" xfId="19" applyFont="1" applyBorder="1" applyAlignment="1">
      <alignment wrapText="1"/>
    </xf>
    <xf numFmtId="0" fontId="25" fillId="0" borderId="1" xfId="20" applyFont="1" applyBorder="1" applyAlignment="1">
      <alignment horizontal="left" wrapText="1"/>
    </xf>
    <xf numFmtId="0" fontId="25" fillId="0" borderId="1" xfId="15" applyFont="1" applyBorder="1" applyAlignment="1">
      <alignment horizontal="right"/>
    </xf>
    <xf numFmtId="0" fontId="25" fillId="0" borderId="1" xfId="15" applyFont="1" applyBorder="1" applyAlignment="1">
      <alignment horizontal="left"/>
    </xf>
    <xf numFmtId="3" fontId="25" fillId="0" borderId="1" xfId="23" applyFont="1" applyBorder="1" applyAlignment="1">
      <alignment horizontal="right"/>
    </xf>
    <xf numFmtId="166" fontId="15" fillId="0" borderId="1" xfId="4" applyNumberFormat="1" applyFont="1" applyFill="1" applyBorder="1" applyAlignment="1">
      <alignment horizontal="right"/>
    </xf>
    <xf numFmtId="166" fontId="7" fillId="8" borderId="1" xfId="4" applyNumberFormat="1" applyFont="1" applyFill="1" applyBorder="1" applyAlignment="1">
      <alignment horizontal="right"/>
    </xf>
    <xf numFmtId="0" fontId="7" fillId="8" borderId="1" xfId="4" applyFont="1" applyFill="1" applyBorder="1" applyAlignment="1"/>
    <xf numFmtId="3" fontId="7" fillId="8" borderId="1" xfId="4" applyNumberFormat="1" applyFont="1" applyFill="1" applyBorder="1" applyAlignment="1"/>
    <xf numFmtId="169" fontId="7" fillId="0" borderId="1" xfId="5" applyNumberFormat="1" applyFont="1" applyFill="1" applyBorder="1" applyAlignment="1">
      <alignment horizontal="right"/>
    </xf>
    <xf numFmtId="0" fontId="9" fillId="0" borderId="1" xfId="4" applyFont="1" applyFill="1" applyBorder="1" applyAlignment="1">
      <alignment wrapText="1"/>
    </xf>
    <xf numFmtId="3" fontId="7" fillId="0" borderId="1" xfId="4" applyNumberFormat="1" applyFont="1" applyBorder="1" applyAlignment="1">
      <alignment horizontal="right"/>
    </xf>
    <xf numFmtId="3" fontId="7" fillId="0" borderId="1" xfId="4" applyNumberFormat="1" applyFont="1" applyFill="1" applyBorder="1" applyAlignment="1">
      <alignment horizontal="right"/>
    </xf>
    <xf numFmtId="0" fontId="7" fillId="0" borderId="1" xfId="4" applyFont="1" applyFill="1" applyBorder="1" applyAlignment="1"/>
    <xf numFmtId="0" fontId="0" fillId="0" borderId="0" xfId="0" applyAlignment="1"/>
    <xf numFmtId="0" fontId="10" fillId="11" borderId="1" xfId="0" applyFont="1" applyFill="1" applyBorder="1" applyAlignment="1">
      <alignment horizontal="center" wrapText="1"/>
    </xf>
    <xf numFmtId="3" fontId="10" fillId="11" borderId="1" xfId="0" applyNumberFormat="1" applyFont="1" applyFill="1" applyBorder="1" applyAlignment="1">
      <alignment horizontal="center" wrapText="1"/>
    </xf>
    <xf numFmtId="0" fontId="41" fillId="24" borderId="4" xfId="0" applyFont="1" applyFill="1" applyBorder="1" applyAlignment="1">
      <alignment horizontal="left"/>
    </xf>
    <xf numFmtId="0" fontId="42" fillId="24" borderId="2" xfId="0" applyFont="1" applyFill="1" applyBorder="1" applyAlignment="1"/>
    <xf numFmtId="0" fontId="42" fillId="24" borderId="6" xfId="0" applyFont="1" applyFill="1" applyBorder="1" applyAlignment="1"/>
    <xf numFmtId="0" fontId="40" fillId="0" borderId="0" xfId="0" applyFont="1" applyAlignment="1"/>
    <xf numFmtId="166" fontId="2" fillId="3" borderId="1" xfId="1" applyNumberFormat="1" applyFont="1" applyFill="1" applyBorder="1" applyAlignment="1">
      <alignment horizontal="right"/>
    </xf>
    <xf numFmtId="0" fontId="2" fillId="4" borderId="1" xfId="0" applyFont="1" applyFill="1" applyBorder="1" applyAlignment="1"/>
    <xf numFmtId="166" fontId="2" fillId="3" borderId="1" xfId="1" applyNumberFormat="1" applyFont="1" applyFill="1" applyBorder="1" applyAlignment="1">
      <alignment horizontal="left"/>
    </xf>
    <xf numFmtId="0" fontId="3" fillId="3" borderId="1" xfId="0" applyFont="1" applyFill="1" applyBorder="1" applyAlignment="1">
      <alignment horizontal="right"/>
    </xf>
    <xf numFmtId="3" fontId="13" fillId="3" borderId="1" xfId="0" applyNumberFormat="1" applyFont="1" applyFill="1" applyBorder="1" applyAlignment="1">
      <alignment horizontal="right"/>
    </xf>
    <xf numFmtId="0" fontId="15" fillId="0" borderId="0" xfId="4" applyFont="1" applyAlignment="1"/>
    <xf numFmtId="0" fontId="15" fillId="0" borderId="0" xfId="4" applyFont="1" applyFill="1" applyBorder="1" applyAlignment="1"/>
    <xf numFmtId="0" fontId="12" fillId="0" borderId="0" xfId="0" applyFont="1" applyAlignment="1"/>
    <xf numFmtId="3" fontId="7" fillId="0" borderId="1" xfId="4" applyNumberFormat="1" applyFont="1" applyBorder="1" applyAlignment="1"/>
    <xf numFmtId="1" fontId="15" fillId="0" borderId="0" xfId="4" applyNumberFormat="1" applyFont="1" applyFill="1" applyBorder="1" applyAlignment="1"/>
    <xf numFmtId="3" fontId="7" fillId="0" borderId="0" xfId="4" applyNumberFormat="1" applyFont="1" applyFill="1" applyBorder="1" applyAlignment="1"/>
    <xf numFmtId="3" fontId="7" fillId="0" borderId="1" xfId="4" applyNumberFormat="1" applyFont="1" applyFill="1" applyBorder="1" applyAlignment="1"/>
    <xf numFmtId="0" fontId="15" fillId="0" borderId="0" xfId="4" applyFont="1" applyFill="1" applyAlignment="1"/>
    <xf numFmtId="0" fontId="9" fillId="13" borderId="1" xfId="4" applyFont="1" applyFill="1" applyBorder="1" applyAlignment="1">
      <alignment wrapText="1"/>
    </xf>
    <xf numFmtId="0" fontId="7" fillId="0" borderId="1" xfId="10" applyFont="1" applyFill="1" applyBorder="1" applyAlignment="1">
      <alignment horizontal="right"/>
    </xf>
    <xf numFmtId="0" fontId="7" fillId="0" borderId="0" xfId="10" applyFont="1" applyFill="1" applyBorder="1" applyAlignment="1"/>
    <xf numFmtId="168" fontId="7" fillId="0" borderId="1" xfId="4" applyNumberFormat="1" applyFont="1" applyFill="1" applyBorder="1" applyAlignment="1">
      <alignment horizontal="left"/>
    </xf>
    <xf numFmtId="0" fontId="7" fillId="0" borderId="1" xfId="10" applyFont="1" applyBorder="1" applyAlignment="1">
      <alignment horizontal="right"/>
    </xf>
    <xf numFmtId="0" fontId="9" fillId="0" borderId="1" xfId="10" applyFont="1" applyBorder="1" applyAlignment="1">
      <alignment horizontal="right"/>
    </xf>
    <xf numFmtId="0" fontId="7" fillId="0" borderId="0" xfId="10" applyFont="1" applyBorder="1" applyAlignment="1"/>
    <xf numFmtId="0" fontId="44" fillId="0" borderId="0" xfId="28" applyFont="1" applyAlignment="1"/>
    <xf numFmtId="0" fontId="15" fillId="0" borderId="1" xfId="7" applyFont="1" applyBorder="1" applyAlignment="1"/>
    <xf numFmtId="3" fontId="15" fillId="0" borderId="1" xfId="7" applyNumberFormat="1" applyFont="1" applyBorder="1" applyAlignment="1"/>
    <xf numFmtId="0" fontId="1" fillId="0" borderId="0" xfId="7" applyAlignment="1"/>
    <xf numFmtId="0" fontId="15" fillId="0" borderId="1" xfId="7" applyFont="1" applyBorder="1" applyAlignment="1">
      <alignment horizontal="left"/>
    </xf>
    <xf numFmtId="0" fontId="7" fillId="0" borderId="1" xfId="8" applyFont="1" applyFill="1" applyBorder="1" applyAlignment="1">
      <alignment wrapText="1"/>
    </xf>
    <xf numFmtId="0" fontId="7" fillId="0" borderId="1" xfId="8" applyNumberFormat="1" applyFont="1" applyFill="1" applyBorder="1" applyAlignment="1">
      <alignment wrapText="1"/>
    </xf>
    <xf numFmtId="0" fontId="15" fillId="0" borderId="1" xfId="9" applyFont="1" applyBorder="1" applyAlignment="1">
      <alignment horizontal="center"/>
    </xf>
    <xf numFmtId="0" fontId="15" fillId="0" borderId="1" xfId="9" applyFont="1" applyBorder="1" applyAlignment="1">
      <alignment horizontal="left"/>
    </xf>
    <xf numFmtId="0" fontId="15" fillId="0" borderId="1" xfId="9" applyFont="1" applyBorder="1" applyAlignment="1">
      <alignment horizontal="right"/>
    </xf>
    <xf numFmtId="3" fontId="15" fillId="0" borderId="1" xfId="9" applyNumberFormat="1" applyFont="1" applyBorder="1" applyAlignment="1">
      <alignment horizontal="right"/>
    </xf>
    <xf numFmtId="0" fontId="15" fillId="14" borderId="1" xfId="9" applyFont="1" applyFill="1" applyBorder="1" applyAlignment="1">
      <alignment horizontal="right"/>
    </xf>
    <xf numFmtId="0" fontId="7" fillId="17" borderId="1" xfId="11" applyFont="1" applyFill="1" applyBorder="1" applyAlignment="1">
      <alignment wrapText="1"/>
    </xf>
    <xf numFmtId="0" fontId="15" fillId="0" borderId="1" xfId="11" applyFont="1" applyBorder="1" applyAlignment="1"/>
    <xf numFmtId="3" fontId="15" fillId="0" borderId="1" xfId="12" applyNumberFormat="1" applyFont="1" applyBorder="1" applyAlignment="1">
      <alignment horizontal="right"/>
    </xf>
    <xf numFmtId="171" fontId="15" fillId="0" borderId="1" xfId="11" applyNumberFormat="1" applyFont="1" applyBorder="1" applyAlignment="1"/>
    <xf numFmtId="0" fontId="23" fillId="0" borderId="0" xfId="6" applyFont="1" applyFill="1" applyBorder="1" applyAlignment="1" applyProtection="1">
      <protection locked="0"/>
    </xf>
    <xf numFmtId="166" fontId="8" fillId="8" borderId="3" xfId="18" applyNumberFormat="1" applyFont="1" applyAlignment="1">
      <alignment wrapText="1"/>
    </xf>
    <xf numFmtId="165" fontId="8" fillId="8" borderId="3" xfId="18" applyFont="1" applyAlignment="1">
      <alignment wrapText="1"/>
    </xf>
    <xf numFmtId="166" fontId="2" fillId="15" borderId="1" xfId="1" applyNumberFormat="1" applyFont="1" applyFill="1" applyBorder="1" applyAlignment="1">
      <alignment horizontal="right"/>
    </xf>
    <xf numFmtId="0" fontId="2" fillId="18" borderId="1" xfId="0" applyFont="1" applyFill="1" applyBorder="1" applyAlignment="1"/>
    <xf numFmtId="0" fontId="3" fillId="15" borderId="1" xfId="0" applyFont="1" applyFill="1" applyBorder="1" applyAlignment="1">
      <alignment horizontal="right"/>
    </xf>
    <xf numFmtId="3" fontId="13" fillId="15" borderId="1" xfId="0" applyNumberFormat="1" applyFont="1" applyFill="1" applyBorder="1" applyAlignment="1">
      <alignment horizontal="right"/>
    </xf>
    <xf numFmtId="0" fontId="39" fillId="23" borderId="4" xfId="0" applyFont="1" applyFill="1" applyBorder="1" applyAlignment="1">
      <alignment horizontal="left"/>
    </xf>
    <xf numFmtId="0" fontId="40" fillId="23" borderId="2" xfId="0" applyFont="1" applyFill="1" applyBorder="1" applyAlignment="1"/>
    <xf numFmtId="0" fontId="40" fillId="23" borderId="6" xfId="0" applyFont="1" applyFill="1" applyBorder="1" applyAlignment="1"/>
    <xf numFmtId="0" fontId="39" fillId="21" borderId="4" xfId="0" applyFont="1" applyFill="1" applyBorder="1" applyAlignment="1">
      <alignment horizontal="left"/>
    </xf>
    <xf numFmtId="0" fontId="40" fillId="21" borderId="2" xfId="0" applyFont="1" applyFill="1" applyBorder="1" applyAlignment="1"/>
    <xf numFmtId="0" fontId="40" fillId="21" borderId="6" xfId="0" applyFont="1" applyFill="1" applyBorder="1" applyAlignment="1"/>
    <xf numFmtId="166" fontId="28" fillId="12" borderId="1" xfId="1" applyNumberFormat="1" applyFont="1" applyFill="1" applyBorder="1" applyAlignment="1">
      <alignment horizontal="right"/>
    </xf>
    <xf numFmtId="0" fontId="28" fillId="20" borderId="1" xfId="0" applyFont="1" applyFill="1" applyBorder="1" applyAlignment="1"/>
    <xf numFmtId="166" fontId="28" fillId="12" borderId="1" xfId="1" applyNumberFormat="1" applyFont="1" applyFill="1" applyBorder="1" applyAlignment="1">
      <alignment horizontal="left"/>
    </xf>
    <xf numFmtId="0" fontId="30" fillId="12" borderId="1" xfId="0" applyFont="1" applyFill="1" applyBorder="1" applyAlignment="1">
      <alignment horizontal="right"/>
    </xf>
    <xf numFmtId="3" fontId="37" fillId="12" borderId="1" xfId="0" applyNumberFormat="1" applyFont="1" applyFill="1" applyBorder="1" applyAlignment="1">
      <alignment horizontal="right"/>
    </xf>
    <xf numFmtId="0" fontId="15" fillId="0" borderId="1" xfId="24" applyFont="1" applyBorder="1" applyAlignment="1"/>
    <xf numFmtId="0" fontId="7" fillId="0" borderId="1" xfId="24" applyFont="1" applyBorder="1" applyAlignment="1"/>
    <xf numFmtId="3" fontId="7" fillId="0" borderId="1" xfId="24" applyNumberFormat="1" applyFont="1" applyBorder="1" applyAlignment="1">
      <alignment wrapText="1"/>
    </xf>
    <xf numFmtId="3" fontId="15" fillId="0" borderId="1" xfId="24" applyNumberFormat="1" applyFont="1" applyBorder="1" applyAlignment="1"/>
    <xf numFmtId="3" fontId="16" fillId="0" borderId="1" xfId="24" applyNumberFormat="1" applyFont="1" applyBorder="1" applyAlignment="1"/>
    <xf numFmtId="0" fontId="1" fillId="0" borderId="0" xfId="24" applyAlignment="1"/>
    <xf numFmtId="3" fontId="7" fillId="0" borderId="1" xfId="24" applyNumberFormat="1" applyFont="1" applyBorder="1" applyAlignment="1"/>
    <xf numFmtId="0" fontId="7" fillId="0" borderId="1" xfId="24" applyNumberFormat="1" applyFont="1" applyBorder="1" applyAlignment="1">
      <alignment wrapText="1"/>
    </xf>
    <xf numFmtId="0" fontId="1" fillId="0" borderId="0" xfId="9" applyFont="1" applyAlignment="1"/>
    <xf numFmtId="0" fontId="1" fillId="0" borderId="1" xfId="11" applyFont="1" applyBorder="1" applyAlignment="1">
      <alignment horizontal="center"/>
    </xf>
    <xf numFmtId="0" fontId="1" fillId="0" borderId="0" xfId="11" applyFont="1" applyAlignment="1"/>
    <xf numFmtId="0" fontId="1" fillId="0" borderId="1" xfId="11" applyFont="1" applyFill="1" applyBorder="1" applyAlignment="1">
      <alignment horizontal="center"/>
    </xf>
    <xf numFmtId="165" fontId="7" fillId="8" borderId="34" xfId="18" applyFont="1" applyBorder="1" applyAlignment="1">
      <alignment wrapText="1"/>
    </xf>
    <xf numFmtId="0" fontId="25" fillId="0" borderId="0" xfId="15" applyFont="1" applyAlignment="1">
      <alignment horizontal="right"/>
    </xf>
    <xf numFmtId="0" fontId="25" fillId="0" borderId="0" xfId="15" applyFont="1" applyAlignment="1"/>
    <xf numFmtId="166" fontId="121" fillId="16" borderId="1" xfId="0" applyNumberFormat="1" applyFont="1" applyFill="1" applyBorder="1" applyAlignment="1">
      <alignment horizontal="right"/>
    </xf>
    <xf numFmtId="0" fontId="121" fillId="10" borderId="1" xfId="0" applyFont="1" applyFill="1" applyBorder="1" applyAlignment="1"/>
    <xf numFmtId="3" fontId="121" fillId="10" borderId="1" xfId="0" applyNumberFormat="1" applyFont="1" applyFill="1" applyBorder="1" applyAlignment="1"/>
    <xf numFmtId="166" fontId="7" fillId="8" borderId="34" xfId="18" applyNumberFormat="1" applyFont="1" applyBorder="1" applyAlignment="1">
      <alignment horizontal="right" wrapText="1"/>
    </xf>
    <xf numFmtId="166" fontId="7" fillId="8" borderId="34" xfId="18" applyNumberFormat="1" applyFont="1" applyBorder="1" applyAlignment="1">
      <alignment horizontal="left" wrapText="1"/>
    </xf>
    <xf numFmtId="172" fontId="7" fillId="8" borderId="34" xfId="19" applyFont="1" applyBorder="1" applyAlignment="1">
      <alignment wrapText="1"/>
    </xf>
    <xf numFmtId="166" fontId="25" fillId="0" borderId="1" xfId="2" applyNumberFormat="1" applyFont="1" applyFill="1" applyBorder="1" applyAlignment="1">
      <alignment horizontal="right"/>
    </xf>
    <xf numFmtId="0" fontId="25" fillId="0" borderId="1" xfId="20" applyFont="1" applyFill="1" applyBorder="1" applyAlignment="1">
      <alignment horizontal="left" wrapText="1"/>
    </xf>
    <xf numFmtId="3" fontId="25" fillId="0" borderId="1" xfId="23" applyFont="1" applyFill="1" applyBorder="1" applyAlignment="1">
      <alignment horizontal="right"/>
    </xf>
    <xf numFmtId="166" fontId="12" fillId="0" borderId="1" xfId="2" applyNumberFormat="1" applyFont="1" applyBorder="1" applyAlignment="1"/>
    <xf numFmtId="3" fontId="15" fillId="0" borderId="0" xfId="4" applyNumberFormat="1" applyFont="1" applyAlignment="1"/>
    <xf numFmtId="166" fontId="7" fillId="0" borderId="1" xfId="2" applyNumberFormat="1" applyFont="1" applyFill="1" applyBorder="1" applyAlignment="1">
      <alignment horizontal="right"/>
    </xf>
    <xf numFmtId="0" fontId="11" fillId="0" borderId="1" xfId="0" applyFont="1" applyFill="1" applyBorder="1" applyAlignment="1"/>
    <xf numFmtId="0" fontId="4" fillId="0" borderId="0" xfId="0" applyFont="1" applyAlignment="1"/>
    <xf numFmtId="0" fontId="11" fillId="0" borderId="0" xfId="0" applyFont="1" applyAlignment="1"/>
    <xf numFmtId="0" fontId="14" fillId="6" borderId="1" xfId="0" applyFont="1" applyFill="1" applyBorder="1" applyAlignment="1"/>
    <xf numFmtId="0" fontId="4" fillId="7" borderId="1" xfId="0" applyFont="1" applyFill="1" applyBorder="1" applyAlignment="1"/>
    <xf numFmtId="3" fontId="4" fillId="6" borderId="1" xfId="0" applyNumberFormat="1" applyFont="1" applyFill="1" applyBorder="1" applyAlignment="1"/>
    <xf numFmtId="0" fontId="4" fillId="0" borderId="1" xfId="0" applyFont="1" applyFill="1" applyBorder="1" applyAlignment="1"/>
    <xf numFmtId="167" fontId="4" fillId="0" borderId="1" xfId="0" applyNumberFormat="1" applyFont="1" applyFill="1" applyBorder="1" applyAlignment="1"/>
    <xf numFmtId="3" fontId="4" fillId="0" borderId="1" xfId="0" applyNumberFormat="1" applyFont="1" applyFill="1" applyBorder="1" applyAlignment="1"/>
    <xf numFmtId="0" fontId="4" fillId="0" borderId="1" xfId="0" applyFont="1" applyFill="1" applyBorder="1" applyAlignment="1">
      <alignment wrapText="1"/>
    </xf>
    <xf numFmtId="0" fontId="15" fillId="0" borderId="1" xfId="4" applyFont="1" applyFill="1" applyBorder="1" applyAlignment="1">
      <alignment wrapText="1"/>
    </xf>
    <xf numFmtId="3" fontId="7" fillId="0" borderId="1" xfId="4" applyNumberFormat="1" applyFont="1" applyFill="1" applyBorder="1" applyAlignment="1">
      <alignment wrapText="1"/>
    </xf>
    <xf numFmtId="0" fontId="15" fillId="0" borderId="1" xfId="4" applyFont="1" applyFill="1" applyBorder="1" applyAlignment="1">
      <alignment horizontal="right"/>
    </xf>
    <xf numFmtId="168" fontId="7" fillId="0" borderId="1" xfId="4" applyNumberFormat="1" applyFont="1" applyFill="1" applyBorder="1" applyAlignment="1">
      <alignment horizontal="center"/>
    </xf>
    <xf numFmtId="3" fontId="9" fillId="0" borderId="1" xfId="4" applyNumberFormat="1" applyFont="1" applyFill="1" applyBorder="1" applyAlignment="1">
      <alignment horizontal="right" wrapText="1"/>
    </xf>
    <xf numFmtId="166" fontId="4" fillId="7" borderId="1" xfId="0" applyNumberFormat="1" applyFont="1" applyFill="1" applyBorder="1" applyAlignment="1">
      <alignment horizontal="right"/>
    </xf>
    <xf numFmtId="168" fontId="7" fillId="0" borderId="1" xfId="4" applyNumberFormat="1" applyFont="1" applyFill="1" applyBorder="1" applyAlignment="1">
      <alignment horizontal="right"/>
    </xf>
    <xf numFmtId="3" fontId="7" fillId="0" borderId="1" xfId="6" applyNumberFormat="1" applyFont="1" applyFill="1" applyBorder="1" applyAlignment="1" applyProtection="1">
      <alignment wrapText="1"/>
    </xf>
    <xf numFmtId="0" fontId="25" fillId="0" borderId="0" xfId="15" applyFont="1" applyFill="1" applyAlignment="1">
      <alignment horizontal="left"/>
    </xf>
    <xf numFmtId="167" fontId="25" fillId="0" borderId="1" xfId="21" applyFont="1" applyFill="1" applyBorder="1" applyAlignment="1">
      <alignment horizontal="right"/>
    </xf>
    <xf numFmtId="166" fontId="25" fillId="0" borderId="1" xfId="2" applyNumberFormat="1" applyFont="1" applyFill="1" applyBorder="1" applyAlignment="1">
      <alignment horizontal="left"/>
    </xf>
    <xf numFmtId="166" fontId="122" fillId="52" borderId="1" xfId="0" applyNumberFormat="1" applyFont="1" applyFill="1" applyBorder="1" applyAlignment="1">
      <alignment horizontal="right"/>
    </xf>
    <xf numFmtId="0" fontId="14" fillId="53" borderId="1" xfId="0" applyFont="1" applyFill="1" applyBorder="1" applyAlignment="1"/>
    <xf numFmtId="0" fontId="122" fillId="52" borderId="1" xfId="0" applyFont="1" applyFill="1" applyBorder="1" applyAlignment="1"/>
    <xf numFmtId="3" fontId="122" fillId="53" borderId="1" xfId="0" applyNumberFormat="1" applyFont="1" applyFill="1" applyBorder="1" applyAlignment="1"/>
    <xf numFmtId="0" fontId="122" fillId="0" borderId="0" xfId="0" applyFont="1" applyAlignment="1"/>
    <xf numFmtId="166" fontId="14" fillId="8" borderId="1" xfId="18" applyNumberFormat="1" applyFont="1" applyBorder="1" applyAlignment="1">
      <alignment horizontal="right" wrapText="1"/>
    </xf>
    <xf numFmtId="166" fontId="14" fillId="8" borderId="1" xfId="18" applyNumberFormat="1" applyFont="1" applyBorder="1" applyAlignment="1">
      <alignment horizontal="left" wrapText="1"/>
    </xf>
    <xf numFmtId="165" fontId="14" fillId="8" borderId="1" xfId="18" applyFont="1" applyBorder="1" applyAlignment="1">
      <alignment wrapText="1"/>
    </xf>
    <xf numFmtId="172" fontId="14" fillId="8" borderId="1" xfId="19" applyFont="1" applyBorder="1" applyAlignment="1">
      <alignment wrapText="1"/>
    </xf>
    <xf numFmtId="0" fontId="14" fillId="0" borderId="0" xfId="15" applyFont="1" applyAlignment="1"/>
    <xf numFmtId="166" fontId="14" fillId="0" borderId="1" xfId="2" applyNumberFormat="1" applyFont="1" applyBorder="1" applyAlignment="1">
      <alignment horizontal="right"/>
    </xf>
    <xf numFmtId="0" fontId="122" fillId="0" borderId="1" xfId="0" applyFont="1" applyBorder="1" applyAlignment="1"/>
    <xf numFmtId="0" fontId="122" fillId="0" borderId="1" xfId="0" applyFont="1" applyBorder="1" applyAlignment="1">
      <alignment wrapText="1"/>
    </xf>
    <xf numFmtId="167" fontId="122" fillId="0" borderId="1" xfId="0" applyNumberFormat="1" applyFont="1" applyBorder="1" applyAlignment="1"/>
    <xf numFmtId="3" fontId="122" fillId="0" borderId="1" xfId="0" applyNumberFormat="1" applyFont="1" applyBorder="1" applyAlignment="1"/>
    <xf numFmtId="166" fontId="14" fillId="0" borderId="1" xfId="2" applyNumberFormat="1" applyFont="1" applyBorder="1" applyAlignment="1">
      <alignment horizontal="left"/>
    </xf>
    <xf numFmtId="3" fontId="14" fillId="0" borderId="1" xfId="23" applyFont="1" applyBorder="1" applyAlignment="1">
      <alignment horizontal="left" wrapText="1"/>
    </xf>
    <xf numFmtId="167" fontId="14" fillId="0" borderId="1" xfId="21" applyFont="1" applyBorder="1" applyAlignment="1">
      <alignment horizontal="right"/>
    </xf>
    <xf numFmtId="3" fontId="14" fillId="0" borderId="1" xfId="23" applyFont="1" applyBorder="1" applyAlignment="1">
      <alignment horizontal="right"/>
    </xf>
    <xf numFmtId="0" fontId="14" fillId="0" borderId="40" xfId="461" applyFont="1" applyFill="1" applyBorder="1" applyAlignment="1">
      <alignment horizontal="left" vertical="top" wrapText="1"/>
    </xf>
    <xf numFmtId="0" fontId="14" fillId="0" borderId="40" xfId="461" applyFont="1" applyFill="1" applyBorder="1" applyAlignment="1">
      <alignment horizontal="left" vertical="center" wrapText="1"/>
    </xf>
    <xf numFmtId="0" fontId="14" fillId="0" borderId="1" xfId="15" applyFont="1" applyBorder="1" applyAlignment="1">
      <alignment horizontal="left"/>
    </xf>
    <xf numFmtId="0" fontId="14" fillId="0" borderId="1" xfId="15" applyFont="1" applyBorder="1" applyAlignment="1">
      <alignment horizontal="right"/>
    </xf>
    <xf numFmtId="166" fontId="14" fillId="0" borderId="8" xfId="2" applyNumberFormat="1" applyFont="1" applyBorder="1" applyAlignment="1">
      <alignment horizontal="right"/>
    </xf>
    <xf numFmtId="0" fontId="14" fillId="0" borderId="8" xfId="15" applyFont="1" applyBorder="1" applyAlignment="1">
      <alignment horizontal="left"/>
    </xf>
    <xf numFmtId="3" fontId="14" fillId="0" borderId="8" xfId="23" applyFont="1" applyBorder="1" applyAlignment="1">
      <alignment horizontal="left" wrapText="1"/>
    </xf>
    <xf numFmtId="0" fontId="14" fillId="0" borderId="8" xfId="15" applyFont="1" applyBorder="1" applyAlignment="1">
      <alignment horizontal="right"/>
    </xf>
    <xf numFmtId="3" fontId="14" fillId="0" borderId="8" xfId="23" applyFont="1" applyBorder="1" applyAlignment="1">
      <alignment horizontal="right"/>
    </xf>
    <xf numFmtId="166" fontId="14" fillId="0" borderId="3" xfId="2" applyNumberFormat="1" applyFont="1" applyBorder="1" applyAlignment="1">
      <alignment horizontal="right"/>
    </xf>
    <xf numFmtId="0" fontId="14" fillId="0" borderId="3" xfId="15" applyFont="1" applyBorder="1" applyAlignment="1">
      <alignment horizontal="left"/>
    </xf>
    <xf numFmtId="3" fontId="14" fillId="0" borderId="3" xfId="23" applyFont="1" applyBorder="1" applyAlignment="1">
      <alignment horizontal="left" wrapText="1"/>
    </xf>
    <xf numFmtId="0" fontId="14" fillId="0" borderId="3" xfId="15" applyFont="1" applyBorder="1" applyAlignment="1">
      <alignment horizontal="right"/>
    </xf>
    <xf numFmtId="3" fontId="14" fillId="0" borderId="3" xfId="23" applyFont="1" applyBorder="1" applyAlignment="1">
      <alignment horizontal="right"/>
    </xf>
    <xf numFmtId="0" fontId="14" fillId="0" borderId="1" xfId="20" applyFont="1" applyBorder="1" applyAlignment="1">
      <alignment horizontal="left" wrapText="1"/>
    </xf>
    <xf numFmtId="3" fontId="14" fillId="0" borderId="1" xfId="15" applyNumberFormat="1" applyFont="1" applyBorder="1" applyAlignment="1">
      <alignment horizontal="right" wrapText="1"/>
    </xf>
    <xf numFmtId="0" fontId="14" fillId="0" borderId="1" xfId="15" applyFont="1" applyBorder="1" applyAlignment="1">
      <alignment horizontal="right" wrapText="1"/>
    </xf>
    <xf numFmtId="3" fontId="14" fillId="0" borderId="1" xfId="32" applyNumberFormat="1" applyFont="1" applyFill="1" applyBorder="1" applyAlignment="1">
      <alignment vertical="center"/>
    </xf>
    <xf numFmtId="3" fontId="14" fillId="0" borderId="1" xfId="30" applyNumberFormat="1" applyFont="1" applyFill="1" applyBorder="1" applyAlignment="1">
      <alignment vertical="center"/>
    </xf>
    <xf numFmtId="0" fontId="123" fillId="0" borderId="1" xfId="29" applyNumberFormat="1" applyFont="1" applyBorder="1" applyAlignment="1">
      <alignment wrapText="1"/>
    </xf>
    <xf numFmtId="0" fontId="123" fillId="0" borderId="1" xfId="29" applyFont="1" applyBorder="1" applyAlignment="1">
      <alignment wrapText="1"/>
    </xf>
    <xf numFmtId="0" fontId="14" fillId="0" borderId="1" xfId="30" applyFont="1" applyFill="1" applyBorder="1" applyAlignment="1" applyProtection="1">
      <alignment horizontal="justify" wrapText="1"/>
      <protection locked="0"/>
    </xf>
    <xf numFmtId="3" fontId="122" fillId="0" borderId="0" xfId="0" applyNumberFormat="1" applyFont="1" applyAlignment="1"/>
    <xf numFmtId="166" fontId="14" fillId="0" borderId="1" xfId="2" applyNumberFormat="1" applyFont="1" applyFill="1" applyBorder="1" applyAlignment="1">
      <alignment horizontal="right"/>
    </xf>
    <xf numFmtId="0" fontId="14" fillId="0" borderId="1" xfId="0" applyFont="1" applyBorder="1" applyAlignment="1"/>
    <xf numFmtId="0" fontId="14" fillId="0" borderId="1" xfId="0" applyFont="1" applyBorder="1" applyAlignment="1">
      <alignment wrapText="1"/>
    </xf>
    <xf numFmtId="167" fontId="14" fillId="0" borderId="1" xfId="0" applyNumberFormat="1" applyFont="1" applyBorder="1" applyAlignment="1"/>
    <xf numFmtId="3" fontId="14" fillId="0" borderId="1" xfId="0" applyNumberFormat="1" applyFont="1" applyBorder="1" applyAlignment="1"/>
    <xf numFmtId="0" fontId="14" fillId="0" borderId="1" xfId="0" applyFont="1" applyFill="1" applyBorder="1" applyAlignment="1"/>
    <xf numFmtId="0" fontId="14" fillId="0" borderId="1" xfId="0" applyFont="1" applyFill="1" applyBorder="1" applyAlignment="1">
      <alignment wrapText="1"/>
    </xf>
    <xf numFmtId="167" fontId="14" fillId="0" borderId="1" xfId="0" applyNumberFormat="1" applyFont="1" applyFill="1" applyBorder="1" applyAlignment="1"/>
    <xf numFmtId="3" fontId="14" fillId="0" borderId="1" xfId="0" applyNumberFormat="1" applyFont="1" applyFill="1" applyBorder="1" applyAlignment="1"/>
    <xf numFmtId="165" fontId="38" fillId="55" borderId="1" xfId="18" applyFont="1" applyFill="1" applyBorder="1" applyAlignment="1">
      <alignment wrapText="1"/>
    </xf>
    <xf numFmtId="0" fontId="7" fillId="55" borderId="1" xfId="0" applyFont="1" applyFill="1" applyBorder="1"/>
    <xf numFmtId="0" fontId="7" fillId="0" borderId="1" xfId="15" applyFont="1" applyBorder="1" applyAlignment="1">
      <alignment horizontal="right"/>
    </xf>
    <xf numFmtId="0" fontId="7" fillId="0" borderId="1" xfId="15" applyFont="1" applyBorder="1" applyAlignment="1">
      <alignment horizontal="left"/>
    </xf>
    <xf numFmtId="0" fontId="14" fillId="55" borderId="1" xfId="0" applyFont="1" applyFill="1" applyBorder="1"/>
    <xf numFmtId="166" fontId="4" fillId="54" borderId="1" xfId="0" applyNumberFormat="1" applyFont="1" applyFill="1" applyBorder="1" applyAlignment="1">
      <alignment horizontal="right"/>
    </xf>
    <xf numFmtId="0" fontId="4" fillId="0" borderId="0" xfId="0" applyFont="1"/>
    <xf numFmtId="165" fontId="8" fillId="55" borderId="1" xfId="18" applyFill="1" applyBorder="1" applyAlignment="1">
      <alignment wrapText="1"/>
    </xf>
    <xf numFmtId="0" fontId="11" fillId="54" borderId="1" xfId="0" applyFont="1" applyFill="1" applyBorder="1"/>
    <xf numFmtId="165" fontId="9" fillId="55" borderId="1" xfId="18" applyFont="1" applyFill="1" applyBorder="1" applyAlignment="1">
      <alignment wrapText="1"/>
    </xf>
    <xf numFmtId="3" fontId="9" fillId="55" borderId="1" xfId="14" applyNumberFormat="1" applyFont="1" applyFill="1" applyBorder="1" applyAlignment="1">
      <alignment wrapText="1"/>
    </xf>
    <xf numFmtId="0" fontId="14" fillId="56" borderId="1" xfId="0" applyFont="1" applyFill="1" applyBorder="1" applyAlignment="1"/>
    <xf numFmtId="3" fontId="11" fillId="56" borderId="1" xfId="0" applyNumberFormat="1" applyFont="1" applyFill="1" applyBorder="1"/>
    <xf numFmtId="0" fontId="7" fillId="56" borderId="1" xfId="0" applyFont="1" applyFill="1" applyBorder="1"/>
    <xf numFmtId="0" fontId="0" fillId="0" borderId="0" xfId="0" applyAlignment="1"/>
    <xf numFmtId="166" fontId="2" fillId="3" borderId="1" xfId="1" applyNumberFormat="1" applyFont="1" applyFill="1" applyBorder="1" applyAlignment="1">
      <alignment horizontal="right"/>
    </xf>
    <xf numFmtId="0" fontId="2" fillId="4" borderId="1" xfId="0" applyFont="1" applyFill="1" applyBorder="1" applyAlignment="1"/>
    <xf numFmtId="166" fontId="2" fillId="3" borderId="1" xfId="1" applyNumberFormat="1" applyFont="1" applyFill="1" applyBorder="1" applyAlignment="1">
      <alignment horizontal="left"/>
    </xf>
    <xf numFmtId="0" fontId="3" fillId="3" borderId="1" xfId="0" applyFont="1" applyFill="1" applyBorder="1" applyAlignment="1">
      <alignment horizontal="right"/>
    </xf>
    <xf numFmtId="0" fontId="3" fillId="3" borderId="1" xfId="0" applyFont="1" applyFill="1" applyBorder="1" applyAlignment="1"/>
    <xf numFmtId="0" fontId="15" fillId="0" borderId="0" xfId="4" applyFont="1" applyAlignment="1"/>
    <xf numFmtId="0" fontId="0" fillId="0" borderId="0" xfId="0" applyAlignment="1"/>
    <xf numFmtId="0" fontId="0" fillId="0" borderId="0" xfId="0" applyAlignment="1"/>
    <xf numFmtId="165" fontId="9" fillId="8" borderId="1" xfId="18" applyFont="1" applyBorder="1" applyAlignment="1">
      <alignment wrapText="1"/>
    </xf>
    <xf numFmtId="3" fontId="14" fillId="0" borderId="4" xfId="0" applyNumberFormat="1" applyFont="1" applyBorder="1" applyAlignment="1"/>
    <xf numFmtId="166" fontId="9" fillId="8" borderId="1" xfId="18" applyNumberFormat="1" applyFont="1" applyBorder="1" applyAlignment="1">
      <alignment wrapText="1"/>
    </xf>
    <xf numFmtId="166" fontId="7" fillId="0" borderId="1" xfId="18" applyNumberFormat="1" applyFont="1" applyFill="1" applyBorder="1" applyAlignment="1">
      <alignment wrapText="1"/>
    </xf>
    <xf numFmtId="0" fontId="21" fillId="0" borderId="0" xfId="0" applyFont="1" applyAlignment="1">
      <alignment wrapText="1"/>
    </xf>
    <xf numFmtId="0" fontId="0" fillId="0" borderId="1" xfId="0" applyBorder="1" applyAlignment="1">
      <alignment horizontal="right"/>
    </xf>
    <xf numFmtId="165" fontId="17" fillId="8" borderId="1" xfId="18" applyFont="1" applyBorder="1" applyAlignment="1">
      <alignment wrapText="1"/>
    </xf>
    <xf numFmtId="0" fontId="21" fillId="0" borderId="1" xfId="15" applyFont="1" applyBorder="1" applyAlignment="1">
      <alignment wrapText="1"/>
    </xf>
    <xf numFmtId="0" fontId="21" fillId="0" borderId="1" xfId="0" applyFont="1" applyBorder="1"/>
    <xf numFmtId="0" fontId="21" fillId="0" borderId="1" xfId="0" applyFont="1" applyBorder="1" applyAlignment="1">
      <alignment wrapText="1"/>
    </xf>
    <xf numFmtId="0" fontId="0" fillId="0" borderId="0" xfId="0" applyAlignment="1"/>
    <xf numFmtId="0" fontId="4" fillId="0" borderId="0" xfId="0" applyFont="1"/>
    <xf numFmtId="166" fontId="15" fillId="0" borderId="1" xfId="0" applyNumberFormat="1" applyFont="1" applyBorder="1" applyAlignment="1">
      <alignment horizontal="right"/>
    </xf>
    <xf numFmtId="0" fontId="21" fillId="0" borderId="0" xfId="15" applyFont="1" applyAlignment="1"/>
    <xf numFmtId="3" fontId="13" fillId="3" borderId="1" xfId="0" applyNumberFormat="1" applyFont="1" applyFill="1" applyBorder="1" applyAlignment="1">
      <alignment horizontal="right"/>
    </xf>
    <xf numFmtId="0" fontId="7" fillId="14" borderId="0" xfId="0" applyFont="1" applyFill="1" applyAlignment="1">
      <alignment vertical="center" wrapText="1"/>
    </xf>
    <xf numFmtId="166" fontId="25" fillId="0" borderId="3" xfId="2" applyNumberFormat="1" applyFont="1" applyFill="1" applyAlignment="1">
      <alignment horizontal="right"/>
    </xf>
    <xf numFmtId="166" fontId="7" fillId="0" borderId="1" xfId="2" applyNumberFormat="1" applyFont="1" applyFill="1" applyBorder="1" applyAlignment="1"/>
    <xf numFmtId="0" fontId="7" fillId="0" borderId="1" xfId="20" applyFont="1" applyFill="1" applyBorder="1" applyAlignment="1">
      <alignment horizontal="left" wrapText="1"/>
    </xf>
    <xf numFmtId="167" fontId="7" fillId="0" borderId="1" xfId="21" applyFont="1" applyFill="1" applyBorder="1" applyAlignment="1">
      <alignment horizontal="right"/>
    </xf>
    <xf numFmtId="3" fontId="7" fillId="0" borderId="1" xfId="23" applyFont="1" applyFill="1" applyBorder="1" applyAlignment="1">
      <alignment horizontal="right"/>
    </xf>
    <xf numFmtId="0" fontId="7" fillId="0" borderId="1" xfId="0" applyFont="1" applyFill="1" applyBorder="1" applyAlignment="1">
      <alignment wrapText="1"/>
    </xf>
    <xf numFmtId="167" fontId="11" fillId="0" borderId="1" xfId="0" applyNumberFormat="1" applyFont="1" applyFill="1" applyBorder="1" applyAlignment="1"/>
    <xf numFmtId="3" fontId="11" fillId="0" borderId="1" xfId="0" applyNumberFormat="1" applyFont="1" applyFill="1" applyBorder="1" applyAlignment="1"/>
    <xf numFmtId="0" fontId="11" fillId="0" borderId="0" xfId="0" applyFont="1" applyFill="1" applyAlignment="1"/>
    <xf numFmtId="0" fontId="11" fillId="0" borderId="1" xfId="0" applyFont="1" applyFill="1" applyBorder="1" applyAlignment="1">
      <alignment wrapText="1"/>
    </xf>
    <xf numFmtId="167" fontId="11" fillId="0" borderId="1" xfId="0" applyNumberFormat="1" applyFont="1" applyFill="1" applyBorder="1" applyAlignment="1">
      <alignment horizontal="right"/>
    </xf>
    <xf numFmtId="0" fontId="14" fillId="0" borderId="35" xfId="0" applyFont="1" applyFill="1" applyBorder="1" applyAlignment="1">
      <alignment vertical="top"/>
    </xf>
    <xf numFmtId="0" fontId="14" fillId="0" borderId="35" xfId="0" applyFont="1" applyFill="1" applyBorder="1" applyAlignment="1">
      <alignment vertical="top" wrapText="1"/>
    </xf>
    <xf numFmtId="167" fontId="14" fillId="0" borderId="35" xfId="0" applyNumberFormat="1" applyFont="1" applyFill="1" applyBorder="1" applyAlignment="1"/>
    <xf numFmtId="3" fontId="14" fillId="0" borderId="35" xfId="0" applyNumberFormat="1" applyFont="1" applyFill="1" applyBorder="1" applyAlignment="1"/>
    <xf numFmtId="0" fontId="14" fillId="0" borderId="36" xfId="0" applyFont="1" applyFill="1" applyBorder="1" applyAlignment="1">
      <alignment vertical="top" wrapText="1"/>
    </xf>
    <xf numFmtId="167" fontId="14" fillId="0" borderId="36" xfId="0" applyNumberFormat="1" applyFont="1" applyFill="1" applyBorder="1" applyAlignment="1"/>
    <xf numFmtId="3" fontId="14" fillId="0" borderId="36" xfId="0" applyNumberFormat="1" applyFont="1" applyFill="1" applyBorder="1" applyAlignment="1"/>
    <xf numFmtId="0" fontId="14" fillId="0" borderId="37" xfId="0" applyFont="1" applyFill="1" applyBorder="1" applyAlignment="1">
      <alignment vertical="top" wrapText="1"/>
    </xf>
    <xf numFmtId="3" fontId="14" fillId="0" borderId="38" xfId="0" applyNumberFormat="1" applyFont="1" applyFill="1" applyBorder="1" applyAlignment="1"/>
    <xf numFmtId="0" fontId="14" fillId="0" borderId="35" xfId="0" applyFont="1" applyFill="1" applyBorder="1" applyAlignment="1">
      <alignment vertical="center"/>
    </xf>
    <xf numFmtId="166" fontId="4" fillId="0" borderId="1" xfId="0" applyNumberFormat="1" applyFont="1" applyFill="1" applyBorder="1" applyAlignment="1">
      <alignment horizontal="right"/>
    </xf>
    <xf numFmtId="166" fontId="7" fillId="0" borderId="1" xfId="4" applyNumberFormat="1" applyFont="1" applyFill="1" applyBorder="1" applyAlignment="1">
      <alignment horizontal="right"/>
    </xf>
    <xf numFmtId="0" fontId="7" fillId="0" borderId="1" xfId="4" applyFont="1" applyFill="1" applyBorder="1" applyAlignment="1">
      <alignment horizontal="left" wrapText="1"/>
    </xf>
    <xf numFmtId="0" fontId="15" fillId="0" borderId="1" xfId="4" applyNumberFormat="1" applyFont="1" applyFill="1" applyBorder="1" applyAlignment="1">
      <alignment horizontal="right"/>
    </xf>
    <xf numFmtId="3" fontId="14" fillId="0" borderId="35" xfId="0" applyNumberFormat="1" applyFont="1" applyBorder="1" applyAlignment="1"/>
    <xf numFmtId="0" fontId="7" fillId="0" borderId="1" xfId="11" applyFont="1" applyFill="1" applyBorder="1" applyAlignment="1">
      <alignment wrapText="1"/>
    </xf>
    <xf numFmtId="0" fontId="15" fillId="0" borderId="1" xfId="11" applyFont="1" applyFill="1" applyBorder="1" applyAlignment="1"/>
    <xf numFmtId="3" fontId="15" fillId="0" borderId="1" xfId="11" applyNumberFormat="1" applyFont="1" applyFill="1" applyBorder="1" applyAlignment="1"/>
    <xf numFmtId="3" fontId="15" fillId="0" borderId="1" xfId="11" applyNumberFormat="1" applyFont="1" applyFill="1" applyBorder="1" applyAlignment="1">
      <alignment horizontal="right"/>
    </xf>
    <xf numFmtId="3" fontId="15" fillId="0" borderId="1" xfId="12" applyNumberFormat="1" applyFont="1" applyFill="1" applyBorder="1" applyAlignment="1">
      <alignment horizontal="right"/>
    </xf>
    <xf numFmtId="166" fontId="7" fillId="0" borderId="1" xfId="2" applyNumberFormat="1" applyFont="1" applyBorder="1" applyAlignment="1">
      <alignment horizontal="left"/>
    </xf>
    <xf numFmtId="166" fontId="7" fillId="0" borderId="1" xfId="2" applyNumberFormat="1" applyFont="1" applyFill="1" applyBorder="1" applyAlignment="1">
      <alignment horizontal="left"/>
    </xf>
    <xf numFmtId="0" fontId="7" fillId="0" borderId="1" xfId="15" applyFont="1" applyFill="1" applyBorder="1" applyAlignment="1">
      <alignment horizontal="left"/>
    </xf>
    <xf numFmtId="0" fontId="7" fillId="0" borderId="1" xfId="15" applyFont="1" applyFill="1" applyBorder="1" applyAlignment="1">
      <alignment horizontal="right"/>
    </xf>
    <xf numFmtId="0" fontId="7" fillId="0" borderId="0" xfId="15" applyFont="1" applyFill="1" applyAlignment="1">
      <alignment horizontal="left"/>
    </xf>
    <xf numFmtId="0" fontId="7" fillId="0" borderId="3" xfId="20" applyFont="1" applyFill="1" applyAlignment="1">
      <alignment horizontal="left" wrapText="1"/>
    </xf>
    <xf numFmtId="3" fontId="0" fillId="0" borderId="0" xfId="0" applyNumberFormat="1" applyAlignment="1"/>
    <xf numFmtId="166" fontId="8" fillId="8" borderId="1" xfId="18" applyNumberFormat="1" applyBorder="1" applyAlignment="1">
      <alignment wrapText="1"/>
    </xf>
    <xf numFmtId="0" fontId="7" fillId="8" borderId="1" xfId="10" applyFont="1" applyFill="1" applyBorder="1" applyAlignment="1">
      <alignment horizontal="right"/>
    </xf>
    <xf numFmtId="0" fontId="7" fillId="8" borderId="1" xfId="4" applyFont="1" applyFill="1" applyBorder="1" applyAlignment="1">
      <alignment horizontal="right"/>
    </xf>
    <xf numFmtId="3" fontId="4" fillId="0" borderId="0" xfId="0" applyNumberFormat="1" applyFont="1" applyAlignment="1">
      <alignment horizontal="center"/>
    </xf>
    <xf numFmtId="3" fontId="42" fillId="24" borderId="2" xfId="0" applyNumberFormat="1" applyFont="1" applyFill="1" applyBorder="1" applyAlignment="1"/>
    <xf numFmtId="3" fontId="3" fillId="3" borderId="1" xfId="0" applyNumberFormat="1" applyFont="1" applyFill="1" applyBorder="1" applyAlignment="1"/>
    <xf numFmtId="3" fontId="14" fillId="6" borderId="1" xfId="0" applyNumberFormat="1" applyFont="1" applyFill="1" applyBorder="1" applyAlignment="1"/>
    <xf numFmtId="3" fontId="7" fillId="0" borderId="1" xfId="5" applyNumberFormat="1" applyFont="1" applyFill="1" applyBorder="1" applyAlignment="1"/>
    <xf numFmtId="3" fontId="15" fillId="0" borderId="1" xfId="4" applyNumberFormat="1" applyFont="1" applyFill="1" applyBorder="1" applyAlignment="1">
      <alignment wrapText="1"/>
    </xf>
    <xf numFmtId="3" fontId="15" fillId="0" borderId="1" xfId="4" applyNumberFormat="1" applyFont="1" applyFill="1" applyBorder="1" applyAlignment="1">
      <alignment horizontal="left" wrapText="1"/>
    </xf>
    <xf numFmtId="3" fontId="14" fillId="53" borderId="1" xfId="0" applyNumberFormat="1" applyFont="1" applyFill="1" applyBorder="1" applyAlignment="1"/>
    <xf numFmtId="3" fontId="14" fillId="8" borderId="1" xfId="18" applyNumberFormat="1" applyFont="1" applyBorder="1" applyAlignment="1">
      <alignment wrapText="1"/>
    </xf>
    <xf numFmtId="3" fontId="14" fillId="0" borderId="1" xfId="23" applyNumberFormat="1" applyFont="1" applyBorder="1" applyAlignment="1">
      <alignment horizontal="right"/>
    </xf>
    <xf numFmtId="3" fontId="14" fillId="0" borderId="8" xfId="23" applyNumberFormat="1" applyFont="1" applyBorder="1" applyAlignment="1">
      <alignment horizontal="right"/>
    </xf>
    <xf numFmtId="3" fontId="14" fillId="0" borderId="3" xfId="23" applyNumberFormat="1" applyFont="1" applyBorder="1" applyAlignment="1">
      <alignment horizontal="right"/>
    </xf>
    <xf numFmtId="3" fontId="14" fillId="0" borderId="1" xfId="23" applyNumberFormat="1" applyFont="1" applyBorder="1" applyAlignment="1">
      <alignment horizontal="right" wrapText="1"/>
    </xf>
    <xf numFmtId="3" fontId="25" fillId="0" borderId="1" xfId="15" applyNumberFormat="1" applyFont="1" applyBorder="1" applyAlignment="1">
      <alignment horizontal="right" wrapText="1"/>
    </xf>
    <xf numFmtId="3" fontId="7" fillId="56" borderId="1" xfId="0" applyNumberFormat="1" applyFont="1" applyFill="1" applyBorder="1"/>
    <xf numFmtId="3" fontId="17" fillId="8" borderId="1" xfId="18" applyNumberFormat="1" applyFont="1" applyBorder="1" applyAlignment="1">
      <alignment wrapText="1"/>
    </xf>
    <xf numFmtId="3" fontId="7" fillId="8" borderId="4" xfId="18" applyNumberFormat="1" applyFont="1" applyBorder="1" applyAlignment="1">
      <alignment wrapText="1"/>
    </xf>
    <xf numFmtId="3" fontId="7" fillId="0" borderId="4" xfId="23" applyNumberFormat="1" applyFont="1" applyBorder="1" applyAlignment="1">
      <alignment horizontal="right"/>
    </xf>
    <xf numFmtId="3" fontId="7" fillId="0" borderId="1" xfId="23" applyNumberFormat="1" applyFont="1" applyBorder="1" applyAlignment="1">
      <alignment horizontal="right"/>
    </xf>
    <xf numFmtId="3" fontId="7" fillId="8" borderId="1" xfId="18" applyNumberFormat="1" applyFont="1" applyBorder="1" applyAlignment="1">
      <alignment wrapText="1"/>
    </xf>
    <xf numFmtId="3" fontId="7" fillId="0" borderId="1" xfId="15" applyNumberFormat="1" applyFont="1" applyBorder="1"/>
    <xf numFmtId="3" fontId="7" fillId="6" borderId="1" xfId="0" applyNumberFormat="1" applyFont="1" applyFill="1" applyBorder="1" applyAlignment="1"/>
    <xf numFmtId="3" fontId="7" fillId="0" borderId="1" xfId="23" applyNumberFormat="1" applyFont="1" applyFill="1" applyBorder="1" applyAlignment="1">
      <alignment horizontal="right"/>
    </xf>
    <xf numFmtId="3" fontId="25" fillId="0" borderId="1" xfId="23" applyNumberFormat="1" applyFont="1" applyFill="1" applyBorder="1" applyAlignment="1">
      <alignment horizontal="right"/>
    </xf>
    <xf numFmtId="3" fontId="7" fillId="0" borderId="1" xfId="15" applyNumberFormat="1" applyFont="1" applyFill="1" applyBorder="1" applyAlignment="1"/>
    <xf numFmtId="3" fontId="7" fillId="8" borderId="34" xfId="18" applyNumberFormat="1" applyFont="1" applyBorder="1" applyAlignment="1">
      <alignment wrapText="1"/>
    </xf>
    <xf numFmtId="3" fontId="25" fillId="0" borderId="0" xfId="15" applyNumberFormat="1" applyFont="1" applyAlignment="1"/>
    <xf numFmtId="3" fontId="3" fillId="15" borderId="1" xfId="0" applyNumberFormat="1" applyFont="1" applyFill="1" applyBorder="1" applyAlignment="1"/>
    <xf numFmtId="3" fontId="40" fillId="23" borderId="2" xfId="0" applyNumberFormat="1" applyFont="1" applyFill="1" applyBorder="1" applyAlignment="1"/>
    <xf numFmtId="3" fontId="7" fillId="0" borderId="1" xfId="22" applyNumberFormat="1" applyFont="1" applyBorder="1" applyAlignment="1">
      <alignment horizontal="right"/>
    </xf>
    <xf numFmtId="3" fontId="7" fillId="55" borderId="1" xfId="0" applyNumberFormat="1" applyFont="1" applyFill="1" applyBorder="1"/>
    <xf numFmtId="3" fontId="8" fillId="55" borderId="1" xfId="18" applyNumberFormat="1" applyFill="1" applyBorder="1" applyAlignment="1">
      <alignment wrapText="1"/>
    </xf>
    <xf numFmtId="3" fontId="38" fillId="55" borderId="1" xfId="18" applyNumberFormat="1" applyFont="1" applyFill="1" applyBorder="1" applyAlignment="1">
      <alignment wrapText="1"/>
    </xf>
    <xf numFmtId="3" fontId="8" fillId="55" borderId="1" xfId="18" applyNumberFormat="1" applyFont="1" applyFill="1" applyBorder="1" applyAlignment="1">
      <alignment wrapText="1"/>
    </xf>
    <xf numFmtId="3" fontId="40" fillId="21" borderId="2" xfId="0" applyNumberFormat="1" applyFont="1" applyFill="1" applyBorder="1" applyAlignment="1"/>
    <xf numFmtId="3" fontId="30" fillId="12" borderId="1" xfId="0" applyNumberFormat="1" applyFont="1" applyFill="1" applyBorder="1" applyAlignment="1"/>
    <xf numFmtId="3" fontId="7" fillId="19" borderId="1" xfId="0" applyNumberFormat="1" applyFont="1" applyFill="1" applyBorder="1" applyAlignment="1"/>
    <xf numFmtId="3" fontId="25" fillId="0" borderId="1" xfId="23" applyNumberFormat="1" applyFont="1" applyBorder="1" applyAlignment="1">
      <alignment horizontal="right"/>
    </xf>
    <xf numFmtId="3" fontId="8" fillId="55" borderId="41" xfId="18" applyNumberFormat="1" applyFill="1" applyBorder="1" applyAlignment="1">
      <alignment wrapText="1"/>
    </xf>
    <xf numFmtId="3" fontId="8" fillId="55" borderId="41" xfId="18" applyNumberFormat="1" applyFont="1" applyFill="1" applyBorder="1" applyAlignment="1">
      <alignment wrapText="1"/>
    </xf>
    <xf numFmtId="165" fontId="9" fillId="8" borderId="3" xfId="18" applyFont="1" applyAlignment="1">
      <alignment wrapText="1"/>
    </xf>
    <xf numFmtId="165" fontId="38" fillId="8" borderId="3" xfId="18" applyFont="1" applyAlignment="1">
      <alignment wrapText="1"/>
    </xf>
    <xf numFmtId="3" fontId="38" fillId="8" borderId="3" xfId="18" applyNumberFormat="1" applyFont="1" applyAlignment="1">
      <alignment wrapText="1"/>
    </xf>
    <xf numFmtId="172" fontId="38" fillId="8" borderId="3" xfId="19" applyFont="1" applyAlignment="1">
      <alignment wrapText="1"/>
    </xf>
    <xf numFmtId="0" fontId="7" fillId="0" borderId="0" xfId="15" applyFont="1" applyFill="1" applyAlignment="1">
      <alignment horizontal="right"/>
    </xf>
    <xf numFmtId="3" fontId="7" fillId="0" borderId="0" xfId="15" applyNumberFormat="1" applyFont="1" applyFill="1" applyAlignment="1"/>
    <xf numFmtId="3" fontId="7" fillId="0" borderId="3" xfId="23" applyFont="1" applyFill="1" applyAlignment="1">
      <alignment horizontal="right"/>
    </xf>
    <xf numFmtId="0" fontId="7" fillId="0" borderId="3" xfId="20" applyFont="1" applyAlignment="1">
      <alignment horizontal="left" wrapText="1"/>
    </xf>
    <xf numFmtId="0" fontId="7" fillId="0" borderId="0" xfId="15" applyFont="1" applyAlignment="1">
      <alignment horizontal="right"/>
    </xf>
    <xf numFmtId="3" fontId="7" fillId="0" borderId="3" xfId="23" applyFont="1" applyAlignment="1">
      <alignment horizontal="right"/>
    </xf>
    <xf numFmtId="166" fontId="7" fillId="55" borderId="1" xfId="2" applyNumberFormat="1" applyFont="1" applyFill="1" applyBorder="1" applyAlignment="1"/>
    <xf numFmtId="0" fontId="7" fillId="55" borderId="1" xfId="20" applyFont="1" applyFill="1" applyBorder="1" applyAlignment="1">
      <alignment horizontal="left" wrapText="1"/>
    </xf>
    <xf numFmtId="167" fontId="7" fillId="55" borderId="1" xfId="21" applyFont="1" applyFill="1" applyBorder="1" applyAlignment="1">
      <alignment horizontal="right"/>
    </xf>
    <xf numFmtId="3" fontId="7" fillId="55" borderId="1" xfId="23" applyNumberFormat="1" applyFont="1" applyFill="1" applyBorder="1" applyAlignment="1">
      <alignment horizontal="right"/>
    </xf>
    <xf numFmtId="3" fontId="7" fillId="55" borderId="1" xfId="23" applyFont="1" applyFill="1" applyBorder="1" applyAlignment="1">
      <alignment horizontal="right"/>
    </xf>
    <xf numFmtId="3" fontId="128" fillId="0" borderId="0" xfId="4" applyNumberFormat="1" applyFont="1" applyAlignment="1"/>
    <xf numFmtId="0" fontId="121" fillId="16" borderId="1" xfId="0" applyFont="1" applyFill="1" applyBorder="1" applyAlignment="1">
      <alignment wrapText="1"/>
    </xf>
    <xf numFmtId="166" fontId="12" fillId="0" borderId="1" xfId="4" applyNumberFormat="1" applyFont="1" applyFill="1" applyBorder="1" applyAlignment="1">
      <alignment horizontal="right"/>
    </xf>
    <xf numFmtId="0" fontId="12" fillId="0" borderId="1" xfId="4" applyFont="1" applyFill="1" applyBorder="1" applyAlignment="1"/>
    <xf numFmtId="0" fontId="12" fillId="0" borderId="1" xfId="4" applyFont="1" applyFill="1" applyBorder="1" applyAlignment="1">
      <alignment wrapText="1"/>
    </xf>
    <xf numFmtId="0" fontId="12" fillId="0" borderId="1" xfId="4" applyFont="1" applyFill="1" applyBorder="1" applyAlignment="1">
      <alignment horizontal="right"/>
    </xf>
    <xf numFmtId="3" fontId="12" fillId="0" borderId="1" xfId="4" applyNumberFormat="1" applyFont="1" applyFill="1" applyBorder="1" applyAlignment="1"/>
    <xf numFmtId="3" fontId="12" fillId="0" borderId="1" xfId="4" applyNumberFormat="1" applyFont="1" applyBorder="1" applyAlignment="1">
      <alignment horizontal="right"/>
    </xf>
    <xf numFmtId="3" fontId="12" fillId="0" borderId="1" xfId="4" applyNumberFormat="1" applyFont="1" applyFill="1" applyBorder="1" applyAlignment="1">
      <alignment horizontal="right" wrapText="1"/>
    </xf>
    <xf numFmtId="166" fontId="14" fillId="0" borderId="3" xfId="2" applyNumberFormat="1" applyFont="1" applyFill="1" applyBorder="1" applyAlignment="1">
      <alignment horizontal="right"/>
    </xf>
    <xf numFmtId="0" fontId="14" fillId="0" borderId="3" xfId="15" applyFont="1" applyFill="1" applyBorder="1" applyAlignment="1">
      <alignment horizontal="left"/>
    </xf>
    <xf numFmtId="3" fontId="14" fillId="0" borderId="3" xfId="23" applyFont="1" applyFill="1" applyBorder="1" applyAlignment="1">
      <alignment horizontal="left" wrapText="1"/>
    </xf>
    <xf numFmtId="0" fontId="14" fillId="0" borderId="3" xfId="15" applyFont="1" applyFill="1" applyBorder="1" applyAlignment="1">
      <alignment horizontal="right"/>
    </xf>
    <xf numFmtId="3" fontId="14" fillId="0" borderId="3" xfId="23" applyNumberFormat="1" applyFont="1" applyFill="1" applyBorder="1" applyAlignment="1">
      <alignment horizontal="right"/>
    </xf>
    <xf numFmtId="3" fontId="14" fillId="0" borderId="3" xfId="23" applyFont="1" applyFill="1" applyBorder="1" applyAlignment="1">
      <alignment horizontal="right"/>
    </xf>
    <xf numFmtId="0" fontId="14" fillId="0" borderId="3" xfId="20" applyFont="1" applyFill="1" applyBorder="1" applyAlignment="1">
      <alignment horizontal="left" wrapText="1"/>
    </xf>
    <xf numFmtId="0" fontId="14" fillId="0" borderId="1" xfId="0" applyFont="1" applyFill="1" applyBorder="1" applyAlignment="1">
      <alignment vertical="top"/>
    </xf>
    <xf numFmtId="0" fontId="14" fillId="0" borderId="1" xfId="0" applyFont="1" applyFill="1" applyBorder="1" applyAlignment="1">
      <alignment vertical="top" wrapText="1"/>
    </xf>
    <xf numFmtId="3" fontId="4" fillId="0" borderId="0" xfId="0" applyNumberFormat="1" applyFont="1" applyAlignment="1"/>
    <xf numFmtId="166" fontId="7" fillId="57" borderId="1" xfId="2" applyNumberFormat="1" applyFont="1" applyFill="1" applyBorder="1" applyAlignment="1">
      <alignment horizontal="right"/>
    </xf>
    <xf numFmtId="166" fontId="14" fillId="57" borderId="1" xfId="2" applyNumberFormat="1" applyFont="1" applyFill="1" applyBorder="1" applyAlignment="1">
      <alignment horizontal="right"/>
    </xf>
    <xf numFmtId="0" fontId="14" fillId="0" borderId="0" xfId="0" applyFont="1" applyFill="1" applyAlignment="1"/>
    <xf numFmtId="0" fontId="14" fillId="0" borderId="1" xfId="20" applyFont="1" applyFill="1" applyBorder="1" applyAlignment="1">
      <alignment horizontal="left" wrapText="1"/>
    </xf>
    <xf numFmtId="0" fontId="14" fillId="0" borderId="1" xfId="15" applyFont="1" applyFill="1" applyBorder="1" applyAlignment="1">
      <alignment horizontal="right"/>
    </xf>
    <xf numFmtId="3" fontId="14" fillId="0" borderId="1" xfId="23" applyFont="1" applyFill="1" applyBorder="1" applyAlignment="1">
      <alignment horizontal="right"/>
    </xf>
    <xf numFmtId="3" fontId="14" fillId="0" borderId="1" xfId="15" applyNumberFormat="1" applyFont="1" applyFill="1" applyBorder="1" applyAlignment="1">
      <alignment horizontal="right" wrapText="1"/>
    </xf>
    <xf numFmtId="3" fontId="14" fillId="0" borderId="1" xfId="23" applyNumberFormat="1" applyFont="1" applyFill="1" applyBorder="1" applyAlignment="1">
      <alignment horizontal="right"/>
    </xf>
    <xf numFmtId="3" fontId="14" fillId="0" borderId="1" xfId="15" applyNumberFormat="1" applyFont="1" applyFill="1" applyBorder="1" applyAlignment="1">
      <alignment horizontal="right"/>
    </xf>
    <xf numFmtId="166" fontId="7" fillId="0" borderId="42" xfId="2" applyNumberFormat="1" applyFont="1" applyFill="1" applyBorder="1" applyAlignment="1">
      <alignment horizontal="right"/>
    </xf>
    <xf numFmtId="0" fontId="14" fillId="0" borderId="43" xfId="0" applyFont="1" applyFill="1" applyBorder="1" applyAlignment="1"/>
    <xf numFmtId="0" fontId="14" fillId="0" borderId="43" xfId="0" applyFont="1" applyFill="1" applyBorder="1" applyAlignment="1">
      <alignment wrapText="1"/>
    </xf>
    <xf numFmtId="167" fontId="14" fillId="0" borderId="43" xfId="0" applyNumberFormat="1" applyFont="1" applyFill="1" applyBorder="1" applyAlignment="1"/>
    <xf numFmtId="3" fontId="14" fillId="0" borderId="43" xfId="0" applyNumberFormat="1" applyFont="1" applyFill="1" applyBorder="1" applyAlignment="1"/>
    <xf numFmtId="3" fontId="14" fillId="0" borderId="44" xfId="0" applyNumberFormat="1" applyFont="1" applyFill="1" applyBorder="1" applyAlignment="1"/>
    <xf numFmtId="166" fontId="7" fillId="0" borderId="45" xfId="2" applyNumberFormat="1" applyFont="1" applyFill="1" applyBorder="1" applyAlignment="1">
      <alignment horizontal="right"/>
    </xf>
    <xf numFmtId="0" fontId="14" fillId="0" borderId="3" xfId="0" applyFont="1" applyFill="1" applyBorder="1" applyAlignment="1"/>
    <xf numFmtId="0" fontId="14" fillId="0" borderId="3" xfId="0" applyFont="1" applyFill="1" applyBorder="1" applyAlignment="1">
      <alignment wrapText="1"/>
    </xf>
    <xf numFmtId="167" fontId="14" fillId="0" borderId="3" xfId="0" applyNumberFormat="1" applyFont="1" applyFill="1" applyBorder="1" applyAlignment="1"/>
    <xf numFmtId="3" fontId="14" fillId="0" borderId="3" xfId="0" applyNumberFormat="1" applyFont="1" applyFill="1" applyBorder="1" applyAlignment="1"/>
    <xf numFmtId="3" fontId="14" fillId="0" borderId="46" xfId="0" applyNumberFormat="1" applyFont="1" applyFill="1" applyBorder="1" applyAlignment="1"/>
    <xf numFmtId="166" fontId="7" fillId="0" borderId="47" xfId="2" applyNumberFormat="1" applyFont="1" applyFill="1" applyBorder="1" applyAlignment="1">
      <alignment horizontal="right"/>
    </xf>
    <xf numFmtId="0" fontId="14" fillId="0" borderId="48" xfId="0" applyFont="1" applyFill="1" applyBorder="1" applyAlignment="1"/>
    <xf numFmtId="0" fontId="14" fillId="0" borderId="48" xfId="0" applyFont="1" applyFill="1" applyBorder="1" applyAlignment="1">
      <alignment wrapText="1"/>
    </xf>
    <xf numFmtId="167" fontId="14" fillId="0" borderId="48" xfId="0" applyNumberFormat="1" applyFont="1" applyFill="1" applyBorder="1" applyAlignment="1"/>
    <xf numFmtId="3" fontId="14" fillId="0" borderId="48" xfId="0" applyNumberFormat="1" applyFont="1" applyFill="1" applyBorder="1" applyAlignment="1"/>
    <xf numFmtId="3" fontId="14" fillId="0" borderId="49" xfId="0" applyNumberFormat="1" applyFont="1" applyFill="1" applyBorder="1" applyAlignment="1"/>
    <xf numFmtId="166" fontId="7" fillId="58" borderId="1" xfId="15" applyNumberFormat="1" applyFont="1" applyFill="1" applyBorder="1" applyAlignment="1"/>
    <xf numFmtId="0" fontId="7" fillId="58" borderId="1" xfId="15" applyFont="1" applyFill="1" applyBorder="1" applyAlignment="1"/>
    <xf numFmtId="3" fontId="7" fillId="58" borderId="1" xfId="15" applyNumberFormat="1" applyFont="1" applyFill="1" applyBorder="1" applyAlignment="1">
      <alignment horizontal="right"/>
    </xf>
    <xf numFmtId="0" fontId="15" fillId="0" borderId="1" xfId="7" applyFont="1" applyFill="1" applyBorder="1" applyAlignment="1"/>
    <xf numFmtId="3" fontId="15" fillId="0" borderId="1" xfId="7" applyNumberFormat="1" applyFont="1" applyFill="1" applyBorder="1" applyAlignment="1"/>
    <xf numFmtId="0" fontId="121" fillId="57" borderId="1" xfId="0" applyFont="1" applyFill="1" applyBorder="1" applyAlignment="1"/>
    <xf numFmtId="3" fontId="7" fillId="57" borderId="1" xfId="24" applyNumberFormat="1" applyFont="1" applyFill="1" applyBorder="1" applyAlignment="1"/>
    <xf numFmtId="0" fontId="15" fillId="57" borderId="1" xfId="24" applyFont="1" applyFill="1" applyBorder="1" applyAlignment="1"/>
    <xf numFmtId="3" fontId="16" fillId="57" borderId="1" xfId="24" applyNumberFormat="1" applyFont="1" applyFill="1" applyBorder="1" applyAlignment="1"/>
    <xf numFmtId="3" fontId="7" fillId="57" borderId="1" xfId="15" applyNumberFormat="1" applyFont="1" applyFill="1" applyBorder="1" applyAlignment="1">
      <alignment horizontal="right"/>
    </xf>
    <xf numFmtId="3" fontId="15" fillId="57" borderId="1" xfId="24" applyNumberFormat="1" applyFont="1" applyFill="1" applyBorder="1" applyAlignment="1"/>
    <xf numFmtId="166" fontId="7" fillId="57" borderId="3" xfId="2" applyNumberFormat="1" applyFont="1" applyFill="1" applyAlignment="1">
      <alignment horizontal="right"/>
    </xf>
    <xf numFmtId="3" fontId="121" fillId="57" borderId="1" xfId="0" applyNumberFormat="1" applyFont="1" applyFill="1" applyBorder="1" applyAlignment="1"/>
    <xf numFmtId="167" fontId="121" fillId="57" borderId="1" xfId="0" applyNumberFormat="1" applyFont="1" applyFill="1" applyBorder="1" applyAlignment="1"/>
    <xf numFmtId="0" fontId="121" fillId="57" borderId="1" xfId="0" applyFont="1" applyFill="1" applyBorder="1" applyAlignment="1">
      <alignment wrapText="1"/>
    </xf>
    <xf numFmtId="0" fontId="121" fillId="0" borderId="0" xfId="0" applyFont="1" applyAlignment="1">
      <alignment horizontal="center" vertical="center" wrapText="1"/>
    </xf>
    <xf numFmtId="166" fontId="7" fillId="19" borderId="1" xfId="2" applyNumberFormat="1" applyFont="1" applyFill="1" applyBorder="1" applyAlignment="1">
      <alignment horizontal="right"/>
    </xf>
    <xf numFmtId="0" fontId="4" fillId="19" borderId="1" xfId="0" applyFont="1" applyFill="1" applyBorder="1" applyAlignment="1"/>
    <xf numFmtId="0" fontId="121" fillId="19" borderId="1" xfId="0" applyFont="1" applyFill="1" applyBorder="1" applyAlignment="1">
      <alignment wrapText="1"/>
    </xf>
    <xf numFmtId="167" fontId="121" fillId="19" borderId="1" xfId="0" applyNumberFormat="1" applyFont="1" applyFill="1" applyBorder="1" applyAlignment="1"/>
    <xf numFmtId="0" fontId="121" fillId="19" borderId="1" xfId="0" applyFont="1" applyFill="1" applyBorder="1" applyAlignment="1"/>
    <xf numFmtId="3" fontId="4" fillId="19" borderId="1" xfId="0" applyNumberFormat="1" applyFont="1" applyFill="1" applyBorder="1" applyAlignment="1"/>
    <xf numFmtId="166" fontId="12" fillId="57" borderId="1" xfId="2" applyNumberFormat="1" applyFont="1" applyFill="1" applyBorder="1" applyAlignment="1">
      <alignment horizontal="right"/>
    </xf>
    <xf numFmtId="3" fontId="129" fillId="11" borderId="1" xfId="0" applyNumberFormat="1" applyFont="1" applyFill="1" applyBorder="1" applyAlignment="1">
      <alignment horizontal="center" wrapText="1"/>
    </xf>
    <xf numFmtId="0" fontId="14" fillId="57" borderId="1" xfId="0" applyFont="1" applyFill="1" applyBorder="1" applyAlignment="1">
      <alignment vertical="top"/>
    </xf>
    <xf numFmtId="167" fontId="4" fillId="19" borderId="1" xfId="0" applyNumberFormat="1" applyFont="1" applyFill="1" applyBorder="1" applyAlignment="1"/>
    <xf numFmtId="3" fontId="11" fillId="57" borderId="1" xfId="0" applyNumberFormat="1" applyFont="1" applyFill="1" applyBorder="1" applyAlignment="1"/>
    <xf numFmtId="3" fontId="14" fillId="57" borderId="1" xfId="0" applyNumberFormat="1" applyFont="1" applyFill="1" applyBorder="1" applyAlignment="1"/>
    <xf numFmtId="3" fontId="4" fillId="57" borderId="1" xfId="0" applyNumberFormat="1" applyFont="1" applyFill="1" applyBorder="1" applyAlignment="1"/>
    <xf numFmtId="166" fontId="4" fillId="57" borderId="1" xfId="0" applyNumberFormat="1" applyFont="1" applyFill="1" applyBorder="1" applyAlignment="1">
      <alignment horizontal="right"/>
    </xf>
    <xf numFmtId="0" fontId="14" fillId="57" borderId="1" xfId="0" applyFont="1" applyFill="1" applyBorder="1" applyAlignment="1">
      <alignment vertical="top" wrapText="1"/>
    </xf>
    <xf numFmtId="0" fontId="4" fillId="19" borderId="1" xfId="0" applyFont="1" applyFill="1" applyBorder="1" applyAlignment="1">
      <alignment wrapText="1"/>
    </xf>
    <xf numFmtId="3" fontId="11" fillId="19" borderId="1" xfId="0" applyNumberFormat="1" applyFont="1" applyFill="1" applyBorder="1" applyAlignment="1"/>
    <xf numFmtId="0" fontId="4" fillId="0" borderId="0" xfId="0" applyFont="1" applyAlignment="1"/>
    <xf numFmtId="0" fontId="4" fillId="0" borderId="1" xfId="0" applyFont="1" applyBorder="1" applyAlignment="1"/>
    <xf numFmtId="0" fontId="4" fillId="0" borderId="1" xfId="0" applyFont="1" applyBorder="1" applyAlignment="1">
      <alignment wrapText="1"/>
    </xf>
    <xf numFmtId="167" fontId="4" fillId="0" borderId="1" xfId="0" applyNumberFormat="1" applyFont="1" applyBorder="1" applyAlignment="1"/>
    <xf numFmtId="3" fontId="4" fillId="0" borderId="1" xfId="0" applyNumberFormat="1" applyFont="1" applyBorder="1" applyAlignment="1"/>
    <xf numFmtId="167" fontId="14" fillId="57" borderId="1" xfId="0" applyNumberFormat="1" applyFont="1" applyFill="1" applyBorder="1" applyAlignment="1"/>
    <xf numFmtId="0" fontId="121" fillId="0" borderId="0" xfId="0" applyFont="1" applyAlignment="1">
      <alignment horizontal="center" vertical="center"/>
    </xf>
    <xf numFmtId="3" fontId="131" fillId="9" borderId="1" xfId="0" applyNumberFormat="1" applyFont="1" applyFill="1" applyBorder="1" applyAlignment="1"/>
    <xf numFmtId="167" fontId="131" fillId="9" borderId="1" xfId="0" applyNumberFormat="1" applyFont="1" applyFill="1" applyBorder="1" applyAlignment="1"/>
    <xf numFmtId="0" fontId="131" fillId="9" borderId="1" xfId="0" applyFont="1" applyFill="1" applyBorder="1" applyAlignment="1">
      <alignment wrapText="1"/>
    </xf>
    <xf numFmtId="0" fontId="131" fillId="9" borderId="1" xfId="0" applyFont="1" applyFill="1" applyBorder="1" applyAlignment="1"/>
    <xf numFmtId="166" fontId="130" fillId="9" borderId="1" xfId="2" applyNumberFormat="1" applyFont="1" applyFill="1" applyBorder="1" applyAlignment="1">
      <alignment horizontal="right"/>
    </xf>
    <xf numFmtId="0" fontId="4" fillId="0" borderId="0" xfId="0" applyFont="1" applyAlignment="1"/>
    <xf numFmtId="166" fontId="7" fillId="0" borderId="1" xfId="2" applyNumberFormat="1" applyFont="1" applyBorder="1" applyAlignment="1">
      <alignment horizontal="right"/>
    </xf>
    <xf numFmtId="0" fontId="4" fillId="0" borderId="1" xfId="0" applyFont="1" applyBorder="1" applyAlignment="1"/>
    <xf numFmtId="0" fontId="4" fillId="0" borderId="1" xfId="0" applyFont="1" applyBorder="1" applyAlignment="1">
      <alignment wrapText="1"/>
    </xf>
    <xf numFmtId="167" fontId="4" fillId="0" borderId="1" xfId="0" applyNumberFormat="1" applyFont="1" applyBorder="1" applyAlignment="1"/>
    <xf numFmtId="3" fontId="4" fillId="0" borderId="1" xfId="0" applyNumberFormat="1" applyFont="1" applyBorder="1" applyAlignment="1"/>
    <xf numFmtId="0" fontId="4" fillId="0" borderId="0" xfId="0" applyFont="1" applyAlignment="1"/>
    <xf numFmtId="166" fontId="7" fillId="0" borderId="1" xfId="2" applyNumberFormat="1" applyFont="1" applyBorder="1" applyAlignment="1">
      <alignment horizontal="right"/>
    </xf>
    <xf numFmtId="0" fontId="4" fillId="0" borderId="1" xfId="0" applyFont="1" applyBorder="1" applyAlignment="1"/>
    <xf numFmtId="0" fontId="4" fillId="0" borderId="1" xfId="0" applyFont="1" applyBorder="1" applyAlignment="1">
      <alignment wrapText="1"/>
    </xf>
    <xf numFmtId="167" fontId="4" fillId="0" borderId="1" xfId="0" applyNumberFormat="1" applyFont="1" applyBorder="1" applyAlignment="1"/>
    <xf numFmtId="3" fontId="4" fillId="0" borderId="1" xfId="0" applyNumberFormat="1" applyFont="1" applyBorder="1" applyAlignment="1"/>
    <xf numFmtId="166" fontId="7" fillId="57" borderId="1" xfId="2" applyNumberFormat="1" applyFont="1" applyFill="1" applyBorder="1" applyAlignment="1">
      <alignment horizontal="right"/>
    </xf>
    <xf numFmtId="0" fontId="4" fillId="57" borderId="1" xfId="0" applyFont="1" applyFill="1" applyBorder="1" applyAlignment="1"/>
    <xf numFmtId="0" fontId="4" fillId="57" borderId="1" xfId="0" applyFont="1" applyFill="1" applyBorder="1" applyAlignment="1">
      <alignment wrapText="1"/>
    </xf>
    <xf numFmtId="167" fontId="4" fillId="57" borderId="1" xfId="0" applyNumberFormat="1" applyFont="1" applyFill="1" applyBorder="1" applyAlignment="1"/>
    <xf numFmtId="166" fontId="7" fillId="57" borderId="1" xfId="2" applyNumberFormat="1" applyFont="1" applyFill="1" applyBorder="1" applyAlignment="1">
      <alignment horizontal="right"/>
    </xf>
    <xf numFmtId="0" fontId="4" fillId="57" borderId="1" xfId="0" applyFont="1" applyFill="1" applyBorder="1" applyAlignment="1"/>
    <xf numFmtId="0" fontId="4" fillId="57" borderId="1" xfId="0" applyFont="1" applyFill="1" applyBorder="1" applyAlignment="1">
      <alignment wrapText="1"/>
    </xf>
    <xf numFmtId="167" fontId="4" fillId="57" borderId="1" xfId="0" applyNumberFormat="1" applyFont="1" applyFill="1" applyBorder="1" applyAlignment="1"/>
    <xf numFmtId="0" fontId="132" fillId="9" borderId="1" xfId="0" applyFont="1" applyFill="1" applyBorder="1" applyAlignment="1">
      <alignment wrapText="1"/>
    </xf>
    <xf numFmtId="166" fontId="12" fillId="19" borderId="1" xfId="2" applyNumberFormat="1" applyFont="1" applyFill="1" applyBorder="1" applyAlignment="1">
      <alignment horizontal="right"/>
    </xf>
    <xf numFmtId="0" fontId="12" fillId="57" borderId="1" xfId="0" applyFont="1" applyFill="1" applyBorder="1" applyAlignment="1"/>
    <xf numFmtId="0" fontId="12" fillId="57" borderId="1" xfId="0" applyFont="1" applyFill="1" applyBorder="1" applyAlignment="1">
      <alignment wrapText="1"/>
    </xf>
    <xf numFmtId="167" fontId="12" fillId="57" borderId="1" xfId="0" applyNumberFormat="1" applyFont="1" applyFill="1" applyBorder="1" applyAlignment="1"/>
    <xf numFmtId="0" fontId="7" fillId="0" borderId="1" xfId="0" applyFont="1" applyFill="1" applyBorder="1" applyAlignment="1"/>
    <xf numFmtId="167" fontId="7" fillId="0" borderId="1" xfId="0" applyNumberFormat="1" applyFont="1" applyFill="1" applyBorder="1" applyAlignment="1"/>
    <xf numFmtId="3" fontId="7" fillId="0" borderId="1" xfId="0" applyNumberFormat="1" applyFont="1" applyFill="1" applyBorder="1" applyAlignment="1"/>
    <xf numFmtId="0" fontId="12" fillId="19" borderId="1" xfId="0" applyFont="1" applyFill="1" applyBorder="1" applyAlignment="1"/>
    <xf numFmtId="0" fontId="12" fillId="19" borderId="1" xfId="0" applyFont="1" applyFill="1" applyBorder="1" applyAlignment="1">
      <alignment wrapText="1"/>
    </xf>
    <xf numFmtId="167" fontId="12" fillId="19" borderId="1" xfId="0" applyNumberFormat="1" applyFont="1" applyFill="1" applyBorder="1" applyAlignment="1"/>
    <xf numFmtId="3" fontId="121" fillId="19" borderId="1" xfId="0" applyNumberFormat="1" applyFont="1" applyFill="1" applyBorder="1" applyAlignment="1"/>
    <xf numFmtId="166" fontId="12" fillId="19" borderId="1" xfId="6" applyNumberFormat="1" applyFont="1" applyFill="1" applyBorder="1" applyAlignment="1" applyProtection="1">
      <alignment horizontal="right"/>
    </xf>
    <xf numFmtId="166" fontId="12" fillId="19" borderId="1" xfId="6" applyNumberFormat="1" applyFont="1" applyFill="1" applyBorder="1" applyAlignment="1" applyProtection="1">
      <alignment horizontal="left"/>
    </xf>
    <xf numFmtId="3" fontId="12" fillId="19" borderId="1" xfId="6" applyNumberFormat="1" applyFont="1" applyFill="1" applyBorder="1" applyAlignment="1" applyProtection="1">
      <alignment wrapText="1"/>
    </xf>
    <xf numFmtId="164" fontId="12" fillId="19" borderId="1" xfId="25" applyNumberFormat="1" applyFont="1" applyFill="1" applyBorder="1" applyAlignment="1" applyProtection="1">
      <alignment wrapText="1"/>
    </xf>
    <xf numFmtId="3" fontId="12" fillId="19" borderId="1" xfId="6" applyNumberFormat="1" applyFont="1" applyFill="1" applyBorder="1" applyAlignment="1" applyProtection="1">
      <alignment horizontal="right"/>
      <protection locked="0"/>
    </xf>
    <xf numFmtId="0" fontId="12" fillId="19" borderId="30" xfId="0" applyFont="1" applyFill="1" applyBorder="1" applyAlignment="1">
      <alignment horizontal="center" vertical="center"/>
    </xf>
    <xf numFmtId="0" fontId="121" fillId="57" borderId="0" xfId="0" applyFont="1" applyFill="1" applyAlignment="1">
      <alignment horizontal="center" vertical="center" wrapText="1"/>
    </xf>
    <xf numFmtId="0" fontId="121" fillId="19" borderId="0" xfId="0" applyFont="1" applyFill="1" applyAlignment="1">
      <alignment horizontal="center" wrapText="1"/>
    </xf>
    <xf numFmtId="0" fontId="121" fillId="0" borderId="0" xfId="0" applyFont="1" applyAlignment="1"/>
    <xf numFmtId="0" fontId="121" fillId="19" borderId="0" xfId="0" applyFont="1" applyFill="1" applyAlignment="1">
      <alignment horizontal="center" vertical="center" wrapText="1"/>
    </xf>
    <xf numFmtId="0" fontId="121" fillId="57" borderId="30" xfId="0" applyFont="1" applyFill="1" applyBorder="1" applyAlignment="1">
      <alignment vertical="center" wrapText="1"/>
    </xf>
    <xf numFmtId="0" fontId="121" fillId="19" borderId="0" xfId="0" applyFont="1" applyFill="1" applyBorder="1" applyAlignment="1">
      <alignment vertical="center" wrapText="1"/>
    </xf>
    <xf numFmtId="166" fontId="12" fillId="19" borderId="1" xfId="4" applyNumberFormat="1" applyFont="1" applyFill="1" applyBorder="1" applyAlignment="1">
      <alignment horizontal="right"/>
    </xf>
    <xf numFmtId="168" fontId="12" fillId="19" borderId="1" xfId="4" applyNumberFormat="1" applyFont="1" applyFill="1" applyBorder="1" applyAlignment="1">
      <alignment horizontal="center"/>
    </xf>
    <xf numFmtId="0" fontId="12" fillId="19" borderId="1" xfId="4" applyFont="1" applyFill="1" applyBorder="1" applyAlignment="1">
      <alignment wrapText="1"/>
    </xf>
    <xf numFmtId="0" fontId="12" fillId="19" borderId="1" xfId="4" applyFont="1" applyFill="1" applyBorder="1" applyAlignment="1">
      <alignment horizontal="right"/>
    </xf>
    <xf numFmtId="3" fontId="12" fillId="19" borderId="1" xfId="5" applyNumberFormat="1" applyFont="1" applyFill="1" applyBorder="1" applyAlignment="1"/>
    <xf numFmtId="169" fontId="12" fillId="19" borderId="1" xfId="5" applyNumberFormat="1" applyFont="1" applyFill="1" applyBorder="1" applyAlignment="1">
      <alignment horizontal="right"/>
    </xf>
    <xf numFmtId="3" fontId="12" fillId="19" borderId="1" xfId="4" applyNumberFormat="1" applyFont="1" applyFill="1" applyBorder="1" applyAlignment="1">
      <alignment horizontal="right" wrapText="1"/>
    </xf>
    <xf numFmtId="166" fontId="12" fillId="57" borderId="1" xfId="2" applyNumberFormat="1" applyFont="1" applyFill="1" applyBorder="1" applyAlignment="1"/>
    <xf numFmtId="0" fontId="12" fillId="57" borderId="1" xfId="20" applyFont="1" applyFill="1" applyBorder="1" applyAlignment="1">
      <alignment horizontal="left" wrapText="1"/>
    </xf>
    <xf numFmtId="167" fontId="12" fillId="57" borderId="1" xfId="21" applyFont="1" applyFill="1" applyBorder="1" applyAlignment="1">
      <alignment horizontal="right"/>
    </xf>
    <xf numFmtId="3" fontId="12" fillId="57" borderId="1" xfId="23" applyNumberFormat="1" applyFont="1" applyFill="1" applyBorder="1" applyAlignment="1">
      <alignment horizontal="right"/>
    </xf>
    <xf numFmtId="3" fontId="12" fillId="57" borderId="1" xfId="23" applyFont="1" applyFill="1" applyBorder="1" applyAlignment="1">
      <alignment horizontal="right"/>
    </xf>
    <xf numFmtId="0" fontId="12" fillId="57" borderId="0" xfId="15" applyFont="1" applyFill="1" applyAlignment="1">
      <alignment horizontal="center" vertical="center"/>
    </xf>
    <xf numFmtId="0" fontId="121" fillId="19" borderId="0" xfId="0" applyFont="1" applyFill="1" applyBorder="1" applyAlignment="1">
      <alignment horizontal="center" vertical="center" wrapText="1"/>
    </xf>
    <xf numFmtId="0" fontId="121" fillId="19" borderId="0" xfId="0" applyFont="1" applyFill="1" applyAlignment="1">
      <alignment horizontal="center" vertical="center"/>
    </xf>
    <xf numFmtId="0" fontId="121" fillId="57" borderId="0" xfId="0" applyFont="1" applyFill="1" applyAlignment="1">
      <alignment wrapText="1"/>
    </xf>
    <xf numFmtId="0" fontId="12" fillId="57" borderId="0" xfId="0" applyFont="1" applyFill="1" applyAlignment="1">
      <alignment horizontal="center" vertical="center" wrapText="1"/>
    </xf>
    <xf numFmtId="3" fontId="12" fillId="19" borderId="1" xfId="0" applyNumberFormat="1" applyFont="1" applyFill="1" applyBorder="1" applyAlignment="1"/>
    <xf numFmtId="3" fontId="12" fillId="57" borderId="1" xfId="0" applyNumberFormat="1" applyFont="1" applyFill="1" applyBorder="1" applyAlignment="1"/>
    <xf numFmtId="0" fontId="4" fillId="0" borderId="0" xfId="0" applyFont="1" applyAlignment="1"/>
    <xf numFmtId="0" fontId="7" fillId="0" borderId="0" xfId="6" applyFont="1" applyFill="1" applyBorder="1" applyAlignment="1" applyProtection="1">
      <protection locked="0"/>
    </xf>
    <xf numFmtId="0" fontId="12" fillId="19" borderId="30" xfId="0" applyFont="1" applyFill="1" applyBorder="1" applyAlignment="1">
      <alignment horizontal="center" vertical="center"/>
    </xf>
    <xf numFmtId="0" fontId="7" fillId="57" borderId="1" xfId="0" applyFont="1" applyFill="1" applyBorder="1" applyAlignment="1">
      <alignment wrapText="1"/>
    </xf>
    <xf numFmtId="0" fontId="121" fillId="9" borderId="0" xfId="0" applyFont="1" applyFill="1" applyAlignment="1">
      <alignment horizontal="center" vertical="center"/>
    </xf>
    <xf numFmtId="0" fontId="132" fillId="9" borderId="1" xfId="0" applyFont="1" applyFill="1" applyBorder="1" applyAlignment="1"/>
    <xf numFmtId="167" fontId="132" fillId="9" borderId="1" xfId="0" applyNumberFormat="1" applyFont="1" applyFill="1" applyBorder="1" applyAlignment="1"/>
    <xf numFmtId="3" fontId="132" fillId="9" borderId="1" xfId="0" applyNumberFormat="1" applyFont="1" applyFill="1" applyBorder="1" applyAlignment="1"/>
    <xf numFmtId="166" fontId="15" fillId="19" borderId="1" xfId="4" applyNumberFormat="1" applyFont="1" applyFill="1" applyBorder="1" applyAlignment="1">
      <alignment horizontal="right"/>
    </xf>
    <xf numFmtId="168" fontId="12" fillId="19" borderId="1" xfId="4" applyNumberFormat="1" applyFont="1" applyFill="1" applyBorder="1" applyAlignment="1">
      <alignment horizontal="right"/>
    </xf>
    <xf numFmtId="168" fontId="7" fillId="19" borderId="1" xfId="4" applyNumberFormat="1" applyFont="1" applyFill="1" applyBorder="1" applyAlignment="1">
      <alignment horizontal="center"/>
    </xf>
    <xf numFmtId="3" fontId="7" fillId="19" borderId="1" xfId="4" applyNumberFormat="1" applyFont="1" applyFill="1" applyBorder="1" applyAlignment="1">
      <alignment wrapText="1"/>
    </xf>
    <xf numFmtId="3" fontId="9" fillId="19" borderId="1" xfId="4" applyNumberFormat="1" applyFont="1" applyFill="1" applyBorder="1" applyAlignment="1">
      <alignment horizontal="right" wrapText="1"/>
    </xf>
    <xf numFmtId="3" fontId="7" fillId="19" borderId="7" xfId="4" applyNumberFormat="1" applyFont="1" applyFill="1" applyBorder="1" applyAlignment="1">
      <alignment horizontal="right" wrapText="1"/>
    </xf>
    <xf numFmtId="166" fontId="136" fillId="3" borderId="1" xfId="1" applyNumberFormat="1" applyFont="1" applyFill="1" applyBorder="1" applyAlignment="1">
      <alignment horizontal="right"/>
    </xf>
    <xf numFmtId="0" fontId="136" fillId="4" borderId="1" xfId="0" applyFont="1" applyFill="1" applyBorder="1" applyAlignment="1"/>
    <xf numFmtId="166" fontId="136" fillId="3" borderId="1" xfId="1" applyNumberFormat="1" applyFont="1" applyFill="1" applyBorder="1" applyAlignment="1">
      <alignment horizontal="left"/>
    </xf>
    <xf numFmtId="166" fontId="130" fillId="0" borderId="1" xfId="2" applyNumberFormat="1" applyFont="1" applyBorder="1" applyAlignment="1">
      <alignment horizontal="right"/>
    </xf>
    <xf numFmtId="0" fontId="132" fillId="0" borderId="35" xfId="0" applyFont="1" applyBorder="1" applyAlignment="1">
      <alignment horizontal="left"/>
    </xf>
    <xf numFmtId="0" fontId="132" fillId="0" borderId="35" xfId="0" applyFont="1" applyBorder="1" applyAlignment="1">
      <alignment vertical="top" wrapText="1"/>
    </xf>
    <xf numFmtId="167" fontId="132" fillId="0" borderId="35" xfId="0" applyNumberFormat="1" applyFont="1" applyBorder="1" applyAlignment="1"/>
    <xf numFmtId="0" fontId="132" fillId="0" borderId="36" xfId="0" applyFont="1" applyBorder="1" applyAlignment="1">
      <alignment vertical="top" wrapText="1"/>
    </xf>
    <xf numFmtId="167" fontId="132" fillId="0" borderId="36" xfId="0" applyNumberFormat="1" applyFont="1" applyBorder="1" applyAlignment="1"/>
    <xf numFmtId="3" fontId="137" fillId="0" borderId="0" xfId="4" applyNumberFormat="1" applyFont="1" applyAlignment="1"/>
    <xf numFmtId="0" fontId="12" fillId="0" borderId="1" xfId="24" applyFont="1" applyBorder="1" applyAlignment="1">
      <alignment horizontal="center" vertical="center"/>
    </xf>
    <xf numFmtId="0" fontId="12" fillId="0" borderId="1" xfId="24" applyFont="1" applyBorder="1" applyAlignment="1">
      <alignment horizontal="center"/>
    </xf>
    <xf numFmtId="0" fontId="15" fillId="57" borderId="1" xfId="24" applyFont="1" applyFill="1" applyBorder="1" applyAlignment="1">
      <alignment horizontal="center" vertical="center"/>
    </xf>
    <xf numFmtId="0" fontId="15" fillId="0" borderId="1" xfId="24" applyFont="1" applyBorder="1" applyAlignment="1">
      <alignment horizontal="center" vertical="center"/>
    </xf>
    <xf numFmtId="0" fontId="15" fillId="0" borderId="1" xfId="24" applyFont="1" applyBorder="1" applyAlignment="1">
      <alignment horizontal="right" vertical="center"/>
    </xf>
    <xf numFmtId="0" fontId="0" fillId="0" borderId="0" xfId="0" applyAlignment="1">
      <alignment horizontal="center"/>
    </xf>
    <xf numFmtId="0" fontId="42" fillId="24" borderId="2" xfId="0" applyFont="1" applyFill="1" applyBorder="1" applyAlignment="1">
      <alignment horizontal="center"/>
    </xf>
    <xf numFmtId="0" fontId="3" fillId="3" borderId="1" xfId="0" applyFont="1" applyFill="1" applyBorder="1" applyAlignment="1">
      <alignment horizontal="center"/>
    </xf>
    <xf numFmtId="0" fontId="14" fillId="6" borderId="1" xfId="0" applyFont="1" applyFill="1" applyBorder="1" applyAlignment="1">
      <alignment horizontal="center"/>
    </xf>
    <xf numFmtId="0" fontId="4" fillId="0" borderId="1" xfId="0" applyFont="1" applyBorder="1" applyAlignment="1">
      <alignment horizontal="center"/>
    </xf>
    <xf numFmtId="0" fontId="4" fillId="0" borderId="1" xfId="0" applyFont="1" applyFill="1" applyBorder="1" applyAlignment="1">
      <alignment horizontal="center"/>
    </xf>
    <xf numFmtId="0" fontId="11" fillId="0" borderId="1" xfId="0" applyFont="1" applyBorder="1" applyAlignment="1">
      <alignment horizontal="center"/>
    </xf>
    <xf numFmtId="0" fontId="11" fillId="0" borderId="1" xfId="0" applyFont="1" applyFill="1" applyBorder="1" applyAlignment="1">
      <alignment horizontal="center"/>
    </xf>
    <xf numFmtId="0" fontId="7" fillId="0" borderId="1" xfId="0" applyFont="1" applyFill="1" applyBorder="1" applyAlignment="1">
      <alignment horizontal="center"/>
    </xf>
    <xf numFmtId="0" fontId="12" fillId="57" borderId="1" xfId="0" applyFont="1" applyFill="1" applyBorder="1" applyAlignment="1">
      <alignment horizontal="center"/>
    </xf>
    <xf numFmtId="0" fontId="12" fillId="19" borderId="1" xfId="0" applyFont="1" applyFill="1" applyBorder="1" applyAlignment="1">
      <alignment horizontal="center"/>
    </xf>
    <xf numFmtId="0" fontId="121" fillId="19" borderId="1" xfId="0" applyFont="1" applyFill="1" applyBorder="1" applyAlignment="1">
      <alignment horizontal="center"/>
    </xf>
    <xf numFmtId="0" fontId="131" fillId="9" borderId="1" xfId="0" applyFont="1" applyFill="1" applyBorder="1" applyAlignment="1">
      <alignment horizontal="center"/>
    </xf>
    <xf numFmtId="0" fontId="121" fillId="57" borderId="1" xfId="0" applyFont="1" applyFill="1" applyBorder="1" applyAlignment="1">
      <alignment horizontal="center"/>
    </xf>
    <xf numFmtId="0" fontId="14" fillId="0" borderId="1" xfId="0" applyFont="1" applyFill="1" applyBorder="1" applyAlignment="1">
      <alignment horizontal="center"/>
    </xf>
    <xf numFmtId="0" fontId="4" fillId="57" borderId="1" xfId="0" applyFont="1" applyFill="1" applyBorder="1" applyAlignment="1">
      <alignment horizontal="center"/>
    </xf>
    <xf numFmtId="0" fontId="4" fillId="19" borderId="1" xfId="0" applyFont="1" applyFill="1" applyBorder="1" applyAlignment="1">
      <alignment horizontal="center"/>
    </xf>
    <xf numFmtId="0" fontId="14" fillId="0" borderId="1" xfId="0" applyFont="1" applyBorder="1" applyAlignment="1">
      <alignment horizontal="center"/>
    </xf>
    <xf numFmtId="0" fontId="132" fillId="9" borderId="1" xfId="0" applyFont="1" applyFill="1" applyBorder="1" applyAlignment="1">
      <alignment horizontal="center"/>
    </xf>
    <xf numFmtId="0" fontId="14" fillId="0" borderId="35" xfId="0" applyFont="1" applyFill="1" applyBorder="1" applyAlignment="1">
      <alignment horizontal="center"/>
    </xf>
    <xf numFmtId="0" fontId="14" fillId="0" borderId="36" xfId="0" applyFont="1" applyFill="1" applyBorder="1" applyAlignment="1">
      <alignment horizontal="center"/>
    </xf>
    <xf numFmtId="0" fontId="14" fillId="0" borderId="38" xfId="0" applyFont="1" applyFill="1" applyBorder="1" applyAlignment="1">
      <alignment horizontal="center"/>
    </xf>
    <xf numFmtId="0" fontId="14" fillId="57" borderId="1" xfId="0" applyFont="1" applyFill="1" applyBorder="1" applyAlignment="1">
      <alignment horizontal="center"/>
    </xf>
    <xf numFmtId="0" fontId="7" fillId="0" borderId="1" xfId="4" applyFont="1" applyFill="1" applyBorder="1" applyAlignment="1">
      <alignment horizontal="center"/>
    </xf>
    <xf numFmtId="0" fontId="12" fillId="0" borderId="1" xfId="4" applyFont="1" applyFill="1" applyBorder="1" applyAlignment="1">
      <alignment horizontal="center"/>
    </xf>
    <xf numFmtId="0" fontId="7" fillId="0" borderId="1" xfId="4" applyFont="1" applyFill="1" applyBorder="1" applyAlignment="1">
      <alignment horizontal="center" wrapText="1"/>
    </xf>
    <xf numFmtId="0" fontId="7" fillId="8" borderId="1" xfId="4" applyFont="1" applyFill="1" applyBorder="1" applyAlignment="1">
      <alignment horizontal="center"/>
    </xf>
    <xf numFmtId="0" fontId="15" fillId="0" borderId="1" xfId="4" applyFont="1" applyFill="1" applyBorder="1" applyAlignment="1">
      <alignment horizontal="center"/>
    </xf>
    <xf numFmtId="0" fontId="12" fillId="19" borderId="1" xfId="4" applyFont="1" applyFill="1" applyBorder="1" applyAlignment="1">
      <alignment horizontal="center"/>
    </xf>
    <xf numFmtId="0" fontId="121" fillId="10" borderId="1" xfId="0" applyFont="1" applyFill="1" applyBorder="1" applyAlignment="1">
      <alignment horizontal="center"/>
    </xf>
    <xf numFmtId="0" fontId="14" fillId="53" borderId="1" xfId="0" applyFont="1" applyFill="1" applyBorder="1" applyAlignment="1">
      <alignment horizontal="center"/>
    </xf>
    <xf numFmtId="165" fontId="14" fillId="8" borderId="1" xfId="18" applyFont="1" applyBorder="1" applyAlignment="1">
      <alignment horizontal="center" wrapText="1"/>
    </xf>
    <xf numFmtId="0" fontId="122" fillId="0" borderId="1" xfId="0" applyFont="1" applyBorder="1" applyAlignment="1">
      <alignment horizontal="center"/>
    </xf>
    <xf numFmtId="0" fontId="14" fillId="0" borderId="1" xfId="22" applyFont="1" applyBorder="1" applyAlignment="1">
      <alignment horizontal="center"/>
    </xf>
    <xf numFmtId="0" fontId="14" fillId="0" borderId="1" xfId="15" applyFont="1" applyBorder="1" applyAlignment="1">
      <alignment horizontal="center"/>
    </xf>
    <xf numFmtId="0" fontId="14" fillId="0" borderId="8" xfId="15" applyFont="1" applyBorder="1" applyAlignment="1">
      <alignment horizontal="center"/>
    </xf>
    <xf numFmtId="0" fontId="14" fillId="0" borderId="3" xfId="15" applyFont="1" applyBorder="1" applyAlignment="1">
      <alignment horizontal="center"/>
    </xf>
    <xf numFmtId="0" fontId="14" fillId="0" borderId="3" xfId="15" applyFont="1" applyFill="1" applyBorder="1" applyAlignment="1">
      <alignment horizontal="center"/>
    </xf>
    <xf numFmtId="3" fontId="14" fillId="0" borderId="1" xfId="23" applyFont="1" applyBorder="1" applyAlignment="1">
      <alignment horizontal="center"/>
    </xf>
    <xf numFmtId="0" fontId="14" fillId="0" borderId="1" xfId="15" applyFont="1" applyFill="1" applyBorder="1" applyAlignment="1">
      <alignment horizontal="center"/>
    </xf>
    <xf numFmtId="0" fontId="25" fillId="0" borderId="1" xfId="15" applyFont="1" applyBorder="1" applyAlignment="1">
      <alignment horizontal="center"/>
    </xf>
    <xf numFmtId="0" fontId="7" fillId="56" borderId="1" xfId="0" applyFont="1" applyFill="1" applyBorder="1" applyAlignment="1">
      <alignment horizontal="center"/>
    </xf>
    <xf numFmtId="165" fontId="17" fillId="8" borderId="1" xfId="18" applyFont="1" applyBorder="1" applyAlignment="1">
      <alignment horizontal="center" wrapText="1"/>
    </xf>
    <xf numFmtId="165" fontId="7" fillId="8" borderId="1" xfId="18" applyFont="1" applyBorder="1" applyAlignment="1">
      <alignment horizontal="center" wrapText="1"/>
    </xf>
    <xf numFmtId="0" fontId="14" fillId="0" borderId="43" xfId="0" applyFont="1" applyFill="1" applyBorder="1" applyAlignment="1">
      <alignment horizontal="center"/>
    </xf>
    <xf numFmtId="0" fontId="14" fillId="0" borderId="3" xfId="0" applyFont="1" applyFill="1" applyBorder="1" applyAlignment="1">
      <alignment horizontal="center"/>
    </xf>
    <xf numFmtId="0" fontId="14" fillId="0" borderId="48" xfId="0" applyFont="1" applyFill="1" applyBorder="1" applyAlignment="1">
      <alignment horizontal="center"/>
    </xf>
    <xf numFmtId="0" fontId="132" fillId="0" borderId="35" xfId="0" applyFont="1" applyBorder="1" applyAlignment="1">
      <alignment horizontal="center"/>
    </xf>
    <xf numFmtId="0" fontId="132" fillId="0" borderId="36" xfId="0" applyFont="1" applyBorder="1" applyAlignment="1">
      <alignment horizontal="center"/>
    </xf>
    <xf numFmtId="0" fontId="7" fillId="6" borderId="1" xfId="0" applyFont="1" applyFill="1" applyBorder="1" applyAlignment="1">
      <alignment horizontal="center"/>
    </xf>
    <xf numFmtId="0" fontId="15" fillId="0" borderId="1" xfId="7" applyFont="1" applyBorder="1" applyAlignment="1">
      <alignment horizontal="center"/>
    </xf>
    <xf numFmtId="0" fontId="15" fillId="0" borderId="1" xfId="7" applyFont="1" applyFill="1" applyBorder="1" applyAlignment="1">
      <alignment horizontal="center"/>
    </xf>
    <xf numFmtId="0" fontId="15" fillId="0" borderId="1" xfId="11" applyFont="1" applyFill="1" applyBorder="1" applyAlignment="1">
      <alignment horizontal="center"/>
    </xf>
    <xf numFmtId="0" fontId="15" fillId="0" borderId="1" xfId="11" applyFont="1" applyBorder="1" applyAlignment="1">
      <alignment horizontal="center"/>
    </xf>
    <xf numFmtId="3" fontId="7" fillId="0" borderId="1" xfId="6" applyNumberFormat="1" applyFont="1" applyFill="1" applyBorder="1" applyAlignment="1" applyProtection="1">
      <alignment horizontal="center" wrapText="1"/>
    </xf>
    <xf numFmtId="0" fontId="7" fillId="0" borderId="1" xfId="22" applyFont="1" applyBorder="1" applyAlignment="1">
      <alignment horizontal="center"/>
    </xf>
    <xf numFmtId="0" fontId="7" fillId="0" borderId="1" xfId="22" applyFont="1" applyFill="1" applyBorder="1" applyAlignment="1">
      <alignment horizontal="center"/>
    </xf>
    <xf numFmtId="0" fontId="25" fillId="0" borderId="1" xfId="22" applyFont="1" applyFill="1" applyBorder="1" applyAlignment="1">
      <alignment horizontal="center"/>
    </xf>
    <xf numFmtId="165" fontId="7" fillId="8" borderId="34" xfId="18" applyFont="1" applyBorder="1" applyAlignment="1">
      <alignment horizontal="center" wrapText="1"/>
    </xf>
    <xf numFmtId="165" fontId="38" fillId="8" borderId="3" xfId="18" applyFont="1" applyAlignment="1">
      <alignment horizontal="center" wrapText="1"/>
    </xf>
    <xf numFmtId="0" fontId="7" fillId="0" borderId="0" xfId="15" applyFont="1" applyFill="1" applyAlignment="1">
      <alignment horizontal="center"/>
    </xf>
    <xf numFmtId="0" fontId="7" fillId="0" borderId="0" xfId="15" applyFont="1" applyAlignment="1">
      <alignment horizontal="center"/>
    </xf>
    <xf numFmtId="0" fontId="25" fillId="0" borderId="0" xfId="15" applyFont="1" applyAlignment="1">
      <alignment horizontal="center"/>
    </xf>
    <xf numFmtId="0" fontId="3" fillId="15" borderId="1" xfId="0" applyFont="1" applyFill="1" applyBorder="1" applyAlignment="1">
      <alignment horizontal="center"/>
    </xf>
    <xf numFmtId="0" fontId="40" fillId="23" borderId="2" xfId="0" applyFont="1" applyFill="1" applyBorder="1" applyAlignment="1">
      <alignment horizontal="center"/>
    </xf>
    <xf numFmtId="3" fontId="9" fillId="9" borderId="1" xfId="14" applyFont="1" applyFill="1" applyBorder="1" applyAlignment="1">
      <alignment horizontal="center" wrapText="1"/>
    </xf>
    <xf numFmtId="167" fontId="7" fillId="0" borderId="1" xfId="21" applyFont="1" applyBorder="1" applyAlignment="1">
      <alignment horizontal="center"/>
    </xf>
    <xf numFmtId="0" fontId="7" fillId="55" borderId="1" xfId="22" applyFont="1" applyFill="1" applyBorder="1" applyAlignment="1">
      <alignment horizontal="center"/>
    </xf>
    <xf numFmtId="0" fontId="12" fillId="57" borderId="1" xfId="22" applyFont="1" applyFill="1" applyBorder="1" applyAlignment="1">
      <alignment horizontal="center"/>
    </xf>
    <xf numFmtId="0" fontId="7" fillId="55" borderId="1" xfId="0" applyFont="1" applyFill="1" applyBorder="1" applyAlignment="1">
      <alignment horizontal="center"/>
    </xf>
    <xf numFmtId="165" fontId="8" fillId="55" borderId="1" xfId="18" applyFill="1" applyBorder="1" applyAlignment="1">
      <alignment horizontal="center" wrapText="1"/>
    </xf>
    <xf numFmtId="165" fontId="38" fillId="55" borderId="1" xfId="18" applyFont="1" applyFill="1" applyBorder="1" applyAlignment="1">
      <alignment horizontal="center" wrapText="1"/>
    </xf>
    <xf numFmtId="0" fontId="40" fillId="21" borderId="2" xfId="0" applyFont="1" applyFill="1" applyBorder="1" applyAlignment="1">
      <alignment horizontal="center"/>
    </xf>
    <xf numFmtId="0" fontId="30" fillId="12" borderId="1" xfId="0" applyFont="1" applyFill="1" applyBorder="1" applyAlignment="1">
      <alignment horizontal="center"/>
    </xf>
    <xf numFmtId="0" fontId="7" fillId="19" borderId="1" xfId="0" applyFont="1" applyFill="1" applyBorder="1" applyAlignment="1">
      <alignment horizontal="center"/>
    </xf>
    <xf numFmtId="3" fontId="12" fillId="19" borderId="1" xfId="6" applyNumberFormat="1" applyFont="1" applyFill="1" applyBorder="1" applyAlignment="1" applyProtection="1">
      <alignment horizontal="center" wrapText="1"/>
    </xf>
    <xf numFmtId="0" fontId="7" fillId="58" borderId="1" xfId="15" applyFont="1" applyFill="1" applyBorder="1" applyAlignment="1">
      <alignment horizontal="center"/>
    </xf>
    <xf numFmtId="0" fontId="11" fillId="59" borderId="0" xfId="0" applyFont="1" applyFill="1" applyAlignment="1"/>
    <xf numFmtId="0" fontId="4" fillId="0" borderId="0" xfId="0" applyFont="1" applyFill="1" applyBorder="1" applyAlignment="1"/>
    <xf numFmtId="0" fontId="121" fillId="0" borderId="0" xfId="0" applyFont="1" applyFill="1" applyBorder="1" applyAlignment="1">
      <alignment vertical="top" wrapText="1"/>
    </xf>
    <xf numFmtId="167" fontId="121" fillId="0" borderId="0" xfId="0" applyNumberFormat="1" applyFont="1" applyFill="1" applyBorder="1" applyAlignment="1">
      <alignment vertical="top"/>
    </xf>
    <xf numFmtId="0" fontId="121" fillId="0" borderId="0" xfId="0" applyFont="1" applyFill="1" applyBorder="1" applyAlignment="1">
      <alignment horizontal="center" vertical="top"/>
    </xf>
    <xf numFmtId="0" fontId="4" fillId="59" borderId="0" xfId="0" applyFont="1" applyFill="1" applyAlignment="1"/>
    <xf numFmtId="171" fontId="121" fillId="57" borderId="1" xfId="0" applyNumberFormat="1" applyFont="1" applyFill="1" applyBorder="1" applyAlignment="1"/>
    <xf numFmtId="0" fontId="15" fillId="59" borderId="0" xfId="4" applyFont="1" applyFill="1" applyAlignment="1"/>
    <xf numFmtId="0" fontId="7" fillId="60" borderId="1" xfId="4" applyFont="1" applyFill="1" applyBorder="1" applyAlignment="1"/>
    <xf numFmtId="0" fontId="7" fillId="60" borderId="1" xfId="4" applyFont="1" applyFill="1" applyBorder="1" applyAlignment="1">
      <alignment horizontal="right"/>
    </xf>
    <xf numFmtId="0" fontId="7" fillId="60" borderId="1" xfId="4" applyFont="1" applyFill="1" applyBorder="1" applyAlignment="1">
      <alignment horizontal="center"/>
    </xf>
    <xf numFmtId="0" fontId="15" fillId="60" borderId="1" xfId="4" applyFont="1" applyFill="1" applyBorder="1" applyAlignment="1">
      <alignment wrapText="1"/>
    </xf>
    <xf numFmtId="0" fontId="15" fillId="60" borderId="1" xfId="4" applyFont="1" applyFill="1" applyBorder="1" applyAlignment="1">
      <alignment horizontal="right"/>
    </xf>
    <xf numFmtId="0" fontId="15" fillId="60" borderId="1" xfId="4" applyFont="1" applyFill="1" applyBorder="1" applyAlignment="1">
      <alignment horizontal="center"/>
    </xf>
    <xf numFmtId="0" fontId="15" fillId="60" borderId="1" xfId="4" applyFont="1" applyFill="1" applyBorder="1" applyAlignment="1">
      <alignment horizontal="left" wrapText="1"/>
    </xf>
    <xf numFmtId="0" fontId="15" fillId="60" borderId="1" xfId="4" applyFont="1" applyFill="1" applyBorder="1" applyAlignment="1">
      <alignment horizontal="right" wrapText="1"/>
    </xf>
    <xf numFmtId="0" fontId="15" fillId="60" borderId="1" xfId="4" applyFont="1" applyFill="1" applyBorder="1" applyAlignment="1">
      <alignment horizontal="center" wrapText="1"/>
    </xf>
    <xf numFmtId="0" fontId="21" fillId="59" borderId="0" xfId="15" applyFont="1" applyFill="1" applyAlignment="1"/>
    <xf numFmtId="0" fontId="7" fillId="59" borderId="0" xfId="6" applyFont="1" applyFill="1" applyBorder="1" applyAlignment="1" applyProtection="1">
      <protection locked="0"/>
    </xf>
    <xf numFmtId="0" fontId="1" fillId="59" borderId="0" xfId="24" applyFill="1" applyAlignment="1"/>
    <xf numFmtId="0" fontId="7" fillId="0" borderId="4" xfId="4" applyFont="1" applyFill="1" applyBorder="1" applyAlignment="1">
      <alignment horizontal="left" wrapText="1"/>
    </xf>
    <xf numFmtId="0" fontId="7" fillId="0" borderId="2" xfId="4" applyFont="1" applyFill="1" applyBorder="1" applyAlignment="1">
      <alignment horizontal="left" wrapText="1"/>
    </xf>
    <xf numFmtId="0" fontId="7" fillId="0" borderId="6" xfId="4" applyFont="1" applyFill="1" applyBorder="1" applyAlignment="1">
      <alignment horizontal="left" wrapText="1"/>
    </xf>
    <xf numFmtId="0" fontId="12" fillId="19" borderId="30" xfId="0" applyFont="1" applyFill="1" applyBorder="1" applyAlignment="1">
      <alignment horizontal="center" vertical="center"/>
    </xf>
    <xf numFmtId="0" fontId="121" fillId="19" borderId="30" xfId="0" applyFont="1" applyFill="1" applyBorder="1" applyAlignment="1">
      <alignment horizontal="center" vertical="center"/>
    </xf>
    <xf numFmtId="0" fontId="133" fillId="57" borderId="30" xfId="15" applyFont="1" applyFill="1" applyBorder="1" applyAlignment="1">
      <alignment horizontal="center" vertical="center" wrapText="1"/>
    </xf>
    <xf numFmtId="0" fontId="34" fillId="0" borderId="0" xfId="27" applyFont="1" applyAlignment="1">
      <alignment horizontal="left" vertical="top" wrapText="1"/>
    </xf>
    <xf numFmtId="0" fontId="31" fillId="0" borderId="0" xfId="27" applyFont="1" applyAlignment="1"/>
    <xf numFmtId="0" fontId="32" fillId="0" borderId="0" xfId="27" applyFont="1" applyAlignment="1">
      <alignment horizontal="left" vertical="center" wrapText="1"/>
    </xf>
    <xf numFmtId="0" fontId="33" fillId="0" borderId="0" xfId="27" applyFont="1" applyAlignment="1">
      <alignment horizontal="left" vertical="center"/>
    </xf>
    <xf numFmtId="0" fontId="36" fillId="0" borderId="0" xfId="27" applyFont="1" applyAlignment="1">
      <alignment horizontal="left" vertical="top" wrapText="1"/>
    </xf>
  </cellXfs>
  <cellStyles count="678">
    <cellStyle name="_x000d__x000a_JournalTemplate=C:\COMFO\CTALK\JOURSTD.TPL_x000d__x000a_LbStateAddress=3 3 0 251 1 89 2 311_x000d__x000a_LbStateJou" xfId="32" xr:uid="{00000000-0005-0000-0000-000000000000}"/>
    <cellStyle name="_x000d__x000a_JournalTemplate=C:\COMFO\CTALK\JOURSTD.TPL_x000d__x000a_LbStateAddress=3 3 0 251 1 89 2 311_x000d__x000a_LbStateJou 2" xfId="33" xr:uid="{00000000-0005-0000-0000-000001000000}"/>
    <cellStyle name="_x000d__x000a_JournalTemplate=C:\COMFO\CTALK\JOURSTD.TPL_x000d__x000a_LbStateAddress=3 3 0 251 1 89 2 311_x000d__x000a_LbStateJou 3" xfId="29" xr:uid="{00000000-0005-0000-0000-000002000000}"/>
    <cellStyle name="&amp;Mindet cseréli" xfId="34" xr:uid="{00000000-0005-0000-0000-000003000000}"/>
    <cellStyle name="&amp;Mindet cseréli 2" xfId="35" xr:uid="{00000000-0005-0000-0000-000004000000}"/>
    <cellStyle name="_Aranykor Öregek Otthona MAHÍD kalk." xfId="36" xr:uid="{00000000-0005-0000-0000-000005000000}"/>
    <cellStyle name="_fk_kalk5" xfId="37" xr:uid="{00000000-0005-0000-0000-000006000000}"/>
    <cellStyle name="_Földhivatalok_kalk" xfId="38" xr:uid="{00000000-0005-0000-0000-000007000000}"/>
    <cellStyle name="_Herceghalom költségvetés" xfId="39" xr:uid="{00000000-0005-0000-0000-000008000000}"/>
    <cellStyle name="_ik_kalk1" xfId="40" xr:uid="{00000000-0005-0000-0000-000009000000}"/>
    <cellStyle name="_Karos_bovites" xfId="41" xr:uid="{00000000-0005-0000-0000-00000A000000}"/>
    <cellStyle name="_Karos_bovites_veg" xfId="42" xr:uid="{00000000-0005-0000-0000-00000B000000}"/>
    <cellStyle name="_Kolcsey_Kozpont_telefon" xfId="43" xr:uid="{00000000-0005-0000-0000-00000C000000}"/>
    <cellStyle name="_Költségvetés DE Campus Diákhotel kim" xfId="44" xr:uid="{00000000-0005-0000-0000-00000D000000}"/>
    <cellStyle name="_malom_I5" xfId="45" xr:uid="{00000000-0005-0000-0000-00000E000000}"/>
    <cellStyle name="_OITI II. ütem STRABAG  kalk3" xfId="46" xr:uid="{00000000-0005-0000-0000-00000F000000}"/>
    <cellStyle name="_Sárvári Gyógyfürdő kalk." xfId="47" xr:uid="{00000000-0005-0000-0000-000010000000}"/>
    <cellStyle name="_SB kiiras - sajat" xfId="48" xr:uid="{00000000-0005-0000-0000-000011000000}"/>
    <cellStyle name="_Sopron, Hátulsó u." xfId="49" xr:uid="{00000000-0005-0000-0000-000012000000}"/>
    <cellStyle name="_Stefania_epiteszet_0712" xfId="50" xr:uid="{00000000-0005-0000-0000-000013000000}"/>
    <cellStyle name="_szombsport_kalk1" xfId="51" xr:uid="{00000000-0005-0000-0000-000014000000}"/>
    <cellStyle name="_vad0698" xfId="52" xr:uid="{00000000-0005-0000-0000-000015000000}"/>
    <cellStyle name="_y041208 Lentia real angebot" xfId="53" xr:uid="{00000000-0005-0000-0000-000016000000}"/>
    <cellStyle name="’E‰Ý [0.00]_Region Orders (2)" xfId="54" xr:uid="{00000000-0005-0000-0000-000017000000}"/>
    <cellStyle name="’E‰Ý_Region Orders (2)" xfId="55" xr:uid="{00000000-0005-0000-0000-000018000000}"/>
    <cellStyle name="•WŹ_Pacific Region P&amp;L" xfId="56" xr:uid="{00000000-0005-0000-0000-000019000000}"/>
    <cellStyle name="20% - 1. jelölőszín 2" xfId="57" xr:uid="{00000000-0005-0000-0000-00001A000000}"/>
    <cellStyle name="20% - 2. jelölőszín 2" xfId="58" xr:uid="{00000000-0005-0000-0000-00001B000000}"/>
    <cellStyle name="20% - 3. jelölőszín 2" xfId="59" xr:uid="{00000000-0005-0000-0000-00001C000000}"/>
    <cellStyle name="20% - 4. jelölőszín 2" xfId="60" xr:uid="{00000000-0005-0000-0000-00001D000000}"/>
    <cellStyle name="20% - Accent1 2" xfId="61" xr:uid="{00000000-0005-0000-0000-00001E000000}"/>
    <cellStyle name="20% - Accent1 3" xfId="62" xr:uid="{00000000-0005-0000-0000-00001F000000}"/>
    <cellStyle name="20% - Accent1 4" xfId="63" xr:uid="{00000000-0005-0000-0000-000020000000}"/>
    <cellStyle name="20% - Accent1 5" xfId="64" xr:uid="{00000000-0005-0000-0000-000021000000}"/>
    <cellStyle name="20% - Accent1 6" xfId="65" xr:uid="{00000000-0005-0000-0000-000022000000}"/>
    <cellStyle name="20% - Accent1 7" xfId="66" xr:uid="{00000000-0005-0000-0000-000023000000}"/>
    <cellStyle name="20% - Accent1 8" xfId="67" xr:uid="{00000000-0005-0000-0000-000024000000}"/>
    <cellStyle name="20% - Accent2 2" xfId="68" xr:uid="{00000000-0005-0000-0000-000025000000}"/>
    <cellStyle name="20% - Accent2 3" xfId="69" xr:uid="{00000000-0005-0000-0000-000026000000}"/>
    <cellStyle name="20% - Accent2 4" xfId="70" xr:uid="{00000000-0005-0000-0000-000027000000}"/>
    <cellStyle name="20% - Accent2 5" xfId="71" xr:uid="{00000000-0005-0000-0000-000028000000}"/>
    <cellStyle name="20% - Accent2 6" xfId="72" xr:uid="{00000000-0005-0000-0000-000029000000}"/>
    <cellStyle name="20% - Accent2 7" xfId="73" xr:uid="{00000000-0005-0000-0000-00002A000000}"/>
    <cellStyle name="20% - Accent2 8" xfId="74" xr:uid="{00000000-0005-0000-0000-00002B000000}"/>
    <cellStyle name="20% - Accent3 2" xfId="75" xr:uid="{00000000-0005-0000-0000-00002C000000}"/>
    <cellStyle name="20% - Accent3 3" xfId="76" xr:uid="{00000000-0005-0000-0000-00002D000000}"/>
    <cellStyle name="20% - Accent3 4" xfId="77" xr:uid="{00000000-0005-0000-0000-00002E000000}"/>
    <cellStyle name="20% - Accent3 5" xfId="78" xr:uid="{00000000-0005-0000-0000-00002F000000}"/>
    <cellStyle name="20% - Accent3 6" xfId="79" xr:uid="{00000000-0005-0000-0000-000030000000}"/>
    <cellStyle name="20% - Accent3 7" xfId="80" xr:uid="{00000000-0005-0000-0000-000031000000}"/>
    <cellStyle name="20% - Accent3 8" xfId="81" xr:uid="{00000000-0005-0000-0000-000032000000}"/>
    <cellStyle name="20% - Accent4 2" xfId="82" xr:uid="{00000000-0005-0000-0000-000033000000}"/>
    <cellStyle name="20% - Accent4 3" xfId="83" xr:uid="{00000000-0005-0000-0000-000034000000}"/>
    <cellStyle name="20% - Accent4 4" xfId="84" xr:uid="{00000000-0005-0000-0000-000035000000}"/>
    <cellStyle name="20% - Accent4 5" xfId="85" xr:uid="{00000000-0005-0000-0000-000036000000}"/>
    <cellStyle name="20% - Accent4 6" xfId="86" xr:uid="{00000000-0005-0000-0000-000037000000}"/>
    <cellStyle name="20% - Accent4 7" xfId="87" xr:uid="{00000000-0005-0000-0000-000038000000}"/>
    <cellStyle name="20% - Accent4 8" xfId="88" xr:uid="{00000000-0005-0000-0000-000039000000}"/>
    <cellStyle name="20% - Accent5 2" xfId="89" xr:uid="{00000000-0005-0000-0000-00003A000000}"/>
    <cellStyle name="20% - Accent5 3" xfId="90" xr:uid="{00000000-0005-0000-0000-00003B000000}"/>
    <cellStyle name="20% - Accent5 4" xfId="91" xr:uid="{00000000-0005-0000-0000-00003C000000}"/>
    <cellStyle name="20% - Accent5 5" xfId="92" xr:uid="{00000000-0005-0000-0000-00003D000000}"/>
    <cellStyle name="20% - Accent5 6" xfId="93" xr:uid="{00000000-0005-0000-0000-00003E000000}"/>
    <cellStyle name="20% - Accent5 7" xfId="94" xr:uid="{00000000-0005-0000-0000-00003F000000}"/>
    <cellStyle name="20% - Accent5 8" xfId="95" xr:uid="{00000000-0005-0000-0000-000040000000}"/>
    <cellStyle name="20% - Accent6 2" xfId="96" xr:uid="{00000000-0005-0000-0000-000041000000}"/>
    <cellStyle name="20% - Accent6 3" xfId="97" xr:uid="{00000000-0005-0000-0000-000042000000}"/>
    <cellStyle name="20% - Accent6 4" xfId="98" xr:uid="{00000000-0005-0000-0000-000043000000}"/>
    <cellStyle name="20% - Accent6 5" xfId="99" xr:uid="{00000000-0005-0000-0000-000044000000}"/>
    <cellStyle name="20% - Accent6 6" xfId="100" xr:uid="{00000000-0005-0000-0000-000045000000}"/>
    <cellStyle name="20% - Accent6 7" xfId="101" xr:uid="{00000000-0005-0000-0000-000046000000}"/>
    <cellStyle name="20% - Accent6 8" xfId="102" xr:uid="{00000000-0005-0000-0000-000047000000}"/>
    <cellStyle name="3alcim" xfId="103" xr:uid="{00000000-0005-0000-0000-000048000000}"/>
    <cellStyle name="40% - 1. jelölőszín 2" xfId="104" xr:uid="{00000000-0005-0000-0000-000049000000}"/>
    <cellStyle name="40% - 3. jelölőszín 2" xfId="105" xr:uid="{00000000-0005-0000-0000-00004A000000}"/>
    <cellStyle name="40% - 4. jelölőszín 2" xfId="106" xr:uid="{00000000-0005-0000-0000-00004B000000}"/>
    <cellStyle name="40% - 6. jelölőszín 2" xfId="107" xr:uid="{00000000-0005-0000-0000-00004C000000}"/>
    <cellStyle name="40% - Accent1 2" xfId="108" xr:uid="{00000000-0005-0000-0000-00004D000000}"/>
    <cellStyle name="40% - Accent1 3" xfId="109" xr:uid="{00000000-0005-0000-0000-00004E000000}"/>
    <cellStyle name="40% - Accent1 4" xfId="110" xr:uid="{00000000-0005-0000-0000-00004F000000}"/>
    <cellStyle name="40% - Accent1 5" xfId="111" xr:uid="{00000000-0005-0000-0000-000050000000}"/>
    <cellStyle name="40% - Accent1 6" xfId="112" xr:uid="{00000000-0005-0000-0000-000051000000}"/>
    <cellStyle name="40% - Accent1 7" xfId="113" xr:uid="{00000000-0005-0000-0000-000052000000}"/>
    <cellStyle name="40% - Accent1 8" xfId="114" xr:uid="{00000000-0005-0000-0000-000053000000}"/>
    <cellStyle name="40% - Accent2 2" xfId="115" xr:uid="{00000000-0005-0000-0000-000054000000}"/>
    <cellStyle name="40% - Accent2 3" xfId="116" xr:uid="{00000000-0005-0000-0000-000055000000}"/>
    <cellStyle name="40% - Accent2 4" xfId="117" xr:uid="{00000000-0005-0000-0000-000056000000}"/>
    <cellStyle name="40% - Accent2 5" xfId="118" xr:uid="{00000000-0005-0000-0000-000057000000}"/>
    <cellStyle name="40% - Accent2 6" xfId="119" xr:uid="{00000000-0005-0000-0000-000058000000}"/>
    <cellStyle name="40% - Accent2 7" xfId="120" xr:uid="{00000000-0005-0000-0000-000059000000}"/>
    <cellStyle name="40% - Accent2 8" xfId="121" xr:uid="{00000000-0005-0000-0000-00005A000000}"/>
    <cellStyle name="40% - Accent3 2" xfId="122" xr:uid="{00000000-0005-0000-0000-00005B000000}"/>
    <cellStyle name="40% - Accent3 3" xfId="123" xr:uid="{00000000-0005-0000-0000-00005C000000}"/>
    <cellStyle name="40% - Accent3 4" xfId="124" xr:uid="{00000000-0005-0000-0000-00005D000000}"/>
    <cellStyle name="40% - Accent3 5" xfId="125" xr:uid="{00000000-0005-0000-0000-00005E000000}"/>
    <cellStyle name="40% - Accent3 6" xfId="126" xr:uid="{00000000-0005-0000-0000-00005F000000}"/>
    <cellStyle name="40% - Accent3 7" xfId="127" xr:uid="{00000000-0005-0000-0000-000060000000}"/>
    <cellStyle name="40% - Accent3 8" xfId="128" xr:uid="{00000000-0005-0000-0000-000061000000}"/>
    <cellStyle name="40% - Accent4 2" xfId="129" xr:uid="{00000000-0005-0000-0000-000062000000}"/>
    <cellStyle name="40% - Accent4 3" xfId="130" xr:uid="{00000000-0005-0000-0000-000063000000}"/>
    <cellStyle name="40% - Accent4 4" xfId="131" xr:uid="{00000000-0005-0000-0000-000064000000}"/>
    <cellStyle name="40% - Accent4 5" xfId="132" xr:uid="{00000000-0005-0000-0000-000065000000}"/>
    <cellStyle name="40% - Accent4 6" xfId="133" xr:uid="{00000000-0005-0000-0000-000066000000}"/>
    <cellStyle name="40% - Accent4 7" xfId="134" xr:uid="{00000000-0005-0000-0000-000067000000}"/>
    <cellStyle name="40% - Accent4 8" xfId="135" xr:uid="{00000000-0005-0000-0000-000068000000}"/>
    <cellStyle name="40% - Accent5 2" xfId="136" xr:uid="{00000000-0005-0000-0000-000069000000}"/>
    <cellStyle name="40% - Accent5 3" xfId="137" xr:uid="{00000000-0005-0000-0000-00006A000000}"/>
    <cellStyle name="40% - Accent5 4" xfId="138" xr:uid="{00000000-0005-0000-0000-00006B000000}"/>
    <cellStyle name="40% - Accent5 5" xfId="139" xr:uid="{00000000-0005-0000-0000-00006C000000}"/>
    <cellStyle name="40% - Accent5 6" xfId="140" xr:uid="{00000000-0005-0000-0000-00006D000000}"/>
    <cellStyle name="40% - Accent5 7" xfId="141" xr:uid="{00000000-0005-0000-0000-00006E000000}"/>
    <cellStyle name="40% - Accent5 8" xfId="142" xr:uid="{00000000-0005-0000-0000-00006F000000}"/>
    <cellStyle name="40% - Accent6 2" xfId="143" xr:uid="{00000000-0005-0000-0000-000070000000}"/>
    <cellStyle name="40% - Accent6 3" xfId="144" xr:uid="{00000000-0005-0000-0000-000071000000}"/>
    <cellStyle name="40% - Accent6 4" xfId="145" xr:uid="{00000000-0005-0000-0000-000072000000}"/>
    <cellStyle name="40% - Accent6 5" xfId="146" xr:uid="{00000000-0005-0000-0000-000073000000}"/>
    <cellStyle name="40% - Accent6 6" xfId="147" xr:uid="{00000000-0005-0000-0000-000074000000}"/>
    <cellStyle name="40% - Accent6 7" xfId="148" xr:uid="{00000000-0005-0000-0000-000075000000}"/>
    <cellStyle name="40% - Accent6 8" xfId="149" xr:uid="{00000000-0005-0000-0000-000076000000}"/>
    <cellStyle name="60% - 1. jelölőszín 2" xfId="150" xr:uid="{00000000-0005-0000-0000-000077000000}"/>
    <cellStyle name="60% - 2. jelölőszín 2" xfId="151" xr:uid="{00000000-0005-0000-0000-000078000000}"/>
    <cellStyle name="60% - 3. jelölőszín 2" xfId="152" xr:uid="{00000000-0005-0000-0000-000079000000}"/>
    <cellStyle name="60% - 4. jelölőszín 2" xfId="153" xr:uid="{00000000-0005-0000-0000-00007A000000}"/>
    <cellStyle name="60% - 5. jelölőszín 2" xfId="154" xr:uid="{00000000-0005-0000-0000-00007B000000}"/>
    <cellStyle name="60% - 6. jelölőszín 2" xfId="155" xr:uid="{00000000-0005-0000-0000-00007C000000}"/>
    <cellStyle name="60% - Accent1 2" xfId="156" xr:uid="{00000000-0005-0000-0000-00007D000000}"/>
    <cellStyle name="60% - Accent2 2" xfId="157" xr:uid="{00000000-0005-0000-0000-00007E000000}"/>
    <cellStyle name="60% - Accent3 2" xfId="158" xr:uid="{00000000-0005-0000-0000-00007F000000}"/>
    <cellStyle name="60% - Accent4 2" xfId="159" xr:uid="{00000000-0005-0000-0000-000080000000}"/>
    <cellStyle name="60% - Accent5 2" xfId="160" xr:uid="{00000000-0005-0000-0000-000081000000}"/>
    <cellStyle name="60% - Accent6 2" xfId="161" xr:uid="{00000000-0005-0000-0000-000082000000}"/>
    <cellStyle name="Accent1 2" xfId="162" xr:uid="{00000000-0005-0000-0000-000083000000}"/>
    <cellStyle name="Accent2 2" xfId="163" xr:uid="{00000000-0005-0000-0000-000084000000}"/>
    <cellStyle name="Accent3 2" xfId="164" xr:uid="{00000000-0005-0000-0000-000085000000}"/>
    <cellStyle name="Accent4 2" xfId="165" xr:uid="{00000000-0005-0000-0000-000086000000}"/>
    <cellStyle name="Accent5 2" xfId="166" xr:uid="{00000000-0005-0000-0000-000087000000}"/>
    <cellStyle name="Accent6 2" xfId="167" xr:uid="{00000000-0005-0000-0000-000088000000}"/>
    <cellStyle name="ALALEGYS" xfId="168" xr:uid="{00000000-0005-0000-0000-000089000000}"/>
    <cellStyle name="ALALEGYS 2" xfId="169" xr:uid="{00000000-0005-0000-0000-00008A000000}"/>
    <cellStyle name="ALALEGYS 3" xfId="22" xr:uid="{00000000-0005-0000-0000-00008B000000}"/>
    <cellStyle name="ALALFT" xfId="170" xr:uid="{00000000-0005-0000-0000-00008C000000}"/>
    <cellStyle name="ALALFT 2" xfId="171" xr:uid="{00000000-0005-0000-0000-00008D000000}"/>
    <cellStyle name="ALALFT 3" xfId="23" xr:uid="{00000000-0005-0000-0000-00008E000000}"/>
    <cellStyle name="ALALMENNY" xfId="172" xr:uid="{00000000-0005-0000-0000-00008F000000}"/>
    <cellStyle name="ALALMENNY 2" xfId="173" xr:uid="{00000000-0005-0000-0000-000090000000}"/>
    <cellStyle name="ALALMENNY 3" xfId="174" xr:uid="{00000000-0005-0000-0000-000091000000}"/>
    <cellStyle name="ALALMENNY 4" xfId="21" xr:uid="{00000000-0005-0000-0000-000092000000}"/>
    <cellStyle name="ALALSZÁM" xfId="175" xr:uid="{00000000-0005-0000-0000-000093000000}"/>
    <cellStyle name="ALALSZÁM 2" xfId="176" xr:uid="{00000000-0005-0000-0000-000094000000}"/>
    <cellStyle name="ALALSZÁM 3" xfId="177" xr:uid="{00000000-0005-0000-0000-000095000000}"/>
    <cellStyle name="ALALSZÁM 4" xfId="2" xr:uid="{00000000-0005-0000-0000-000096000000}"/>
    <cellStyle name="ALALSZÖVEG" xfId="178" xr:uid="{00000000-0005-0000-0000-000097000000}"/>
    <cellStyle name="ALALSZÖVEG 2" xfId="179" xr:uid="{00000000-0005-0000-0000-000098000000}"/>
    <cellStyle name="ALALSZÖVEG 3" xfId="20" xr:uid="{00000000-0005-0000-0000-000099000000}"/>
    <cellStyle name="ALCÍM" xfId="180" xr:uid="{00000000-0005-0000-0000-00009A000000}"/>
    <cellStyle name="ALCÍM 10" xfId="599" xr:uid="{00000000-0005-0000-0000-00009B000000}"/>
    <cellStyle name="ALCÍM 11" xfId="541" xr:uid="{00000000-0005-0000-0000-00009C000000}"/>
    <cellStyle name="ALCÍM 12" xfId="581" xr:uid="{00000000-0005-0000-0000-00009D000000}"/>
    <cellStyle name="ALCÍM 13" xfId="544" xr:uid="{00000000-0005-0000-0000-00009E000000}"/>
    <cellStyle name="ALCÍM 14" xfId="597" xr:uid="{00000000-0005-0000-0000-00009F000000}"/>
    <cellStyle name="ALCÍM 15" xfId="610" xr:uid="{00000000-0005-0000-0000-0000A0000000}"/>
    <cellStyle name="ALCÍM 16" xfId="545" xr:uid="{00000000-0005-0000-0000-0000A1000000}"/>
    <cellStyle name="ALCÍM 17" xfId="603" xr:uid="{00000000-0005-0000-0000-0000A2000000}"/>
    <cellStyle name="ALCÍM 18" xfId="657" xr:uid="{00000000-0005-0000-0000-0000A3000000}"/>
    <cellStyle name="ALCÍM 19" xfId="664" xr:uid="{00000000-0005-0000-0000-0000A4000000}"/>
    <cellStyle name="ALCÍM 2" xfId="181" xr:uid="{00000000-0005-0000-0000-0000A5000000}"/>
    <cellStyle name="ALCÍM 2 10" xfId="580" xr:uid="{00000000-0005-0000-0000-0000A6000000}"/>
    <cellStyle name="ALCÍM 2 11" xfId="546" xr:uid="{00000000-0005-0000-0000-0000A7000000}"/>
    <cellStyle name="ALCÍM 2 12" xfId="630" xr:uid="{00000000-0005-0000-0000-0000A8000000}"/>
    <cellStyle name="ALCÍM 2 13" xfId="576" xr:uid="{00000000-0005-0000-0000-0000A9000000}"/>
    <cellStyle name="ALCÍM 2 14" xfId="638" xr:uid="{00000000-0005-0000-0000-0000AA000000}"/>
    <cellStyle name="ALCÍM 2 15" xfId="555" xr:uid="{00000000-0005-0000-0000-0000AB000000}"/>
    <cellStyle name="ALCÍM 2 16" xfId="658" xr:uid="{00000000-0005-0000-0000-0000AC000000}"/>
    <cellStyle name="ALCÍM 2 17" xfId="665" xr:uid="{00000000-0005-0000-0000-0000AD000000}"/>
    <cellStyle name="ALCÍM 2 2" xfId="499" xr:uid="{00000000-0005-0000-0000-0000AE000000}"/>
    <cellStyle name="ALCÍM 2 3" xfId="523" xr:uid="{00000000-0005-0000-0000-0000AF000000}"/>
    <cellStyle name="ALCÍM 2 4" xfId="511" xr:uid="{00000000-0005-0000-0000-0000B0000000}"/>
    <cellStyle name="ALCÍM 2 5" xfId="552" xr:uid="{00000000-0005-0000-0000-0000B1000000}"/>
    <cellStyle name="ALCÍM 2 6" xfId="557" xr:uid="{00000000-0005-0000-0000-0000B2000000}"/>
    <cellStyle name="ALCÍM 2 7" xfId="562" xr:uid="{00000000-0005-0000-0000-0000B3000000}"/>
    <cellStyle name="ALCÍM 2 8" xfId="566" xr:uid="{00000000-0005-0000-0000-0000B4000000}"/>
    <cellStyle name="ALCÍM 2 9" xfId="542" xr:uid="{00000000-0005-0000-0000-0000B5000000}"/>
    <cellStyle name="ALCÍM 3" xfId="182" xr:uid="{00000000-0005-0000-0000-0000B6000000}"/>
    <cellStyle name="ALCÍM 3 10" xfId="587" xr:uid="{00000000-0005-0000-0000-0000B7000000}"/>
    <cellStyle name="ALCÍM 3 11" xfId="606" xr:uid="{00000000-0005-0000-0000-0000B8000000}"/>
    <cellStyle name="ALCÍM 3 12" xfId="608" xr:uid="{00000000-0005-0000-0000-0000B9000000}"/>
    <cellStyle name="ALCÍM 3 13" xfId="574" xr:uid="{00000000-0005-0000-0000-0000BA000000}"/>
    <cellStyle name="ALCÍM 3 14" xfId="532" xr:uid="{00000000-0005-0000-0000-0000BB000000}"/>
    <cellStyle name="ALCÍM 3 15" xfId="659" xr:uid="{00000000-0005-0000-0000-0000BC000000}"/>
    <cellStyle name="ALCÍM 3 16" xfId="666" xr:uid="{00000000-0005-0000-0000-0000BD000000}"/>
    <cellStyle name="ALCÍM 3 2" xfId="500" xr:uid="{00000000-0005-0000-0000-0000BE000000}"/>
    <cellStyle name="ALCÍM 3 3" xfId="505" xr:uid="{00000000-0005-0000-0000-0000BF000000}"/>
    <cellStyle name="ALCÍM 3 4" xfId="512" xr:uid="{00000000-0005-0000-0000-0000C0000000}"/>
    <cellStyle name="ALCÍM 3 5" xfId="558" xr:uid="{00000000-0005-0000-0000-0000C1000000}"/>
    <cellStyle name="ALCÍM 3 6" xfId="563" xr:uid="{00000000-0005-0000-0000-0000C2000000}"/>
    <cellStyle name="ALCÍM 3 7" xfId="567" xr:uid="{00000000-0005-0000-0000-0000C3000000}"/>
    <cellStyle name="ALCÍM 3 8" xfId="586" xr:uid="{00000000-0005-0000-0000-0000C4000000}"/>
    <cellStyle name="ALCÍM 3 9" xfId="579" xr:uid="{00000000-0005-0000-0000-0000C5000000}"/>
    <cellStyle name="ALCÍM 4" xfId="16" xr:uid="{00000000-0005-0000-0000-0000C6000000}"/>
    <cellStyle name="ALCÍM 4 2" xfId="490" xr:uid="{00000000-0005-0000-0000-0000C7000000}"/>
    <cellStyle name="ALCÍM 4 2 10" xfId="641" xr:uid="{00000000-0005-0000-0000-0000C8000000}"/>
    <cellStyle name="ALCÍM 4 2 11" xfId="646" xr:uid="{00000000-0005-0000-0000-0000C9000000}"/>
    <cellStyle name="ALCÍM 4 2 12" xfId="649" xr:uid="{00000000-0005-0000-0000-0000CA000000}"/>
    <cellStyle name="ALCÍM 4 2 13" xfId="652" xr:uid="{00000000-0005-0000-0000-0000CB000000}"/>
    <cellStyle name="ALCÍM 4 2 14" xfId="655" xr:uid="{00000000-0005-0000-0000-0000CC000000}"/>
    <cellStyle name="ALCÍM 4 2 15" xfId="676" xr:uid="{00000000-0005-0000-0000-0000CD000000}"/>
    <cellStyle name="ALCÍM 4 2 2" xfId="526" xr:uid="{00000000-0005-0000-0000-0000CE000000}"/>
    <cellStyle name="ALCÍM 4 2 3" xfId="529" xr:uid="{00000000-0005-0000-0000-0000CF000000}"/>
    <cellStyle name="ALCÍM 4 2 4" xfId="537" xr:uid="{00000000-0005-0000-0000-0000D0000000}"/>
    <cellStyle name="ALCÍM 4 2 5" xfId="614" xr:uid="{00000000-0005-0000-0000-0000D1000000}"/>
    <cellStyle name="ALCÍM 4 2 6" xfId="617" xr:uid="{00000000-0005-0000-0000-0000D2000000}"/>
    <cellStyle name="ALCÍM 4 2 7" xfId="620" xr:uid="{00000000-0005-0000-0000-0000D3000000}"/>
    <cellStyle name="ALCÍM 4 2 8" xfId="625" xr:uid="{00000000-0005-0000-0000-0000D4000000}"/>
    <cellStyle name="ALCÍM 4 2 9" xfId="628" xr:uid="{00000000-0005-0000-0000-0000D5000000}"/>
    <cellStyle name="ALCÍM 5" xfId="498" xr:uid="{00000000-0005-0000-0000-0000D6000000}"/>
    <cellStyle name="ALCÍM 6" xfId="524" xr:uid="{00000000-0005-0000-0000-0000D7000000}"/>
    <cellStyle name="ALCÍM 7" xfId="510" xr:uid="{00000000-0005-0000-0000-0000D8000000}"/>
    <cellStyle name="ALCÍM 8" xfId="556" xr:uid="{00000000-0005-0000-0000-0000D9000000}"/>
    <cellStyle name="ALCÍM 9" xfId="561" xr:uid="{00000000-0005-0000-0000-0000DA000000}"/>
    <cellStyle name="ALSZÁM" xfId="183" xr:uid="{00000000-0005-0000-0000-0000DB000000}"/>
    <cellStyle name="ALSZÁM 10" xfId="564" xr:uid="{00000000-0005-0000-0000-0000DC000000}"/>
    <cellStyle name="ALSZÁM 11" xfId="568" xr:uid="{00000000-0005-0000-0000-0000DD000000}"/>
    <cellStyle name="ALSZÁM 12" xfId="585" xr:uid="{00000000-0005-0000-0000-0000DE000000}"/>
    <cellStyle name="ALSZÁM 13" xfId="578" xr:uid="{00000000-0005-0000-0000-0000DF000000}"/>
    <cellStyle name="ALSZÁM 14" xfId="572" xr:uid="{00000000-0005-0000-0000-0000E0000000}"/>
    <cellStyle name="ALSZÁM 15" xfId="594" xr:uid="{00000000-0005-0000-0000-0000E1000000}"/>
    <cellStyle name="ALSZÁM 16" xfId="533" xr:uid="{00000000-0005-0000-0000-0000E2000000}"/>
    <cellStyle name="ALSZÁM 17" xfId="573" xr:uid="{00000000-0005-0000-0000-0000E3000000}"/>
    <cellStyle name="ALSZÁM 18" xfId="639" xr:uid="{00000000-0005-0000-0000-0000E4000000}"/>
    <cellStyle name="ALSZÁM 19" xfId="660" xr:uid="{00000000-0005-0000-0000-0000E5000000}"/>
    <cellStyle name="ALSZÁM 2" xfId="184" xr:uid="{00000000-0005-0000-0000-0000E6000000}"/>
    <cellStyle name="ALSZÁM 2 10" xfId="623" xr:uid="{00000000-0005-0000-0000-0000E7000000}"/>
    <cellStyle name="ALSZÁM 2 11" xfId="590" xr:uid="{00000000-0005-0000-0000-0000E8000000}"/>
    <cellStyle name="ALSZÁM 2 12" xfId="551" xr:uid="{00000000-0005-0000-0000-0000E9000000}"/>
    <cellStyle name="ALSZÁM 2 13" xfId="534" xr:uid="{00000000-0005-0000-0000-0000EA000000}"/>
    <cellStyle name="ALSZÁM 2 14" xfId="636" xr:uid="{00000000-0005-0000-0000-0000EB000000}"/>
    <cellStyle name="ALSZÁM 2 15" xfId="549" xr:uid="{00000000-0005-0000-0000-0000EC000000}"/>
    <cellStyle name="ALSZÁM 2 16" xfId="661" xr:uid="{00000000-0005-0000-0000-0000ED000000}"/>
    <cellStyle name="ALSZÁM 2 17" xfId="674" xr:uid="{00000000-0005-0000-0000-0000EE000000}"/>
    <cellStyle name="ALSZÁM 2 2" xfId="502" xr:uid="{00000000-0005-0000-0000-0000EF000000}"/>
    <cellStyle name="ALSZÁM 2 3" xfId="507" xr:uid="{00000000-0005-0000-0000-0000F0000000}"/>
    <cellStyle name="ALSZÁM 2 4" xfId="513" xr:uid="{00000000-0005-0000-0000-0000F1000000}"/>
    <cellStyle name="ALSZÁM 2 5" xfId="553" xr:uid="{00000000-0005-0000-0000-0000F2000000}"/>
    <cellStyle name="ALSZÁM 2 6" xfId="612" xr:uid="{00000000-0005-0000-0000-0000F3000000}"/>
    <cellStyle name="ALSZÁM 2 7" xfId="605" xr:uid="{00000000-0005-0000-0000-0000F4000000}"/>
    <cellStyle name="ALSZÁM 2 8" xfId="569" xr:uid="{00000000-0005-0000-0000-0000F5000000}"/>
    <cellStyle name="ALSZÁM 2 9" xfId="584" xr:uid="{00000000-0005-0000-0000-0000F6000000}"/>
    <cellStyle name="ALSZÁM 20" xfId="667" xr:uid="{00000000-0005-0000-0000-0000F7000000}"/>
    <cellStyle name="ALSZÁM 3" xfId="185" xr:uid="{00000000-0005-0000-0000-0000F8000000}"/>
    <cellStyle name="ALSZÁM 3 10" xfId="588" xr:uid="{00000000-0005-0000-0000-0000F9000000}"/>
    <cellStyle name="ALSZÁM 3 11" xfId="632" xr:uid="{00000000-0005-0000-0000-0000FA000000}"/>
    <cellStyle name="ALSZÁM 3 12" xfId="575" xr:uid="{00000000-0005-0000-0000-0000FB000000}"/>
    <cellStyle name="ALSZÁM 3 13" xfId="637" xr:uid="{00000000-0005-0000-0000-0000FC000000}"/>
    <cellStyle name="ALSZÁM 3 14" xfId="539" xr:uid="{00000000-0005-0000-0000-0000FD000000}"/>
    <cellStyle name="ALSZÁM 3 15" xfId="662" xr:uid="{00000000-0005-0000-0000-0000FE000000}"/>
    <cellStyle name="ALSZÁM 3 16" xfId="668" xr:uid="{00000000-0005-0000-0000-0000FF000000}"/>
    <cellStyle name="ALSZÁM 3 2" xfId="503" xr:uid="{00000000-0005-0000-0000-000000010000}"/>
    <cellStyle name="ALSZÁM 3 3" xfId="508" xr:uid="{00000000-0005-0000-0000-000001010000}"/>
    <cellStyle name="ALSZÁM 3 4" xfId="519" xr:uid="{00000000-0005-0000-0000-000002010000}"/>
    <cellStyle name="ALSZÁM 3 5" xfId="560" xr:uid="{00000000-0005-0000-0000-000003010000}"/>
    <cellStyle name="ALSZÁM 3 6" xfId="565" xr:uid="{00000000-0005-0000-0000-000004010000}"/>
    <cellStyle name="ALSZÁM 3 7" xfId="570" xr:uid="{00000000-0005-0000-0000-000005010000}"/>
    <cellStyle name="ALSZÁM 3 8" xfId="583" xr:uid="{00000000-0005-0000-0000-000006010000}"/>
    <cellStyle name="ALSZÁM 3 9" xfId="577" xr:uid="{00000000-0005-0000-0000-000007010000}"/>
    <cellStyle name="ALSZÁM 4" xfId="186" xr:uid="{00000000-0005-0000-0000-000008010000}"/>
    <cellStyle name="ALSZÁM 4 10" xfId="593" xr:uid="{00000000-0005-0000-0000-000009010000}"/>
    <cellStyle name="ALSZÁM 4 11" xfId="631" xr:uid="{00000000-0005-0000-0000-00000A010000}"/>
    <cellStyle name="ALSZÁM 4 12" xfId="554" xr:uid="{00000000-0005-0000-0000-00000B010000}"/>
    <cellStyle name="ALSZÁM 4 13" xfId="635" xr:uid="{00000000-0005-0000-0000-00000C010000}"/>
    <cellStyle name="ALSZÁM 4 14" xfId="609" xr:uid="{00000000-0005-0000-0000-00000D010000}"/>
    <cellStyle name="ALSZÁM 4 15" xfId="663" xr:uid="{00000000-0005-0000-0000-00000E010000}"/>
    <cellStyle name="ALSZÁM 4 16" xfId="673" xr:uid="{00000000-0005-0000-0000-00000F010000}"/>
    <cellStyle name="ALSZÁM 4 2" xfId="504" xr:uid="{00000000-0005-0000-0000-000010010000}"/>
    <cellStyle name="ALSZÁM 4 3" xfId="509" xr:uid="{00000000-0005-0000-0000-000011010000}"/>
    <cellStyle name="ALSZÁM 4 4" xfId="514" xr:uid="{00000000-0005-0000-0000-000012010000}"/>
    <cellStyle name="ALSZÁM 4 5" xfId="611" xr:uid="{00000000-0005-0000-0000-000013010000}"/>
    <cellStyle name="ALSZÁM 4 6" xfId="604" xr:uid="{00000000-0005-0000-0000-000014010000}"/>
    <cellStyle name="ALSZÁM 4 7" xfId="571" xr:uid="{00000000-0005-0000-0000-000015010000}"/>
    <cellStyle name="ALSZÁM 4 8" xfId="582" xr:uid="{00000000-0005-0000-0000-000016010000}"/>
    <cellStyle name="ALSZÁM 4 9" xfId="622" xr:uid="{00000000-0005-0000-0000-000017010000}"/>
    <cellStyle name="ALSZÁM 5" xfId="3" xr:uid="{00000000-0005-0000-0000-000018010000}"/>
    <cellStyle name="ALSZÁM 5 2" xfId="489" xr:uid="{00000000-0005-0000-0000-000019010000}"/>
    <cellStyle name="ALSZÁM 5 2 10" xfId="640" xr:uid="{00000000-0005-0000-0000-00001A010000}"/>
    <cellStyle name="ALSZÁM 5 2 11" xfId="645" xr:uid="{00000000-0005-0000-0000-00001B010000}"/>
    <cellStyle name="ALSZÁM 5 2 12" xfId="648" xr:uid="{00000000-0005-0000-0000-00001C010000}"/>
    <cellStyle name="ALSZÁM 5 2 13" xfId="651" xr:uid="{00000000-0005-0000-0000-00001D010000}"/>
    <cellStyle name="ALSZÁM 5 2 14" xfId="654" xr:uid="{00000000-0005-0000-0000-00001E010000}"/>
    <cellStyle name="ALSZÁM 5 2 15" xfId="675" xr:uid="{00000000-0005-0000-0000-00001F010000}"/>
    <cellStyle name="ALSZÁM 5 2 2" xfId="525" xr:uid="{00000000-0005-0000-0000-000020010000}"/>
    <cellStyle name="ALSZÁM 5 2 3" xfId="528" xr:uid="{00000000-0005-0000-0000-000021010000}"/>
    <cellStyle name="ALSZÁM 5 2 4" xfId="538" xr:uid="{00000000-0005-0000-0000-000022010000}"/>
    <cellStyle name="ALSZÁM 5 2 5" xfId="613" xr:uid="{00000000-0005-0000-0000-000023010000}"/>
    <cellStyle name="ALSZÁM 5 2 6" xfId="616" xr:uid="{00000000-0005-0000-0000-000024010000}"/>
    <cellStyle name="ALSZÁM 5 2 7" xfId="619" xr:uid="{00000000-0005-0000-0000-000025010000}"/>
    <cellStyle name="ALSZÁM 5 2 8" xfId="624" xr:uid="{00000000-0005-0000-0000-000026010000}"/>
    <cellStyle name="ALSZÁM 5 2 9" xfId="627" xr:uid="{00000000-0005-0000-0000-000027010000}"/>
    <cellStyle name="ALSZÁM 6" xfId="501" xr:uid="{00000000-0005-0000-0000-000028010000}"/>
    <cellStyle name="ALSZÁM 7" xfId="506" xr:uid="{00000000-0005-0000-0000-000029010000}"/>
    <cellStyle name="ALSZÁM 8" xfId="520" xr:uid="{00000000-0005-0000-0000-00002A010000}"/>
    <cellStyle name="ALSZÁM 9" xfId="559" xr:uid="{00000000-0005-0000-0000-00002B010000}"/>
    <cellStyle name="ALSZUM" xfId="17" xr:uid="{00000000-0005-0000-0000-00002C010000}"/>
    <cellStyle name="ALSZUM 2" xfId="491" xr:uid="{00000000-0005-0000-0000-00002D010000}"/>
    <cellStyle name="ALSZUM 2 10" xfId="642" xr:uid="{00000000-0005-0000-0000-00002E010000}"/>
    <cellStyle name="ALSZUM 2 11" xfId="647" xr:uid="{00000000-0005-0000-0000-00002F010000}"/>
    <cellStyle name="ALSZUM 2 12" xfId="650" xr:uid="{00000000-0005-0000-0000-000030010000}"/>
    <cellStyle name="ALSZUM 2 13" xfId="653" xr:uid="{00000000-0005-0000-0000-000031010000}"/>
    <cellStyle name="ALSZUM 2 14" xfId="656" xr:uid="{00000000-0005-0000-0000-000032010000}"/>
    <cellStyle name="ALSZUM 2 15" xfId="677" xr:uid="{00000000-0005-0000-0000-000033010000}"/>
    <cellStyle name="ALSZUM 2 2" xfId="527" xr:uid="{00000000-0005-0000-0000-000034010000}"/>
    <cellStyle name="ALSZUM 2 3" xfId="530" xr:uid="{00000000-0005-0000-0000-000035010000}"/>
    <cellStyle name="ALSZUM 2 4" xfId="536" xr:uid="{00000000-0005-0000-0000-000036010000}"/>
    <cellStyle name="ALSZUM 2 5" xfId="615" xr:uid="{00000000-0005-0000-0000-000037010000}"/>
    <cellStyle name="ALSZUM 2 6" xfId="618" xr:uid="{00000000-0005-0000-0000-000038010000}"/>
    <cellStyle name="ALSZUM 2 7" xfId="621" xr:uid="{00000000-0005-0000-0000-000039010000}"/>
    <cellStyle name="ALSZUM 2 8" xfId="626" xr:uid="{00000000-0005-0000-0000-00003A010000}"/>
    <cellStyle name="ALSZUM 2 9" xfId="629" xr:uid="{00000000-0005-0000-0000-00003B010000}"/>
    <cellStyle name="Ár" xfId="187" xr:uid="{00000000-0005-0000-0000-00003C010000}"/>
    <cellStyle name="args.style" xfId="188" xr:uid="{00000000-0005-0000-0000-00003D010000}"/>
    <cellStyle name="axlcolour" xfId="189" xr:uid="{00000000-0005-0000-0000-00003E010000}"/>
    <cellStyle name="Bad 2" xfId="190" xr:uid="{00000000-0005-0000-0000-00003F010000}"/>
    <cellStyle name="Calc Currency (0)" xfId="191" xr:uid="{00000000-0005-0000-0000-000040010000}"/>
    <cellStyle name="Calc Currency (2)" xfId="192" xr:uid="{00000000-0005-0000-0000-000041010000}"/>
    <cellStyle name="Calc Percent (0)" xfId="193" xr:uid="{00000000-0005-0000-0000-000042010000}"/>
    <cellStyle name="Calc Percent (1)" xfId="194" xr:uid="{00000000-0005-0000-0000-000043010000}"/>
    <cellStyle name="Calc Percent (2)" xfId="195" xr:uid="{00000000-0005-0000-0000-000044010000}"/>
    <cellStyle name="Calc Units (0)" xfId="196" xr:uid="{00000000-0005-0000-0000-000045010000}"/>
    <cellStyle name="Calc Units (1)" xfId="197" xr:uid="{00000000-0005-0000-0000-000046010000}"/>
    <cellStyle name="Calc Units (2)" xfId="198" xr:uid="{00000000-0005-0000-0000-000047010000}"/>
    <cellStyle name="Calculation 2" xfId="199" xr:uid="{00000000-0005-0000-0000-000048010000}"/>
    <cellStyle name="Check Cell 2" xfId="200" xr:uid="{00000000-0005-0000-0000-000049010000}"/>
    <cellStyle name="Cím 1" xfId="201" xr:uid="{00000000-0005-0000-0000-00004A010000}"/>
    <cellStyle name="Cím 2" xfId="202" xr:uid="{00000000-0005-0000-0000-00004B010000}"/>
    <cellStyle name="Cím 3" xfId="203" xr:uid="{00000000-0005-0000-0000-00004C010000}"/>
    <cellStyle name="Címsor 1 2" xfId="204" xr:uid="{00000000-0005-0000-0000-00004D010000}"/>
    <cellStyle name="Címsor 2 2" xfId="205" xr:uid="{00000000-0005-0000-0000-00004E010000}"/>
    <cellStyle name="Címsor 3 2" xfId="206" xr:uid="{00000000-0005-0000-0000-00004F010000}"/>
    <cellStyle name="Címsor 4 2" xfId="207" xr:uid="{00000000-0005-0000-0000-000050010000}"/>
    <cellStyle name="Collegamento ipertestuale_COMP.2000" xfId="208" xr:uid="{00000000-0005-0000-0000-000051010000}"/>
    <cellStyle name="ColLevel_1_BE (2)" xfId="209" xr:uid="{00000000-0005-0000-0000-000052010000}"/>
    <cellStyle name="Comma [0]_   MOL   " xfId="210" xr:uid="{00000000-0005-0000-0000-000053010000}"/>
    <cellStyle name="Comma [00]" xfId="211" xr:uid="{00000000-0005-0000-0000-000054010000}"/>
    <cellStyle name="Comma_   MOL   " xfId="212" xr:uid="{00000000-0005-0000-0000-000055010000}"/>
    <cellStyle name="Comma0" xfId="213" xr:uid="{00000000-0005-0000-0000-000056010000}"/>
    <cellStyle name="Copied" xfId="214" xr:uid="{00000000-0005-0000-0000-000057010000}"/>
    <cellStyle name="COST1" xfId="215" xr:uid="{00000000-0005-0000-0000-000058010000}"/>
    <cellStyle name="Currency [0]_!!!GO" xfId="216" xr:uid="{00000000-0005-0000-0000-000059010000}"/>
    <cellStyle name="Currency [00]" xfId="217" xr:uid="{00000000-0005-0000-0000-00005A010000}"/>
    <cellStyle name="Currency_#6 Temps &amp; Contractors" xfId="218" xr:uid="{00000000-0005-0000-0000-00005B010000}"/>
    <cellStyle name="Currency0" xfId="219" xr:uid="{00000000-0005-0000-0000-00005C010000}"/>
    <cellStyle name="Date" xfId="220" xr:uid="{00000000-0005-0000-0000-00005D010000}"/>
    <cellStyle name="Date Short" xfId="221" xr:uid="{00000000-0005-0000-0000-00005E010000}"/>
    <cellStyle name="daten" xfId="222" xr:uid="{00000000-0005-0000-0000-00005F010000}"/>
    <cellStyle name="DELTA" xfId="223" xr:uid="{00000000-0005-0000-0000-000060010000}"/>
    <cellStyle name="Dezimal [0]_OFFICE_" xfId="224" xr:uid="{00000000-0005-0000-0000-000061010000}"/>
    <cellStyle name="Dezimal_OFFICE_" xfId="225" xr:uid="{00000000-0005-0000-0000-000062010000}"/>
    <cellStyle name="Ellenőrzőcella 2" xfId="226" xr:uid="{00000000-0005-0000-0000-000063010000}"/>
    <cellStyle name="Enter Currency (0)" xfId="227" xr:uid="{00000000-0005-0000-0000-000064010000}"/>
    <cellStyle name="Enter Currency (2)" xfId="228" xr:uid="{00000000-0005-0000-0000-000065010000}"/>
    <cellStyle name="Enter Units (0)" xfId="229" xr:uid="{00000000-0005-0000-0000-000066010000}"/>
    <cellStyle name="Enter Units (1)" xfId="230" xr:uid="{00000000-0005-0000-0000-000067010000}"/>
    <cellStyle name="Enter Units (2)" xfId="231" xr:uid="{00000000-0005-0000-0000-000068010000}"/>
    <cellStyle name="entry" xfId="232" xr:uid="{00000000-0005-0000-0000-000069010000}"/>
    <cellStyle name="Excel_BuiltIn_Számítás" xfId="233" xr:uid="{00000000-0005-0000-0000-00006A010000}"/>
    <cellStyle name="Explanatory Text 2" xfId="234" xr:uid="{00000000-0005-0000-0000-00006B010000}"/>
    <cellStyle name="Ezres 2" xfId="12" xr:uid="{00000000-0005-0000-0000-00006C010000}"/>
    <cellStyle name="Ezres 2 2" xfId="235" xr:uid="{00000000-0005-0000-0000-00006D010000}"/>
    <cellStyle name="Ezres 2 2 2" xfId="236" xr:uid="{00000000-0005-0000-0000-00006E010000}"/>
    <cellStyle name="Ezres 2 3" xfId="237" xr:uid="{00000000-0005-0000-0000-00006F010000}"/>
    <cellStyle name="Ezres 2 4" xfId="238" xr:uid="{00000000-0005-0000-0000-000070010000}"/>
    <cellStyle name="Ezres 3" xfId="239" xr:uid="{00000000-0005-0000-0000-000071010000}"/>
    <cellStyle name="Ezres 3 2" xfId="240" xr:uid="{00000000-0005-0000-0000-000072010000}"/>
    <cellStyle name="Ezres 3 3" xfId="241" xr:uid="{00000000-0005-0000-0000-000073010000}"/>
    <cellStyle name="Ezres 4" xfId="26" xr:uid="{00000000-0005-0000-0000-000074010000}"/>
    <cellStyle name="Ezres 4 2" xfId="242" xr:uid="{00000000-0005-0000-0000-000075010000}"/>
    <cellStyle name="Ezres 5" xfId="243" xr:uid="{00000000-0005-0000-0000-000076010000}"/>
    <cellStyle name="Ezres 6" xfId="13" xr:uid="{00000000-0005-0000-0000-000077010000}"/>
    <cellStyle name="Ezres 7" xfId="244" xr:uid="{00000000-0005-0000-0000-000078010000}"/>
    <cellStyle name="Ezres 8" xfId="25" xr:uid="{00000000-0005-0000-0000-000079010000}"/>
    <cellStyle name="Ezres 9" xfId="5" xr:uid="{00000000-0005-0000-0000-00007A010000}"/>
    <cellStyle name="Family_Option" xfId="245" xr:uid="{00000000-0005-0000-0000-00007B010000}"/>
    <cellStyle name="Fejléc" xfId="246" xr:uid="{00000000-0005-0000-0000-00007C010000}"/>
    <cellStyle name="Fixed" xfId="247" xr:uid="{00000000-0005-0000-0000-00007D010000}"/>
    <cellStyle name="Flag" xfId="248" xr:uid="{00000000-0005-0000-0000-00007E010000}"/>
    <cellStyle name="Főcím" xfId="249" xr:uid="{00000000-0005-0000-0000-00007F010000}"/>
    <cellStyle name="Főcím 2" xfId="250" xr:uid="{00000000-0005-0000-0000-000080010000}"/>
    <cellStyle name="FŐCÍM 3" xfId="251" xr:uid="{00000000-0005-0000-0000-000081010000}"/>
    <cellStyle name="FŐCÍM 3 2" xfId="252" xr:uid="{00000000-0005-0000-0000-000082010000}"/>
    <cellStyle name="FŐCÍM 4" xfId="14" xr:uid="{00000000-0005-0000-0000-000083010000}"/>
    <cellStyle name="FŐCÍM 5" xfId="253" xr:uid="{00000000-0005-0000-0000-000084010000}"/>
    <cellStyle name="FŐCÍM 6" xfId="254" xr:uid="{00000000-0005-0000-0000-000085010000}"/>
    <cellStyle name="FŐCÍM 7" xfId="255" xr:uid="{00000000-0005-0000-0000-000086010000}"/>
    <cellStyle name="FŐCÍM 8" xfId="256" xr:uid="{00000000-0005-0000-0000-000087010000}"/>
    <cellStyle name="FŐCÍM 9" xfId="257" xr:uid="{00000000-0005-0000-0000-000088010000}"/>
    <cellStyle name="FŐSZÁM" xfId="258" xr:uid="{00000000-0005-0000-0000-000089010000}"/>
    <cellStyle name="FŐSZÁM 2" xfId="259" xr:uid="{00000000-0005-0000-0000-00008A010000}"/>
    <cellStyle name="FŐSZÁM 2 2" xfId="260" xr:uid="{00000000-0005-0000-0000-00008B010000}"/>
    <cellStyle name="FŐSZÁM 3" xfId="1" xr:uid="{00000000-0005-0000-0000-00008C010000}"/>
    <cellStyle name="Garancia" xfId="261" xr:uid="{00000000-0005-0000-0000-00008D010000}"/>
    <cellStyle name="Good 2" xfId="262" xr:uid="{00000000-0005-0000-0000-00008E010000}"/>
    <cellStyle name="Head" xfId="263" xr:uid="{00000000-0005-0000-0000-00008F010000}"/>
    <cellStyle name="Header1" xfId="264" xr:uid="{00000000-0005-0000-0000-000090010000}"/>
    <cellStyle name="Header2" xfId="265" xr:uid="{00000000-0005-0000-0000-000091010000}"/>
    <cellStyle name="Heading 1" xfId="266" xr:uid="{00000000-0005-0000-0000-000092010000}"/>
    <cellStyle name="Heading 1 2" xfId="267" xr:uid="{00000000-0005-0000-0000-000093010000}"/>
    <cellStyle name="Heading 2" xfId="268" xr:uid="{00000000-0005-0000-0000-000094010000}"/>
    <cellStyle name="Heading 2 2" xfId="269" xr:uid="{00000000-0005-0000-0000-000095010000}"/>
    <cellStyle name="Heading 3 2" xfId="270" xr:uid="{00000000-0005-0000-0000-000096010000}"/>
    <cellStyle name="Heading 4 2" xfId="271" xr:uid="{00000000-0005-0000-0000-000097010000}"/>
    <cellStyle name="Heading1" xfId="272" xr:uid="{00000000-0005-0000-0000-000098010000}"/>
    <cellStyle name="Heading2" xfId="273" xr:uid="{00000000-0005-0000-0000-000099010000}"/>
    <cellStyle name="Heading3" xfId="274" xr:uid="{00000000-0005-0000-0000-00009A010000}"/>
    <cellStyle name="Heading4" xfId="275" xr:uid="{00000000-0005-0000-0000-00009B010000}"/>
    <cellStyle name="Heading5" xfId="276" xr:uid="{00000000-0005-0000-0000-00009C010000}"/>
    <cellStyle name="Heading6" xfId="277" xr:uid="{00000000-0005-0000-0000-00009D010000}"/>
    <cellStyle name="Headline I" xfId="278" xr:uid="{00000000-0005-0000-0000-00009E010000}"/>
    <cellStyle name="Horizontal" xfId="279" xr:uid="{00000000-0005-0000-0000-00009F010000}"/>
    <cellStyle name="Hypertextový odkaz" xfId="280" xr:uid="{00000000-0005-0000-0000-0000A0010000}"/>
    <cellStyle name="Input 2" xfId="281" xr:uid="{00000000-0005-0000-0000-0000A1010000}"/>
    <cellStyle name="Jegyzet 2" xfId="282" xr:uid="{00000000-0005-0000-0000-0000A2010000}"/>
    <cellStyle name="Jelölőszín (1) 2" xfId="283" xr:uid="{00000000-0005-0000-0000-0000A3010000}"/>
    <cellStyle name="Jelölőszín (1) 3" xfId="284" xr:uid="{00000000-0005-0000-0000-0000A4010000}"/>
    <cellStyle name="Jelölőszín (2) 2" xfId="285" xr:uid="{00000000-0005-0000-0000-0000A5010000}"/>
    <cellStyle name="Jelölőszín (2) 3" xfId="286" xr:uid="{00000000-0005-0000-0000-0000A6010000}"/>
    <cellStyle name="Jelölőszín (3) 2" xfId="287" xr:uid="{00000000-0005-0000-0000-0000A7010000}"/>
    <cellStyle name="Jelölőszín (3) 3" xfId="288" xr:uid="{00000000-0005-0000-0000-0000A8010000}"/>
    <cellStyle name="Jelölőszín (4) 2" xfId="289" xr:uid="{00000000-0005-0000-0000-0000A9010000}"/>
    <cellStyle name="Jelölőszín (4) 3" xfId="290" xr:uid="{00000000-0005-0000-0000-0000AA010000}"/>
    <cellStyle name="Jelölőszín (5) 2" xfId="291" xr:uid="{00000000-0005-0000-0000-0000AB010000}"/>
    <cellStyle name="Jelölőszín (5) 3" xfId="292" xr:uid="{00000000-0005-0000-0000-0000AC010000}"/>
    <cellStyle name="Jelölőszín (6) 2" xfId="293" xr:uid="{00000000-0005-0000-0000-0000AD010000}"/>
    <cellStyle name="Jelölőszín (6) 3" xfId="294" xr:uid="{00000000-0005-0000-0000-0000AE010000}"/>
    <cellStyle name="Jó 2" xfId="295" xr:uid="{00000000-0005-0000-0000-0000AF010000}"/>
    <cellStyle name="kész-árazott hivatkozott" xfId="296" xr:uid="{00000000-0005-0000-0000-0000B0010000}"/>
    <cellStyle name="Kiemelt" xfId="297" xr:uid="{00000000-0005-0000-0000-0000B1010000}"/>
    <cellStyle name="Link Currency (0)" xfId="298" xr:uid="{00000000-0005-0000-0000-0000B2010000}"/>
    <cellStyle name="Link Currency (2)" xfId="299" xr:uid="{00000000-0005-0000-0000-0000B3010000}"/>
    <cellStyle name="Link Units (0)" xfId="300" xr:uid="{00000000-0005-0000-0000-0000B4010000}"/>
    <cellStyle name="Link Units (1)" xfId="301" xr:uid="{00000000-0005-0000-0000-0000B5010000}"/>
    <cellStyle name="Link Units (2)" xfId="302" xr:uid="{00000000-0005-0000-0000-0000B6010000}"/>
    <cellStyle name="Linked Cell 2" xfId="303" xr:uid="{00000000-0005-0000-0000-0000B7010000}"/>
    <cellStyle name="Matrix" xfId="304" xr:uid="{00000000-0005-0000-0000-0000B8010000}"/>
    <cellStyle name="Matrix 2" xfId="305" xr:uid="{00000000-0005-0000-0000-0000B9010000}"/>
    <cellStyle name="Matrix 3" xfId="306" xr:uid="{00000000-0005-0000-0000-0000BA010000}"/>
    <cellStyle name="měny_Bill of Material" xfId="307" xr:uid="{00000000-0005-0000-0000-0000BB010000}"/>
    <cellStyle name="Neutral 2" xfId="308" xr:uid="{00000000-0005-0000-0000-0000BC010000}"/>
    <cellStyle name="Normál" xfId="0" builtinId="0"/>
    <cellStyle name="Normál 10" xfId="15" xr:uid="{00000000-0005-0000-0000-0000BE010000}"/>
    <cellStyle name="Normál 10 2" xfId="309" xr:uid="{00000000-0005-0000-0000-0000BF010000}"/>
    <cellStyle name="Normál 11" xfId="310" xr:uid="{00000000-0005-0000-0000-0000C0010000}"/>
    <cellStyle name="Normál 11 2" xfId="311" xr:uid="{00000000-0005-0000-0000-0000C1010000}"/>
    <cellStyle name="Normál 12" xfId="312" xr:uid="{00000000-0005-0000-0000-0000C2010000}"/>
    <cellStyle name="Normál 13" xfId="313" xr:uid="{00000000-0005-0000-0000-0000C3010000}"/>
    <cellStyle name="Normál 14" xfId="314" xr:uid="{00000000-0005-0000-0000-0000C4010000}"/>
    <cellStyle name="Normál 15" xfId="315" xr:uid="{00000000-0005-0000-0000-0000C5010000}"/>
    <cellStyle name="Normál 15 2" xfId="316" xr:uid="{00000000-0005-0000-0000-0000C6010000}"/>
    <cellStyle name="Normál 16" xfId="9" xr:uid="{00000000-0005-0000-0000-0000C7010000}"/>
    <cellStyle name="Normál 17" xfId="7" xr:uid="{00000000-0005-0000-0000-0000C8010000}"/>
    <cellStyle name="Normál 18" xfId="28" xr:uid="{00000000-0005-0000-0000-0000C9010000}"/>
    <cellStyle name="Normál 19" xfId="317" xr:uid="{00000000-0005-0000-0000-0000CA010000}"/>
    <cellStyle name="Normal 2" xfId="318" xr:uid="{00000000-0005-0000-0000-0000CB010000}"/>
    <cellStyle name="Normál 2" xfId="11" xr:uid="{00000000-0005-0000-0000-0000CC010000}"/>
    <cellStyle name="Normal 2 10" xfId="319" xr:uid="{00000000-0005-0000-0000-0000CD010000}"/>
    <cellStyle name="Normál 2 10" xfId="6" xr:uid="{00000000-0005-0000-0000-0000CE010000}"/>
    <cellStyle name="Normal 2 11" xfId="320" xr:uid="{00000000-0005-0000-0000-0000CF010000}"/>
    <cellStyle name="Normál 2 11" xfId="321" xr:uid="{00000000-0005-0000-0000-0000D0010000}"/>
    <cellStyle name="Normal 2 12" xfId="322" xr:uid="{00000000-0005-0000-0000-0000D1010000}"/>
    <cellStyle name="Normál 2 12" xfId="323" xr:uid="{00000000-0005-0000-0000-0000D2010000}"/>
    <cellStyle name="Normal 2 13" xfId="324" xr:uid="{00000000-0005-0000-0000-0000D3010000}"/>
    <cellStyle name="Normál 2 13" xfId="325" xr:uid="{00000000-0005-0000-0000-0000D4010000}"/>
    <cellStyle name="Normal 2 14" xfId="326" xr:uid="{00000000-0005-0000-0000-0000D5010000}"/>
    <cellStyle name="Normál 2 14" xfId="327" xr:uid="{00000000-0005-0000-0000-0000D6010000}"/>
    <cellStyle name="Normal 2 15" xfId="328" xr:uid="{00000000-0005-0000-0000-0000D7010000}"/>
    <cellStyle name="Normál 2 15" xfId="329" xr:uid="{00000000-0005-0000-0000-0000D8010000}"/>
    <cellStyle name="Normal 2 16" xfId="330" xr:uid="{00000000-0005-0000-0000-0000D9010000}"/>
    <cellStyle name="Normál 2 16" xfId="331" xr:uid="{00000000-0005-0000-0000-0000DA010000}"/>
    <cellStyle name="Normal 2 17" xfId="332" xr:uid="{00000000-0005-0000-0000-0000DB010000}"/>
    <cellStyle name="Normál 2 17" xfId="333" xr:uid="{00000000-0005-0000-0000-0000DC010000}"/>
    <cellStyle name="Normál 2 173" xfId="334" xr:uid="{00000000-0005-0000-0000-0000DD010000}"/>
    <cellStyle name="Normal 2 18" xfId="335" xr:uid="{00000000-0005-0000-0000-0000DE010000}"/>
    <cellStyle name="Normál 2 18" xfId="336" xr:uid="{00000000-0005-0000-0000-0000DF010000}"/>
    <cellStyle name="Normal 2 19" xfId="337" xr:uid="{00000000-0005-0000-0000-0000E0010000}"/>
    <cellStyle name="Normál 2 19" xfId="338" xr:uid="{00000000-0005-0000-0000-0000E1010000}"/>
    <cellStyle name="Normal 2 2" xfId="339" xr:uid="{00000000-0005-0000-0000-0000E2010000}"/>
    <cellStyle name="Normál 2 2" xfId="340" xr:uid="{00000000-0005-0000-0000-0000E3010000}"/>
    <cellStyle name="Normál 2 2 2" xfId="341" xr:uid="{00000000-0005-0000-0000-0000E4010000}"/>
    <cellStyle name="Normal 2 20" xfId="342" xr:uid="{00000000-0005-0000-0000-0000E5010000}"/>
    <cellStyle name="Normál 2 20" xfId="343" xr:uid="{00000000-0005-0000-0000-0000E6010000}"/>
    <cellStyle name="Normal 2 21" xfId="344" xr:uid="{00000000-0005-0000-0000-0000E7010000}"/>
    <cellStyle name="Normál 2 21" xfId="345" xr:uid="{00000000-0005-0000-0000-0000E8010000}"/>
    <cellStyle name="Normal 2 22" xfId="346" xr:uid="{00000000-0005-0000-0000-0000E9010000}"/>
    <cellStyle name="Normál 2 22" xfId="347" xr:uid="{00000000-0005-0000-0000-0000EA010000}"/>
    <cellStyle name="Normal 2 23" xfId="348" xr:uid="{00000000-0005-0000-0000-0000EB010000}"/>
    <cellStyle name="Normál 2 23" xfId="349" xr:uid="{00000000-0005-0000-0000-0000EC010000}"/>
    <cellStyle name="Normal 2 24" xfId="350" xr:uid="{00000000-0005-0000-0000-0000ED010000}"/>
    <cellStyle name="Normál 2 24" xfId="351" xr:uid="{00000000-0005-0000-0000-0000EE010000}"/>
    <cellStyle name="Normal 2 25" xfId="352" xr:uid="{00000000-0005-0000-0000-0000EF010000}"/>
    <cellStyle name="Normál 2 25" xfId="353" xr:uid="{00000000-0005-0000-0000-0000F0010000}"/>
    <cellStyle name="Normál 2 26" xfId="354" xr:uid="{00000000-0005-0000-0000-0000F1010000}"/>
    <cellStyle name="Normál 2 27" xfId="355" xr:uid="{00000000-0005-0000-0000-0000F2010000}"/>
    <cellStyle name="Normál 2 28" xfId="356" xr:uid="{00000000-0005-0000-0000-0000F3010000}"/>
    <cellStyle name="Normál 2 29" xfId="357" xr:uid="{00000000-0005-0000-0000-0000F4010000}"/>
    <cellStyle name="Normal 2 3" xfId="358" xr:uid="{00000000-0005-0000-0000-0000F5010000}"/>
    <cellStyle name="Normál 2 3" xfId="359" xr:uid="{00000000-0005-0000-0000-0000F6010000}"/>
    <cellStyle name="Normál 2 30" xfId="31" xr:uid="{00000000-0005-0000-0000-0000F7010000}"/>
    <cellStyle name="Normál 2 31" xfId="360" xr:uid="{00000000-0005-0000-0000-0000F8010000}"/>
    <cellStyle name="Normál 2 32" xfId="492" xr:uid="{00000000-0005-0000-0000-0000F9010000}"/>
    <cellStyle name="Normál 2 33" xfId="493" xr:uid="{00000000-0005-0000-0000-0000FA010000}"/>
    <cellStyle name="Normál 2 34" xfId="494" xr:uid="{00000000-0005-0000-0000-0000FB010000}"/>
    <cellStyle name="Normál 2 35" xfId="495" xr:uid="{00000000-0005-0000-0000-0000FC010000}"/>
    <cellStyle name="Normál 2 36" xfId="496" xr:uid="{00000000-0005-0000-0000-0000FD010000}"/>
    <cellStyle name="Normál 2 37" xfId="497" xr:uid="{00000000-0005-0000-0000-0000FE010000}"/>
    <cellStyle name="Normal 2 4" xfId="361" xr:uid="{00000000-0005-0000-0000-0000FF010000}"/>
    <cellStyle name="Normál 2 4" xfId="362" xr:uid="{00000000-0005-0000-0000-000000020000}"/>
    <cellStyle name="Normal 2 5" xfId="363" xr:uid="{00000000-0005-0000-0000-000001020000}"/>
    <cellStyle name="Normál 2 5" xfId="364" xr:uid="{00000000-0005-0000-0000-000002020000}"/>
    <cellStyle name="Normal 2 6" xfId="365" xr:uid="{00000000-0005-0000-0000-000003020000}"/>
    <cellStyle name="Normál 2 6" xfId="366" xr:uid="{00000000-0005-0000-0000-000004020000}"/>
    <cellStyle name="Normal 2 7" xfId="367" xr:uid="{00000000-0005-0000-0000-000005020000}"/>
    <cellStyle name="Normál 2 7" xfId="368" xr:uid="{00000000-0005-0000-0000-000006020000}"/>
    <cellStyle name="Normal 2 8" xfId="369" xr:uid="{00000000-0005-0000-0000-000007020000}"/>
    <cellStyle name="Normál 2 8" xfId="370" xr:uid="{00000000-0005-0000-0000-000008020000}"/>
    <cellStyle name="Normal 2 9" xfId="371" xr:uid="{00000000-0005-0000-0000-000009020000}"/>
    <cellStyle name="Normál 2 9" xfId="372" xr:uid="{00000000-0005-0000-0000-00000A020000}"/>
    <cellStyle name="Normál 20" xfId="24" xr:uid="{00000000-0005-0000-0000-00000B020000}"/>
    <cellStyle name="Normál 21" xfId="4" xr:uid="{00000000-0005-0000-0000-00000C020000}"/>
    <cellStyle name="Normál 22" xfId="373" xr:uid="{00000000-0005-0000-0000-00000D020000}"/>
    <cellStyle name="Normál 282" xfId="374" xr:uid="{00000000-0005-0000-0000-00000E020000}"/>
    <cellStyle name="Normál 3" xfId="27" xr:uid="{00000000-0005-0000-0000-00000F020000}"/>
    <cellStyle name="Normál 3 2" xfId="376" xr:uid="{00000000-0005-0000-0000-000010020000}"/>
    <cellStyle name="Normál 3 3" xfId="377" xr:uid="{00000000-0005-0000-0000-000011020000}"/>
    <cellStyle name="Normál 3 4" xfId="10" xr:uid="{00000000-0005-0000-0000-000012020000}"/>
    <cellStyle name="Normál 3 5" xfId="375" xr:uid="{00000000-0005-0000-0000-000013020000}"/>
    <cellStyle name="Normál 323" xfId="378" xr:uid="{00000000-0005-0000-0000-000014020000}"/>
    <cellStyle name="Normál 4" xfId="379" xr:uid="{00000000-0005-0000-0000-000015020000}"/>
    <cellStyle name="Normál 4 2" xfId="380" xr:uid="{00000000-0005-0000-0000-000016020000}"/>
    <cellStyle name="Normál 4 3" xfId="381" xr:uid="{00000000-0005-0000-0000-000017020000}"/>
    <cellStyle name="Normál 4 4" xfId="382" xr:uid="{00000000-0005-0000-0000-000018020000}"/>
    <cellStyle name="Normál 4_Kisújszállás_1455_alépítmény_építés_főanyag" xfId="383" xr:uid="{00000000-0005-0000-0000-000019020000}"/>
    <cellStyle name="Normál 5" xfId="384" xr:uid="{00000000-0005-0000-0000-00001A020000}"/>
    <cellStyle name="Normál 5 2" xfId="385" xr:uid="{00000000-0005-0000-0000-00001B020000}"/>
    <cellStyle name="Normál 5 3" xfId="386" xr:uid="{00000000-0005-0000-0000-00001C020000}"/>
    <cellStyle name="Normál 5_Egységtétel_20170912" xfId="387" xr:uid="{00000000-0005-0000-0000-00001D020000}"/>
    <cellStyle name="Normál 6" xfId="388" xr:uid="{00000000-0005-0000-0000-00001E020000}"/>
    <cellStyle name="Normál 6 2" xfId="389" xr:uid="{00000000-0005-0000-0000-00001F020000}"/>
    <cellStyle name="Normál 6 3" xfId="390" xr:uid="{00000000-0005-0000-0000-000020020000}"/>
    <cellStyle name="Normál 6_Egységtétel_20170912" xfId="391" xr:uid="{00000000-0005-0000-0000-000021020000}"/>
    <cellStyle name="Normál 7" xfId="392" xr:uid="{00000000-0005-0000-0000-000022020000}"/>
    <cellStyle name="Normál 7 2" xfId="393" xr:uid="{00000000-0005-0000-0000-000023020000}"/>
    <cellStyle name="Normál 8" xfId="394" xr:uid="{00000000-0005-0000-0000-000024020000}"/>
    <cellStyle name="Normál 8 2" xfId="395" xr:uid="{00000000-0005-0000-0000-000025020000}"/>
    <cellStyle name="Normál 9" xfId="396" xr:uid="{00000000-0005-0000-0000-000026020000}"/>
    <cellStyle name="Normal_#26-PSS Rev and Drivers " xfId="397" xr:uid="{00000000-0005-0000-0000-000027020000}"/>
    <cellStyle name="Normál_Statika, építészet (Móvár, Tesco)" xfId="8" xr:uid="{00000000-0005-0000-0000-000028020000}"/>
    <cellStyle name="normální_Bill of Material" xfId="398" xr:uid="{00000000-0005-0000-0000-000029020000}"/>
    <cellStyle name="Note" xfId="399" xr:uid="{00000000-0005-0000-0000-00002A020000}"/>
    <cellStyle name="Note 2" xfId="400" xr:uid="{00000000-0005-0000-0000-00002B020000}"/>
    <cellStyle name="Note 3" xfId="401" xr:uid="{00000000-0005-0000-0000-00002C020000}"/>
    <cellStyle name="Note 4" xfId="402" xr:uid="{00000000-0005-0000-0000-00002D020000}"/>
    <cellStyle name="Note 5" xfId="403" xr:uid="{00000000-0005-0000-0000-00002E020000}"/>
    <cellStyle name="Note 6" xfId="404" xr:uid="{00000000-0005-0000-0000-00002F020000}"/>
    <cellStyle name="Note 7" xfId="405" xr:uid="{00000000-0005-0000-0000-000030020000}"/>
    <cellStyle name="Note 8" xfId="406" xr:uid="{00000000-0005-0000-0000-000031020000}"/>
    <cellStyle name="Option" xfId="407" xr:uid="{00000000-0005-0000-0000-000032020000}"/>
    <cellStyle name="OptionHeading" xfId="408" xr:uid="{00000000-0005-0000-0000-000033020000}"/>
    <cellStyle name="OptionHeading2" xfId="409" xr:uid="{00000000-0005-0000-0000-000034020000}"/>
    <cellStyle name="Output 2" xfId="410" xr:uid="{00000000-0005-0000-0000-000035020000}"/>
    <cellStyle name="Összesen 2" xfId="411" xr:uid="{00000000-0005-0000-0000-000036020000}"/>
    <cellStyle name="PÄÄSUMMA" xfId="412" xr:uid="{00000000-0005-0000-0000-000037020000}"/>
    <cellStyle name="PÄÄSUMMA 2" xfId="413" xr:uid="{00000000-0005-0000-0000-000038020000}"/>
    <cellStyle name="PÄÄSUMMA 3" xfId="414" xr:uid="{00000000-0005-0000-0000-000039020000}"/>
    <cellStyle name="Pénznem 2" xfId="415" xr:uid="{00000000-0005-0000-0000-00003A020000}"/>
    <cellStyle name="Pénznem 2 2" xfId="416" xr:uid="{00000000-0005-0000-0000-00003B020000}"/>
    <cellStyle name="Pénznem 2 3" xfId="417" xr:uid="{00000000-0005-0000-0000-00003C020000}"/>
    <cellStyle name="Pénznem 3" xfId="418" xr:uid="{00000000-0005-0000-0000-00003D020000}"/>
    <cellStyle name="Pénznem 3 2" xfId="419" xr:uid="{00000000-0005-0000-0000-00003E020000}"/>
    <cellStyle name="Pénznem 4" xfId="420" xr:uid="{00000000-0005-0000-0000-00003F020000}"/>
    <cellStyle name="Pénznem 5" xfId="421" xr:uid="{00000000-0005-0000-0000-000040020000}"/>
    <cellStyle name="Pénznem 6" xfId="422" xr:uid="{00000000-0005-0000-0000-000041020000}"/>
    <cellStyle name="Percent [0]" xfId="423" xr:uid="{00000000-0005-0000-0000-000042020000}"/>
    <cellStyle name="Percent [00]" xfId="424" xr:uid="{00000000-0005-0000-0000-000043020000}"/>
    <cellStyle name="Percent_#6 Temps &amp; Contractors" xfId="425" xr:uid="{00000000-0005-0000-0000-000044020000}"/>
    <cellStyle name="Popis" xfId="426" xr:uid="{00000000-0005-0000-0000-000045020000}"/>
    <cellStyle name="PrePop Currency (0)" xfId="427" xr:uid="{00000000-0005-0000-0000-000046020000}"/>
    <cellStyle name="PrePop Currency (2)" xfId="428" xr:uid="{00000000-0005-0000-0000-000047020000}"/>
    <cellStyle name="PrePop Units (0)" xfId="429" xr:uid="{00000000-0005-0000-0000-000048020000}"/>
    <cellStyle name="PrePop Units (1)" xfId="430" xr:uid="{00000000-0005-0000-0000-000049020000}"/>
    <cellStyle name="PrePop Units (2)" xfId="431" xr:uid="{00000000-0005-0000-0000-00004A020000}"/>
    <cellStyle name="Price" xfId="432" xr:uid="{00000000-0005-0000-0000-00004B020000}"/>
    <cellStyle name="ProductClass" xfId="433" xr:uid="{00000000-0005-0000-0000-00004C020000}"/>
    <cellStyle name="ProductClass 2" xfId="434" xr:uid="{00000000-0005-0000-0000-00004D020000}"/>
    <cellStyle name="ProductClass 3" xfId="435" xr:uid="{00000000-0005-0000-0000-00004E020000}"/>
    <cellStyle name="ProductType" xfId="436" xr:uid="{00000000-0005-0000-0000-00004F020000}"/>
    <cellStyle name="PSChar" xfId="437" xr:uid="{00000000-0005-0000-0000-000050020000}"/>
    <cellStyle name="PSChar 2" xfId="438" xr:uid="{00000000-0005-0000-0000-000051020000}"/>
    <cellStyle name="PSChar 3" xfId="439" xr:uid="{00000000-0005-0000-0000-000052020000}"/>
    <cellStyle name="PSDate" xfId="440" xr:uid="{00000000-0005-0000-0000-000053020000}"/>
    <cellStyle name="PSDate 2" xfId="441" xr:uid="{00000000-0005-0000-0000-000054020000}"/>
    <cellStyle name="PSDate 3" xfId="442" xr:uid="{00000000-0005-0000-0000-000055020000}"/>
    <cellStyle name="PSDec" xfId="443" xr:uid="{00000000-0005-0000-0000-000056020000}"/>
    <cellStyle name="PSDec 2" xfId="444" xr:uid="{00000000-0005-0000-0000-000057020000}"/>
    <cellStyle name="PSDec 3" xfId="445" xr:uid="{00000000-0005-0000-0000-000058020000}"/>
    <cellStyle name="PSHeading" xfId="446" xr:uid="{00000000-0005-0000-0000-000059020000}"/>
    <cellStyle name="PSInt" xfId="447" xr:uid="{00000000-0005-0000-0000-00005A020000}"/>
    <cellStyle name="PSInt 2" xfId="448" xr:uid="{00000000-0005-0000-0000-00005B020000}"/>
    <cellStyle name="PSInt 3" xfId="449" xr:uid="{00000000-0005-0000-0000-00005C020000}"/>
    <cellStyle name="Red Text" xfId="450" xr:uid="{00000000-0005-0000-0000-00005D020000}"/>
    <cellStyle name="ResellerType" xfId="451" xr:uid="{00000000-0005-0000-0000-00005E020000}"/>
    <cellStyle name="SALLITTU" xfId="452" xr:uid="{00000000-0005-0000-0000-00005F020000}"/>
    <cellStyle name="Sledovaný hypertextový odkaz" xfId="453" xr:uid="{00000000-0005-0000-0000-000060020000}"/>
    <cellStyle name="Sorszám" xfId="454" xr:uid="{00000000-0005-0000-0000-000061020000}"/>
    <cellStyle name="Standard_Branchen" xfId="455" xr:uid="{00000000-0005-0000-0000-000062020000}"/>
    <cellStyle name="Stílus 1" xfId="30" xr:uid="{00000000-0005-0000-0000-000063020000}"/>
    <cellStyle name="Stílus 1 2" xfId="456" xr:uid="{00000000-0005-0000-0000-000064020000}"/>
    <cellStyle name="Stílus 1 3" xfId="457" xr:uid="{00000000-0005-0000-0000-000065020000}"/>
    <cellStyle name="Stílus 1_Debrecen_Petőfi_tér_IKK_Önkormányzati_alép_hálózat_építés_költségvetés" xfId="458" xr:uid="{00000000-0005-0000-0000-000066020000}"/>
    <cellStyle name="Stílus 5" xfId="459" xr:uid="{00000000-0005-0000-0000-000067020000}"/>
    <cellStyle name="Stílus 5 10" xfId="598" xr:uid="{00000000-0005-0000-0000-000068020000}"/>
    <cellStyle name="Stílus 5 11" xfId="633" xr:uid="{00000000-0005-0000-0000-000069020000}"/>
    <cellStyle name="Stílus 5 12" xfId="531" xr:uid="{00000000-0005-0000-0000-00006A020000}"/>
    <cellStyle name="Stílus 5 13" xfId="543" xr:uid="{00000000-0005-0000-0000-00006B020000}"/>
    <cellStyle name="Stílus 5 14" xfId="643" xr:uid="{00000000-0005-0000-0000-00006C020000}"/>
    <cellStyle name="Stílus 5 15" xfId="535" xr:uid="{00000000-0005-0000-0000-00006D020000}"/>
    <cellStyle name="Stílus 5 16" xfId="671" xr:uid="{00000000-0005-0000-0000-00006E020000}"/>
    <cellStyle name="Stílus 5 17" xfId="669" xr:uid="{00000000-0005-0000-0000-00006F020000}"/>
    <cellStyle name="Stílus 5 2" xfId="460" xr:uid="{00000000-0005-0000-0000-000070020000}"/>
    <cellStyle name="Stílus 5 2 10" xfId="550" xr:uid="{00000000-0005-0000-0000-000071020000}"/>
    <cellStyle name="Stílus 5 2 11" xfId="634" xr:uid="{00000000-0005-0000-0000-000072020000}"/>
    <cellStyle name="Stílus 5 2 12" xfId="540" xr:uid="{00000000-0005-0000-0000-000073020000}"/>
    <cellStyle name="Stílus 5 2 13" xfId="600" xr:uid="{00000000-0005-0000-0000-000074020000}"/>
    <cellStyle name="Stílus 5 2 14" xfId="644" xr:uid="{00000000-0005-0000-0000-000075020000}"/>
    <cellStyle name="Stílus 5 2 15" xfId="589" xr:uid="{00000000-0005-0000-0000-000076020000}"/>
    <cellStyle name="Stílus 5 2 16" xfId="672" xr:uid="{00000000-0005-0000-0000-000077020000}"/>
    <cellStyle name="Stílus 5 2 17" xfId="670" xr:uid="{00000000-0005-0000-0000-000078020000}"/>
    <cellStyle name="Stílus 5 2 2" xfId="522" xr:uid="{00000000-0005-0000-0000-000079020000}"/>
    <cellStyle name="Stílus 5 2 3" xfId="518" xr:uid="{00000000-0005-0000-0000-00007A020000}"/>
    <cellStyle name="Stílus 5 2 4" xfId="516" xr:uid="{00000000-0005-0000-0000-00007B020000}"/>
    <cellStyle name="Stílus 5 2 5" xfId="607" xr:uid="{00000000-0005-0000-0000-00007C020000}"/>
    <cellStyle name="Stílus 5 2 6" xfId="602" xr:uid="{00000000-0005-0000-0000-00007D020000}"/>
    <cellStyle name="Stílus 5 2 7" xfId="596" xr:uid="{00000000-0005-0000-0000-00007E020000}"/>
    <cellStyle name="Stílus 5 2 8" xfId="592" xr:uid="{00000000-0005-0000-0000-00007F020000}"/>
    <cellStyle name="Stílus 5 2 9" xfId="547" xr:uid="{00000000-0005-0000-0000-000080020000}"/>
    <cellStyle name="Stílus 5 3" xfId="521" xr:uid="{00000000-0005-0000-0000-000081020000}"/>
    <cellStyle name="Stílus 5 4" xfId="517" xr:uid="{00000000-0005-0000-0000-000082020000}"/>
    <cellStyle name="Stílus 5 5" xfId="515" xr:uid="{00000000-0005-0000-0000-000083020000}"/>
    <cellStyle name="Stílus 5 6" xfId="601" xr:uid="{00000000-0005-0000-0000-000084020000}"/>
    <cellStyle name="Stílus 5 7" xfId="595" xr:uid="{00000000-0005-0000-0000-000085020000}"/>
    <cellStyle name="Stílus 5 8" xfId="591" xr:uid="{00000000-0005-0000-0000-000086020000}"/>
    <cellStyle name="Stílus 5 9" xfId="548" xr:uid="{00000000-0005-0000-0000-000087020000}"/>
    <cellStyle name="Style 1" xfId="461" xr:uid="{00000000-0005-0000-0000-000088020000}"/>
    <cellStyle name="SUMMARY" xfId="462" xr:uid="{00000000-0005-0000-0000-000089020000}"/>
    <cellStyle name="tabel" xfId="463" xr:uid="{00000000-0005-0000-0000-00008A020000}"/>
    <cellStyle name="Text Indent A" xfId="464" xr:uid="{00000000-0005-0000-0000-00008B020000}"/>
    <cellStyle name="Text Indent B" xfId="465" xr:uid="{00000000-0005-0000-0000-00008C020000}"/>
    <cellStyle name="Text Indent C" xfId="466" xr:uid="{00000000-0005-0000-0000-00008D020000}"/>
    <cellStyle name="TípusLeírás" xfId="467" xr:uid="{00000000-0005-0000-0000-00008E020000}"/>
    <cellStyle name="Titel" xfId="468" xr:uid="{00000000-0005-0000-0000-00008F020000}"/>
    <cellStyle name="Title 2" xfId="469" xr:uid="{00000000-0005-0000-0000-000090020000}"/>
    <cellStyle name="Title 3" xfId="470" xr:uid="{00000000-0005-0000-0000-000091020000}"/>
    <cellStyle name="Total" xfId="471" xr:uid="{00000000-0005-0000-0000-000092020000}"/>
    <cellStyle name="Total 2" xfId="472" xr:uid="{00000000-0005-0000-0000-000093020000}"/>
    <cellStyle name="Törölt" xfId="473" xr:uid="{00000000-0005-0000-0000-000094020000}"/>
    <cellStyle name="Tusental (0)_laroux" xfId="474" xr:uid="{00000000-0005-0000-0000-000095020000}"/>
    <cellStyle name="Tusental_laroux" xfId="475" xr:uid="{00000000-0005-0000-0000-000096020000}"/>
    <cellStyle name="Unit" xfId="476" xr:uid="{00000000-0005-0000-0000-000097020000}"/>
    <cellStyle name="Überschrift" xfId="477" xr:uid="{00000000-0005-0000-0000-000098020000}"/>
    <cellStyle name="Valuta (0)_laroux" xfId="478" xr:uid="{00000000-0005-0000-0000-000099020000}"/>
    <cellStyle name="Vertical" xfId="479" xr:uid="{00000000-0005-0000-0000-00009A020000}"/>
    <cellStyle name="Vertical 2" xfId="480" xr:uid="{00000000-0005-0000-0000-00009B020000}"/>
    <cellStyle name="Vertical 3" xfId="481" xr:uid="{00000000-0005-0000-0000-00009C020000}"/>
    <cellStyle name="VSZCÍM" xfId="482" xr:uid="{00000000-0005-0000-0000-00009D020000}"/>
    <cellStyle name="VSZCÍM 2" xfId="483" xr:uid="{00000000-0005-0000-0000-00009E020000}"/>
    <cellStyle name="VSZCÍM 3" xfId="484" xr:uid="{00000000-0005-0000-0000-00009F020000}"/>
    <cellStyle name="VSZCÍM 4" xfId="18" xr:uid="{00000000-0005-0000-0000-0000A0020000}"/>
    <cellStyle name="VSZCÍMSZUM" xfId="19" xr:uid="{00000000-0005-0000-0000-0000A1020000}"/>
    <cellStyle name="Währung [0]_OFFICE_" xfId="485" xr:uid="{00000000-0005-0000-0000-0000A2020000}"/>
    <cellStyle name="Währung_OFFICE_" xfId="486" xr:uid="{00000000-0005-0000-0000-0000A3020000}"/>
    <cellStyle name="Warning Text 2" xfId="487" xr:uid="{00000000-0005-0000-0000-0000A4020000}"/>
    <cellStyle name="WithBackColor" xfId="488" xr:uid="{00000000-0005-0000-0000-0000A5020000}"/>
  </cellStyles>
  <dxfs count="0"/>
  <tableStyles count="0" defaultTableStyle="TableStyleMedium2" defaultPivotStyle="PivotStyleLight16"/>
  <colors>
    <mruColors>
      <color rgb="FF00FF00"/>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Q:\ABA\Generaltender\2.fordulo\gentender_2_teteles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Q:\V&#225;llalkoz&#225;si%20oszt&#225;ly\Herceghalom-Konferencia%20Hotel\2.Hotel%20szerkezete\Aj&#225;nlat\I.m&#243;d._aj&#225;nlat\szorozhat&#243;\Herceghalom%20Abacus%20hotel%20szerkezet&#233;p&#237;t&#233;s_I.m&#243;d._aj&#225;nlat_2007081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0.6\projektek\ABA\Generaltender\2.fordulo\gentender_2_teteles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őfőösszesítő"/>
      <sheetName val="Főösszesítő"/>
      <sheetName val="Alternatíva"/>
      <sheetName val="Felvonulás, organizáció"/>
      <sheetName val="Tartószerkezet összesítő"/>
      <sheetName val="Tartószerkezet"/>
      <sheetName val="Építészet összesítő"/>
      <sheetName val="Építészet"/>
      <sheetName val="Belsőépítészet összesítő"/>
      <sheetName val="Belsőépítészet"/>
      <sheetName val="Épületgépészet összesítő"/>
      <sheetName val="Épületgépészet"/>
      <sheetName val="Épületvillamosság összesítő"/>
      <sheetName val="Épületvillamosság"/>
      <sheetName val="Konyhatechnológia"/>
      <sheetName val="Uszodatechnológia összesítő"/>
      <sheetName val="Uszodatechnológia"/>
      <sheetName val="Felvonók"/>
      <sheetName val="Környezetrendezés összesítő"/>
      <sheetName val="Környezetrendezés1"/>
      <sheetName val="Környezetrendezés"/>
      <sheetName val="Útépítés összesítő"/>
      <sheetName val="Útépítés"/>
      <sheetName val="Közmű"/>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refreshError="1"/>
      <sheetData sheetId="19" refreshError="1"/>
      <sheetData sheetId="20" refreshError="1"/>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őösszesítő"/>
      <sheetName val="Észrevétel"/>
      <sheetName val="Ajánlati ár főösszesítő"/>
      <sheetName val="Összesítő"/>
      <sheetName val="Felvonulás"/>
      <sheetName val="Szerkezetépítés összesen"/>
      <sheetName val="Szerkezetépítés"/>
      <sheetName val="Szigetelés összesen"/>
      <sheetName val="Szigetelés"/>
    </sheetNames>
    <sheetDataSet>
      <sheetData sheetId="0"/>
      <sheetData sheetId="1"/>
      <sheetData sheetId="2"/>
      <sheetData sheetId="3"/>
      <sheetData sheetId="4">
        <row r="1">
          <cell r="K1">
            <v>1.1000000000000001</v>
          </cell>
        </row>
      </sheetData>
      <sheetData sheetId="5"/>
      <sheetData sheetId="6"/>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őfőösszesítő"/>
      <sheetName val="Főösszesítő"/>
      <sheetName val="Alternatíva"/>
      <sheetName val="Felvonulás, organizáció"/>
      <sheetName val="Tartószerkezet összesítő"/>
      <sheetName val="Tartószerkezet"/>
      <sheetName val="Építészet összesítő"/>
      <sheetName val="Építészet"/>
      <sheetName val="Belsőépítészet összesítő"/>
      <sheetName val="Belsőépítészet"/>
      <sheetName val="Épületgépészet összesítő"/>
      <sheetName val="Épületgépészet"/>
      <sheetName val="Épületvillamosság összesítő"/>
      <sheetName val="Épületvillamosság"/>
      <sheetName val="Konyhatechnológia"/>
      <sheetName val="Uszodatechnológia összesítő"/>
      <sheetName val="Uszodatechnológia"/>
      <sheetName val="Felvonók"/>
      <sheetName val="Környezetrendezés összesítő"/>
      <sheetName val="Környezetrendezés1"/>
      <sheetName val="Környezetrendezés"/>
      <sheetName val="Útépítés összesítő"/>
      <sheetName val="Útépítés"/>
      <sheetName val="Közmű"/>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refreshError="1"/>
      <sheetData sheetId="19" refreshError="1"/>
      <sheetData sheetId="20" refreshError="1"/>
      <sheetData sheetId="21"/>
      <sheetData sheetId="22"/>
      <sheetData sheetId="23"/>
    </sheetDataSet>
  </externalBook>
</externalLink>
</file>

<file path=xl/theme/theme1.xml><?xml version="1.0" encoding="utf-8"?>
<a:theme xmlns:a="http://schemas.openxmlformats.org/drawingml/2006/main" name="Office-té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R2149"/>
  <sheetViews>
    <sheetView tabSelected="1" zoomScale="70" zoomScaleNormal="70" workbookViewId="0">
      <pane ySplit="3" topLeftCell="A4" activePane="bottomLeft" state="frozen"/>
      <selection pane="bottomLeft" activeCell="K28" sqref="K28"/>
    </sheetView>
  </sheetViews>
  <sheetFormatPr defaultColWidth="14.42578125" defaultRowHeight="15" outlineLevelRow="4"/>
  <cols>
    <col min="1" max="1" width="14.85546875" style="38" customWidth="1"/>
    <col min="2" max="2" width="18.28515625" style="127" customWidth="1"/>
    <col min="3" max="3" width="49.85546875" style="127" customWidth="1"/>
    <col min="4" max="4" width="10.7109375" style="127" customWidth="1"/>
    <col min="5" max="5" width="7.85546875" style="605" customWidth="1"/>
    <col min="6" max="7" width="16.5703125" style="363" customWidth="1"/>
    <col min="8" max="10" width="16.5703125" style="127" customWidth="1"/>
    <col min="11" max="11" width="44.85546875" style="127" customWidth="1"/>
    <col min="12" max="12" width="22.7109375" style="127" customWidth="1"/>
    <col min="13" max="14" width="8.7109375" style="127" customWidth="1"/>
    <col min="15" max="15" width="78.42578125" style="127" customWidth="1"/>
    <col min="16" max="16384" width="14.42578125" style="127"/>
  </cols>
  <sheetData>
    <row r="1" spans="1:18" ht="16.5" customHeight="1"/>
    <row r="2" spans="1:18" s="9" customFormat="1" ht="30.75" customHeight="1">
      <c r="A2" s="128" t="s">
        <v>0</v>
      </c>
      <c r="B2" s="128" t="s">
        <v>1</v>
      </c>
      <c r="C2" s="128" t="s">
        <v>2</v>
      </c>
      <c r="D2" s="128" t="s">
        <v>3</v>
      </c>
      <c r="E2" s="128" t="s">
        <v>4</v>
      </c>
      <c r="F2" s="129" t="s">
        <v>5</v>
      </c>
      <c r="G2" s="129" t="s">
        <v>6</v>
      </c>
      <c r="H2" s="129" t="s">
        <v>7</v>
      </c>
      <c r="I2" s="129" t="s">
        <v>8</v>
      </c>
      <c r="J2" s="129" t="s">
        <v>9</v>
      </c>
      <c r="K2" s="491" t="s">
        <v>2456</v>
      </c>
    </row>
    <row r="3" spans="1:18" s="9" customFormat="1" ht="12.75" customHeight="1">
      <c r="A3" s="39"/>
      <c r="F3" s="367"/>
      <c r="G3" s="367"/>
    </row>
    <row r="4" spans="1:18" s="133" customFormat="1" ht="45" customHeight="1">
      <c r="A4" s="130" t="s">
        <v>1428</v>
      </c>
      <c r="B4" s="131"/>
      <c r="C4" s="131"/>
      <c r="D4" s="131"/>
      <c r="E4" s="606"/>
      <c r="F4" s="368"/>
      <c r="G4" s="368"/>
      <c r="H4" s="131"/>
      <c r="I4" s="131"/>
      <c r="J4" s="132"/>
    </row>
    <row r="6" spans="1:18" s="307" customFormat="1" ht="27" customHeight="1">
      <c r="A6" s="302">
        <v>0</v>
      </c>
      <c r="B6" s="303"/>
      <c r="C6" s="304" t="s">
        <v>2438</v>
      </c>
      <c r="D6" s="305"/>
      <c r="E6" s="607"/>
      <c r="F6" s="306"/>
      <c r="G6" s="306"/>
      <c r="H6" s="324"/>
      <c r="I6" s="324"/>
      <c r="J6" s="324"/>
      <c r="L6" s="140"/>
      <c r="M6" s="140"/>
      <c r="N6" s="140"/>
      <c r="O6" s="140"/>
      <c r="P6" s="140"/>
      <c r="Q6" s="140"/>
      <c r="R6" s="140"/>
    </row>
    <row r="7" spans="1:18" s="216" customFormat="1" ht="21" customHeight="1" outlineLevel="1">
      <c r="A7" s="230">
        <f>A6+100000</f>
        <v>100000</v>
      </c>
      <c r="B7" s="218"/>
      <c r="C7" s="219" t="s">
        <v>2394</v>
      </c>
      <c r="D7" s="218"/>
      <c r="E7" s="608"/>
      <c r="F7" s="218"/>
      <c r="G7" s="218"/>
      <c r="H7" s="220"/>
      <c r="I7" s="220"/>
      <c r="J7" s="220"/>
    </row>
    <row r="8" spans="1:18" s="216" customFormat="1" ht="25.5" outlineLevel="2">
      <c r="A8" s="3">
        <f>A7+1</f>
        <v>100001</v>
      </c>
      <c r="B8" s="13" t="s">
        <v>2031</v>
      </c>
      <c r="C8" s="14" t="s">
        <v>2395</v>
      </c>
      <c r="D8" s="13">
        <v>1</v>
      </c>
      <c r="E8" s="609" t="s">
        <v>11</v>
      </c>
      <c r="F8" s="16"/>
      <c r="G8" s="16"/>
      <c r="H8" s="16"/>
      <c r="I8" s="16"/>
      <c r="J8" s="16"/>
    </row>
    <row r="9" spans="1:18" s="216" customFormat="1" ht="38.25" outlineLevel="2">
      <c r="A9" s="3">
        <f t="shared" ref="A9:A25" si="0">A8+1</f>
        <v>100002</v>
      </c>
      <c r="B9" s="13" t="s">
        <v>2397</v>
      </c>
      <c r="C9" s="14" t="s">
        <v>2398</v>
      </c>
      <c r="D9" s="13">
        <v>1</v>
      </c>
      <c r="E9" s="609" t="s">
        <v>11</v>
      </c>
      <c r="F9" s="16"/>
      <c r="G9" s="16"/>
      <c r="H9" s="16"/>
      <c r="I9" s="16"/>
      <c r="J9" s="16"/>
      <c r="N9" s="440"/>
    </row>
    <row r="10" spans="1:18" s="216" customFormat="1" ht="25.5" outlineLevel="2">
      <c r="A10" s="3">
        <f t="shared" si="0"/>
        <v>100003</v>
      </c>
      <c r="B10" s="13" t="s">
        <v>2399</v>
      </c>
      <c r="C10" s="14" t="s">
        <v>2400</v>
      </c>
      <c r="D10" s="13">
        <v>1</v>
      </c>
      <c r="E10" s="609" t="s">
        <v>11</v>
      </c>
      <c r="F10" s="16"/>
      <c r="G10" s="16"/>
      <c r="H10" s="16"/>
      <c r="I10" s="16"/>
      <c r="J10" s="16"/>
      <c r="N10" s="440"/>
    </row>
    <row r="11" spans="1:18" s="216" customFormat="1" ht="51" outlineLevel="2">
      <c r="A11" s="3">
        <f t="shared" si="0"/>
        <v>100004</v>
      </c>
      <c r="B11" s="13" t="s">
        <v>2401</v>
      </c>
      <c r="C11" s="14" t="s">
        <v>2402</v>
      </c>
      <c r="D11" s="13">
        <v>1</v>
      </c>
      <c r="E11" s="609" t="s">
        <v>11</v>
      </c>
      <c r="F11" s="16"/>
      <c r="G11" s="16"/>
      <c r="H11" s="16"/>
      <c r="I11" s="16"/>
      <c r="J11" s="16"/>
      <c r="N11" s="440"/>
    </row>
    <row r="12" spans="1:18" s="216" customFormat="1" ht="18" customHeight="1" outlineLevel="2">
      <c r="A12" s="3">
        <f t="shared" si="0"/>
        <v>100005</v>
      </c>
      <c r="B12" s="13" t="s">
        <v>2403</v>
      </c>
      <c r="C12" s="14" t="s">
        <v>2404</v>
      </c>
      <c r="D12" s="13">
        <v>8</v>
      </c>
      <c r="E12" s="609" t="s">
        <v>2405</v>
      </c>
      <c r="F12" s="16"/>
      <c r="G12" s="16"/>
      <c r="H12" s="16"/>
      <c r="I12" s="16"/>
      <c r="J12" s="16"/>
    </row>
    <row r="13" spans="1:18" s="216" customFormat="1" ht="25.5" outlineLevel="2">
      <c r="A13" s="3">
        <f t="shared" si="0"/>
        <v>100006</v>
      </c>
      <c r="B13" s="13" t="s">
        <v>2406</v>
      </c>
      <c r="C13" s="14" t="s">
        <v>2407</v>
      </c>
      <c r="D13" s="13">
        <v>150</v>
      </c>
      <c r="E13" s="609" t="s">
        <v>10</v>
      </c>
      <c r="F13" s="16"/>
      <c r="G13" s="16"/>
      <c r="H13" s="16"/>
      <c r="I13" s="16"/>
      <c r="J13" s="16"/>
    </row>
    <row r="14" spans="1:18" s="216" customFormat="1" ht="12.75" outlineLevel="2">
      <c r="A14" s="3">
        <f t="shared" si="0"/>
        <v>100007</v>
      </c>
      <c r="B14" s="13" t="s">
        <v>2408</v>
      </c>
      <c r="C14" s="14" t="s">
        <v>2409</v>
      </c>
      <c r="D14" s="13">
        <v>1</v>
      </c>
      <c r="E14" s="609" t="s">
        <v>11</v>
      </c>
      <c r="F14" s="16"/>
      <c r="G14" s="16"/>
      <c r="H14" s="16"/>
      <c r="I14" s="16"/>
      <c r="J14" s="16"/>
    </row>
    <row r="15" spans="1:18" s="216" customFormat="1" ht="12.75" outlineLevel="2">
      <c r="A15" s="3">
        <f t="shared" si="0"/>
        <v>100008</v>
      </c>
      <c r="B15" s="13" t="s">
        <v>2410</v>
      </c>
      <c r="C15" s="14" t="s">
        <v>2411</v>
      </c>
      <c r="D15" s="13">
        <v>1</v>
      </c>
      <c r="E15" s="609" t="s">
        <v>11</v>
      </c>
      <c r="F15" s="16"/>
      <c r="G15" s="16"/>
      <c r="H15" s="16"/>
      <c r="I15" s="16"/>
      <c r="J15" s="16"/>
    </row>
    <row r="16" spans="1:18" s="216" customFormat="1" ht="12.75" outlineLevel="2">
      <c r="A16" s="3">
        <f t="shared" si="0"/>
        <v>100009</v>
      </c>
      <c r="B16" s="13" t="s">
        <v>2412</v>
      </c>
      <c r="C16" s="14" t="s">
        <v>2413</v>
      </c>
      <c r="D16" s="13">
        <v>12</v>
      </c>
      <c r="E16" s="609" t="s">
        <v>2396</v>
      </c>
      <c r="F16" s="16"/>
      <c r="G16" s="16"/>
      <c r="H16" s="16"/>
      <c r="I16" s="16"/>
      <c r="J16" s="16"/>
    </row>
    <row r="17" spans="1:10" s="216" customFormat="1" ht="12.75" outlineLevel="2">
      <c r="A17" s="3">
        <f t="shared" si="0"/>
        <v>100010</v>
      </c>
      <c r="B17" s="13" t="s">
        <v>2414</v>
      </c>
      <c r="C17" s="14" t="s">
        <v>2415</v>
      </c>
      <c r="D17" s="13">
        <v>560</v>
      </c>
      <c r="E17" s="609" t="s">
        <v>12</v>
      </c>
      <c r="F17" s="16"/>
      <c r="G17" s="16"/>
      <c r="H17" s="16"/>
      <c r="I17" s="16"/>
      <c r="J17" s="16"/>
    </row>
    <row r="18" spans="1:10" s="18" customFormat="1" ht="12.75" outlineLevel="2">
      <c r="A18" s="214">
        <f t="shared" si="0"/>
        <v>100011</v>
      </c>
      <c r="B18" s="221" t="s">
        <v>2416</v>
      </c>
      <c r="C18" s="224" t="s">
        <v>2417</v>
      </c>
      <c r="D18" s="221">
        <v>12</v>
      </c>
      <c r="E18" s="610" t="s">
        <v>2396</v>
      </c>
      <c r="F18" s="223"/>
      <c r="G18" s="223"/>
      <c r="H18" s="223"/>
      <c r="I18" s="223"/>
      <c r="J18" s="223"/>
    </row>
    <row r="19" spans="1:10" s="216" customFormat="1" ht="12.75" outlineLevel="2">
      <c r="A19" s="214">
        <f t="shared" si="0"/>
        <v>100012</v>
      </c>
      <c r="B19" s="221" t="s">
        <v>2418</v>
      </c>
      <c r="C19" s="224" t="s">
        <v>2432</v>
      </c>
      <c r="D19" s="221">
        <v>1</v>
      </c>
      <c r="E19" s="610" t="s">
        <v>11</v>
      </c>
      <c r="F19" s="223"/>
      <c r="G19" s="223"/>
      <c r="H19" s="223"/>
      <c r="I19" s="223"/>
      <c r="J19" s="223"/>
    </row>
    <row r="20" spans="1:10" s="216" customFormat="1" ht="12.75" outlineLevel="2">
      <c r="A20" s="214">
        <f t="shared" si="0"/>
        <v>100013</v>
      </c>
      <c r="B20" s="221" t="s">
        <v>2419</v>
      </c>
      <c r="C20" s="224" t="s">
        <v>2433</v>
      </c>
      <c r="D20" s="221">
        <v>1</v>
      </c>
      <c r="E20" s="610" t="s">
        <v>11</v>
      </c>
      <c r="F20" s="223"/>
      <c r="G20" s="223"/>
      <c r="H20" s="223"/>
      <c r="I20" s="223"/>
      <c r="J20" s="223"/>
    </row>
    <row r="21" spans="1:10" s="216" customFormat="1" ht="12.75" outlineLevel="2">
      <c r="A21" s="214">
        <f t="shared" si="0"/>
        <v>100014</v>
      </c>
      <c r="B21" s="221" t="s">
        <v>2420</v>
      </c>
      <c r="C21" s="224" t="s">
        <v>2434</v>
      </c>
      <c r="D21" s="221">
        <v>1</v>
      </c>
      <c r="E21" s="610" t="s">
        <v>11</v>
      </c>
      <c r="F21" s="223"/>
      <c r="G21" s="223"/>
      <c r="H21" s="223"/>
      <c r="I21" s="223"/>
      <c r="J21" s="223"/>
    </row>
    <row r="22" spans="1:10" s="216" customFormat="1" ht="12.75" outlineLevel="2">
      <c r="A22" s="214">
        <f t="shared" si="0"/>
        <v>100015</v>
      </c>
      <c r="B22" s="221" t="s">
        <v>2421</v>
      </c>
      <c r="C22" s="224" t="s">
        <v>2435</v>
      </c>
      <c r="D22" s="221">
        <v>1</v>
      </c>
      <c r="E22" s="610" t="s">
        <v>11</v>
      </c>
      <c r="F22" s="223"/>
      <c r="G22" s="223"/>
      <c r="H22" s="223"/>
      <c r="I22" s="223"/>
      <c r="J22" s="223"/>
    </row>
    <row r="23" spans="1:10" s="216" customFormat="1" ht="12.75" outlineLevel="2">
      <c r="A23" s="214">
        <f t="shared" si="0"/>
        <v>100016</v>
      </c>
      <c r="B23" s="221" t="s">
        <v>2422</v>
      </c>
      <c r="C23" s="224" t="s">
        <v>2423</v>
      </c>
      <c r="D23" s="221">
        <v>1</v>
      </c>
      <c r="E23" s="610" t="s">
        <v>11</v>
      </c>
      <c r="F23" s="223"/>
      <c r="G23" s="223"/>
      <c r="H23" s="223"/>
      <c r="I23" s="223"/>
      <c r="J23" s="223"/>
    </row>
    <row r="24" spans="1:10" s="216" customFormat="1" ht="12.75" outlineLevel="2">
      <c r="A24" s="214">
        <f t="shared" si="0"/>
        <v>100017</v>
      </c>
      <c r="B24" s="221" t="s">
        <v>2424</v>
      </c>
      <c r="C24" s="224" t="s">
        <v>2425</v>
      </c>
      <c r="D24" s="221">
        <v>1</v>
      </c>
      <c r="E24" s="610" t="s">
        <v>11</v>
      </c>
      <c r="F24" s="223"/>
      <c r="G24" s="223"/>
      <c r="H24" s="223"/>
      <c r="I24" s="223"/>
      <c r="J24" s="223"/>
    </row>
    <row r="25" spans="1:10" s="216" customFormat="1" ht="12.75" outlineLevel="2">
      <c r="A25" s="214">
        <f t="shared" si="0"/>
        <v>100018</v>
      </c>
      <c r="B25" s="221" t="s">
        <v>2436</v>
      </c>
      <c r="C25" s="224" t="s">
        <v>2437</v>
      </c>
      <c r="D25" s="221">
        <v>1</v>
      </c>
      <c r="E25" s="610" t="s">
        <v>11</v>
      </c>
      <c r="F25" s="223"/>
      <c r="G25" s="223"/>
      <c r="H25" s="223"/>
      <c r="I25" s="223"/>
      <c r="J25" s="223"/>
    </row>
    <row r="26" spans="1:10" s="139" customFormat="1" ht="27" customHeight="1">
      <c r="A26" s="134">
        <v>1000000</v>
      </c>
      <c r="B26" s="135"/>
      <c r="C26" s="136" t="s">
        <v>14</v>
      </c>
      <c r="D26" s="137"/>
      <c r="E26" s="607"/>
      <c r="F26" s="369"/>
      <c r="G26" s="369"/>
      <c r="H26" s="138"/>
      <c r="I26" s="138"/>
      <c r="J26" s="138"/>
    </row>
    <row r="27" spans="1:10" s="1" customFormat="1" ht="21" customHeight="1" outlineLevel="1">
      <c r="A27" s="40">
        <f>A26+100000</f>
        <v>1100000</v>
      </c>
      <c r="B27" s="10"/>
      <c r="C27" s="11" t="s">
        <v>15</v>
      </c>
      <c r="D27" s="10"/>
      <c r="E27" s="608"/>
      <c r="F27" s="370"/>
      <c r="G27" s="370"/>
      <c r="H27" s="12"/>
      <c r="I27" s="12"/>
      <c r="J27" s="12"/>
    </row>
    <row r="28" spans="1:10" s="8" customFormat="1" ht="51" outlineLevel="2">
      <c r="A28" s="3">
        <f>A27+1</f>
        <v>1100001</v>
      </c>
      <c r="B28" s="4" t="s">
        <v>16</v>
      </c>
      <c r="C28" s="5" t="s">
        <v>17</v>
      </c>
      <c r="D28" s="6">
        <v>809.6</v>
      </c>
      <c r="E28" s="611" t="s">
        <v>10</v>
      </c>
      <c r="F28" s="7"/>
      <c r="G28" s="7"/>
      <c r="H28" s="7"/>
      <c r="I28" s="7"/>
      <c r="J28" s="16"/>
    </row>
    <row r="29" spans="1:10" s="8" customFormat="1" ht="51" outlineLevel="2">
      <c r="A29" s="3">
        <f t="shared" ref="A29:A93" si="1">A28+1</f>
        <v>1100002</v>
      </c>
      <c r="B29" s="4" t="s">
        <v>18</v>
      </c>
      <c r="C29" s="5" t="s">
        <v>19</v>
      </c>
      <c r="D29" s="6">
        <v>6719.6</v>
      </c>
      <c r="E29" s="611" t="s">
        <v>10</v>
      </c>
      <c r="F29" s="7"/>
      <c r="G29" s="7"/>
      <c r="H29" s="7"/>
      <c r="I29" s="7"/>
      <c r="J29" s="16"/>
    </row>
    <row r="30" spans="1:10" s="8" customFormat="1" ht="51" outlineLevel="2">
      <c r="A30" s="3">
        <f t="shared" si="1"/>
        <v>1100003</v>
      </c>
      <c r="B30" s="4" t="s">
        <v>20</v>
      </c>
      <c r="C30" s="5" t="s">
        <v>21</v>
      </c>
      <c r="D30" s="6">
        <v>625.5</v>
      </c>
      <c r="E30" s="611" t="s">
        <v>10</v>
      </c>
      <c r="F30" s="7"/>
      <c r="G30" s="7"/>
      <c r="H30" s="7"/>
      <c r="I30" s="7"/>
      <c r="J30" s="16"/>
    </row>
    <row r="31" spans="1:10" s="8" customFormat="1" ht="76.5" outlineLevel="2">
      <c r="A31" s="3">
        <f t="shared" si="1"/>
        <v>1100004</v>
      </c>
      <c r="B31" s="4" t="s">
        <v>22</v>
      </c>
      <c r="C31" s="5" t="s">
        <v>23</v>
      </c>
      <c r="D31" s="6">
        <v>2781.4</v>
      </c>
      <c r="E31" s="611" t="s">
        <v>10</v>
      </c>
      <c r="F31" s="7"/>
      <c r="G31" s="7"/>
      <c r="H31" s="7"/>
      <c r="I31" s="7"/>
      <c r="J31" s="16"/>
    </row>
    <row r="32" spans="1:10" s="8" customFormat="1" ht="38.25" outlineLevel="2">
      <c r="A32" s="3">
        <f t="shared" si="1"/>
        <v>1100005</v>
      </c>
      <c r="B32" s="4" t="s">
        <v>24</v>
      </c>
      <c r="C32" s="5" t="s">
        <v>25</v>
      </c>
      <c r="D32" s="6">
        <v>1556</v>
      </c>
      <c r="E32" s="611" t="s">
        <v>26</v>
      </c>
      <c r="F32" s="7"/>
      <c r="G32" s="7"/>
      <c r="H32" s="7"/>
      <c r="I32" s="7"/>
      <c r="J32" s="16"/>
    </row>
    <row r="33" spans="1:11" s="8" customFormat="1" ht="38.25" outlineLevel="2">
      <c r="A33" s="3">
        <f t="shared" si="1"/>
        <v>1100006</v>
      </c>
      <c r="B33" s="4" t="s">
        <v>27</v>
      </c>
      <c r="C33" s="5" t="s">
        <v>28</v>
      </c>
      <c r="D33" s="6">
        <v>1542.5</v>
      </c>
      <c r="E33" s="611" t="s">
        <v>26</v>
      </c>
      <c r="F33" s="7"/>
      <c r="G33" s="7"/>
      <c r="H33" s="7"/>
      <c r="I33" s="7"/>
      <c r="J33" s="16"/>
    </row>
    <row r="34" spans="1:11" s="8" customFormat="1" ht="38.25" outlineLevel="2">
      <c r="A34" s="3">
        <f t="shared" si="1"/>
        <v>1100007</v>
      </c>
      <c r="B34" s="4" t="s">
        <v>29</v>
      </c>
      <c r="C34" s="5" t="s">
        <v>30</v>
      </c>
      <c r="D34" s="6">
        <v>1799.8</v>
      </c>
      <c r="E34" s="611" t="s">
        <v>26</v>
      </c>
      <c r="F34" s="7"/>
      <c r="G34" s="7"/>
      <c r="H34" s="7"/>
      <c r="I34" s="7"/>
      <c r="J34" s="16"/>
    </row>
    <row r="35" spans="1:11" s="8" customFormat="1" ht="38.25" outlineLevel="2">
      <c r="A35" s="3">
        <f t="shared" si="1"/>
        <v>1100008</v>
      </c>
      <c r="B35" s="4" t="s">
        <v>31</v>
      </c>
      <c r="C35" s="5" t="s">
        <v>32</v>
      </c>
      <c r="D35" s="6">
        <v>4821.6499999999996</v>
      </c>
      <c r="E35" s="611" t="s">
        <v>10</v>
      </c>
      <c r="F35" s="7"/>
      <c r="G35" s="7"/>
      <c r="H35" s="7"/>
      <c r="I35" s="7"/>
      <c r="J35" s="16"/>
    </row>
    <row r="36" spans="1:11" s="8" customFormat="1" ht="38.25" outlineLevel="2">
      <c r="A36" s="3">
        <f t="shared" si="1"/>
        <v>1100009</v>
      </c>
      <c r="B36" s="4" t="s">
        <v>33</v>
      </c>
      <c r="C36" s="5" t="s">
        <v>34</v>
      </c>
      <c r="D36" s="6">
        <v>586.20000000000005</v>
      </c>
      <c r="E36" s="611" t="s">
        <v>10</v>
      </c>
      <c r="F36" s="7"/>
      <c r="G36" s="7"/>
      <c r="H36" s="7"/>
      <c r="I36" s="7"/>
      <c r="J36" s="16"/>
    </row>
    <row r="37" spans="1:11" s="334" customFormat="1" ht="25.5" outlineLevel="2">
      <c r="A37" s="214">
        <v>1100010</v>
      </c>
      <c r="B37" s="215" t="s">
        <v>35</v>
      </c>
      <c r="C37" s="331" t="s">
        <v>2018</v>
      </c>
      <c r="D37" s="332">
        <v>3938.2000000000003</v>
      </c>
      <c r="E37" s="612" t="s">
        <v>10</v>
      </c>
      <c r="F37" s="333"/>
      <c r="G37" s="333"/>
      <c r="H37" s="333"/>
      <c r="I37" s="333"/>
      <c r="J37" s="223"/>
    </row>
    <row r="38" spans="1:11" s="8" customFormat="1" ht="51" outlineLevel="2">
      <c r="A38" s="3">
        <f>A36+1</f>
        <v>1100010</v>
      </c>
      <c r="B38" s="4" t="s">
        <v>36</v>
      </c>
      <c r="C38" s="5" t="s">
        <v>37</v>
      </c>
      <c r="D38" s="6">
        <v>839.25</v>
      </c>
      <c r="E38" s="611" t="s">
        <v>10</v>
      </c>
      <c r="F38" s="7"/>
      <c r="G38" s="7"/>
      <c r="H38" s="7"/>
      <c r="I38" s="7"/>
      <c r="J38" s="16"/>
    </row>
    <row r="39" spans="1:11" s="8" customFormat="1" ht="38.25" outlineLevel="2">
      <c r="A39" s="3">
        <f t="shared" si="1"/>
        <v>1100011</v>
      </c>
      <c r="B39" s="4" t="s">
        <v>38</v>
      </c>
      <c r="C39" s="5" t="s">
        <v>39</v>
      </c>
      <c r="D39" s="6">
        <v>123.4</v>
      </c>
      <c r="E39" s="611" t="s">
        <v>10</v>
      </c>
      <c r="F39" s="7"/>
      <c r="G39" s="7"/>
      <c r="H39" s="7"/>
      <c r="I39" s="7"/>
      <c r="J39" s="16"/>
    </row>
    <row r="40" spans="1:11" s="8" customFormat="1" ht="63.75" outlineLevel="2">
      <c r="A40" s="3">
        <f t="shared" si="1"/>
        <v>1100012</v>
      </c>
      <c r="B40" s="4" t="s">
        <v>40</v>
      </c>
      <c r="C40" s="5" t="s">
        <v>41</v>
      </c>
      <c r="D40" s="6">
        <v>1201</v>
      </c>
      <c r="E40" s="611" t="s">
        <v>10</v>
      </c>
      <c r="F40" s="7"/>
      <c r="G40" s="7"/>
      <c r="H40" s="7"/>
      <c r="I40" s="7"/>
      <c r="J40" s="16"/>
      <c r="K40" s="141"/>
    </row>
    <row r="41" spans="1:11" s="1" customFormat="1" ht="21" customHeight="1" outlineLevel="1">
      <c r="A41" s="40">
        <f>A27+100000</f>
        <v>1200000</v>
      </c>
      <c r="B41" s="10"/>
      <c r="C41" s="11" t="s">
        <v>42</v>
      </c>
      <c r="D41" s="10"/>
      <c r="E41" s="608"/>
      <c r="F41" s="370"/>
      <c r="G41" s="370"/>
      <c r="H41" s="12"/>
      <c r="I41" s="12"/>
      <c r="J41" s="12"/>
    </row>
    <row r="42" spans="1:11" s="8" customFormat="1" ht="25.5" outlineLevel="2">
      <c r="A42" s="3">
        <f t="shared" si="1"/>
        <v>1200001</v>
      </c>
      <c r="B42" s="4" t="s">
        <v>43</v>
      </c>
      <c r="C42" s="5" t="s">
        <v>44</v>
      </c>
      <c r="D42" s="6">
        <v>544.70000000000005</v>
      </c>
      <c r="E42" s="611" t="s">
        <v>26</v>
      </c>
      <c r="F42" s="7"/>
      <c r="G42" s="7"/>
      <c r="H42" s="7"/>
      <c r="I42" s="7"/>
      <c r="J42" s="16"/>
    </row>
    <row r="43" spans="1:11" s="8" customFormat="1" ht="38.25" outlineLevel="2">
      <c r="A43" s="3">
        <f t="shared" si="1"/>
        <v>1200002</v>
      </c>
      <c r="B43" s="4" t="s">
        <v>45</v>
      </c>
      <c r="C43" s="5" t="s">
        <v>46</v>
      </c>
      <c r="D43" s="6">
        <v>765.9</v>
      </c>
      <c r="E43" s="611" t="s">
        <v>26</v>
      </c>
      <c r="F43" s="7"/>
      <c r="G43" s="7"/>
      <c r="H43" s="7"/>
      <c r="I43" s="7"/>
      <c r="J43" s="16"/>
    </row>
    <row r="44" spans="1:11" s="8" customFormat="1" ht="38.25" outlineLevel="2">
      <c r="A44" s="3">
        <f t="shared" si="1"/>
        <v>1200003</v>
      </c>
      <c r="B44" s="4" t="s">
        <v>47</v>
      </c>
      <c r="C44" s="5" t="s">
        <v>48</v>
      </c>
      <c r="D44" s="6">
        <v>12.2</v>
      </c>
      <c r="E44" s="611" t="s">
        <v>26</v>
      </c>
      <c r="F44" s="7"/>
      <c r="G44" s="7"/>
      <c r="H44" s="7"/>
      <c r="I44" s="7"/>
      <c r="J44" s="16"/>
    </row>
    <row r="45" spans="1:11" s="8" customFormat="1" ht="25.5" outlineLevel="2">
      <c r="A45" s="3">
        <f t="shared" si="1"/>
        <v>1200004</v>
      </c>
      <c r="B45" s="4" t="s">
        <v>49</v>
      </c>
      <c r="C45" s="5" t="s">
        <v>50</v>
      </c>
      <c r="D45" s="6">
        <v>1824</v>
      </c>
      <c r="E45" s="611" t="s">
        <v>26</v>
      </c>
      <c r="F45" s="7"/>
      <c r="G45" s="7"/>
      <c r="H45" s="7"/>
      <c r="I45" s="7"/>
      <c r="J45" s="16"/>
    </row>
    <row r="46" spans="1:11" s="8" customFormat="1" ht="38.25" outlineLevel="2">
      <c r="A46" s="3">
        <f t="shared" si="1"/>
        <v>1200005</v>
      </c>
      <c r="B46" s="4" t="s">
        <v>51</v>
      </c>
      <c r="C46" s="5" t="s">
        <v>52</v>
      </c>
      <c r="D46" s="6">
        <v>2964.1</v>
      </c>
      <c r="E46" s="611" t="s">
        <v>26</v>
      </c>
      <c r="F46" s="7"/>
      <c r="G46" s="7"/>
      <c r="H46" s="7"/>
      <c r="I46" s="7"/>
      <c r="J46" s="16"/>
    </row>
    <row r="47" spans="1:11" s="8" customFormat="1" ht="25.5" outlineLevel="2">
      <c r="A47" s="3">
        <f t="shared" si="1"/>
        <v>1200006</v>
      </c>
      <c r="B47" s="4" t="s">
        <v>53</v>
      </c>
      <c r="C47" s="5" t="s">
        <v>54</v>
      </c>
      <c r="D47" s="6">
        <v>158.18</v>
      </c>
      <c r="E47" s="611" t="s">
        <v>26</v>
      </c>
      <c r="F47" s="7"/>
      <c r="G47" s="7"/>
      <c r="H47" s="7"/>
      <c r="I47" s="7"/>
      <c r="J47" s="16"/>
    </row>
    <row r="48" spans="1:11" s="8" customFormat="1" ht="12.75" outlineLevel="2">
      <c r="A48" s="3">
        <f t="shared" si="1"/>
        <v>1200007</v>
      </c>
      <c r="B48" s="4" t="s">
        <v>55</v>
      </c>
      <c r="C48" s="5" t="s">
        <v>56</v>
      </c>
      <c r="D48" s="6">
        <v>404.25</v>
      </c>
      <c r="E48" s="611" t="s">
        <v>26</v>
      </c>
      <c r="F48" s="7"/>
      <c r="G48" s="7"/>
      <c r="H48" s="7"/>
      <c r="I48" s="7"/>
      <c r="J48" s="16"/>
    </row>
    <row r="49" spans="1:11" s="8" customFormat="1" ht="25.5" outlineLevel="2">
      <c r="A49" s="3">
        <f t="shared" si="1"/>
        <v>1200008</v>
      </c>
      <c r="B49" s="4" t="s">
        <v>57</v>
      </c>
      <c r="C49" s="5" t="s">
        <v>58</v>
      </c>
      <c r="D49" s="6">
        <v>164.4</v>
      </c>
      <c r="E49" s="611" t="s">
        <v>26</v>
      </c>
      <c r="F49" s="7"/>
      <c r="G49" s="7"/>
      <c r="H49" s="7"/>
      <c r="I49" s="7"/>
      <c r="J49" s="16"/>
    </row>
    <row r="50" spans="1:11" s="8" customFormat="1" ht="38.25" outlineLevel="2">
      <c r="A50" s="3">
        <f t="shared" si="1"/>
        <v>1200009</v>
      </c>
      <c r="B50" s="4" t="s">
        <v>59</v>
      </c>
      <c r="C50" s="5" t="s">
        <v>60</v>
      </c>
      <c r="D50" s="6">
        <v>3659.3</v>
      </c>
      <c r="E50" s="611" t="s">
        <v>26</v>
      </c>
      <c r="F50" s="7"/>
      <c r="G50" s="7"/>
      <c r="H50" s="7"/>
      <c r="I50" s="7"/>
      <c r="J50" s="16"/>
    </row>
    <row r="51" spans="1:11" s="8" customFormat="1" ht="38.25" outlineLevel="2">
      <c r="A51" s="3">
        <f t="shared" si="1"/>
        <v>1200010</v>
      </c>
      <c r="B51" s="4" t="s">
        <v>61</v>
      </c>
      <c r="C51" s="5" t="s">
        <v>62</v>
      </c>
      <c r="D51" s="6">
        <v>595.9</v>
      </c>
      <c r="E51" s="611" t="s">
        <v>26</v>
      </c>
      <c r="F51" s="7"/>
      <c r="G51" s="7"/>
      <c r="H51" s="7"/>
      <c r="I51" s="7"/>
      <c r="J51" s="16"/>
    </row>
    <row r="52" spans="1:11" s="8" customFormat="1" ht="38.25" outlineLevel="2">
      <c r="A52" s="3">
        <f t="shared" si="1"/>
        <v>1200011</v>
      </c>
      <c r="B52" s="4" t="s">
        <v>63</v>
      </c>
      <c r="C52" s="5" t="s">
        <v>64</v>
      </c>
      <c r="D52" s="6">
        <v>803.2</v>
      </c>
      <c r="E52" s="611" t="s">
        <v>26</v>
      </c>
      <c r="F52" s="7"/>
      <c r="G52" s="7"/>
      <c r="H52" s="7"/>
      <c r="I52" s="7"/>
      <c r="J52" s="16"/>
    </row>
    <row r="53" spans="1:11" s="8" customFormat="1" ht="25.5" outlineLevel="2">
      <c r="A53" s="3">
        <f t="shared" si="1"/>
        <v>1200012</v>
      </c>
      <c r="B53" s="4" t="s">
        <v>65</v>
      </c>
      <c r="C53" s="5" t="s">
        <v>66</v>
      </c>
      <c r="D53" s="6">
        <v>346</v>
      </c>
      <c r="E53" s="611" t="s">
        <v>26</v>
      </c>
      <c r="F53" s="7"/>
      <c r="G53" s="7"/>
      <c r="H53" s="7"/>
      <c r="I53" s="7"/>
      <c r="J53" s="16"/>
    </row>
    <row r="54" spans="1:11" s="8" customFormat="1" ht="38.25" outlineLevel="2">
      <c r="A54" s="3">
        <f t="shared" si="1"/>
        <v>1200013</v>
      </c>
      <c r="B54" s="4" t="s">
        <v>67</v>
      </c>
      <c r="C54" s="5" t="s">
        <v>68</v>
      </c>
      <c r="D54" s="6">
        <v>59.3</v>
      </c>
      <c r="E54" s="611" t="s">
        <v>26</v>
      </c>
      <c r="F54" s="7"/>
      <c r="G54" s="7"/>
      <c r="H54" s="7"/>
      <c r="I54" s="7"/>
      <c r="J54" s="16"/>
    </row>
    <row r="55" spans="1:11" s="8" customFormat="1" ht="38.25" outlineLevel="2">
      <c r="A55" s="3">
        <f t="shared" si="1"/>
        <v>1200014</v>
      </c>
      <c r="B55" s="4" t="s">
        <v>69</v>
      </c>
      <c r="C55" s="5" t="s">
        <v>70</v>
      </c>
      <c r="D55" s="6">
        <v>381.4</v>
      </c>
      <c r="E55" s="611" t="s">
        <v>26</v>
      </c>
      <c r="F55" s="7"/>
      <c r="G55" s="7"/>
      <c r="H55" s="7"/>
      <c r="I55" s="7"/>
      <c r="J55" s="16"/>
    </row>
    <row r="56" spans="1:11" s="8" customFormat="1" ht="12.75" outlineLevel="2">
      <c r="A56" s="3">
        <f t="shared" si="1"/>
        <v>1200015</v>
      </c>
      <c r="B56" s="4" t="s">
        <v>71</v>
      </c>
      <c r="C56" s="5" t="s">
        <v>72</v>
      </c>
      <c r="D56" s="6">
        <v>159</v>
      </c>
      <c r="E56" s="611" t="s">
        <v>26</v>
      </c>
      <c r="F56" s="7"/>
      <c r="G56" s="7"/>
      <c r="H56" s="7"/>
      <c r="I56" s="7"/>
      <c r="J56" s="16"/>
    </row>
    <row r="57" spans="1:11" s="8" customFormat="1" ht="25.5" outlineLevel="2">
      <c r="A57" s="3">
        <f t="shared" si="1"/>
        <v>1200016</v>
      </c>
      <c r="B57" s="4" t="s">
        <v>73</v>
      </c>
      <c r="C57" s="5" t="s">
        <v>74</v>
      </c>
      <c r="D57" s="6">
        <v>38.849999999999994</v>
      </c>
      <c r="E57" s="611" t="s">
        <v>26</v>
      </c>
      <c r="F57" s="7"/>
      <c r="G57" s="7"/>
      <c r="H57" s="7"/>
      <c r="I57" s="7"/>
      <c r="J57" s="16"/>
    </row>
    <row r="58" spans="1:11" s="8" customFormat="1" ht="12.75" outlineLevel="2">
      <c r="A58" s="3">
        <f t="shared" si="1"/>
        <v>1200017</v>
      </c>
      <c r="B58" s="4" t="s">
        <v>75</v>
      </c>
      <c r="C58" s="5" t="s">
        <v>76</v>
      </c>
      <c r="D58" s="6">
        <v>27.15</v>
      </c>
      <c r="E58" s="611" t="s">
        <v>26</v>
      </c>
      <c r="F58" s="7"/>
      <c r="G58" s="7"/>
      <c r="H58" s="7"/>
      <c r="I58" s="7"/>
      <c r="J58" s="16"/>
    </row>
    <row r="59" spans="1:11" s="8" customFormat="1" ht="25.5" outlineLevel="2">
      <c r="A59" s="3">
        <f t="shared" si="1"/>
        <v>1200018</v>
      </c>
      <c r="B59" s="4" t="s">
        <v>77</v>
      </c>
      <c r="C59" s="5" t="s">
        <v>78</v>
      </c>
      <c r="D59" s="6">
        <v>659.15</v>
      </c>
      <c r="E59" s="611" t="s">
        <v>12</v>
      </c>
      <c r="F59" s="7"/>
      <c r="G59" s="7"/>
      <c r="H59" s="7"/>
      <c r="I59" s="7"/>
      <c r="J59" s="16"/>
    </row>
    <row r="60" spans="1:11" s="8" customFormat="1" ht="12.75" outlineLevel="2">
      <c r="A60" s="3">
        <f t="shared" si="1"/>
        <v>1200019</v>
      </c>
      <c r="B60" s="4" t="s">
        <v>79</v>
      </c>
      <c r="C60" s="5" t="s">
        <v>80</v>
      </c>
      <c r="D60" s="6">
        <v>659.15</v>
      </c>
      <c r="E60" s="611" t="s">
        <v>12</v>
      </c>
      <c r="F60" s="7"/>
      <c r="G60" s="7"/>
      <c r="H60" s="7"/>
      <c r="I60" s="7"/>
      <c r="J60" s="16"/>
    </row>
    <row r="61" spans="1:11" s="8" customFormat="1" ht="38.25" outlineLevel="2">
      <c r="A61" s="3">
        <f t="shared" si="1"/>
        <v>1200020</v>
      </c>
      <c r="B61" s="4" t="s">
        <v>81</v>
      </c>
      <c r="C61" s="5" t="s">
        <v>82</v>
      </c>
      <c r="D61" s="6">
        <v>507.9</v>
      </c>
      <c r="E61" s="611" t="s">
        <v>26</v>
      </c>
      <c r="F61" s="7"/>
      <c r="G61" s="7"/>
      <c r="H61" s="7"/>
      <c r="I61" s="7"/>
      <c r="J61" s="16"/>
    </row>
    <row r="62" spans="1:11" s="8" customFormat="1" ht="38.25" outlineLevel="2">
      <c r="A62" s="3">
        <f t="shared" si="1"/>
        <v>1200021</v>
      </c>
      <c r="B62" s="4" t="s">
        <v>83</v>
      </c>
      <c r="C62" s="5" t="s">
        <v>84</v>
      </c>
      <c r="D62" s="6">
        <v>10754.930000000002</v>
      </c>
      <c r="E62" s="611" t="s">
        <v>26</v>
      </c>
      <c r="F62" s="7"/>
      <c r="G62" s="7"/>
      <c r="H62" s="7"/>
      <c r="I62" s="7"/>
      <c r="J62" s="16"/>
    </row>
    <row r="63" spans="1:11" s="8" customFormat="1" ht="12.75" outlineLevel="2">
      <c r="A63" s="3">
        <f t="shared" si="1"/>
        <v>1200022</v>
      </c>
      <c r="B63" s="4" t="s">
        <v>85</v>
      </c>
      <c r="C63" s="5" t="s">
        <v>86</v>
      </c>
      <c r="D63" s="6">
        <v>4788.1000000000004</v>
      </c>
      <c r="E63" s="611" t="s">
        <v>26</v>
      </c>
      <c r="F63" s="7"/>
      <c r="G63" s="7"/>
      <c r="H63" s="7"/>
      <c r="I63" s="7"/>
      <c r="J63" s="16"/>
      <c r="K63" s="141"/>
    </row>
    <row r="64" spans="1:11" s="8" customFormat="1" ht="25.5" outlineLevel="2">
      <c r="A64" s="3">
        <f t="shared" si="1"/>
        <v>1200023</v>
      </c>
      <c r="B64" s="4" t="s">
        <v>87</v>
      </c>
      <c r="C64" s="5" t="s">
        <v>88</v>
      </c>
      <c r="D64" s="6">
        <v>4773.5</v>
      </c>
      <c r="E64" s="611" t="s">
        <v>26</v>
      </c>
      <c r="F64" s="7"/>
      <c r="G64" s="7"/>
      <c r="H64" s="7"/>
      <c r="I64" s="7"/>
      <c r="J64" s="16"/>
    </row>
    <row r="65" spans="1:12" s="8" customFormat="1" ht="25.5" outlineLevel="2">
      <c r="A65" s="3">
        <f t="shared" si="1"/>
        <v>1200024</v>
      </c>
      <c r="B65" s="4" t="s">
        <v>89</v>
      </c>
      <c r="C65" s="5" t="s">
        <v>90</v>
      </c>
      <c r="D65" s="6">
        <v>25</v>
      </c>
      <c r="E65" s="611" t="s">
        <v>12</v>
      </c>
      <c r="F65" s="7"/>
      <c r="G65" s="7"/>
      <c r="H65" s="7"/>
      <c r="I65" s="7"/>
      <c r="J65" s="16"/>
    </row>
    <row r="66" spans="1:12" s="8" customFormat="1" ht="25.5" outlineLevel="2">
      <c r="A66" s="3">
        <f t="shared" si="1"/>
        <v>1200025</v>
      </c>
      <c r="B66" s="4" t="s">
        <v>91</v>
      </c>
      <c r="C66" s="5" t="s">
        <v>92</v>
      </c>
      <c r="D66" s="6">
        <v>25</v>
      </c>
      <c r="E66" s="611" t="s">
        <v>12</v>
      </c>
      <c r="F66" s="7"/>
      <c r="G66" s="7"/>
      <c r="H66" s="7"/>
      <c r="I66" s="7"/>
      <c r="J66" s="16"/>
    </row>
    <row r="67" spans="1:12" s="8" customFormat="1" ht="25.5" outlineLevel="2">
      <c r="A67" s="3">
        <f t="shared" si="1"/>
        <v>1200026</v>
      </c>
      <c r="B67" s="4" t="s">
        <v>93</v>
      </c>
      <c r="C67" s="5" t="s">
        <v>94</v>
      </c>
      <c r="D67" s="6">
        <v>25.7</v>
      </c>
      <c r="E67" s="611" t="s">
        <v>12</v>
      </c>
      <c r="F67" s="7"/>
      <c r="G67" s="7"/>
      <c r="H67" s="7"/>
      <c r="I67" s="7"/>
      <c r="J67" s="16"/>
    </row>
    <row r="68" spans="1:12" s="8" customFormat="1" ht="12.75" outlineLevel="2">
      <c r="A68" s="3">
        <f t="shared" si="1"/>
        <v>1200027</v>
      </c>
      <c r="B68" s="4" t="s">
        <v>95</v>
      </c>
      <c r="C68" s="5" t="s">
        <v>96</v>
      </c>
      <c r="D68" s="6">
        <v>643.6</v>
      </c>
      <c r="E68" s="611" t="s">
        <v>12</v>
      </c>
      <c r="F68" s="7"/>
      <c r="G68" s="7"/>
      <c r="H68" s="7"/>
      <c r="I68" s="7"/>
      <c r="J68" s="16"/>
    </row>
    <row r="69" spans="1:12" s="8" customFormat="1" ht="12.75" outlineLevel="2">
      <c r="A69" s="3">
        <f t="shared" si="1"/>
        <v>1200028</v>
      </c>
      <c r="B69" s="4" t="s">
        <v>97</v>
      </c>
      <c r="C69" s="5" t="s">
        <v>98</v>
      </c>
      <c r="D69" s="6">
        <v>694.30000000000007</v>
      </c>
      <c r="E69" s="611" t="s">
        <v>12</v>
      </c>
      <c r="F69" s="7"/>
      <c r="G69" s="7"/>
      <c r="H69" s="7"/>
      <c r="I69" s="7"/>
      <c r="J69" s="16"/>
    </row>
    <row r="70" spans="1:12" s="8" customFormat="1" ht="25.5" outlineLevel="2">
      <c r="A70" s="214">
        <f t="shared" si="1"/>
        <v>1200029</v>
      </c>
      <c r="B70" s="215" t="s">
        <v>99</v>
      </c>
      <c r="C70" s="335" t="s">
        <v>2029</v>
      </c>
      <c r="D70" s="332">
        <v>28</v>
      </c>
      <c r="E70" s="612" t="s">
        <v>13</v>
      </c>
      <c r="F70" s="333"/>
      <c r="G70" s="333"/>
      <c r="H70" s="333"/>
      <c r="I70" s="333"/>
      <c r="J70" s="223"/>
    </row>
    <row r="71" spans="1:12" s="8" customFormat="1" ht="25.5" outlineLevel="2">
      <c r="A71" s="214">
        <f t="shared" si="1"/>
        <v>1200030</v>
      </c>
      <c r="B71" s="215" t="s">
        <v>100</v>
      </c>
      <c r="C71" s="335" t="s">
        <v>2030</v>
      </c>
      <c r="D71" s="332">
        <v>4</v>
      </c>
      <c r="E71" s="612" t="s">
        <v>13</v>
      </c>
      <c r="F71" s="333"/>
      <c r="G71" s="333"/>
      <c r="H71" s="333"/>
      <c r="I71" s="333"/>
      <c r="J71" s="223"/>
    </row>
    <row r="72" spans="1:12" s="8" customFormat="1" ht="25.5" outlineLevel="2">
      <c r="A72" s="214">
        <f t="shared" si="1"/>
        <v>1200031</v>
      </c>
      <c r="B72" s="538" t="s">
        <v>101</v>
      </c>
      <c r="C72" s="331" t="s">
        <v>102</v>
      </c>
      <c r="D72" s="539">
        <v>3</v>
      </c>
      <c r="E72" s="613" t="s">
        <v>13</v>
      </c>
      <c r="F72" s="540"/>
      <c r="G72" s="540"/>
      <c r="H72" s="540"/>
      <c r="I72" s="540"/>
      <c r="J72" s="286"/>
    </row>
    <row r="73" spans="1:12" s="8" customFormat="1" ht="25.5" outlineLevel="2">
      <c r="A73" s="490">
        <f t="shared" si="1"/>
        <v>1200032</v>
      </c>
      <c r="B73" s="535" t="s">
        <v>103</v>
      </c>
      <c r="C73" s="536" t="s">
        <v>104</v>
      </c>
      <c r="D73" s="537">
        <v>1</v>
      </c>
      <c r="E73" s="614" t="s">
        <v>13</v>
      </c>
      <c r="F73" s="494"/>
      <c r="G73" s="494"/>
      <c r="H73" s="494"/>
      <c r="I73" s="494"/>
      <c r="J73" s="496"/>
      <c r="K73" s="555" t="s">
        <v>2510</v>
      </c>
      <c r="L73" s="682"/>
    </row>
    <row r="74" spans="1:12" s="8" customFormat="1" ht="25.5" outlineLevel="2">
      <c r="A74" s="490">
        <f t="shared" si="1"/>
        <v>1200033</v>
      </c>
      <c r="B74" s="535" t="s">
        <v>105</v>
      </c>
      <c r="C74" s="536" t="s">
        <v>106</v>
      </c>
      <c r="D74" s="537">
        <v>2</v>
      </c>
      <c r="E74" s="614" t="s">
        <v>13</v>
      </c>
      <c r="F74" s="494"/>
      <c r="G74" s="494"/>
      <c r="H74" s="494"/>
      <c r="I74" s="494"/>
      <c r="J74" s="496"/>
      <c r="K74" s="555" t="s">
        <v>2511</v>
      </c>
      <c r="L74" s="682"/>
    </row>
    <row r="75" spans="1:12" s="217" customFormat="1" ht="25.5" outlineLevel="2">
      <c r="A75" s="534">
        <f t="shared" si="1"/>
        <v>1200034</v>
      </c>
      <c r="B75" s="541" t="s">
        <v>2512</v>
      </c>
      <c r="C75" s="542" t="s">
        <v>2517</v>
      </c>
      <c r="D75" s="543">
        <v>28</v>
      </c>
      <c r="E75" s="615" t="s">
        <v>13</v>
      </c>
      <c r="F75" s="500"/>
      <c r="G75" s="500"/>
      <c r="H75" s="500"/>
      <c r="I75" s="500"/>
      <c r="J75" s="489"/>
      <c r="K75" s="556" t="s">
        <v>2471</v>
      </c>
    </row>
    <row r="76" spans="1:12" s="217" customFormat="1" ht="25.5" outlineLevel="2">
      <c r="A76" s="534">
        <f t="shared" si="1"/>
        <v>1200035</v>
      </c>
      <c r="B76" s="541" t="s">
        <v>2513</v>
      </c>
      <c r="C76" s="542" t="s">
        <v>2514</v>
      </c>
      <c r="D76" s="543">
        <v>4</v>
      </c>
      <c r="E76" s="615" t="s">
        <v>13</v>
      </c>
      <c r="F76" s="500"/>
      <c r="G76" s="500"/>
      <c r="H76" s="500"/>
      <c r="I76" s="500"/>
      <c r="J76" s="489"/>
      <c r="K76" s="556" t="s">
        <v>2471</v>
      </c>
    </row>
    <row r="77" spans="1:12" s="1" customFormat="1" ht="21" customHeight="1" outlineLevel="1">
      <c r="A77" s="40">
        <f>A41+100000</f>
        <v>1300000</v>
      </c>
      <c r="B77" s="10"/>
      <c r="C77" s="11" t="s">
        <v>107</v>
      </c>
      <c r="D77" s="10"/>
      <c r="E77" s="608"/>
      <c r="F77" s="370"/>
      <c r="G77" s="370"/>
      <c r="H77" s="12"/>
      <c r="I77" s="12"/>
      <c r="J77" s="12"/>
    </row>
    <row r="78" spans="1:12" s="8" customFormat="1" ht="51" outlineLevel="2">
      <c r="A78" s="3">
        <f t="shared" si="1"/>
        <v>1300001</v>
      </c>
      <c r="B78" s="4" t="s">
        <v>16</v>
      </c>
      <c r="C78" s="5" t="s">
        <v>108</v>
      </c>
      <c r="D78" s="6">
        <v>86.2</v>
      </c>
      <c r="E78" s="611" t="s">
        <v>10</v>
      </c>
      <c r="F78" s="7"/>
      <c r="G78" s="7"/>
      <c r="H78" s="7"/>
      <c r="I78" s="7"/>
      <c r="J78" s="16"/>
    </row>
    <row r="79" spans="1:12" s="8" customFormat="1" ht="51" outlineLevel="2">
      <c r="A79" s="3">
        <f t="shared" si="1"/>
        <v>1300002</v>
      </c>
      <c r="B79" s="4" t="s">
        <v>18</v>
      </c>
      <c r="C79" s="5" t="s">
        <v>109</v>
      </c>
      <c r="D79" s="6">
        <v>388.5</v>
      </c>
      <c r="E79" s="611" t="s">
        <v>10</v>
      </c>
      <c r="F79" s="7"/>
      <c r="G79" s="7"/>
      <c r="H79" s="7"/>
      <c r="I79" s="7"/>
      <c r="J79" s="16"/>
    </row>
    <row r="80" spans="1:12" s="8" customFormat="1" ht="63.75" outlineLevel="2">
      <c r="A80" s="3">
        <f t="shared" si="1"/>
        <v>1300003</v>
      </c>
      <c r="B80" s="4" t="s">
        <v>20</v>
      </c>
      <c r="C80" s="5" t="s">
        <v>110</v>
      </c>
      <c r="D80" s="6">
        <v>326.8</v>
      </c>
      <c r="E80" s="611" t="s">
        <v>10</v>
      </c>
      <c r="F80" s="7"/>
      <c r="G80" s="7"/>
      <c r="H80" s="7"/>
      <c r="I80" s="7"/>
      <c r="J80" s="16"/>
    </row>
    <row r="81" spans="1:10" s="8" customFormat="1" ht="51" outlineLevel="2">
      <c r="A81" s="3">
        <f t="shared" si="1"/>
        <v>1300004</v>
      </c>
      <c r="B81" s="4" t="s">
        <v>22</v>
      </c>
      <c r="C81" s="5" t="s">
        <v>111</v>
      </c>
      <c r="D81" s="6">
        <v>321.10000000000002</v>
      </c>
      <c r="E81" s="611" t="s">
        <v>10</v>
      </c>
      <c r="F81" s="7"/>
      <c r="G81" s="7"/>
      <c r="H81" s="7"/>
      <c r="I81" s="7"/>
      <c r="J81" s="16"/>
    </row>
    <row r="82" spans="1:10" s="8" customFormat="1" ht="51" outlineLevel="2">
      <c r="A82" s="3">
        <f t="shared" si="1"/>
        <v>1300005</v>
      </c>
      <c r="B82" s="4" t="s">
        <v>24</v>
      </c>
      <c r="C82" s="5" t="s">
        <v>112</v>
      </c>
      <c r="D82" s="6">
        <v>81.8</v>
      </c>
      <c r="E82" s="611" t="s">
        <v>10</v>
      </c>
      <c r="F82" s="7"/>
      <c r="G82" s="7"/>
      <c r="H82" s="7"/>
      <c r="I82" s="7"/>
      <c r="J82" s="16"/>
    </row>
    <row r="83" spans="1:10" s="8" customFormat="1" ht="51" outlineLevel="2">
      <c r="A83" s="3">
        <f t="shared" si="1"/>
        <v>1300006</v>
      </c>
      <c r="B83" s="4" t="s">
        <v>27</v>
      </c>
      <c r="C83" s="5" t="s">
        <v>113</v>
      </c>
      <c r="D83" s="6">
        <v>114.6</v>
      </c>
      <c r="E83" s="611" t="s">
        <v>10</v>
      </c>
      <c r="F83" s="7"/>
      <c r="G83" s="7"/>
      <c r="H83" s="7"/>
      <c r="I83" s="7"/>
      <c r="J83" s="16"/>
    </row>
    <row r="84" spans="1:10" s="8" customFormat="1" ht="63.75" outlineLevel="2">
      <c r="A84" s="3">
        <f t="shared" si="1"/>
        <v>1300007</v>
      </c>
      <c r="B84" s="4" t="s">
        <v>29</v>
      </c>
      <c r="C84" s="5" t="s">
        <v>114</v>
      </c>
      <c r="D84" s="6">
        <v>625.5</v>
      </c>
      <c r="E84" s="611" t="s">
        <v>10</v>
      </c>
      <c r="F84" s="7"/>
      <c r="G84" s="7"/>
      <c r="H84" s="7"/>
      <c r="I84" s="7"/>
      <c r="J84" s="16"/>
    </row>
    <row r="85" spans="1:10" s="8" customFormat="1" ht="51" outlineLevel="2">
      <c r="A85" s="3">
        <f t="shared" si="1"/>
        <v>1300008</v>
      </c>
      <c r="B85" s="4" t="s">
        <v>31</v>
      </c>
      <c r="C85" s="5" t="s">
        <v>115</v>
      </c>
      <c r="D85" s="6">
        <v>3.9</v>
      </c>
      <c r="E85" s="611" t="s">
        <v>10</v>
      </c>
      <c r="F85" s="7"/>
      <c r="G85" s="7"/>
      <c r="H85" s="7"/>
      <c r="I85" s="7"/>
      <c r="J85" s="16"/>
    </row>
    <row r="86" spans="1:10" s="8" customFormat="1" ht="25.5" outlineLevel="2">
      <c r="A86" s="3">
        <f t="shared" si="1"/>
        <v>1300009</v>
      </c>
      <c r="B86" s="4" t="s">
        <v>33</v>
      </c>
      <c r="C86" s="5" t="s">
        <v>116</v>
      </c>
      <c r="D86" s="6">
        <v>116.6</v>
      </c>
      <c r="E86" s="611" t="s">
        <v>10</v>
      </c>
      <c r="F86" s="7"/>
      <c r="G86" s="7"/>
      <c r="H86" s="7"/>
      <c r="I86" s="7"/>
      <c r="J86" s="16"/>
    </row>
    <row r="87" spans="1:10" s="8" customFormat="1" ht="38.25" outlineLevel="2">
      <c r="A87" s="3">
        <f t="shared" si="1"/>
        <v>1300010</v>
      </c>
      <c r="B87" s="4" t="s">
        <v>35</v>
      </c>
      <c r="C87" s="5" t="s">
        <v>117</v>
      </c>
      <c r="D87" s="6">
        <v>6.9</v>
      </c>
      <c r="E87" s="611" t="s">
        <v>10</v>
      </c>
      <c r="F87" s="7"/>
      <c r="G87" s="7"/>
      <c r="H87" s="7"/>
      <c r="I87" s="7"/>
      <c r="J87" s="16"/>
    </row>
    <row r="88" spans="1:10" s="1" customFormat="1" ht="21" customHeight="1" outlineLevel="1">
      <c r="A88" s="40">
        <f>A77+100000</f>
        <v>1400000</v>
      </c>
      <c r="B88" s="10"/>
      <c r="C88" s="11" t="s">
        <v>118</v>
      </c>
      <c r="D88" s="10"/>
      <c r="E88" s="608"/>
      <c r="F88" s="370"/>
      <c r="G88" s="370"/>
      <c r="H88" s="12"/>
      <c r="I88" s="12"/>
      <c r="J88" s="12"/>
    </row>
    <row r="89" spans="1:10" s="8" customFormat="1" ht="51" outlineLevel="2">
      <c r="A89" s="3">
        <f t="shared" si="1"/>
        <v>1400001</v>
      </c>
      <c r="B89" s="4" t="s">
        <v>119</v>
      </c>
      <c r="C89" s="5" t="s">
        <v>120</v>
      </c>
      <c r="D89" s="6">
        <v>7802.28</v>
      </c>
      <c r="E89" s="611" t="s">
        <v>121</v>
      </c>
      <c r="F89" s="7"/>
      <c r="G89" s="7"/>
      <c r="H89" s="7"/>
      <c r="I89" s="7"/>
      <c r="J89" s="16"/>
    </row>
    <row r="90" spans="1:10" s="8" customFormat="1" ht="51" outlineLevel="2">
      <c r="A90" s="3">
        <f t="shared" si="1"/>
        <v>1400002</v>
      </c>
      <c r="B90" s="4" t="s">
        <v>122</v>
      </c>
      <c r="C90" s="5" t="s">
        <v>123</v>
      </c>
      <c r="D90" s="6">
        <v>29688.34</v>
      </c>
      <c r="E90" s="611" t="s">
        <v>121</v>
      </c>
      <c r="F90" s="7"/>
      <c r="G90" s="7"/>
      <c r="H90" s="7"/>
      <c r="I90" s="7"/>
      <c r="J90" s="16"/>
    </row>
    <row r="91" spans="1:10" s="8" customFormat="1" ht="51" outlineLevel="2">
      <c r="A91" s="3">
        <f t="shared" si="1"/>
        <v>1400003</v>
      </c>
      <c r="B91" s="4" t="s">
        <v>124</v>
      </c>
      <c r="C91" s="5" t="s">
        <v>125</v>
      </c>
      <c r="D91" s="6">
        <v>225290.8</v>
      </c>
      <c r="E91" s="611" t="s">
        <v>121</v>
      </c>
      <c r="F91" s="7"/>
      <c r="G91" s="7"/>
      <c r="H91" s="7"/>
      <c r="I91" s="7"/>
      <c r="J91" s="16"/>
    </row>
    <row r="92" spans="1:10" s="8" customFormat="1" ht="51" outlineLevel="2">
      <c r="A92" s="3">
        <f t="shared" si="1"/>
        <v>1400004</v>
      </c>
      <c r="B92" s="4" t="s">
        <v>126</v>
      </c>
      <c r="C92" s="5" t="s">
        <v>127</v>
      </c>
      <c r="D92" s="6">
        <v>73084.210000000006</v>
      </c>
      <c r="E92" s="611" t="s">
        <v>121</v>
      </c>
      <c r="F92" s="7"/>
      <c r="G92" s="7"/>
      <c r="H92" s="7"/>
      <c r="I92" s="7"/>
      <c r="J92" s="16"/>
    </row>
    <row r="93" spans="1:10" s="8" customFormat="1" ht="51" outlineLevel="2">
      <c r="A93" s="3">
        <f t="shared" si="1"/>
        <v>1400005</v>
      </c>
      <c r="B93" s="4" t="s">
        <v>128</v>
      </c>
      <c r="C93" s="5" t="s">
        <v>129</v>
      </c>
      <c r="D93" s="6">
        <v>46135.48</v>
      </c>
      <c r="E93" s="611" t="s">
        <v>121</v>
      </c>
      <c r="F93" s="7"/>
      <c r="G93" s="7"/>
      <c r="H93" s="7"/>
      <c r="I93" s="7"/>
      <c r="J93" s="16"/>
    </row>
    <row r="94" spans="1:10" s="8" customFormat="1" ht="51" outlineLevel="2">
      <c r="A94" s="3">
        <f t="shared" ref="A94:A123" si="2">A93+1</f>
        <v>1400006</v>
      </c>
      <c r="B94" s="4" t="s">
        <v>130</v>
      </c>
      <c r="C94" s="5" t="s">
        <v>131</v>
      </c>
      <c r="D94" s="6">
        <v>18513</v>
      </c>
      <c r="E94" s="611" t="s">
        <v>121</v>
      </c>
      <c r="F94" s="7"/>
      <c r="G94" s="7"/>
      <c r="H94" s="7"/>
      <c r="I94" s="7"/>
      <c r="J94" s="16"/>
    </row>
    <row r="95" spans="1:10" s="8" customFormat="1" ht="38.25" outlineLevel="2">
      <c r="A95" s="3">
        <f t="shared" si="2"/>
        <v>1400007</v>
      </c>
      <c r="B95" s="4" t="s">
        <v>132</v>
      </c>
      <c r="C95" s="5" t="s">
        <v>133</v>
      </c>
      <c r="D95" s="6">
        <v>34.1</v>
      </c>
      <c r="E95" s="611" t="s">
        <v>10</v>
      </c>
      <c r="F95" s="7"/>
      <c r="G95" s="7"/>
      <c r="H95" s="7"/>
      <c r="I95" s="7"/>
      <c r="J95" s="16"/>
    </row>
    <row r="96" spans="1:10" s="8" customFormat="1" ht="38.25" outlineLevel="2">
      <c r="A96" s="3">
        <f t="shared" si="2"/>
        <v>1400008</v>
      </c>
      <c r="B96" s="4" t="s">
        <v>134</v>
      </c>
      <c r="C96" s="5" t="s">
        <v>135</v>
      </c>
      <c r="D96" s="6">
        <v>21.5</v>
      </c>
      <c r="E96" s="611" t="s">
        <v>10</v>
      </c>
      <c r="F96" s="7"/>
      <c r="G96" s="7"/>
      <c r="H96" s="7"/>
      <c r="I96" s="7"/>
      <c r="J96" s="16"/>
    </row>
    <row r="97" spans="1:10" s="8" customFormat="1" ht="38.25" outlineLevel="2">
      <c r="A97" s="3">
        <f t="shared" si="2"/>
        <v>1400009</v>
      </c>
      <c r="B97" s="4" t="s">
        <v>136</v>
      </c>
      <c r="C97" s="5" t="s">
        <v>137</v>
      </c>
      <c r="D97" s="6">
        <v>7.4</v>
      </c>
      <c r="E97" s="611" t="s">
        <v>10</v>
      </c>
      <c r="F97" s="7"/>
      <c r="G97" s="7"/>
      <c r="H97" s="7"/>
      <c r="I97" s="7"/>
      <c r="J97" s="16"/>
    </row>
    <row r="98" spans="1:10" s="8" customFormat="1" ht="38.25" outlineLevel="2">
      <c r="A98" s="3">
        <f t="shared" si="2"/>
        <v>1400010</v>
      </c>
      <c r="B98" s="4" t="s">
        <v>138</v>
      </c>
      <c r="C98" s="5" t="s">
        <v>139</v>
      </c>
      <c r="D98" s="6">
        <v>5.3</v>
      </c>
      <c r="E98" s="611" t="s">
        <v>10</v>
      </c>
      <c r="F98" s="7"/>
      <c r="G98" s="7"/>
      <c r="H98" s="7"/>
      <c r="I98" s="7"/>
      <c r="J98" s="16"/>
    </row>
    <row r="99" spans="1:10" s="8" customFormat="1" ht="38.25" outlineLevel="2">
      <c r="A99" s="3">
        <f t="shared" si="2"/>
        <v>1400011</v>
      </c>
      <c r="B99" s="4" t="s">
        <v>140</v>
      </c>
      <c r="C99" s="5" t="s">
        <v>141</v>
      </c>
      <c r="D99" s="6">
        <v>116.8</v>
      </c>
      <c r="E99" s="611" t="s">
        <v>10</v>
      </c>
      <c r="F99" s="7"/>
      <c r="G99" s="7"/>
      <c r="H99" s="7"/>
      <c r="I99" s="7"/>
      <c r="J99" s="16"/>
    </row>
    <row r="100" spans="1:10" s="8" customFormat="1" ht="38.25" outlineLevel="2">
      <c r="A100" s="3">
        <f t="shared" si="2"/>
        <v>1400012</v>
      </c>
      <c r="B100" s="4" t="s">
        <v>142</v>
      </c>
      <c r="C100" s="5" t="s">
        <v>143</v>
      </c>
      <c r="D100" s="6">
        <v>77.5</v>
      </c>
      <c r="E100" s="611" t="s">
        <v>10</v>
      </c>
      <c r="F100" s="7"/>
      <c r="G100" s="7"/>
      <c r="H100" s="7"/>
      <c r="I100" s="7"/>
      <c r="J100" s="16"/>
    </row>
    <row r="101" spans="1:10" s="8" customFormat="1" ht="51" outlineLevel="2">
      <c r="A101" s="3">
        <f t="shared" si="2"/>
        <v>1400013</v>
      </c>
      <c r="B101" s="4" t="s">
        <v>144</v>
      </c>
      <c r="C101" s="5" t="s">
        <v>145</v>
      </c>
      <c r="D101" s="6">
        <v>475.09999999999997</v>
      </c>
      <c r="E101" s="611" t="s">
        <v>10</v>
      </c>
      <c r="F101" s="7"/>
      <c r="G101" s="7"/>
      <c r="H101" s="7"/>
      <c r="I101" s="7"/>
      <c r="J101" s="16"/>
    </row>
    <row r="102" spans="1:10" s="8" customFormat="1" ht="38.25" outlineLevel="2">
      <c r="A102" s="3">
        <f t="shared" si="2"/>
        <v>1400014</v>
      </c>
      <c r="B102" s="4" t="s">
        <v>146</v>
      </c>
      <c r="C102" s="5" t="s">
        <v>147</v>
      </c>
      <c r="D102" s="6">
        <v>12.1</v>
      </c>
      <c r="E102" s="611" t="s">
        <v>10</v>
      </c>
      <c r="F102" s="7"/>
      <c r="G102" s="7"/>
      <c r="H102" s="7"/>
      <c r="I102" s="7"/>
      <c r="J102" s="16"/>
    </row>
    <row r="103" spans="1:10" s="8" customFormat="1" ht="38.25" outlineLevel="2">
      <c r="A103" s="3">
        <f t="shared" si="2"/>
        <v>1400015</v>
      </c>
      <c r="B103" s="4" t="s">
        <v>148</v>
      </c>
      <c r="C103" s="5" t="s">
        <v>149</v>
      </c>
      <c r="D103" s="6">
        <v>61.1</v>
      </c>
      <c r="E103" s="611" t="s">
        <v>10</v>
      </c>
      <c r="F103" s="7"/>
      <c r="G103" s="7"/>
      <c r="H103" s="7"/>
      <c r="I103" s="7"/>
      <c r="J103" s="16"/>
    </row>
    <row r="104" spans="1:10" s="8" customFormat="1" ht="38.25" outlineLevel="2">
      <c r="A104" s="3">
        <f t="shared" si="2"/>
        <v>1400016</v>
      </c>
      <c r="B104" s="4" t="s">
        <v>150</v>
      </c>
      <c r="C104" s="5" t="s">
        <v>151</v>
      </c>
      <c r="D104" s="6">
        <v>57.2</v>
      </c>
      <c r="E104" s="611" t="s">
        <v>10</v>
      </c>
      <c r="F104" s="7"/>
      <c r="G104" s="7"/>
      <c r="H104" s="7"/>
      <c r="I104" s="7"/>
      <c r="J104" s="16"/>
    </row>
    <row r="105" spans="1:10" s="8" customFormat="1" ht="51" outlineLevel="2">
      <c r="A105" s="3">
        <f t="shared" si="2"/>
        <v>1400017</v>
      </c>
      <c r="B105" s="4" t="s">
        <v>152</v>
      </c>
      <c r="C105" s="5" t="s">
        <v>153</v>
      </c>
      <c r="D105" s="6">
        <v>434.20000000000005</v>
      </c>
      <c r="E105" s="611" t="s">
        <v>10</v>
      </c>
      <c r="F105" s="7"/>
      <c r="G105" s="7"/>
      <c r="H105" s="7"/>
      <c r="I105" s="7"/>
      <c r="J105" s="16"/>
    </row>
    <row r="106" spans="1:10" s="8" customFormat="1" ht="51" outlineLevel="2">
      <c r="A106" s="3">
        <f t="shared" si="2"/>
        <v>1400018</v>
      </c>
      <c r="B106" s="4" t="s">
        <v>154</v>
      </c>
      <c r="C106" s="5" t="s">
        <v>155</v>
      </c>
      <c r="D106" s="6">
        <v>843</v>
      </c>
      <c r="E106" s="611" t="s">
        <v>10</v>
      </c>
      <c r="F106" s="7"/>
      <c r="G106" s="7"/>
      <c r="H106" s="7"/>
      <c r="I106" s="7"/>
      <c r="J106" s="16"/>
    </row>
    <row r="107" spans="1:10" s="8" customFormat="1" ht="51" outlineLevel="2">
      <c r="A107" s="3">
        <f t="shared" si="2"/>
        <v>1400019</v>
      </c>
      <c r="B107" s="4" t="s">
        <v>156</v>
      </c>
      <c r="C107" s="5" t="s">
        <v>157</v>
      </c>
      <c r="D107" s="6">
        <v>268.10000000000002</v>
      </c>
      <c r="E107" s="611" t="s">
        <v>10</v>
      </c>
      <c r="F107" s="7"/>
      <c r="G107" s="7"/>
      <c r="H107" s="7"/>
      <c r="I107" s="7"/>
      <c r="J107" s="16"/>
    </row>
    <row r="108" spans="1:10" s="8" customFormat="1" ht="25.5" outlineLevel="2">
      <c r="A108" s="3">
        <f t="shared" si="2"/>
        <v>1400020</v>
      </c>
      <c r="B108" s="4" t="s">
        <v>158</v>
      </c>
      <c r="C108" s="5" t="s">
        <v>159</v>
      </c>
      <c r="D108" s="6">
        <v>37.4</v>
      </c>
      <c r="E108" s="611" t="s">
        <v>10</v>
      </c>
      <c r="F108" s="7"/>
      <c r="G108" s="7"/>
      <c r="H108" s="7"/>
      <c r="I108" s="7"/>
      <c r="J108" s="16"/>
    </row>
    <row r="109" spans="1:10" s="8" customFormat="1" ht="127.5" outlineLevel="2">
      <c r="A109" s="3">
        <f t="shared" si="2"/>
        <v>1400021</v>
      </c>
      <c r="B109" s="4" t="s">
        <v>160</v>
      </c>
      <c r="C109" s="5" t="s">
        <v>161</v>
      </c>
      <c r="D109" s="6">
        <v>28.7</v>
      </c>
      <c r="E109" s="611" t="s">
        <v>26</v>
      </c>
      <c r="F109" s="7"/>
      <c r="G109" s="7"/>
      <c r="H109" s="7"/>
      <c r="I109" s="7"/>
      <c r="J109" s="16"/>
    </row>
    <row r="110" spans="1:10" s="8" customFormat="1" ht="127.5" outlineLevel="2">
      <c r="A110" s="3">
        <f t="shared" si="2"/>
        <v>1400022</v>
      </c>
      <c r="B110" s="4" t="s">
        <v>162</v>
      </c>
      <c r="C110" s="5" t="s">
        <v>163</v>
      </c>
      <c r="D110" s="6">
        <v>77.2</v>
      </c>
      <c r="E110" s="611" t="s">
        <v>26</v>
      </c>
      <c r="F110" s="7"/>
      <c r="G110" s="7"/>
      <c r="H110" s="7"/>
      <c r="I110" s="7"/>
      <c r="J110" s="16"/>
    </row>
    <row r="111" spans="1:10" s="8" customFormat="1" ht="12.75" outlineLevel="2">
      <c r="A111" s="3">
        <f t="shared" si="2"/>
        <v>1400023</v>
      </c>
      <c r="B111" s="4" t="s">
        <v>164</v>
      </c>
      <c r="C111" s="5" t="s">
        <v>165</v>
      </c>
      <c r="D111" s="6">
        <v>4</v>
      </c>
      <c r="E111" s="611" t="s">
        <v>13</v>
      </c>
      <c r="F111" s="7"/>
      <c r="G111" s="7"/>
      <c r="H111" s="7"/>
      <c r="I111" s="7"/>
      <c r="J111" s="16"/>
    </row>
    <row r="112" spans="1:10" s="8" customFormat="1" ht="12.75" outlineLevel="2">
      <c r="A112" s="3">
        <f t="shared" si="2"/>
        <v>1400024</v>
      </c>
      <c r="B112" s="4" t="s">
        <v>166</v>
      </c>
      <c r="C112" s="5" t="s">
        <v>167</v>
      </c>
      <c r="D112" s="6">
        <v>10</v>
      </c>
      <c r="E112" s="611" t="s">
        <v>13</v>
      </c>
      <c r="F112" s="7"/>
      <c r="G112" s="7"/>
      <c r="H112" s="7"/>
      <c r="I112" s="7"/>
      <c r="J112" s="16"/>
    </row>
    <row r="113" spans="1:10" s="8" customFormat="1" ht="12.75" outlineLevel="2">
      <c r="A113" s="3">
        <f t="shared" si="2"/>
        <v>1400025</v>
      </c>
      <c r="B113" s="4" t="s">
        <v>168</v>
      </c>
      <c r="C113" s="5" t="s">
        <v>169</v>
      </c>
      <c r="D113" s="6">
        <v>11</v>
      </c>
      <c r="E113" s="611" t="s">
        <v>13</v>
      </c>
      <c r="F113" s="7"/>
      <c r="G113" s="7"/>
      <c r="H113" s="7"/>
      <c r="I113" s="7"/>
      <c r="J113" s="16"/>
    </row>
    <row r="114" spans="1:10" s="8" customFormat="1" ht="12.75" outlineLevel="2">
      <c r="A114" s="3">
        <f t="shared" si="2"/>
        <v>1400026</v>
      </c>
      <c r="B114" s="4" t="s">
        <v>170</v>
      </c>
      <c r="C114" s="5" t="s">
        <v>171</v>
      </c>
      <c r="D114" s="6">
        <v>27</v>
      </c>
      <c r="E114" s="611" t="s">
        <v>13</v>
      </c>
      <c r="F114" s="7"/>
      <c r="G114" s="7"/>
      <c r="H114" s="7"/>
      <c r="I114" s="7"/>
      <c r="J114" s="16"/>
    </row>
    <row r="115" spans="1:10" s="8" customFormat="1" ht="12.75" outlineLevel="2">
      <c r="A115" s="3">
        <f t="shared" si="2"/>
        <v>1400027</v>
      </c>
      <c r="B115" s="4" t="s">
        <v>172</v>
      </c>
      <c r="C115" s="5" t="s">
        <v>173</v>
      </c>
      <c r="D115" s="6">
        <v>3</v>
      </c>
      <c r="E115" s="611" t="s">
        <v>13</v>
      </c>
      <c r="F115" s="7"/>
      <c r="G115" s="7"/>
      <c r="H115" s="7"/>
      <c r="I115" s="7"/>
      <c r="J115" s="16"/>
    </row>
    <row r="116" spans="1:10" s="8" customFormat="1" ht="12.75" outlineLevel="2">
      <c r="A116" s="3">
        <f t="shared" si="2"/>
        <v>1400028</v>
      </c>
      <c r="B116" s="4" t="s">
        <v>174</v>
      </c>
      <c r="C116" s="5" t="s">
        <v>175</v>
      </c>
      <c r="D116" s="6">
        <v>2</v>
      </c>
      <c r="E116" s="611" t="s">
        <v>13</v>
      </c>
      <c r="F116" s="7"/>
      <c r="G116" s="7"/>
      <c r="H116" s="7"/>
      <c r="I116" s="7"/>
      <c r="J116" s="16"/>
    </row>
    <row r="117" spans="1:10" s="8" customFormat="1" ht="12.75" outlineLevel="2">
      <c r="A117" s="3">
        <f t="shared" si="2"/>
        <v>1400029</v>
      </c>
      <c r="B117" s="4" t="s">
        <v>176</v>
      </c>
      <c r="C117" s="5" t="s">
        <v>177</v>
      </c>
      <c r="D117" s="6">
        <v>12</v>
      </c>
      <c r="E117" s="611" t="s">
        <v>13</v>
      </c>
      <c r="F117" s="7"/>
      <c r="G117" s="7"/>
      <c r="H117" s="7"/>
      <c r="I117" s="7"/>
      <c r="J117" s="16"/>
    </row>
    <row r="118" spans="1:10" s="8" customFormat="1" ht="12.75" outlineLevel="2">
      <c r="A118" s="3">
        <f t="shared" si="2"/>
        <v>1400030</v>
      </c>
      <c r="B118" s="4" t="s">
        <v>178</v>
      </c>
      <c r="C118" s="5" t="s">
        <v>179</v>
      </c>
      <c r="D118" s="6">
        <v>3</v>
      </c>
      <c r="E118" s="611" t="s">
        <v>13</v>
      </c>
      <c r="F118" s="7"/>
      <c r="G118" s="7"/>
      <c r="H118" s="7"/>
      <c r="I118" s="7"/>
      <c r="J118" s="16"/>
    </row>
    <row r="119" spans="1:10" s="8" customFormat="1" ht="12.75" outlineLevel="2">
      <c r="A119" s="3">
        <f t="shared" si="2"/>
        <v>1400031</v>
      </c>
      <c r="B119" s="4" t="s">
        <v>180</v>
      </c>
      <c r="C119" s="5" t="s">
        <v>181</v>
      </c>
      <c r="D119" s="6">
        <v>9</v>
      </c>
      <c r="E119" s="611" t="s">
        <v>13</v>
      </c>
      <c r="F119" s="7"/>
      <c r="G119" s="7"/>
      <c r="H119" s="7"/>
      <c r="I119" s="7"/>
      <c r="J119" s="16"/>
    </row>
    <row r="120" spans="1:10" s="8" customFormat="1" ht="12.75" outlineLevel="2">
      <c r="A120" s="3">
        <f t="shared" si="2"/>
        <v>1400032</v>
      </c>
      <c r="B120" s="4" t="s">
        <v>182</v>
      </c>
      <c r="C120" s="5" t="s">
        <v>183</v>
      </c>
      <c r="D120" s="6">
        <v>2</v>
      </c>
      <c r="E120" s="611" t="s">
        <v>13</v>
      </c>
      <c r="F120" s="7"/>
      <c r="G120" s="7"/>
      <c r="H120" s="7"/>
      <c r="I120" s="7"/>
      <c r="J120" s="16"/>
    </row>
    <row r="121" spans="1:10" s="8" customFormat="1" ht="12.75" outlineLevel="2">
      <c r="A121" s="3">
        <f t="shared" si="2"/>
        <v>1400033</v>
      </c>
      <c r="B121" s="4" t="s">
        <v>184</v>
      </c>
      <c r="C121" s="5" t="s">
        <v>185</v>
      </c>
      <c r="D121" s="6">
        <v>5</v>
      </c>
      <c r="E121" s="611" t="s">
        <v>13</v>
      </c>
      <c r="F121" s="7"/>
      <c r="G121" s="7"/>
      <c r="H121" s="7"/>
      <c r="I121" s="7"/>
      <c r="J121" s="16"/>
    </row>
    <row r="122" spans="1:10" s="8" customFormat="1" ht="76.5" outlineLevel="2">
      <c r="A122" s="3">
        <f t="shared" si="2"/>
        <v>1400034</v>
      </c>
      <c r="B122" s="4" t="s">
        <v>186</v>
      </c>
      <c r="C122" s="5" t="s">
        <v>187</v>
      </c>
      <c r="D122" s="6">
        <v>308.60000000000002</v>
      </c>
      <c r="E122" s="611" t="s">
        <v>10</v>
      </c>
      <c r="F122" s="7"/>
      <c r="G122" s="7"/>
      <c r="H122" s="7"/>
      <c r="I122" s="7"/>
      <c r="J122" s="16"/>
    </row>
    <row r="123" spans="1:10" s="8" customFormat="1" ht="25.5" outlineLevel="2">
      <c r="A123" s="3">
        <f t="shared" si="2"/>
        <v>1400035</v>
      </c>
      <c r="B123" s="4" t="s">
        <v>188</v>
      </c>
      <c r="C123" s="5" t="s">
        <v>189</v>
      </c>
      <c r="D123" s="6">
        <v>69.680000000000007</v>
      </c>
      <c r="E123" s="611" t="s">
        <v>10</v>
      </c>
      <c r="F123" s="7"/>
      <c r="G123" s="7"/>
      <c r="H123" s="7"/>
      <c r="I123" s="7"/>
      <c r="J123" s="16"/>
    </row>
    <row r="124" spans="1:10" s="1" customFormat="1" ht="21" customHeight="1" outlineLevel="1">
      <c r="A124" s="40">
        <f>A88+100000</f>
        <v>1500000</v>
      </c>
      <c r="B124" s="10"/>
      <c r="C124" s="11" t="s">
        <v>190</v>
      </c>
      <c r="D124" s="10"/>
      <c r="E124" s="608"/>
      <c r="F124" s="370"/>
      <c r="G124" s="370"/>
      <c r="H124" s="12"/>
      <c r="I124" s="12"/>
      <c r="J124" s="12"/>
    </row>
    <row r="125" spans="1:10" s="8" customFormat="1" ht="12.75" outlineLevel="2">
      <c r="A125" s="214">
        <f t="shared" ref="A125:A149" si="3">A124+1</f>
        <v>1500001</v>
      </c>
      <c r="B125" s="215" t="s">
        <v>191</v>
      </c>
      <c r="C125" s="335" t="s">
        <v>2019</v>
      </c>
      <c r="D125" s="332">
        <v>24</v>
      </c>
      <c r="E125" s="612" t="s">
        <v>13</v>
      </c>
      <c r="F125" s="333"/>
      <c r="G125" s="333"/>
      <c r="H125" s="333"/>
      <c r="I125" s="333"/>
      <c r="J125" s="223"/>
    </row>
    <row r="126" spans="1:10" s="8" customFormat="1" ht="12.75" outlineLevel="2">
      <c r="A126" s="214">
        <f t="shared" si="3"/>
        <v>1500002</v>
      </c>
      <c r="B126" s="215" t="s">
        <v>192</v>
      </c>
      <c r="C126" s="335" t="s">
        <v>2020</v>
      </c>
      <c r="D126" s="332">
        <v>8</v>
      </c>
      <c r="E126" s="612" t="s">
        <v>13</v>
      </c>
      <c r="F126" s="333"/>
      <c r="G126" s="333"/>
      <c r="H126" s="333"/>
      <c r="I126" s="333"/>
      <c r="J126" s="223"/>
    </row>
    <row r="127" spans="1:10" s="8" customFormat="1" ht="12.75" outlineLevel="2">
      <c r="A127" s="214">
        <f t="shared" si="3"/>
        <v>1500003</v>
      </c>
      <c r="B127" s="215" t="s">
        <v>193</v>
      </c>
      <c r="C127" s="335" t="s">
        <v>2021</v>
      </c>
      <c r="D127" s="332">
        <v>1</v>
      </c>
      <c r="E127" s="612" t="s">
        <v>13</v>
      </c>
      <c r="F127" s="333"/>
      <c r="G127" s="333"/>
      <c r="H127" s="333"/>
      <c r="I127" s="333"/>
      <c r="J127" s="223"/>
    </row>
    <row r="128" spans="1:10" s="8" customFormat="1" ht="12.75" outlineLevel="2">
      <c r="A128" s="214">
        <f t="shared" si="3"/>
        <v>1500004</v>
      </c>
      <c r="B128" s="215" t="s">
        <v>194</v>
      </c>
      <c r="C128" s="335" t="s">
        <v>2022</v>
      </c>
      <c r="D128" s="332">
        <v>2</v>
      </c>
      <c r="E128" s="612" t="s">
        <v>13</v>
      </c>
      <c r="F128" s="333"/>
      <c r="G128" s="333"/>
      <c r="H128" s="333"/>
      <c r="I128" s="333"/>
      <c r="J128" s="223"/>
    </row>
    <row r="129" spans="1:12" s="8" customFormat="1" ht="12.75" outlineLevel="2">
      <c r="A129" s="214">
        <f t="shared" si="3"/>
        <v>1500005</v>
      </c>
      <c r="B129" s="215" t="s">
        <v>195</v>
      </c>
      <c r="C129" s="335" t="s">
        <v>2023</v>
      </c>
      <c r="D129" s="332">
        <v>1</v>
      </c>
      <c r="E129" s="612" t="s">
        <v>13</v>
      </c>
      <c r="F129" s="333"/>
      <c r="G129" s="333"/>
      <c r="H129" s="333"/>
      <c r="I129" s="333"/>
      <c r="J129" s="223"/>
    </row>
    <row r="130" spans="1:12" s="8" customFormat="1" ht="12.75" outlineLevel="2">
      <c r="A130" s="490">
        <f t="shared" si="3"/>
        <v>1500006</v>
      </c>
      <c r="B130" s="535" t="s">
        <v>196</v>
      </c>
      <c r="C130" s="536" t="s">
        <v>2460</v>
      </c>
      <c r="D130" s="537">
        <v>4</v>
      </c>
      <c r="E130" s="614" t="s">
        <v>13</v>
      </c>
      <c r="F130" s="575"/>
      <c r="G130" s="575"/>
      <c r="H130" s="575"/>
      <c r="I130" s="575"/>
      <c r="J130" s="480"/>
      <c r="K130" s="555" t="s">
        <v>2472</v>
      </c>
      <c r="L130" s="682"/>
    </row>
    <row r="131" spans="1:12" s="8" customFormat="1" ht="12.75" outlineLevel="2">
      <c r="A131" s="490">
        <f t="shared" si="3"/>
        <v>1500007</v>
      </c>
      <c r="B131" s="535" t="s">
        <v>197</v>
      </c>
      <c r="C131" s="536" t="s">
        <v>2461</v>
      </c>
      <c r="D131" s="537">
        <v>10</v>
      </c>
      <c r="E131" s="614" t="s">
        <v>13</v>
      </c>
      <c r="F131" s="575"/>
      <c r="G131" s="575"/>
      <c r="H131" s="575"/>
      <c r="I131" s="575"/>
      <c r="J131" s="480"/>
      <c r="K131" s="555" t="s">
        <v>2473</v>
      </c>
      <c r="L131" s="682"/>
    </row>
    <row r="132" spans="1:12" s="8" customFormat="1" ht="12.75" outlineLevel="2">
      <c r="A132" s="490">
        <f t="shared" si="3"/>
        <v>1500008</v>
      </c>
      <c r="B132" s="535" t="s">
        <v>198</v>
      </c>
      <c r="C132" s="536" t="s">
        <v>2462</v>
      </c>
      <c r="D132" s="537">
        <v>11</v>
      </c>
      <c r="E132" s="614" t="s">
        <v>13</v>
      </c>
      <c r="F132" s="575"/>
      <c r="G132" s="575"/>
      <c r="H132" s="575"/>
      <c r="I132" s="575"/>
      <c r="J132" s="480"/>
      <c r="K132" s="555" t="s">
        <v>2474</v>
      </c>
      <c r="L132" s="682"/>
    </row>
    <row r="133" spans="1:12" s="8" customFormat="1" ht="12.75" outlineLevel="2">
      <c r="A133" s="490">
        <f t="shared" si="3"/>
        <v>1500009</v>
      </c>
      <c r="B133" s="535" t="s">
        <v>199</v>
      </c>
      <c r="C133" s="536" t="s">
        <v>2463</v>
      </c>
      <c r="D133" s="537">
        <v>27</v>
      </c>
      <c r="E133" s="614" t="s">
        <v>13</v>
      </c>
      <c r="F133" s="575"/>
      <c r="G133" s="575"/>
      <c r="H133" s="575"/>
      <c r="I133" s="575"/>
      <c r="J133" s="480"/>
      <c r="K133" s="555" t="s">
        <v>2475</v>
      </c>
      <c r="L133" s="682"/>
    </row>
    <row r="134" spans="1:12" s="8" customFormat="1" ht="12.75" outlineLevel="2">
      <c r="A134" s="490">
        <f t="shared" si="3"/>
        <v>1500010</v>
      </c>
      <c r="B134" s="535" t="s">
        <v>200</v>
      </c>
      <c r="C134" s="536" t="s">
        <v>2464</v>
      </c>
      <c r="D134" s="537">
        <v>3</v>
      </c>
      <c r="E134" s="614" t="s">
        <v>13</v>
      </c>
      <c r="F134" s="575"/>
      <c r="G134" s="575"/>
      <c r="H134" s="575"/>
      <c r="I134" s="575"/>
      <c r="J134" s="480"/>
      <c r="K134" s="555" t="s">
        <v>2476</v>
      </c>
      <c r="L134" s="682"/>
    </row>
    <row r="135" spans="1:12" s="8" customFormat="1" ht="12.75" outlineLevel="2">
      <c r="A135" s="490">
        <f t="shared" si="3"/>
        <v>1500011</v>
      </c>
      <c r="B135" s="535" t="s">
        <v>201</v>
      </c>
      <c r="C135" s="536" t="s">
        <v>2465</v>
      </c>
      <c r="D135" s="537">
        <v>6</v>
      </c>
      <c r="E135" s="614" t="s">
        <v>13</v>
      </c>
      <c r="F135" s="575"/>
      <c r="G135" s="575"/>
      <c r="H135" s="575"/>
      <c r="I135" s="575"/>
      <c r="J135" s="480"/>
      <c r="K135" s="555" t="s">
        <v>2473</v>
      </c>
      <c r="L135" s="682"/>
    </row>
    <row r="136" spans="1:12" s="8" customFormat="1" ht="12.75" outlineLevel="2">
      <c r="A136" s="490">
        <f t="shared" si="3"/>
        <v>1500012</v>
      </c>
      <c r="B136" s="535" t="s">
        <v>202</v>
      </c>
      <c r="C136" s="536" t="s">
        <v>2466</v>
      </c>
      <c r="D136" s="537">
        <v>12</v>
      </c>
      <c r="E136" s="614" t="s">
        <v>13</v>
      </c>
      <c r="F136" s="575"/>
      <c r="G136" s="575"/>
      <c r="H136" s="575"/>
      <c r="I136" s="575"/>
      <c r="J136" s="480"/>
      <c r="K136" s="555" t="s">
        <v>2477</v>
      </c>
      <c r="L136" s="682"/>
    </row>
    <row r="137" spans="1:12" s="8" customFormat="1" ht="12.75" outlineLevel="2">
      <c r="A137" s="490">
        <f t="shared" si="3"/>
        <v>1500013</v>
      </c>
      <c r="B137" s="535" t="s">
        <v>203</v>
      </c>
      <c r="C137" s="536" t="s">
        <v>2467</v>
      </c>
      <c r="D137" s="537">
        <v>3</v>
      </c>
      <c r="E137" s="614" t="s">
        <v>13</v>
      </c>
      <c r="F137" s="575"/>
      <c r="G137" s="575"/>
      <c r="H137" s="575"/>
      <c r="I137" s="575"/>
      <c r="J137" s="480"/>
      <c r="K137" s="555" t="s">
        <v>2472</v>
      </c>
      <c r="L137" s="682"/>
    </row>
    <row r="138" spans="1:12" s="8" customFormat="1" ht="25.5" outlineLevel="2">
      <c r="A138" s="214">
        <f t="shared" si="3"/>
        <v>1500014</v>
      </c>
      <c r="B138" s="215" t="s">
        <v>204</v>
      </c>
      <c r="C138" s="335" t="s">
        <v>2024</v>
      </c>
      <c r="D138" s="332">
        <v>217.3</v>
      </c>
      <c r="E138" s="612" t="s">
        <v>205</v>
      </c>
      <c r="F138" s="333"/>
      <c r="G138" s="333"/>
      <c r="H138" s="333"/>
      <c r="I138" s="333"/>
      <c r="J138" s="223"/>
    </row>
    <row r="139" spans="1:12" s="217" customFormat="1" ht="25.5" outlineLevel="2">
      <c r="A139" s="214">
        <f t="shared" si="3"/>
        <v>1500015</v>
      </c>
      <c r="B139" s="215" t="s">
        <v>206</v>
      </c>
      <c r="C139" s="335" t="s">
        <v>2027</v>
      </c>
      <c r="D139" s="332">
        <v>9.1</v>
      </c>
      <c r="E139" s="612" t="s">
        <v>205</v>
      </c>
      <c r="F139" s="333"/>
      <c r="G139" s="333"/>
      <c r="H139" s="333"/>
      <c r="I139" s="333"/>
      <c r="J139" s="223"/>
    </row>
    <row r="140" spans="1:12" s="217" customFormat="1" ht="25.5" outlineLevel="2">
      <c r="A140" s="214">
        <f t="shared" si="3"/>
        <v>1500016</v>
      </c>
      <c r="B140" s="215" t="s">
        <v>207</v>
      </c>
      <c r="C140" s="335" t="s">
        <v>2028</v>
      </c>
      <c r="D140" s="332">
        <v>0.9</v>
      </c>
      <c r="E140" s="612" t="s">
        <v>205</v>
      </c>
      <c r="F140" s="333"/>
      <c r="G140" s="333"/>
      <c r="H140" s="333"/>
      <c r="I140" s="333"/>
      <c r="J140" s="223"/>
    </row>
    <row r="141" spans="1:12" s="8" customFormat="1" ht="51" outlineLevel="2">
      <c r="A141" s="490">
        <f t="shared" si="3"/>
        <v>1500017</v>
      </c>
      <c r="B141" s="535" t="s">
        <v>2025</v>
      </c>
      <c r="C141" s="579" t="s">
        <v>2538</v>
      </c>
      <c r="D141" s="537">
        <v>4079.1</v>
      </c>
      <c r="E141" s="614" t="s">
        <v>26</v>
      </c>
      <c r="F141" s="575"/>
      <c r="G141" s="575"/>
      <c r="H141" s="575"/>
      <c r="I141" s="575"/>
      <c r="J141" s="480"/>
      <c r="K141" s="573" t="s">
        <v>2537</v>
      </c>
      <c r="L141" s="682"/>
    </row>
    <row r="142" spans="1:12" s="217" customFormat="1" ht="12.75" outlineLevel="2">
      <c r="A142" s="214">
        <f>A141+1</f>
        <v>1500018</v>
      </c>
      <c r="B142" s="215" t="s">
        <v>2026</v>
      </c>
      <c r="C142" s="5" t="s">
        <v>208</v>
      </c>
      <c r="D142" s="6">
        <v>114.71</v>
      </c>
      <c r="E142" s="611" t="s">
        <v>26</v>
      </c>
      <c r="F142" s="7"/>
      <c r="G142" s="7"/>
      <c r="H142" s="7"/>
      <c r="I142" s="7"/>
      <c r="J142" s="16"/>
    </row>
    <row r="143" spans="1:12" s="217" customFormat="1" ht="12.75" outlineLevel="2">
      <c r="A143" s="534">
        <f t="shared" ref="A143:A145" si="4">A142+1</f>
        <v>1500019</v>
      </c>
      <c r="B143" s="541" t="s">
        <v>204</v>
      </c>
      <c r="C143" s="542" t="s">
        <v>2457</v>
      </c>
      <c r="D143" s="543">
        <v>9</v>
      </c>
      <c r="E143" s="615" t="s">
        <v>13</v>
      </c>
      <c r="F143" s="574"/>
      <c r="G143" s="574"/>
      <c r="H143" s="574"/>
      <c r="I143" s="574"/>
      <c r="J143" s="544"/>
      <c r="K143" s="705" t="s">
        <v>2471</v>
      </c>
      <c r="L143" s="682"/>
    </row>
    <row r="144" spans="1:12" s="217" customFormat="1" ht="12.75" outlineLevel="2">
      <c r="A144" s="534">
        <f t="shared" si="4"/>
        <v>1500020</v>
      </c>
      <c r="B144" s="541" t="s">
        <v>206</v>
      </c>
      <c r="C144" s="542" t="s">
        <v>2458</v>
      </c>
      <c r="D144" s="543">
        <v>2</v>
      </c>
      <c r="E144" s="615" t="s">
        <v>13</v>
      </c>
      <c r="F144" s="574"/>
      <c r="G144" s="574"/>
      <c r="H144" s="574"/>
      <c r="I144" s="574"/>
      <c r="J144" s="544"/>
      <c r="K144" s="705"/>
      <c r="L144" s="682"/>
    </row>
    <row r="145" spans="1:12" s="8" customFormat="1" ht="12.75" outlineLevel="2">
      <c r="A145" s="534">
        <f t="shared" si="4"/>
        <v>1500021</v>
      </c>
      <c r="B145" s="541" t="s">
        <v>207</v>
      </c>
      <c r="C145" s="542" t="s">
        <v>2459</v>
      </c>
      <c r="D145" s="543">
        <v>5</v>
      </c>
      <c r="E145" s="615" t="s">
        <v>13</v>
      </c>
      <c r="F145" s="574"/>
      <c r="G145" s="574"/>
      <c r="H145" s="574"/>
      <c r="I145" s="574"/>
      <c r="J145" s="544"/>
      <c r="K145" s="705"/>
      <c r="L145" s="682"/>
    </row>
    <row r="146" spans="1:12" s="1" customFormat="1" ht="21" customHeight="1" outlineLevel="1">
      <c r="A146" s="40">
        <f>A124+100000</f>
        <v>1600000</v>
      </c>
      <c r="B146" s="10"/>
      <c r="C146" s="11" t="s">
        <v>209</v>
      </c>
      <c r="D146" s="10"/>
      <c r="E146" s="608"/>
      <c r="F146" s="370"/>
      <c r="G146" s="370"/>
      <c r="H146" s="12"/>
      <c r="I146" s="12"/>
      <c r="J146" s="12"/>
    </row>
    <row r="147" spans="1:12" s="8" customFormat="1" ht="12.75" customHeight="1" outlineLevel="2">
      <c r="A147" s="3">
        <f t="shared" si="3"/>
        <v>1600001</v>
      </c>
      <c r="B147" s="4" t="s">
        <v>210</v>
      </c>
      <c r="C147" s="5" t="s">
        <v>211</v>
      </c>
      <c r="D147" s="6">
        <v>403.8</v>
      </c>
      <c r="E147" s="611" t="s">
        <v>10</v>
      </c>
      <c r="F147" s="7"/>
      <c r="G147" s="7"/>
      <c r="H147" s="7"/>
      <c r="I147" s="7"/>
      <c r="J147" s="16"/>
    </row>
    <row r="148" spans="1:12" s="8" customFormat="1" ht="12.75" customHeight="1" outlineLevel="2">
      <c r="A148" s="3">
        <f t="shared" si="3"/>
        <v>1600002</v>
      </c>
      <c r="B148" s="4" t="s">
        <v>212</v>
      </c>
      <c r="C148" s="5" t="s">
        <v>213</v>
      </c>
      <c r="D148" s="6">
        <v>543.29999999999995</v>
      </c>
      <c r="E148" s="611" t="s">
        <v>10</v>
      </c>
      <c r="F148" s="7"/>
      <c r="G148" s="7"/>
      <c r="H148" s="7"/>
      <c r="I148" s="7"/>
      <c r="J148" s="16"/>
    </row>
    <row r="149" spans="1:12" s="8" customFormat="1" ht="12.75" customHeight="1" outlineLevel="2">
      <c r="A149" s="3">
        <f t="shared" si="3"/>
        <v>1600003</v>
      </c>
      <c r="B149" s="4" t="s">
        <v>214</v>
      </c>
      <c r="C149" s="5" t="s">
        <v>215</v>
      </c>
      <c r="D149" s="6">
        <v>12055</v>
      </c>
      <c r="E149" s="611" t="s">
        <v>26</v>
      </c>
      <c r="F149" s="7"/>
      <c r="G149" s="7"/>
      <c r="H149" s="7"/>
      <c r="I149" s="7"/>
      <c r="J149" s="16"/>
    </row>
    <row r="150" spans="1:12" s="1" customFormat="1" ht="21" customHeight="1" outlineLevel="1">
      <c r="A150" s="40">
        <f>A146+100000</f>
        <v>1700000</v>
      </c>
      <c r="B150" s="10"/>
      <c r="C150" s="11" t="s">
        <v>216</v>
      </c>
      <c r="D150" s="10"/>
      <c r="E150" s="608"/>
      <c r="F150" s="370"/>
      <c r="G150" s="370"/>
      <c r="H150" s="12"/>
      <c r="I150" s="12"/>
      <c r="J150" s="12"/>
    </row>
    <row r="151" spans="1:12" s="8" customFormat="1" ht="12.75" outlineLevel="2">
      <c r="A151" s="214">
        <f>A150+1</f>
        <v>1700001</v>
      </c>
      <c r="B151" s="215" t="s">
        <v>45</v>
      </c>
      <c r="C151" s="335" t="s">
        <v>1399</v>
      </c>
      <c r="D151" s="332">
        <v>1</v>
      </c>
      <c r="E151" s="612" t="s">
        <v>11</v>
      </c>
      <c r="F151" s="333"/>
      <c r="G151" s="333"/>
      <c r="H151" s="333"/>
      <c r="I151" s="333"/>
      <c r="J151" s="223"/>
    </row>
    <row r="152" spans="1:12" s="8" customFormat="1" ht="12.75" outlineLevel="2">
      <c r="A152" s="214">
        <f t="shared" ref="A152:A154" si="5">A151+1</f>
        <v>1700002</v>
      </c>
      <c r="B152" s="215" t="s">
        <v>47</v>
      </c>
      <c r="C152" s="335" t="s">
        <v>1400</v>
      </c>
      <c r="D152" s="332">
        <v>1</v>
      </c>
      <c r="E152" s="612" t="s">
        <v>11</v>
      </c>
      <c r="F152" s="333"/>
      <c r="G152" s="333"/>
      <c r="H152" s="333"/>
      <c r="I152" s="333"/>
      <c r="J152" s="223"/>
    </row>
    <row r="153" spans="1:12" s="8" customFormat="1" ht="12.75" outlineLevel="2">
      <c r="A153" s="214">
        <f t="shared" si="5"/>
        <v>1700003</v>
      </c>
      <c r="B153" s="215" t="s">
        <v>51</v>
      </c>
      <c r="C153" s="335" t="s">
        <v>1401</v>
      </c>
      <c r="D153" s="336">
        <v>1</v>
      </c>
      <c r="E153" s="612" t="s">
        <v>11</v>
      </c>
      <c r="F153" s="333"/>
      <c r="G153" s="333"/>
      <c r="H153" s="333"/>
      <c r="I153" s="333"/>
      <c r="J153" s="223"/>
    </row>
    <row r="154" spans="1:12" s="8" customFormat="1" ht="12.75" outlineLevel="2">
      <c r="A154" s="3">
        <f t="shared" si="5"/>
        <v>1700004</v>
      </c>
      <c r="B154" s="4" t="s">
        <v>53</v>
      </c>
      <c r="C154" s="5" t="s">
        <v>1402</v>
      </c>
      <c r="D154" s="6">
        <v>1</v>
      </c>
      <c r="E154" s="611" t="s">
        <v>11</v>
      </c>
      <c r="F154" s="7"/>
      <c r="G154" s="7"/>
      <c r="H154" s="7"/>
      <c r="I154" s="7"/>
      <c r="J154" s="16"/>
    </row>
    <row r="155" spans="1:12" s="139" customFormat="1" ht="27" customHeight="1">
      <c r="A155" s="134">
        <v>2000000</v>
      </c>
      <c r="B155" s="135"/>
      <c r="C155" s="136" t="s">
        <v>217</v>
      </c>
      <c r="D155" s="137"/>
      <c r="E155" s="607"/>
      <c r="F155" s="369"/>
      <c r="G155" s="369"/>
      <c r="H155" s="138"/>
      <c r="I155" s="138"/>
      <c r="J155" s="138"/>
    </row>
    <row r="156" spans="1:12" s="1" customFormat="1" ht="21" customHeight="1" outlineLevel="1">
      <c r="A156" s="40">
        <f>A155+101000</f>
        <v>2101000</v>
      </c>
      <c r="B156" s="10"/>
      <c r="C156" s="11" t="s">
        <v>218</v>
      </c>
      <c r="D156" s="10"/>
      <c r="E156" s="608"/>
      <c r="F156" s="370"/>
      <c r="G156" s="370"/>
      <c r="H156" s="12"/>
      <c r="I156" s="12"/>
      <c r="J156" s="12"/>
    </row>
    <row r="157" spans="1:12" s="1" customFormat="1" ht="25.5" outlineLevel="2">
      <c r="A157" s="3">
        <f t="shared" ref="A157:A170" si="6">A156+1</f>
        <v>2101001</v>
      </c>
      <c r="B157" s="13" t="s">
        <v>119</v>
      </c>
      <c r="C157" s="14" t="s">
        <v>219</v>
      </c>
      <c r="D157" s="15">
        <v>35.92</v>
      </c>
      <c r="E157" s="609" t="s">
        <v>10</v>
      </c>
      <c r="F157" s="16"/>
      <c r="G157" s="16"/>
      <c r="H157" s="16"/>
      <c r="I157" s="16"/>
      <c r="J157" s="16"/>
    </row>
    <row r="158" spans="1:12" s="1" customFormat="1" ht="25.5" outlineLevel="2">
      <c r="A158" s="3">
        <f t="shared" si="6"/>
        <v>2101002</v>
      </c>
      <c r="B158" s="13" t="s">
        <v>122</v>
      </c>
      <c r="C158" s="14" t="s">
        <v>220</v>
      </c>
      <c r="D158" s="15">
        <v>5.23</v>
      </c>
      <c r="E158" s="609" t="s">
        <v>10</v>
      </c>
      <c r="F158" s="16"/>
      <c r="G158" s="16"/>
      <c r="H158" s="16"/>
      <c r="I158" s="16"/>
      <c r="J158" s="16"/>
    </row>
    <row r="159" spans="1:12" s="1" customFormat="1" ht="38.25" outlineLevel="2">
      <c r="A159" s="3">
        <f t="shared" si="6"/>
        <v>2101003</v>
      </c>
      <c r="B159" s="13" t="s">
        <v>124</v>
      </c>
      <c r="C159" s="14" t="s">
        <v>221</v>
      </c>
      <c r="D159" s="15">
        <v>122.2</v>
      </c>
      <c r="E159" s="609" t="s">
        <v>10</v>
      </c>
      <c r="F159" s="16"/>
      <c r="G159" s="16"/>
      <c r="H159" s="16"/>
      <c r="I159" s="16"/>
      <c r="J159" s="16"/>
    </row>
    <row r="160" spans="1:12" s="1" customFormat="1" ht="12.75" outlineLevel="2">
      <c r="A160" s="3">
        <f t="shared" si="6"/>
        <v>2101004</v>
      </c>
      <c r="B160" s="13" t="s">
        <v>126</v>
      </c>
      <c r="C160" s="14" t="s">
        <v>222</v>
      </c>
      <c r="D160" s="15">
        <v>413.79</v>
      </c>
      <c r="E160" s="609" t="s">
        <v>10</v>
      </c>
      <c r="F160" s="16"/>
      <c r="G160" s="16"/>
      <c r="H160" s="16"/>
      <c r="I160" s="16"/>
      <c r="J160" s="16"/>
    </row>
    <row r="161" spans="1:18" s="1" customFormat="1" ht="25.5" outlineLevel="2">
      <c r="A161" s="3">
        <f t="shared" si="6"/>
        <v>2101005</v>
      </c>
      <c r="B161" s="13" t="s">
        <v>128</v>
      </c>
      <c r="C161" s="14" t="s">
        <v>223</v>
      </c>
      <c r="D161" s="15">
        <v>1.8</v>
      </c>
      <c r="E161" s="609" t="s">
        <v>10</v>
      </c>
      <c r="F161" s="16"/>
      <c r="G161" s="16"/>
      <c r="H161" s="16"/>
      <c r="I161" s="16"/>
      <c r="J161" s="16"/>
    </row>
    <row r="162" spans="1:18" s="1" customFormat="1" ht="25.5" outlineLevel="2">
      <c r="A162" s="214">
        <f t="shared" si="6"/>
        <v>2101006</v>
      </c>
      <c r="B162" s="221" t="s">
        <v>130</v>
      </c>
      <c r="C162" s="284" t="s">
        <v>2367</v>
      </c>
      <c r="D162" s="222">
        <v>9</v>
      </c>
      <c r="E162" s="610" t="s">
        <v>26</v>
      </c>
      <c r="F162" s="223"/>
      <c r="G162" s="223"/>
      <c r="H162" s="223"/>
      <c r="I162" s="223"/>
      <c r="J162" s="223"/>
    </row>
    <row r="163" spans="1:18" s="1" customFormat="1" ht="38.25" outlineLevel="2">
      <c r="A163" s="214">
        <f t="shared" si="6"/>
        <v>2101007</v>
      </c>
      <c r="B163" s="221" t="s">
        <v>132</v>
      </c>
      <c r="C163" s="224" t="s">
        <v>2043</v>
      </c>
      <c r="D163" s="222">
        <v>5.07</v>
      </c>
      <c r="E163" s="610" t="s">
        <v>10</v>
      </c>
      <c r="F163" s="223"/>
      <c r="G163" s="223"/>
      <c r="H163" s="223"/>
      <c r="I163" s="223"/>
      <c r="J163" s="223"/>
      <c r="K163" s="18"/>
    </row>
    <row r="164" spans="1:18" s="1" customFormat="1" ht="51" outlineLevel="2">
      <c r="A164" s="3">
        <f t="shared" si="6"/>
        <v>2101008</v>
      </c>
      <c r="B164" s="13" t="s">
        <v>134</v>
      </c>
      <c r="C164" s="14" t="s">
        <v>224</v>
      </c>
      <c r="D164" s="15">
        <v>25.92</v>
      </c>
      <c r="E164" s="609" t="s">
        <v>26</v>
      </c>
      <c r="F164" s="16"/>
      <c r="G164" s="16"/>
      <c r="H164" s="16"/>
      <c r="I164" s="16"/>
      <c r="J164" s="16"/>
    </row>
    <row r="165" spans="1:18" s="1" customFormat="1" ht="38.25" outlineLevel="2">
      <c r="A165" s="3">
        <f t="shared" si="6"/>
        <v>2101009</v>
      </c>
      <c r="B165" s="13" t="s">
        <v>136</v>
      </c>
      <c r="C165" s="14" t="s">
        <v>225</v>
      </c>
      <c r="D165" s="15">
        <v>63.65</v>
      </c>
      <c r="E165" s="609" t="s">
        <v>26</v>
      </c>
      <c r="F165" s="16"/>
      <c r="G165" s="16"/>
      <c r="H165" s="16"/>
      <c r="I165" s="16"/>
      <c r="J165" s="16"/>
    </row>
    <row r="166" spans="1:18" s="1" customFormat="1" ht="38.25" outlineLevel="2">
      <c r="A166" s="3">
        <f t="shared" si="6"/>
        <v>2101010</v>
      </c>
      <c r="B166" s="13" t="s">
        <v>138</v>
      </c>
      <c r="C166" s="14" t="s">
        <v>226</v>
      </c>
      <c r="D166" s="15">
        <v>15.84</v>
      </c>
      <c r="E166" s="609" t="s">
        <v>26</v>
      </c>
      <c r="F166" s="16"/>
      <c r="G166" s="16"/>
      <c r="H166" s="16"/>
      <c r="I166" s="16"/>
      <c r="J166" s="16"/>
    </row>
    <row r="167" spans="1:18" s="1" customFormat="1" ht="63.75" outlineLevel="2">
      <c r="A167" s="3">
        <f t="shared" si="6"/>
        <v>2101011</v>
      </c>
      <c r="B167" s="13" t="s">
        <v>140</v>
      </c>
      <c r="C167" s="14" t="s">
        <v>227</v>
      </c>
      <c r="D167" s="15">
        <v>87.49</v>
      </c>
      <c r="E167" s="609" t="s">
        <v>26</v>
      </c>
      <c r="F167" s="16"/>
      <c r="G167" s="16"/>
      <c r="H167" s="16"/>
      <c r="I167" s="16"/>
      <c r="J167" s="16"/>
    </row>
    <row r="168" spans="1:18" s="1" customFormat="1" ht="12.75" outlineLevel="2">
      <c r="A168" s="3">
        <f t="shared" si="6"/>
        <v>2101012</v>
      </c>
      <c r="B168" s="13" t="s">
        <v>142</v>
      </c>
      <c r="C168" s="14" t="s">
        <v>228</v>
      </c>
      <c r="D168" s="15">
        <v>578.70000000000005</v>
      </c>
      <c r="E168" s="609" t="s">
        <v>26</v>
      </c>
      <c r="F168" s="16"/>
      <c r="G168" s="16"/>
      <c r="H168" s="16"/>
      <c r="I168" s="16"/>
      <c r="J168" s="16"/>
    </row>
    <row r="169" spans="1:18" s="1" customFormat="1" ht="12.75" outlineLevel="2">
      <c r="A169" s="3">
        <f t="shared" si="6"/>
        <v>2101013</v>
      </c>
      <c r="B169" s="13" t="s">
        <v>144</v>
      </c>
      <c r="C169" s="14" t="s">
        <v>229</v>
      </c>
      <c r="D169" s="15">
        <v>84.19</v>
      </c>
      <c r="E169" s="609" t="s">
        <v>10</v>
      </c>
      <c r="F169" s="16"/>
      <c r="G169" s="16"/>
      <c r="H169" s="16"/>
      <c r="I169" s="16"/>
      <c r="J169" s="16"/>
    </row>
    <row r="170" spans="1:18" s="519" customFormat="1" ht="25.5" outlineLevel="2">
      <c r="A170" s="534">
        <f t="shared" si="6"/>
        <v>2101014</v>
      </c>
      <c r="B170" s="488" t="s">
        <v>146</v>
      </c>
      <c r="C170" s="486" t="s">
        <v>2523</v>
      </c>
      <c r="D170" s="487">
        <v>23.2</v>
      </c>
      <c r="E170" s="616" t="s">
        <v>26</v>
      </c>
      <c r="F170" s="544"/>
      <c r="G170" s="544"/>
      <c r="H170" s="544"/>
      <c r="I170" s="544"/>
      <c r="J170" s="544"/>
      <c r="K170" s="570" t="s">
        <v>2471</v>
      </c>
      <c r="L170" s="687"/>
    </row>
    <row r="171" spans="1:18" s="1" customFormat="1" ht="21" customHeight="1" outlineLevel="1">
      <c r="A171" s="40">
        <f>A156+1000</f>
        <v>2102000</v>
      </c>
      <c r="B171" s="10"/>
      <c r="C171" s="11" t="s">
        <v>230</v>
      </c>
      <c r="D171" s="10"/>
      <c r="E171" s="608"/>
      <c r="F171" s="370"/>
      <c r="G171" s="370"/>
      <c r="H171" s="12"/>
      <c r="I171" s="12"/>
      <c r="J171" s="12"/>
    </row>
    <row r="172" spans="1:18" s="1" customFormat="1" ht="140.25" outlineLevel="2">
      <c r="A172" s="512">
        <f>A171+1</f>
        <v>2102001</v>
      </c>
      <c r="B172" s="511" t="s">
        <v>231</v>
      </c>
      <c r="C172" s="510" t="s">
        <v>232</v>
      </c>
      <c r="D172" s="509"/>
      <c r="E172" s="617" t="s">
        <v>26</v>
      </c>
      <c r="F172" s="508"/>
      <c r="G172" s="508"/>
      <c r="H172" s="508"/>
      <c r="I172" s="508"/>
      <c r="J172" s="508"/>
      <c r="K172" s="483" t="s">
        <v>2453</v>
      </c>
      <c r="L172" s="687"/>
      <c r="N172" s="683"/>
      <c r="O172" s="683"/>
      <c r="P172" s="683"/>
      <c r="Q172" s="683"/>
      <c r="R172" s="683"/>
    </row>
    <row r="173" spans="1:18" s="216" customFormat="1" ht="140.25" outlineLevel="2">
      <c r="A173" s="484"/>
      <c r="B173" s="488" t="s">
        <v>2447</v>
      </c>
      <c r="C173" s="486" t="s">
        <v>2445</v>
      </c>
      <c r="D173" s="487">
        <v>53.73</v>
      </c>
      <c r="E173" s="616" t="s">
        <v>26</v>
      </c>
      <c r="F173" s="489"/>
      <c r="G173" s="489"/>
      <c r="H173" s="489"/>
      <c r="I173" s="489"/>
      <c r="J173" s="489"/>
      <c r="K173" s="554" t="s">
        <v>2454</v>
      </c>
      <c r="L173" s="687"/>
      <c r="N173" s="683"/>
      <c r="O173" s="684"/>
      <c r="P173" s="685"/>
      <c r="Q173" s="686"/>
      <c r="R173" s="683"/>
    </row>
    <row r="174" spans="1:18" s="216" customFormat="1" ht="140.25" outlineLevel="2">
      <c r="A174" s="484"/>
      <c r="B174" s="488" t="s">
        <v>2448</v>
      </c>
      <c r="C174" s="486" t="s">
        <v>2446</v>
      </c>
      <c r="D174" s="487">
        <v>15.989999999999998</v>
      </c>
      <c r="E174" s="616" t="s">
        <v>26</v>
      </c>
      <c r="F174" s="489"/>
      <c r="G174" s="489"/>
      <c r="H174" s="489"/>
      <c r="I174" s="489"/>
      <c r="J174" s="489"/>
      <c r="K174" s="554" t="s">
        <v>2454</v>
      </c>
      <c r="L174" s="687"/>
      <c r="N174" s="683"/>
      <c r="O174" s="683"/>
      <c r="P174" s="683"/>
      <c r="Q174" s="683"/>
      <c r="R174" s="683"/>
    </row>
    <row r="175" spans="1:18" s="216" customFormat="1" ht="140.25" outlineLevel="2">
      <c r="A175" s="484"/>
      <c r="B175" s="488" t="s">
        <v>2449</v>
      </c>
      <c r="C175" s="486" t="s">
        <v>2450</v>
      </c>
      <c r="D175" s="487">
        <v>37.24</v>
      </c>
      <c r="E175" s="616" t="s">
        <v>26</v>
      </c>
      <c r="F175" s="489"/>
      <c r="G175" s="489"/>
      <c r="H175" s="489"/>
      <c r="I175" s="489"/>
      <c r="J175" s="489"/>
      <c r="K175" s="554" t="s">
        <v>2454</v>
      </c>
      <c r="L175" s="687"/>
    </row>
    <row r="176" spans="1:18" s="1" customFormat="1" ht="21" customHeight="1" outlineLevel="1">
      <c r="A176" s="40">
        <f>A171+1000</f>
        <v>2103000</v>
      </c>
      <c r="B176" s="10"/>
      <c r="C176" s="11" t="s">
        <v>233</v>
      </c>
      <c r="D176" s="10"/>
      <c r="E176" s="608"/>
      <c r="F176" s="370"/>
      <c r="G176" s="370"/>
      <c r="H176" s="12"/>
      <c r="I176" s="12"/>
      <c r="J176" s="12"/>
    </row>
    <row r="177" spans="1:12" s="501" customFormat="1" ht="76.5" outlineLevel="1">
      <c r="A177" s="347">
        <f>A172+1000</f>
        <v>2103001</v>
      </c>
      <c r="B177" s="502" t="s">
        <v>234</v>
      </c>
      <c r="C177" s="503" t="s">
        <v>235</v>
      </c>
      <c r="D177" s="504">
        <v>120.96</v>
      </c>
      <c r="E177" s="609" t="s">
        <v>26</v>
      </c>
      <c r="F177" s="505"/>
      <c r="G177" s="505"/>
      <c r="H177" s="505"/>
      <c r="I177" s="505"/>
      <c r="J177" s="505"/>
    </row>
    <row r="178" spans="1:12" s="1" customFormat="1" ht="76.5" outlineLevel="2">
      <c r="A178" s="534">
        <f>A177+1</f>
        <v>2103002</v>
      </c>
      <c r="B178" s="488" t="s">
        <v>2468</v>
      </c>
      <c r="C178" s="486" t="s">
        <v>2469</v>
      </c>
      <c r="D178" s="487">
        <v>238.2</v>
      </c>
      <c r="E178" s="616" t="s">
        <v>26</v>
      </c>
      <c r="F178" s="544"/>
      <c r="G178" s="544"/>
      <c r="H178" s="544"/>
      <c r="I178" s="544"/>
      <c r="J178" s="544"/>
      <c r="K178" s="553"/>
      <c r="L178" s="687"/>
    </row>
    <row r="179" spans="1:12" s="1" customFormat="1" ht="21" customHeight="1" outlineLevel="1">
      <c r="A179" s="40">
        <f>A176+1000</f>
        <v>2104000</v>
      </c>
      <c r="B179" s="10"/>
      <c r="C179" s="11" t="s">
        <v>2439</v>
      </c>
      <c r="D179" s="10"/>
      <c r="E179" s="608"/>
      <c r="F179" s="370"/>
      <c r="G179" s="370"/>
      <c r="H179" s="12"/>
      <c r="I179" s="12"/>
      <c r="J179" s="12"/>
    </row>
    <row r="180" spans="1:12" s="1" customFormat="1" ht="25.5" outlineLevel="2">
      <c r="A180" s="214">
        <f>A179+1</f>
        <v>2104001</v>
      </c>
      <c r="B180" s="221" t="s">
        <v>236</v>
      </c>
      <c r="C180" s="224" t="s">
        <v>2049</v>
      </c>
      <c r="D180" s="222">
        <v>40.200000000000003</v>
      </c>
      <c r="E180" s="610" t="s">
        <v>26</v>
      </c>
      <c r="F180" s="223"/>
      <c r="G180" s="223"/>
      <c r="H180" s="223"/>
      <c r="I180" s="223"/>
      <c r="J180" s="223"/>
    </row>
    <row r="181" spans="1:12" s="1" customFormat="1" ht="76.5" outlineLevel="2">
      <c r="A181" s="214">
        <f>A180+1</f>
        <v>2104002</v>
      </c>
      <c r="B181" s="221" t="s">
        <v>237</v>
      </c>
      <c r="C181" s="224" t="s">
        <v>2048</v>
      </c>
      <c r="D181" s="222">
        <v>40.200000000000003</v>
      </c>
      <c r="E181" s="610" t="s">
        <v>26</v>
      </c>
      <c r="F181" s="223"/>
      <c r="G181" s="223"/>
      <c r="H181" s="223"/>
      <c r="I181" s="223"/>
      <c r="J181" s="223"/>
    </row>
    <row r="182" spans="1:12" s="1" customFormat="1" ht="63.75" outlineLevel="2">
      <c r="A182" s="214">
        <f>A181+1</f>
        <v>2104003</v>
      </c>
      <c r="B182" s="221" t="s">
        <v>238</v>
      </c>
      <c r="C182" s="224" t="s">
        <v>2050</v>
      </c>
      <c r="D182" s="222">
        <v>162.94999999999999</v>
      </c>
      <c r="E182" s="610" t="s">
        <v>26</v>
      </c>
      <c r="F182" s="223"/>
      <c r="G182" s="223"/>
      <c r="H182" s="223"/>
      <c r="I182" s="223"/>
      <c r="J182" s="223"/>
    </row>
    <row r="183" spans="1:12" s="1" customFormat="1" ht="21" customHeight="1" outlineLevel="1">
      <c r="A183" s="40">
        <f>A179+1000</f>
        <v>2105000</v>
      </c>
      <c r="B183" s="10"/>
      <c r="C183" s="11" t="s">
        <v>239</v>
      </c>
      <c r="D183" s="10"/>
      <c r="E183" s="608"/>
      <c r="F183" s="370"/>
      <c r="G183" s="370"/>
      <c r="H183" s="12"/>
      <c r="I183" s="12"/>
      <c r="J183" s="12"/>
    </row>
    <row r="184" spans="1:12" s="1" customFormat="1" ht="76.5" outlineLevel="2">
      <c r="A184" s="3">
        <f t="shared" ref="A184:A211" si="7">A183+1</f>
        <v>2105001</v>
      </c>
      <c r="B184" s="13" t="s">
        <v>240</v>
      </c>
      <c r="C184" s="14" t="s">
        <v>241</v>
      </c>
      <c r="D184" s="15">
        <v>442.31</v>
      </c>
      <c r="E184" s="609" t="s">
        <v>26</v>
      </c>
      <c r="F184" s="16"/>
      <c r="G184" s="16"/>
      <c r="H184" s="16"/>
      <c r="I184" s="16"/>
      <c r="J184" s="16"/>
    </row>
    <row r="185" spans="1:12" s="1" customFormat="1" ht="76.5" outlineLevel="2">
      <c r="A185" s="3">
        <f t="shared" si="7"/>
        <v>2105002</v>
      </c>
      <c r="B185" s="13" t="s">
        <v>242</v>
      </c>
      <c r="C185" s="14" t="s">
        <v>243</v>
      </c>
      <c r="D185" s="15">
        <v>352.07</v>
      </c>
      <c r="E185" s="609" t="s">
        <v>26</v>
      </c>
      <c r="F185" s="16"/>
      <c r="G185" s="16"/>
      <c r="H185" s="16"/>
      <c r="I185" s="16"/>
      <c r="J185" s="16"/>
    </row>
    <row r="186" spans="1:12" s="1" customFormat="1" ht="76.5" outlineLevel="2">
      <c r="A186" s="214">
        <f t="shared" si="7"/>
        <v>2105003</v>
      </c>
      <c r="B186" s="221" t="s">
        <v>244</v>
      </c>
      <c r="C186" s="224" t="s">
        <v>2006</v>
      </c>
      <c r="D186" s="222">
        <v>26.54</v>
      </c>
      <c r="E186" s="610" t="s">
        <v>26</v>
      </c>
      <c r="F186" s="223"/>
      <c r="G186" s="223"/>
      <c r="H186" s="223"/>
      <c r="I186" s="223"/>
      <c r="J186" s="223"/>
    </row>
    <row r="187" spans="1:12" s="1" customFormat="1" ht="89.25" outlineLevel="2">
      <c r="A187" s="3">
        <f t="shared" si="7"/>
        <v>2105004</v>
      </c>
      <c r="B187" s="13" t="s">
        <v>245</v>
      </c>
      <c r="C187" s="14" t="s">
        <v>246</v>
      </c>
      <c r="D187" s="15">
        <v>403.95</v>
      </c>
      <c r="E187" s="609" t="s">
        <v>26</v>
      </c>
      <c r="F187" s="16"/>
      <c r="G187" s="16"/>
      <c r="H187" s="16"/>
      <c r="I187" s="16"/>
      <c r="J187" s="16"/>
    </row>
    <row r="188" spans="1:12" s="1" customFormat="1" ht="89.25" outlineLevel="2">
      <c r="A188" s="3">
        <f t="shared" si="7"/>
        <v>2105005</v>
      </c>
      <c r="B188" s="13" t="s">
        <v>247</v>
      </c>
      <c r="C188" s="14" t="s">
        <v>248</v>
      </c>
      <c r="D188" s="15">
        <v>29.79</v>
      </c>
      <c r="E188" s="609" t="s">
        <v>26</v>
      </c>
      <c r="F188" s="16"/>
      <c r="G188" s="16"/>
      <c r="H188" s="16"/>
      <c r="I188" s="16"/>
      <c r="J188" s="16"/>
    </row>
    <row r="189" spans="1:12" s="1" customFormat="1" ht="89.25" outlineLevel="2">
      <c r="A189" s="3">
        <f t="shared" si="7"/>
        <v>2105006</v>
      </c>
      <c r="B189" s="13" t="s">
        <v>249</v>
      </c>
      <c r="C189" s="14" t="s">
        <v>250</v>
      </c>
      <c r="D189" s="15">
        <v>408.54</v>
      </c>
      <c r="E189" s="609" t="s">
        <v>26</v>
      </c>
      <c r="F189" s="16"/>
      <c r="G189" s="16"/>
      <c r="H189" s="16"/>
      <c r="I189" s="16"/>
      <c r="J189" s="16"/>
    </row>
    <row r="190" spans="1:12" s="1" customFormat="1" ht="89.25" outlineLevel="2">
      <c r="A190" s="3">
        <f t="shared" si="7"/>
        <v>2105007</v>
      </c>
      <c r="B190" s="13" t="s">
        <v>251</v>
      </c>
      <c r="C190" s="14" t="s">
        <v>252</v>
      </c>
      <c r="D190" s="15">
        <v>416.17</v>
      </c>
      <c r="E190" s="609" t="s">
        <v>26</v>
      </c>
      <c r="F190" s="16"/>
      <c r="G190" s="16"/>
      <c r="H190" s="16"/>
      <c r="I190" s="16"/>
      <c r="J190" s="16"/>
    </row>
    <row r="191" spans="1:12" s="1" customFormat="1" ht="76.5" outlineLevel="2">
      <c r="A191" s="3">
        <f t="shared" si="7"/>
        <v>2105008</v>
      </c>
      <c r="B191" s="13" t="s">
        <v>253</v>
      </c>
      <c r="C191" s="14" t="s">
        <v>254</v>
      </c>
      <c r="D191" s="15">
        <v>46.72</v>
      </c>
      <c r="E191" s="609" t="s">
        <v>26</v>
      </c>
      <c r="F191" s="16"/>
      <c r="G191" s="16"/>
      <c r="H191" s="16"/>
      <c r="I191" s="16"/>
      <c r="J191" s="16"/>
    </row>
    <row r="192" spans="1:12" s="1" customFormat="1" ht="76.5" outlineLevel="2">
      <c r="A192" s="3">
        <f t="shared" si="7"/>
        <v>2105009</v>
      </c>
      <c r="B192" s="13" t="s">
        <v>255</v>
      </c>
      <c r="C192" s="14" t="s">
        <v>256</v>
      </c>
      <c r="D192" s="15">
        <v>120.72</v>
      </c>
      <c r="E192" s="609" t="s">
        <v>26</v>
      </c>
      <c r="F192" s="16"/>
      <c r="G192" s="16"/>
      <c r="H192" s="16"/>
      <c r="I192" s="16"/>
      <c r="J192" s="16"/>
    </row>
    <row r="193" spans="1:10" s="1" customFormat="1" ht="102" outlineLevel="2">
      <c r="A193" s="3">
        <f t="shared" si="7"/>
        <v>2105010</v>
      </c>
      <c r="B193" s="13" t="s">
        <v>257</v>
      </c>
      <c r="C193" s="14" t="s">
        <v>258</v>
      </c>
      <c r="D193" s="15">
        <v>19.86</v>
      </c>
      <c r="E193" s="609" t="s">
        <v>26</v>
      </c>
      <c r="F193" s="16"/>
      <c r="G193" s="16"/>
      <c r="H193" s="16"/>
      <c r="I193" s="16"/>
      <c r="J193" s="16"/>
    </row>
    <row r="194" spans="1:10" s="1" customFormat="1" ht="89.25" outlineLevel="2">
      <c r="A194" s="3">
        <f t="shared" si="7"/>
        <v>2105011</v>
      </c>
      <c r="B194" s="13" t="s">
        <v>259</v>
      </c>
      <c r="C194" s="14" t="s">
        <v>260</v>
      </c>
      <c r="D194" s="15">
        <v>203.1</v>
      </c>
      <c r="E194" s="609" t="s">
        <v>26</v>
      </c>
      <c r="F194" s="16"/>
      <c r="G194" s="16"/>
      <c r="H194" s="16"/>
      <c r="I194" s="16"/>
      <c r="J194" s="16"/>
    </row>
    <row r="195" spans="1:10" s="1" customFormat="1" ht="76.5" outlineLevel="2">
      <c r="A195" s="3">
        <f t="shared" si="7"/>
        <v>2105012</v>
      </c>
      <c r="B195" s="13" t="s">
        <v>261</v>
      </c>
      <c r="C195" s="14" t="s">
        <v>262</v>
      </c>
      <c r="D195" s="15">
        <v>16.059999999999999</v>
      </c>
      <c r="E195" s="609" t="s">
        <v>26</v>
      </c>
      <c r="F195" s="16"/>
      <c r="G195" s="16"/>
      <c r="H195" s="16"/>
      <c r="I195" s="16"/>
      <c r="J195" s="16"/>
    </row>
    <row r="196" spans="1:10" s="1" customFormat="1" ht="76.5" outlineLevel="2">
      <c r="A196" s="3">
        <f t="shared" si="7"/>
        <v>2105013</v>
      </c>
      <c r="B196" s="13" t="s">
        <v>263</v>
      </c>
      <c r="C196" s="14" t="s">
        <v>264</v>
      </c>
      <c r="D196" s="15">
        <v>135.13999999999999</v>
      </c>
      <c r="E196" s="609" t="s">
        <v>26</v>
      </c>
      <c r="F196" s="16"/>
      <c r="G196" s="16"/>
      <c r="H196" s="16"/>
      <c r="I196" s="16"/>
      <c r="J196" s="16"/>
    </row>
    <row r="197" spans="1:10" s="1" customFormat="1" ht="89.25" outlineLevel="2">
      <c r="A197" s="3">
        <f t="shared" si="7"/>
        <v>2105014</v>
      </c>
      <c r="B197" s="13" t="s">
        <v>265</v>
      </c>
      <c r="C197" s="14" t="s">
        <v>266</v>
      </c>
      <c r="D197" s="15">
        <v>54.23</v>
      </c>
      <c r="E197" s="609" t="s">
        <v>26</v>
      </c>
      <c r="F197" s="16"/>
      <c r="G197" s="16"/>
      <c r="H197" s="16"/>
      <c r="I197" s="16"/>
      <c r="J197" s="16"/>
    </row>
    <row r="198" spans="1:10" s="1" customFormat="1" ht="102" outlineLevel="2">
      <c r="A198" s="3">
        <f t="shared" si="7"/>
        <v>2105015</v>
      </c>
      <c r="B198" s="13" t="s">
        <v>267</v>
      </c>
      <c r="C198" s="14" t="s">
        <v>268</v>
      </c>
      <c r="D198" s="15">
        <v>223.5</v>
      </c>
      <c r="E198" s="609" t="s">
        <v>26</v>
      </c>
      <c r="F198" s="16"/>
      <c r="G198" s="16"/>
      <c r="H198" s="16"/>
      <c r="I198" s="16"/>
      <c r="J198" s="16"/>
    </row>
    <row r="199" spans="1:10" s="1" customFormat="1" ht="25.5" outlineLevel="2">
      <c r="A199" s="3">
        <f t="shared" si="7"/>
        <v>2105016</v>
      </c>
      <c r="B199" s="13" t="s">
        <v>269</v>
      </c>
      <c r="C199" s="14" t="s">
        <v>270</v>
      </c>
      <c r="D199" s="15">
        <v>18.760000000000002</v>
      </c>
      <c r="E199" s="609" t="s">
        <v>26</v>
      </c>
      <c r="F199" s="16"/>
      <c r="G199" s="16"/>
      <c r="H199" s="16"/>
      <c r="I199" s="16"/>
      <c r="J199" s="16"/>
    </row>
    <row r="200" spans="1:10" s="1" customFormat="1" ht="25.5" outlineLevel="2">
      <c r="A200" s="3">
        <f t="shared" si="7"/>
        <v>2105017</v>
      </c>
      <c r="B200" s="13" t="s">
        <v>271</v>
      </c>
      <c r="C200" s="14" t="s">
        <v>272</v>
      </c>
      <c r="D200" s="15">
        <v>24.07</v>
      </c>
      <c r="E200" s="609" t="s">
        <v>26</v>
      </c>
      <c r="F200" s="16"/>
      <c r="G200" s="16"/>
      <c r="H200" s="16"/>
      <c r="I200" s="16"/>
      <c r="J200" s="16"/>
    </row>
    <row r="201" spans="1:10" s="1" customFormat="1" ht="25.5" outlineLevel="2">
      <c r="A201" s="3">
        <f t="shared" si="7"/>
        <v>2105018</v>
      </c>
      <c r="B201" s="13" t="s">
        <v>273</v>
      </c>
      <c r="C201" s="14" t="s">
        <v>274</v>
      </c>
      <c r="D201" s="15">
        <v>6.96</v>
      </c>
      <c r="E201" s="609" t="s">
        <v>26</v>
      </c>
      <c r="F201" s="16"/>
      <c r="G201" s="16"/>
      <c r="H201" s="16"/>
      <c r="I201" s="16"/>
      <c r="J201" s="16"/>
    </row>
    <row r="202" spans="1:10" s="1" customFormat="1" ht="25.5" outlineLevel="2">
      <c r="A202" s="3">
        <f t="shared" si="7"/>
        <v>2105019</v>
      </c>
      <c r="B202" s="13" t="s">
        <v>275</v>
      </c>
      <c r="C202" s="14" t="s">
        <v>276</v>
      </c>
      <c r="D202" s="15">
        <v>2.4500000000000002</v>
      </c>
      <c r="E202" s="609" t="s">
        <v>26</v>
      </c>
      <c r="F202" s="16"/>
      <c r="G202" s="16"/>
      <c r="H202" s="16"/>
      <c r="I202" s="16"/>
      <c r="J202" s="16"/>
    </row>
    <row r="203" spans="1:10" s="1" customFormat="1" ht="63.75" outlineLevel="2">
      <c r="A203" s="3">
        <f t="shared" si="7"/>
        <v>2105020</v>
      </c>
      <c r="B203" s="13" t="s">
        <v>277</v>
      </c>
      <c r="C203" s="14" t="s">
        <v>2066</v>
      </c>
      <c r="D203" s="15">
        <v>19.579999999999998</v>
      </c>
      <c r="E203" s="609" t="s">
        <v>26</v>
      </c>
      <c r="F203" s="17"/>
      <c r="G203" s="17"/>
      <c r="H203" s="16"/>
      <c r="I203" s="16"/>
      <c r="J203" s="16"/>
    </row>
    <row r="204" spans="1:10" s="1" customFormat="1" ht="63.75" outlineLevel="2">
      <c r="A204" s="3">
        <f t="shared" si="7"/>
        <v>2105021</v>
      </c>
      <c r="B204" s="13" t="s">
        <v>278</v>
      </c>
      <c r="C204" s="14" t="s">
        <v>2067</v>
      </c>
      <c r="D204" s="15">
        <v>115.61</v>
      </c>
      <c r="E204" s="609" t="s">
        <v>26</v>
      </c>
      <c r="F204" s="16"/>
      <c r="G204" s="16"/>
      <c r="H204" s="16"/>
      <c r="I204" s="16"/>
      <c r="J204" s="16"/>
    </row>
    <row r="205" spans="1:10" s="18" customFormat="1" ht="63.75" outlineLevel="2">
      <c r="A205" s="214">
        <f t="shared" si="7"/>
        <v>2105022</v>
      </c>
      <c r="B205" s="221" t="s">
        <v>279</v>
      </c>
      <c r="C205" s="224" t="s">
        <v>2047</v>
      </c>
      <c r="D205" s="222">
        <v>840.31999999999994</v>
      </c>
      <c r="E205" s="610" t="s">
        <v>26</v>
      </c>
      <c r="F205" s="223"/>
      <c r="G205" s="223"/>
      <c r="H205" s="223"/>
      <c r="I205" s="223"/>
      <c r="J205" s="223"/>
    </row>
    <row r="206" spans="1:10" s="1" customFormat="1" ht="40.5" customHeight="1" outlineLevel="2">
      <c r="A206" s="3">
        <f t="shared" si="7"/>
        <v>2105023</v>
      </c>
      <c r="B206" s="13" t="s">
        <v>280</v>
      </c>
      <c r="C206" s="14" t="s">
        <v>2068</v>
      </c>
      <c r="D206" s="15">
        <v>29.38</v>
      </c>
      <c r="E206" s="609" t="s">
        <v>26</v>
      </c>
      <c r="F206" s="16"/>
      <c r="G206" s="16"/>
      <c r="H206" s="16"/>
      <c r="I206" s="16"/>
      <c r="J206" s="16"/>
    </row>
    <row r="207" spans="1:10" s="1" customFormat="1" ht="51" outlineLevel="2">
      <c r="A207" s="3">
        <f t="shared" si="7"/>
        <v>2105024</v>
      </c>
      <c r="B207" s="13" t="s">
        <v>281</v>
      </c>
      <c r="C207" s="14" t="s">
        <v>2069</v>
      </c>
      <c r="D207" s="15">
        <v>4</v>
      </c>
      <c r="E207" s="609" t="s">
        <v>26</v>
      </c>
      <c r="F207" s="16"/>
      <c r="G207" s="16"/>
      <c r="H207" s="16"/>
      <c r="I207" s="16"/>
      <c r="J207" s="16"/>
    </row>
    <row r="208" spans="1:10" s="1" customFormat="1" ht="38.25" outlineLevel="2">
      <c r="A208" s="3">
        <f t="shared" si="7"/>
        <v>2105025</v>
      </c>
      <c r="B208" s="13" t="s">
        <v>282</v>
      </c>
      <c r="C208" s="14" t="s">
        <v>2070</v>
      </c>
      <c r="D208" s="15">
        <v>30.18</v>
      </c>
      <c r="E208" s="609" t="s">
        <v>26</v>
      </c>
      <c r="F208" s="16"/>
      <c r="G208" s="16"/>
      <c r="H208" s="16"/>
      <c r="I208" s="16"/>
      <c r="J208" s="16"/>
    </row>
    <row r="209" spans="1:12" s="1" customFormat="1" ht="38.25" outlineLevel="2">
      <c r="A209" s="3">
        <f t="shared" si="7"/>
        <v>2105026</v>
      </c>
      <c r="B209" s="13" t="s">
        <v>283</v>
      </c>
      <c r="C209" s="14" t="s">
        <v>2071</v>
      </c>
      <c r="D209" s="15">
        <v>154.74</v>
      </c>
      <c r="E209" s="609" t="s">
        <v>26</v>
      </c>
      <c r="F209" s="16"/>
      <c r="G209" s="16"/>
      <c r="H209" s="16"/>
      <c r="I209" s="16"/>
      <c r="J209" s="16"/>
    </row>
    <row r="210" spans="1:12" s="1" customFormat="1" ht="38.25" outlineLevel="2">
      <c r="A210" s="3">
        <f t="shared" si="7"/>
        <v>2105027</v>
      </c>
      <c r="B210" s="13" t="s">
        <v>284</v>
      </c>
      <c r="C210" s="14" t="s">
        <v>2072</v>
      </c>
      <c r="D210" s="15">
        <v>260.77999999999997</v>
      </c>
      <c r="E210" s="609" t="s">
        <v>26</v>
      </c>
      <c r="F210" s="16"/>
      <c r="G210" s="16"/>
      <c r="H210" s="16"/>
      <c r="I210" s="16"/>
      <c r="J210" s="16"/>
    </row>
    <row r="211" spans="1:12" s="1" customFormat="1" ht="63.75" outlineLevel="2">
      <c r="A211" s="490">
        <f t="shared" si="7"/>
        <v>2105028</v>
      </c>
      <c r="B211" s="473" t="s">
        <v>285</v>
      </c>
      <c r="C211" s="482" t="s">
        <v>286</v>
      </c>
      <c r="D211" s="688">
        <v>1747.38</v>
      </c>
      <c r="E211" s="618" t="s">
        <v>26</v>
      </c>
      <c r="F211" s="480"/>
      <c r="G211" s="480"/>
      <c r="H211" s="480"/>
      <c r="I211" s="480"/>
      <c r="J211" s="480"/>
      <c r="K211" s="551" t="s">
        <v>2455</v>
      </c>
      <c r="L211" s="687"/>
    </row>
    <row r="212" spans="1:12" s="1" customFormat="1" ht="38.25" outlineLevel="2">
      <c r="A212" s="3">
        <f>A211+1</f>
        <v>2105029</v>
      </c>
      <c r="B212" s="13" t="s">
        <v>287</v>
      </c>
      <c r="C212" s="14" t="s">
        <v>288</v>
      </c>
      <c r="D212" s="15">
        <v>24.3</v>
      </c>
      <c r="E212" s="609" t="s">
        <v>26</v>
      </c>
      <c r="F212" s="16"/>
      <c r="G212" s="16"/>
      <c r="H212" s="16"/>
      <c r="I212" s="16"/>
      <c r="J212" s="16"/>
    </row>
    <row r="213" spans="1:12" s="519" customFormat="1" ht="51" outlineLevel="2">
      <c r="A213" s="534">
        <f t="shared" ref="A213:A214" si="8">A212+1</f>
        <v>2105030</v>
      </c>
      <c r="B213" s="488" t="s">
        <v>2506</v>
      </c>
      <c r="C213" s="486" t="s">
        <v>2451</v>
      </c>
      <c r="D213" s="487">
        <v>358.45</v>
      </c>
      <c r="E213" s="616" t="s">
        <v>26</v>
      </c>
      <c r="F213" s="489"/>
      <c r="G213" s="489"/>
      <c r="H213" s="489"/>
      <c r="I213" s="489"/>
      <c r="J213" s="489"/>
      <c r="K213" s="552" t="s">
        <v>2509</v>
      </c>
      <c r="L213" s="687"/>
    </row>
    <row r="214" spans="1:12" s="519" customFormat="1" ht="25.5" outlineLevel="2">
      <c r="A214" s="534">
        <f t="shared" si="8"/>
        <v>2105031</v>
      </c>
      <c r="B214" s="488" t="s">
        <v>2507</v>
      </c>
      <c r="C214" s="486" t="s">
        <v>2505</v>
      </c>
      <c r="D214" s="487">
        <v>7.84</v>
      </c>
      <c r="E214" s="616" t="s">
        <v>26</v>
      </c>
      <c r="F214" s="489"/>
      <c r="G214" s="489"/>
      <c r="H214" s="489"/>
      <c r="I214" s="489"/>
      <c r="J214" s="489"/>
      <c r="K214" s="552" t="s">
        <v>2508</v>
      </c>
      <c r="L214" s="687"/>
    </row>
    <row r="215" spans="1:12" s="1" customFormat="1" ht="21" customHeight="1" outlineLevel="1">
      <c r="A215" s="40">
        <f>A183+1000</f>
        <v>2106000</v>
      </c>
      <c r="B215" s="10"/>
      <c r="C215" s="11" t="s">
        <v>289</v>
      </c>
      <c r="D215" s="10"/>
      <c r="E215" s="608"/>
      <c r="F215" s="370"/>
      <c r="G215" s="370"/>
      <c r="H215" s="12"/>
      <c r="I215" s="12"/>
      <c r="J215" s="12"/>
    </row>
    <row r="216" spans="1:12" s="1" customFormat="1" ht="102" outlineLevel="2">
      <c r="A216" s="214">
        <f t="shared" ref="A216:A230" si="9">A215+1</f>
        <v>2106001</v>
      </c>
      <c r="B216" s="221" t="s">
        <v>290</v>
      </c>
      <c r="C216" s="224" t="s">
        <v>2431</v>
      </c>
      <c r="D216" s="222">
        <v>325.25</v>
      </c>
      <c r="E216" s="610" t="s">
        <v>26</v>
      </c>
      <c r="F216" s="223"/>
      <c r="G216" s="223"/>
      <c r="H216" s="223"/>
      <c r="I216" s="223"/>
      <c r="J216" s="223"/>
    </row>
    <row r="217" spans="1:12" s="443" customFormat="1" ht="102" outlineLevel="2">
      <c r="A217" s="214">
        <f t="shared" si="9"/>
        <v>2106002</v>
      </c>
      <c r="B217" s="283" t="s">
        <v>290</v>
      </c>
      <c r="C217" s="284" t="s">
        <v>2430</v>
      </c>
      <c r="D217" s="285">
        <v>317.14999999999998</v>
      </c>
      <c r="E217" s="619" t="s">
        <v>26</v>
      </c>
      <c r="F217" s="286"/>
      <c r="G217" s="286"/>
      <c r="H217" s="286"/>
      <c r="I217" s="286"/>
      <c r="J217" s="286"/>
    </row>
    <row r="218" spans="1:12" s="1" customFormat="1" ht="63.75" outlineLevel="2">
      <c r="A218" s="214">
        <f t="shared" si="9"/>
        <v>2106003</v>
      </c>
      <c r="B218" s="221" t="s">
        <v>291</v>
      </c>
      <c r="C218" s="224" t="s">
        <v>2428</v>
      </c>
      <c r="D218" s="222">
        <v>293.3</v>
      </c>
      <c r="E218" s="610" t="s">
        <v>26</v>
      </c>
      <c r="F218" s="223"/>
      <c r="G218" s="223"/>
      <c r="H218" s="223"/>
      <c r="I218" s="223"/>
      <c r="J218" s="223"/>
    </row>
    <row r="219" spans="1:12" s="443" customFormat="1" ht="63.75" outlineLevel="2">
      <c r="A219" s="214">
        <f t="shared" si="9"/>
        <v>2106004</v>
      </c>
      <c r="B219" s="283" t="s">
        <v>292</v>
      </c>
      <c r="C219" s="284" t="s">
        <v>2429</v>
      </c>
      <c r="D219" s="285">
        <v>156.81</v>
      </c>
      <c r="E219" s="619" t="s">
        <v>26</v>
      </c>
      <c r="F219" s="286"/>
      <c r="G219" s="286"/>
      <c r="H219" s="286"/>
      <c r="I219" s="286"/>
      <c r="J219" s="286"/>
    </row>
    <row r="220" spans="1:12" s="1" customFormat="1" ht="38.25" outlineLevel="2">
      <c r="A220" s="214">
        <f t="shared" si="9"/>
        <v>2106005</v>
      </c>
      <c r="B220" s="221" t="s">
        <v>292</v>
      </c>
      <c r="C220" s="224" t="s">
        <v>293</v>
      </c>
      <c r="D220" s="222">
        <v>92.77</v>
      </c>
      <c r="E220" s="610" t="s">
        <v>26</v>
      </c>
      <c r="F220" s="223"/>
      <c r="G220" s="223"/>
      <c r="H220" s="223"/>
      <c r="I220" s="223"/>
      <c r="J220" s="223"/>
    </row>
    <row r="221" spans="1:12" s="1" customFormat="1" ht="38.25" outlineLevel="2">
      <c r="A221" s="214">
        <f t="shared" si="9"/>
        <v>2106006</v>
      </c>
      <c r="B221" s="221" t="s">
        <v>294</v>
      </c>
      <c r="C221" s="224" t="s">
        <v>295</v>
      </c>
      <c r="D221" s="222">
        <v>1491.79</v>
      </c>
      <c r="E221" s="610" t="s">
        <v>26</v>
      </c>
      <c r="F221" s="223"/>
      <c r="G221" s="223"/>
      <c r="H221" s="223"/>
      <c r="I221" s="223"/>
      <c r="J221" s="223"/>
    </row>
    <row r="222" spans="1:12" s="1" customFormat="1" ht="38.25" outlineLevel="2">
      <c r="A222" s="490">
        <f t="shared" si="9"/>
        <v>2106007</v>
      </c>
      <c r="B222" s="473" t="s">
        <v>296</v>
      </c>
      <c r="C222" s="482" t="s">
        <v>2046</v>
      </c>
      <c r="D222" s="688">
        <v>1747.38</v>
      </c>
      <c r="E222" s="618" t="s">
        <v>26</v>
      </c>
      <c r="F222" s="480"/>
      <c r="G222" s="480"/>
      <c r="H222" s="480"/>
      <c r="I222" s="480"/>
      <c r="J222" s="480"/>
      <c r="K222" s="551" t="s">
        <v>2455</v>
      </c>
      <c r="L222" s="687"/>
    </row>
    <row r="223" spans="1:12" s="1" customFormat="1" ht="63.75" outlineLevel="2">
      <c r="A223" s="214">
        <f t="shared" si="9"/>
        <v>2106008</v>
      </c>
      <c r="B223" s="221" t="s">
        <v>297</v>
      </c>
      <c r="C223" s="224" t="s">
        <v>298</v>
      </c>
      <c r="D223" s="222">
        <v>336.3</v>
      </c>
      <c r="E223" s="610" t="s">
        <v>26</v>
      </c>
      <c r="F223" s="223"/>
      <c r="G223" s="223"/>
      <c r="H223" s="223"/>
      <c r="I223" s="223"/>
      <c r="J223" s="223"/>
    </row>
    <row r="224" spans="1:12" s="1" customFormat="1" ht="25.5" outlineLevel="2">
      <c r="A224" s="3">
        <f t="shared" si="9"/>
        <v>2106009</v>
      </c>
      <c r="B224" s="13" t="s">
        <v>299</v>
      </c>
      <c r="C224" s="14" t="s">
        <v>300</v>
      </c>
      <c r="D224" s="15">
        <v>50.699999999999996</v>
      </c>
      <c r="E224" s="609" t="s">
        <v>26</v>
      </c>
      <c r="F224" s="16"/>
      <c r="G224" s="16"/>
      <c r="H224" s="16"/>
      <c r="I224" s="16"/>
      <c r="J224" s="16"/>
    </row>
    <row r="225" spans="1:12" s="18" customFormat="1" ht="25.5" outlineLevel="2">
      <c r="A225" s="490">
        <f t="shared" si="9"/>
        <v>2106010</v>
      </c>
      <c r="B225" s="473" t="s">
        <v>301</v>
      </c>
      <c r="C225" s="482" t="s">
        <v>302</v>
      </c>
      <c r="D225" s="481">
        <v>348.3</v>
      </c>
      <c r="E225" s="618" t="s">
        <v>26</v>
      </c>
      <c r="F225" s="480"/>
      <c r="G225" s="480"/>
      <c r="H225" s="480"/>
      <c r="I225" s="480"/>
      <c r="J225" s="480"/>
      <c r="K225" s="572" t="s">
        <v>2455</v>
      </c>
      <c r="L225" s="687"/>
    </row>
    <row r="226" spans="1:12" s="1" customFormat="1" ht="38.25" outlineLevel="2">
      <c r="A226" s="3">
        <f t="shared" si="9"/>
        <v>2106011</v>
      </c>
      <c r="B226" s="13" t="s">
        <v>303</v>
      </c>
      <c r="C226" s="14" t="s">
        <v>304</v>
      </c>
      <c r="D226" s="15">
        <v>93.5</v>
      </c>
      <c r="E226" s="609" t="s">
        <v>26</v>
      </c>
      <c r="F226" s="16"/>
      <c r="G226" s="16"/>
      <c r="H226" s="16"/>
      <c r="I226" s="16"/>
      <c r="J226" s="16"/>
    </row>
    <row r="227" spans="1:12" s="1" customFormat="1" ht="51" outlineLevel="2">
      <c r="A227" s="3">
        <f t="shared" si="9"/>
        <v>2106012</v>
      </c>
      <c r="B227" s="13" t="s">
        <v>305</v>
      </c>
      <c r="C227" s="14" t="s">
        <v>306</v>
      </c>
      <c r="D227" s="15">
        <v>314.95</v>
      </c>
      <c r="E227" s="609" t="s">
        <v>307</v>
      </c>
      <c r="F227" s="16"/>
      <c r="G227" s="16"/>
      <c r="H227" s="16"/>
      <c r="I227" s="16"/>
      <c r="J227" s="16"/>
    </row>
    <row r="228" spans="1:12" s="1" customFormat="1" ht="38.25" outlineLevel="2">
      <c r="A228" s="3">
        <f t="shared" si="9"/>
        <v>2106013</v>
      </c>
      <c r="B228" s="13" t="s">
        <v>308</v>
      </c>
      <c r="C228" s="14" t="s">
        <v>309</v>
      </c>
      <c r="D228" s="15">
        <v>24.55</v>
      </c>
      <c r="E228" s="609" t="s">
        <v>26</v>
      </c>
      <c r="F228" s="16"/>
      <c r="G228" s="16"/>
      <c r="H228" s="16"/>
      <c r="I228" s="16"/>
      <c r="J228" s="16"/>
    </row>
    <row r="229" spans="1:12" s="216" customFormat="1" ht="25.5" outlineLevel="2">
      <c r="A229" s="214">
        <f t="shared" si="9"/>
        <v>2106014</v>
      </c>
      <c r="B229" s="221" t="s">
        <v>2044</v>
      </c>
      <c r="C229" s="224" t="s">
        <v>2045</v>
      </c>
      <c r="D229" s="222">
        <v>32.5</v>
      </c>
      <c r="E229" s="610" t="s">
        <v>26</v>
      </c>
      <c r="F229" s="223"/>
      <c r="G229" s="223"/>
      <c r="H229" s="223"/>
      <c r="I229" s="223"/>
      <c r="J229" s="223"/>
    </row>
    <row r="230" spans="1:12" s="519" customFormat="1" ht="63.75" outlineLevel="2">
      <c r="A230" s="534">
        <f t="shared" si="9"/>
        <v>2106015</v>
      </c>
      <c r="B230" s="488" t="s">
        <v>297</v>
      </c>
      <c r="C230" s="486" t="s">
        <v>2525</v>
      </c>
      <c r="D230" s="487">
        <v>295.7</v>
      </c>
      <c r="E230" s="616" t="s">
        <v>26</v>
      </c>
      <c r="F230" s="544"/>
      <c r="G230" s="544"/>
      <c r="H230" s="544"/>
      <c r="I230" s="544"/>
      <c r="J230" s="544"/>
      <c r="K230" s="571" t="s">
        <v>2471</v>
      </c>
      <c r="L230" s="687"/>
    </row>
    <row r="231" spans="1:12" s="1" customFormat="1" ht="21" customHeight="1" outlineLevel="1">
      <c r="A231" s="40">
        <f>A215+1000</f>
        <v>2107000</v>
      </c>
      <c r="B231" s="10"/>
      <c r="C231" s="11" t="s">
        <v>310</v>
      </c>
      <c r="D231" s="10"/>
      <c r="E231" s="608"/>
      <c r="F231" s="370"/>
      <c r="G231" s="370"/>
      <c r="H231" s="12"/>
      <c r="I231" s="12"/>
      <c r="J231" s="12"/>
    </row>
    <row r="232" spans="1:12" s="1" customFormat="1" ht="38.25" outlineLevel="2">
      <c r="A232" s="3">
        <f>A231+1</f>
        <v>2107001</v>
      </c>
      <c r="B232" s="13" t="s">
        <v>311</v>
      </c>
      <c r="C232" s="14" t="s">
        <v>312</v>
      </c>
      <c r="D232" s="15">
        <v>12.6</v>
      </c>
      <c r="E232" s="609" t="s">
        <v>307</v>
      </c>
      <c r="F232" s="16"/>
      <c r="G232" s="16"/>
      <c r="H232" s="16"/>
      <c r="I232" s="16"/>
      <c r="J232" s="16"/>
    </row>
    <row r="233" spans="1:12" s="1" customFormat="1" ht="38.25" outlineLevel="2">
      <c r="A233" s="3">
        <f>A232+1</f>
        <v>2107002</v>
      </c>
      <c r="B233" s="13" t="s">
        <v>313</v>
      </c>
      <c r="C233" s="14" t="s">
        <v>314</v>
      </c>
      <c r="D233" s="15">
        <v>397.4</v>
      </c>
      <c r="E233" s="609" t="s">
        <v>307</v>
      </c>
      <c r="F233" s="16"/>
      <c r="G233" s="16"/>
      <c r="H233" s="16"/>
      <c r="I233" s="16"/>
      <c r="J233" s="16"/>
    </row>
    <row r="234" spans="1:12" s="1" customFormat="1" ht="21" customHeight="1" outlineLevel="1">
      <c r="A234" s="40">
        <f>A231+1000</f>
        <v>2108000</v>
      </c>
      <c r="B234" s="10"/>
      <c r="C234" s="11" t="s">
        <v>315</v>
      </c>
      <c r="D234" s="10"/>
      <c r="E234" s="608"/>
      <c r="F234" s="370"/>
      <c r="G234" s="370"/>
      <c r="H234" s="12"/>
      <c r="I234" s="12"/>
      <c r="J234" s="12"/>
    </row>
    <row r="235" spans="1:12" s="1" customFormat="1" ht="51" outlineLevel="2">
      <c r="A235" s="3">
        <f t="shared" ref="A235:A270" si="10">A234+1</f>
        <v>2108001</v>
      </c>
      <c r="B235" s="13" t="s">
        <v>316</v>
      </c>
      <c r="C235" s="14" t="s">
        <v>317</v>
      </c>
      <c r="D235" s="15">
        <v>5</v>
      </c>
      <c r="E235" s="609" t="s">
        <v>13</v>
      </c>
      <c r="F235" s="16"/>
      <c r="G235" s="16"/>
      <c r="H235" s="16"/>
      <c r="I235" s="16"/>
      <c r="J235" s="16"/>
    </row>
    <row r="236" spans="1:12" s="1" customFormat="1" ht="51" outlineLevel="2">
      <c r="A236" s="3">
        <f t="shared" si="10"/>
        <v>2108002</v>
      </c>
      <c r="B236" s="13" t="s">
        <v>318</v>
      </c>
      <c r="C236" s="14" t="s">
        <v>319</v>
      </c>
      <c r="D236" s="15">
        <v>1</v>
      </c>
      <c r="E236" s="609" t="s">
        <v>13</v>
      </c>
      <c r="F236" s="16"/>
      <c r="G236" s="16"/>
      <c r="H236" s="16"/>
      <c r="I236" s="16"/>
      <c r="J236" s="16"/>
    </row>
    <row r="237" spans="1:12" s="1" customFormat="1" ht="51" outlineLevel="2">
      <c r="A237" s="3">
        <f t="shared" si="10"/>
        <v>2108003</v>
      </c>
      <c r="B237" s="13" t="s">
        <v>320</v>
      </c>
      <c r="C237" s="14" t="s">
        <v>321</v>
      </c>
      <c r="D237" s="15">
        <v>1</v>
      </c>
      <c r="E237" s="609" t="s">
        <v>13</v>
      </c>
      <c r="F237" s="16"/>
      <c r="G237" s="16"/>
      <c r="H237" s="16"/>
      <c r="I237" s="16"/>
      <c r="J237" s="16"/>
    </row>
    <row r="238" spans="1:12" s="1" customFormat="1" ht="51" outlineLevel="2">
      <c r="A238" s="529">
        <f t="shared" si="10"/>
        <v>2108004</v>
      </c>
      <c r="B238" s="530" t="s">
        <v>322</v>
      </c>
      <c r="C238" s="531" t="s">
        <v>323</v>
      </c>
      <c r="D238" s="532">
        <v>4</v>
      </c>
      <c r="E238" s="620" t="s">
        <v>13</v>
      </c>
      <c r="F238" s="496"/>
      <c r="G238" s="496"/>
      <c r="H238" s="496"/>
      <c r="I238" s="496"/>
      <c r="J238" s="496"/>
      <c r="K238" s="551" t="s">
        <v>2503</v>
      </c>
      <c r="L238" s="687"/>
    </row>
    <row r="239" spans="1:12" s="1" customFormat="1" ht="38.25" outlineLevel="2">
      <c r="A239" s="3">
        <f t="shared" si="10"/>
        <v>2108005</v>
      </c>
      <c r="B239" s="13" t="s">
        <v>324</v>
      </c>
      <c r="C239" s="14" t="s">
        <v>325</v>
      </c>
      <c r="D239" s="15">
        <v>1</v>
      </c>
      <c r="E239" s="609" t="s">
        <v>13</v>
      </c>
      <c r="F239" s="16"/>
      <c r="G239" s="16"/>
      <c r="H239" s="16"/>
      <c r="I239" s="16"/>
      <c r="J239" s="16"/>
    </row>
    <row r="240" spans="1:12" s="1" customFormat="1" ht="38.25" outlineLevel="2">
      <c r="A240" s="3">
        <f t="shared" si="10"/>
        <v>2108006</v>
      </c>
      <c r="B240" s="13" t="s">
        <v>326</v>
      </c>
      <c r="C240" s="14" t="s">
        <v>327</v>
      </c>
      <c r="D240" s="15">
        <v>3</v>
      </c>
      <c r="E240" s="609" t="s">
        <v>13</v>
      </c>
      <c r="F240" s="16"/>
      <c r="G240" s="16"/>
      <c r="H240" s="16"/>
      <c r="I240" s="16"/>
      <c r="J240" s="16"/>
    </row>
    <row r="241" spans="1:12" s="1" customFormat="1" ht="51" outlineLevel="2">
      <c r="A241" s="3">
        <f t="shared" si="10"/>
        <v>2108007</v>
      </c>
      <c r="B241" s="13" t="s">
        <v>328</v>
      </c>
      <c r="C241" s="14" t="s">
        <v>329</v>
      </c>
      <c r="D241" s="15">
        <v>11</v>
      </c>
      <c r="E241" s="609" t="s">
        <v>13</v>
      </c>
      <c r="F241" s="16"/>
      <c r="G241" s="16"/>
      <c r="H241" s="16"/>
      <c r="I241" s="16"/>
      <c r="J241" s="16"/>
    </row>
    <row r="242" spans="1:12" s="1" customFormat="1" ht="38.25" outlineLevel="2">
      <c r="A242" s="3">
        <f t="shared" si="10"/>
        <v>2108008</v>
      </c>
      <c r="B242" s="13" t="s">
        <v>330</v>
      </c>
      <c r="C242" s="14" t="s">
        <v>331</v>
      </c>
      <c r="D242" s="15">
        <v>1</v>
      </c>
      <c r="E242" s="609" t="s">
        <v>13</v>
      </c>
      <c r="F242" s="16"/>
      <c r="G242" s="16"/>
      <c r="H242" s="16"/>
      <c r="I242" s="16"/>
      <c r="J242" s="16"/>
    </row>
    <row r="243" spans="1:12" s="1" customFormat="1" ht="51" outlineLevel="2">
      <c r="A243" s="3">
        <f t="shared" si="10"/>
        <v>2108009</v>
      </c>
      <c r="B243" s="13" t="s">
        <v>332</v>
      </c>
      <c r="C243" s="14" t="s">
        <v>333</v>
      </c>
      <c r="D243" s="15">
        <v>10</v>
      </c>
      <c r="E243" s="609" t="s">
        <v>13</v>
      </c>
      <c r="F243" s="16"/>
      <c r="G243" s="16"/>
      <c r="H243" s="16"/>
      <c r="I243" s="16"/>
      <c r="J243" s="16"/>
    </row>
    <row r="244" spans="1:12" s="1" customFormat="1" ht="51" outlineLevel="2">
      <c r="A244" s="3">
        <f t="shared" si="10"/>
        <v>2108010</v>
      </c>
      <c r="B244" s="13" t="s">
        <v>334</v>
      </c>
      <c r="C244" s="14" t="s">
        <v>335</v>
      </c>
      <c r="D244" s="15">
        <v>4</v>
      </c>
      <c r="E244" s="609" t="s">
        <v>13</v>
      </c>
      <c r="F244" s="16"/>
      <c r="G244" s="16"/>
      <c r="H244" s="16"/>
      <c r="I244" s="16"/>
      <c r="J244" s="16"/>
    </row>
    <row r="245" spans="1:12" s="1" customFormat="1" ht="51" outlineLevel="2">
      <c r="A245" s="3">
        <f t="shared" si="10"/>
        <v>2108011</v>
      </c>
      <c r="B245" s="13" t="s">
        <v>336</v>
      </c>
      <c r="C245" s="14" t="s">
        <v>337</v>
      </c>
      <c r="D245" s="15">
        <v>1</v>
      </c>
      <c r="E245" s="609" t="s">
        <v>13</v>
      </c>
      <c r="F245" s="16"/>
      <c r="G245" s="16"/>
      <c r="H245" s="16"/>
      <c r="I245" s="16"/>
      <c r="J245" s="16"/>
    </row>
    <row r="246" spans="1:12" s="1" customFormat="1" ht="51" outlineLevel="2">
      <c r="A246" s="3">
        <f t="shared" si="10"/>
        <v>2108012</v>
      </c>
      <c r="B246" s="13" t="s">
        <v>338</v>
      </c>
      <c r="C246" s="224" t="s">
        <v>339</v>
      </c>
      <c r="D246" s="222">
        <v>2</v>
      </c>
      <c r="E246" s="609" t="s">
        <v>13</v>
      </c>
      <c r="F246" s="16"/>
      <c r="G246" s="16"/>
      <c r="H246" s="16"/>
      <c r="I246" s="16"/>
      <c r="J246" s="16"/>
    </row>
    <row r="247" spans="1:12" s="1" customFormat="1" ht="51" outlineLevel="2">
      <c r="A247" s="3">
        <f t="shared" si="10"/>
        <v>2108013</v>
      </c>
      <c r="B247" s="13" t="s">
        <v>340</v>
      </c>
      <c r="C247" s="14" t="s">
        <v>341</v>
      </c>
      <c r="D247" s="15">
        <v>2</v>
      </c>
      <c r="E247" s="609" t="s">
        <v>13</v>
      </c>
      <c r="F247" s="16"/>
      <c r="G247" s="16"/>
      <c r="H247" s="16"/>
      <c r="I247" s="16"/>
      <c r="J247" s="16"/>
    </row>
    <row r="248" spans="1:12" s="1" customFormat="1" ht="38.25" outlineLevel="2">
      <c r="A248" s="3">
        <f t="shared" si="10"/>
        <v>2108014</v>
      </c>
      <c r="B248" s="13" t="s">
        <v>342</v>
      </c>
      <c r="C248" s="14" t="s">
        <v>343</v>
      </c>
      <c r="D248" s="15">
        <v>1</v>
      </c>
      <c r="E248" s="609" t="s">
        <v>13</v>
      </c>
      <c r="F248" s="16"/>
      <c r="G248" s="16"/>
      <c r="H248" s="16"/>
      <c r="I248" s="16"/>
      <c r="J248" s="16"/>
    </row>
    <row r="249" spans="1:12" s="1" customFormat="1" ht="38.25" outlineLevel="2">
      <c r="A249" s="529">
        <f t="shared" si="10"/>
        <v>2108015</v>
      </c>
      <c r="B249" s="530" t="s">
        <v>344</v>
      </c>
      <c r="C249" s="531" t="s">
        <v>345</v>
      </c>
      <c r="D249" s="532">
        <v>5</v>
      </c>
      <c r="E249" s="620" t="s">
        <v>13</v>
      </c>
      <c r="F249" s="496"/>
      <c r="G249" s="496"/>
      <c r="H249" s="496"/>
      <c r="I249" s="496"/>
      <c r="J249" s="496"/>
      <c r="K249" s="551" t="s">
        <v>2502</v>
      </c>
      <c r="L249" s="687"/>
    </row>
    <row r="250" spans="1:12" s="1" customFormat="1" ht="51" outlineLevel="2">
      <c r="A250" s="3">
        <f t="shared" si="10"/>
        <v>2108016</v>
      </c>
      <c r="B250" s="13" t="s">
        <v>346</v>
      </c>
      <c r="C250" s="14" t="s">
        <v>347</v>
      </c>
      <c r="D250" s="15">
        <v>6</v>
      </c>
      <c r="E250" s="609" t="s">
        <v>13</v>
      </c>
      <c r="F250" s="16"/>
      <c r="G250" s="16"/>
      <c r="H250" s="16"/>
      <c r="I250" s="16"/>
      <c r="J250" s="16"/>
    </row>
    <row r="251" spans="1:12" s="1" customFormat="1" ht="51" outlineLevel="2">
      <c r="A251" s="3">
        <f t="shared" si="10"/>
        <v>2108017</v>
      </c>
      <c r="B251" s="13" t="s">
        <v>348</v>
      </c>
      <c r="C251" s="14" t="s">
        <v>349</v>
      </c>
      <c r="D251" s="15">
        <v>1</v>
      </c>
      <c r="E251" s="609" t="s">
        <v>13</v>
      </c>
      <c r="F251" s="16"/>
      <c r="G251" s="16"/>
      <c r="H251" s="16"/>
      <c r="I251" s="16"/>
      <c r="J251" s="16"/>
    </row>
    <row r="252" spans="1:12" s="1" customFormat="1" ht="51" outlineLevel="2">
      <c r="A252" s="3">
        <f t="shared" si="10"/>
        <v>2108018</v>
      </c>
      <c r="B252" s="13" t="s">
        <v>350</v>
      </c>
      <c r="C252" s="14" t="s">
        <v>351</v>
      </c>
      <c r="D252" s="15">
        <v>1</v>
      </c>
      <c r="E252" s="609" t="s">
        <v>13</v>
      </c>
      <c r="F252" s="16"/>
      <c r="G252" s="16"/>
      <c r="H252" s="16"/>
      <c r="I252" s="16"/>
      <c r="J252" s="16"/>
    </row>
    <row r="253" spans="1:12" s="1" customFormat="1" ht="51" outlineLevel="2">
      <c r="A253" s="525">
        <f t="shared" si="10"/>
        <v>2108019</v>
      </c>
      <c r="B253" s="526" t="s">
        <v>352</v>
      </c>
      <c r="C253" s="527" t="s">
        <v>2470</v>
      </c>
      <c r="D253" s="528">
        <v>1</v>
      </c>
      <c r="E253" s="620" t="s">
        <v>13</v>
      </c>
      <c r="F253" s="496"/>
      <c r="G253" s="496"/>
      <c r="H253" s="496"/>
      <c r="I253" s="496"/>
      <c r="J253" s="496"/>
      <c r="K253" s="551" t="s">
        <v>2484</v>
      </c>
      <c r="L253" s="687"/>
    </row>
    <row r="254" spans="1:12" s="1" customFormat="1" ht="51" outlineLevel="2">
      <c r="A254" s="512">
        <f t="shared" si="10"/>
        <v>2108020</v>
      </c>
      <c r="B254" s="511" t="s">
        <v>353</v>
      </c>
      <c r="C254" s="510" t="s">
        <v>354</v>
      </c>
      <c r="D254" s="509">
        <v>0</v>
      </c>
      <c r="E254" s="617" t="s">
        <v>13</v>
      </c>
      <c r="F254" s="508"/>
      <c r="G254" s="508"/>
      <c r="H254" s="508"/>
      <c r="I254" s="508"/>
      <c r="J254" s="508"/>
      <c r="K254" s="507" t="s">
        <v>2485</v>
      </c>
      <c r="L254" s="687"/>
    </row>
    <row r="255" spans="1:12" s="1" customFormat="1" ht="38.25" outlineLevel="2">
      <c r="A255" s="3">
        <f t="shared" si="10"/>
        <v>2108021</v>
      </c>
      <c r="B255" s="13" t="s">
        <v>355</v>
      </c>
      <c r="C255" s="14" t="s">
        <v>356</v>
      </c>
      <c r="D255" s="15">
        <v>1</v>
      </c>
      <c r="E255" s="609" t="s">
        <v>13</v>
      </c>
      <c r="F255" s="16"/>
      <c r="G255" s="16"/>
      <c r="H255" s="16"/>
      <c r="I255" s="16"/>
      <c r="J255" s="16"/>
    </row>
    <row r="256" spans="1:12" s="1" customFormat="1" ht="38.25" outlineLevel="2">
      <c r="A256" s="3">
        <f t="shared" si="10"/>
        <v>2108022</v>
      </c>
      <c r="B256" s="13" t="s">
        <v>357</v>
      </c>
      <c r="C256" s="14" t="s">
        <v>358</v>
      </c>
      <c r="D256" s="15">
        <v>1</v>
      </c>
      <c r="E256" s="609" t="s">
        <v>13</v>
      </c>
      <c r="F256" s="16"/>
      <c r="G256" s="16"/>
      <c r="H256" s="16"/>
      <c r="I256" s="16"/>
      <c r="J256" s="16"/>
    </row>
    <row r="257" spans="1:12" s="1" customFormat="1" ht="38.25" outlineLevel="2">
      <c r="A257" s="529">
        <f t="shared" si="10"/>
        <v>2108023</v>
      </c>
      <c r="B257" s="530" t="s">
        <v>359</v>
      </c>
      <c r="C257" s="531" t="s">
        <v>360</v>
      </c>
      <c r="D257" s="532">
        <v>1</v>
      </c>
      <c r="E257" s="620" t="s">
        <v>13</v>
      </c>
      <c r="F257" s="496"/>
      <c r="G257" s="496"/>
      <c r="H257" s="496"/>
      <c r="I257" s="496"/>
      <c r="J257" s="496"/>
      <c r="K257" s="551" t="s">
        <v>2504</v>
      </c>
      <c r="L257" s="687"/>
    </row>
    <row r="258" spans="1:12" s="1" customFormat="1" ht="38.25" outlineLevel="2">
      <c r="A258" s="214">
        <f t="shared" si="10"/>
        <v>2108024</v>
      </c>
      <c r="B258" s="221" t="s">
        <v>361</v>
      </c>
      <c r="C258" s="224" t="s">
        <v>362</v>
      </c>
      <c r="D258" s="222">
        <v>1</v>
      </c>
      <c r="E258" s="610" t="s">
        <v>13</v>
      </c>
      <c r="F258" s="223"/>
      <c r="G258" s="223"/>
      <c r="H258" s="223"/>
      <c r="I258" s="223"/>
      <c r="J258" s="223"/>
    </row>
    <row r="259" spans="1:12" s="1" customFormat="1" ht="38.25" outlineLevel="2">
      <c r="A259" s="3">
        <f t="shared" si="10"/>
        <v>2108025</v>
      </c>
      <c r="B259" s="13" t="s">
        <v>363</v>
      </c>
      <c r="C259" s="14" t="s">
        <v>364</v>
      </c>
      <c r="D259" s="15">
        <v>1</v>
      </c>
      <c r="E259" s="609" t="s">
        <v>13</v>
      </c>
      <c r="F259" s="16"/>
      <c r="G259" s="16"/>
      <c r="H259" s="16"/>
      <c r="I259" s="16"/>
      <c r="J259" s="16"/>
    </row>
    <row r="260" spans="1:12" s="1" customFormat="1" ht="51" outlineLevel="2">
      <c r="A260" s="3">
        <f t="shared" si="10"/>
        <v>2108026</v>
      </c>
      <c r="B260" s="13" t="s">
        <v>365</v>
      </c>
      <c r="C260" s="14" t="s">
        <v>366</v>
      </c>
      <c r="D260" s="15">
        <v>1</v>
      </c>
      <c r="E260" s="609" t="s">
        <v>13</v>
      </c>
      <c r="F260" s="16"/>
      <c r="G260" s="16"/>
      <c r="H260" s="16"/>
      <c r="I260" s="16"/>
      <c r="J260" s="16"/>
    </row>
    <row r="261" spans="1:12" s="1" customFormat="1" ht="51" outlineLevel="2">
      <c r="A261" s="512">
        <f t="shared" si="10"/>
        <v>2108027</v>
      </c>
      <c r="B261" s="511" t="s">
        <v>367</v>
      </c>
      <c r="C261" s="533" t="s">
        <v>368</v>
      </c>
      <c r="D261" s="509">
        <v>0</v>
      </c>
      <c r="E261" s="617" t="s">
        <v>13</v>
      </c>
      <c r="F261" s="508"/>
      <c r="G261" s="508"/>
      <c r="H261" s="508"/>
      <c r="I261" s="508"/>
      <c r="J261" s="508"/>
      <c r="K261" s="507" t="s">
        <v>2485</v>
      </c>
      <c r="L261" s="687"/>
    </row>
    <row r="262" spans="1:12" s="1" customFormat="1" ht="38.25" outlineLevel="2">
      <c r="A262" s="3">
        <f t="shared" si="10"/>
        <v>2108028</v>
      </c>
      <c r="B262" s="13" t="s">
        <v>369</v>
      </c>
      <c r="C262" s="14" t="s">
        <v>370</v>
      </c>
      <c r="D262" s="15">
        <v>2</v>
      </c>
      <c r="E262" s="609" t="s">
        <v>13</v>
      </c>
      <c r="F262" s="16"/>
      <c r="G262" s="16"/>
      <c r="H262" s="16"/>
      <c r="I262" s="16"/>
      <c r="J262" s="16"/>
    </row>
    <row r="263" spans="1:12" s="1" customFormat="1" ht="51" outlineLevel="2">
      <c r="A263" s="3">
        <f t="shared" si="10"/>
        <v>2108029</v>
      </c>
      <c r="B263" s="13" t="s">
        <v>371</v>
      </c>
      <c r="C263" s="14" t="s">
        <v>372</v>
      </c>
      <c r="D263" s="15">
        <v>1</v>
      </c>
      <c r="E263" s="609" t="s">
        <v>13</v>
      </c>
      <c r="F263" s="16"/>
      <c r="G263" s="16"/>
      <c r="H263" s="16"/>
      <c r="I263" s="16"/>
      <c r="J263" s="16"/>
    </row>
    <row r="264" spans="1:12" s="1" customFormat="1" ht="38.25" outlineLevel="2">
      <c r="A264" s="3">
        <f t="shared" si="10"/>
        <v>2108030</v>
      </c>
      <c r="B264" s="13" t="s">
        <v>373</v>
      </c>
      <c r="C264" s="14" t="s">
        <v>374</v>
      </c>
      <c r="D264" s="15">
        <v>1</v>
      </c>
      <c r="E264" s="609" t="s">
        <v>13</v>
      </c>
      <c r="F264" s="16"/>
      <c r="G264" s="16"/>
      <c r="H264" s="16"/>
      <c r="I264" s="16"/>
      <c r="J264" s="16"/>
    </row>
    <row r="265" spans="1:12" s="1" customFormat="1" ht="38.25" outlineLevel="2">
      <c r="A265" s="3">
        <f t="shared" si="10"/>
        <v>2108031</v>
      </c>
      <c r="B265" s="13" t="s">
        <v>375</v>
      </c>
      <c r="C265" s="14" t="s">
        <v>376</v>
      </c>
      <c r="D265" s="15">
        <v>1</v>
      </c>
      <c r="E265" s="609" t="s">
        <v>13</v>
      </c>
      <c r="F265" s="16"/>
      <c r="G265" s="16"/>
      <c r="H265" s="16"/>
      <c r="I265" s="16"/>
      <c r="J265" s="16"/>
    </row>
    <row r="266" spans="1:12" s="1" customFormat="1" ht="38.25" outlineLevel="2">
      <c r="A266" s="3">
        <f t="shared" si="10"/>
        <v>2108032</v>
      </c>
      <c r="B266" s="13" t="s">
        <v>377</v>
      </c>
      <c r="C266" s="14" t="s">
        <v>378</v>
      </c>
      <c r="D266" s="15">
        <v>2</v>
      </c>
      <c r="E266" s="609" t="s">
        <v>13</v>
      </c>
      <c r="F266" s="16"/>
      <c r="G266" s="16"/>
      <c r="H266" s="16"/>
      <c r="I266" s="16"/>
      <c r="J266" s="16"/>
    </row>
    <row r="267" spans="1:12" s="1" customFormat="1" ht="38.25" outlineLevel="2">
      <c r="A267" s="3">
        <f t="shared" si="10"/>
        <v>2108033</v>
      </c>
      <c r="B267" s="13" t="s">
        <v>379</v>
      </c>
      <c r="C267" s="14" t="s">
        <v>380</v>
      </c>
      <c r="D267" s="15">
        <v>1</v>
      </c>
      <c r="E267" s="609" t="s">
        <v>13</v>
      </c>
      <c r="F267" s="16"/>
      <c r="G267" s="16"/>
      <c r="H267" s="16"/>
      <c r="I267" s="16"/>
      <c r="J267" s="16"/>
    </row>
    <row r="268" spans="1:12" s="1" customFormat="1" ht="51" outlineLevel="2">
      <c r="A268" s="3">
        <f t="shared" si="10"/>
        <v>2108034</v>
      </c>
      <c r="B268" s="13" t="s">
        <v>381</v>
      </c>
      <c r="C268" s="14" t="s">
        <v>382</v>
      </c>
      <c r="D268" s="15">
        <v>1</v>
      </c>
      <c r="E268" s="609" t="s">
        <v>13</v>
      </c>
      <c r="F268" s="16"/>
      <c r="G268" s="16"/>
      <c r="H268" s="16"/>
      <c r="I268" s="16"/>
      <c r="J268" s="16"/>
    </row>
    <row r="269" spans="1:12" s="1" customFormat="1" ht="38.25" outlineLevel="2">
      <c r="A269" s="3">
        <f t="shared" si="10"/>
        <v>2108035</v>
      </c>
      <c r="B269" s="13" t="s">
        <v>383</v>
      </c>
      <c r="C269" s="14" t="s">
        <v>384</v>
      </c>
      <c r="D269" s="15">
        <v>3</v>
      </c>
      <c r="E269" s="609" t="s">
        <v>13</v>
      </c>
      <c r="F269" s="16"/>
      <c r="G269" s="16"/>
      <c r="H269" s="16"/>
      <c r="I269" s="16"/>
      <c r="J269" s="16"/>
    </row>
    <row r="270" spans="1:12" s="1" customFormat="1" ht="51" outlineLevel="2">
      <c r="A270" s="3">
        <f t="shared" si="10"/>
        <v>2108036</v>
      </c>
      <c r="B270" s="13" t="s">
        <v>385</v>
      </c>
      <c r="C270" s="14" t="s">
        <v>386</v>
      </c>
      <c r="D270" s="15">
        <v>1</v>
      </c>
      <c r="E270" s="609" t="s">
        <v>13</v>
      </c>
      <c r="F270" s="16"/>
      <c r="G270" s="16"/>
      <c r="H270" s="16"/>
      <c r="I270" s="16"/>
      <c r="J270" s="16"/>
    </row>
    <row r="271" spans="1:12" s="513" customFormat="1" ht="51" outlineLevel="2">
      <c r="A271" s="514">
        <f>A267+1</f>
        <v>2108034</v>
      </c>
      <c r="B271" s="515" t="s">
        <v>387</v>
      </c>
      <c r="C271" s="516" t="s">
        <v>388</v>
      </c>
      <c r="D271" s="517">
        <v>5</v>
      </c>
      <c r="E271" s="609" t="s">
        <v>13</v>
      </c>
      <c r="F271" s="518"/>
      <c r="G271" s="518"/>
      <c r="H271" s="518"/>
      <c r="I271" s="518"/>
      <c r="J271" s="518"/>
    </row>
    <row r="272" spans="1:12" s="513" customFormat="1" ht="25.5" outlineLevel="2">
      <c r="A272" s="484">
        <f t="shared" ref="A272:A274" si="11">A268+1</f>
        <v>2108035</v>
      </c>
      <c r="B272" s="485" t="s">
        <v>2478</v>
      </c>
      <c r="C272" s="499" t="s">
        <v>2481</v>
      </c>
      <c r="D272" s="493">
        <v>1</v>
      </c>
      <c r="E272" s="621" t="s">
        <v>13</v>
      </c>
      <c r="F272" s="489"/>
      <c r="G272" s="489"/>
      <c r="H272" s="489"/>
      <c r="I272" s="489"/>
      <c r="J272" s="489"/>
      <c r="K272" s="705" t="s">
        <v>2471</v>
      </c>
      <c r="L272" s="687"/>
    </row>
    <row r="273" spans="1:12" s="513" customFormat="1" ht="25.5" outlineLevel="2">
      <c r="A273" s="484">
        <f t="shared" si="11"/>
        <v>2108036</v>
      </c>
      <c r="B273" s="485" t="s">
        <v>2479</v>
      </c>
      <c r="C273" s="499" t="s">
        <v>2482</v>
      </c>
      <c r="D273" s="493">
        <v>1</v>
      </c>
      <c r="E273" s="621" t="s">
        <v>13</v>
      </c>
      <c r="F273" s="489"/>
      <c r="G273" s="489"/>
      <c r="H273" s="489"/>
      <c r="I273" s="489"/>
      <c r="J273" s="489"/>
      <c r="K273" s="705"/>
      <c r="L273" s="687"/>
    </row>
    <row r="274" spans="1:12" s="1" customFormat="1" ht="25.5" outlineLevel="2">
      <c r="A274" s="484">
        <f t="shared" si="11"/>
        <v>2108037</v>
      </c>
      <c r="B274" s="485" t="s">
        <v>2480</v>
      </c>
      <c r="C274" s="499" t="s">
        <v>2483</v>
      </c>
      <c r="D274" s="493">
        <v>1</v>
      </c>
      <c r="E274" s="621" t="s">
        <v>13</v>
      </c>
      <c r="F274" s="489"/>
      <c r="G274" s="489"/>
      <c r="H274" s="489"/>
      <c r="I274" s="489"/>
      <c r="J274" s="489"/>
      <c r="K274" s="705"/>
      <c r="L274" s="687"/>
    </row>
    <row r="275" spans="1:12" s="1" customFormat="1" ht="21" customHeight="1" outlineLevel="1">
      <c r="A275" s="40">
        <f>A234+1000</f>
        <v>2109000</v>
      </c>
      <c r="B275" s="10"/>
      <c r="C275" s="11" t="s">
        <v>389</v>
      </c>
      <c r="D275" s="10"/>
      <c r="E275" s="608"/>
      <c r="F275" s="370"/>
      <c r="G275" s="370"/>
      <c r="H275" s="12"/>
      <c r="I275" s="12"/>
      <c r="J275" s="12"/>
    </row>
    <row r="276" spans="1:12" s="1" customFormat="1" ht="38.25" outlineLevel="2">
      <c r="A276" s="3">
        <f t="shared" ref="A276:A287" si="12">A275+1</f>
        <v>2109001</v>
      </c>
      <c r="B276" s="13" t="s">
        <v>390</v>
      </c>
      <c r="C276" s="14" t="s">
        <v>391</v>
      </c>
      <c r="D276" s="15">
        <v>1</v>
      </c>
      <c r="E276" s="609" t="s">
        <v>13</v>
      </c>
      <c r="F276" s="16"/>
      <c r="G276" s="16"/>
      <c r="H276" s="16"/>
      <c r="I276" s="16"/>
      <c r="J276" s="16"/>
    </row>
    <row r="277" spans="1:12" s="1" customFormat="1" ht="38.25" outlineLevel="2">
      <c r="A277" s="3">
        <f t="shared" si="12"/>
        <v>2109002</v>
      </c>
      <c r="B277" s="13" t="s">
        <v>392</v>
      </c>
      <c r="C277" s="14" t="s">
        <v>393</v>
      </c>
      <c r="D277" s="15">
        <v>1</v>
      </c>
      <c r="E277" s="609" t="s">
        <v>13</v>
      </c>
      <c r="F277" s="16"/>
      <c r="G277" s="16"/>
      <c r="H277" s="16"/>
      <c r="I277" s="16"/>
      <c r="J277" s="16"/>
    </row>
    <row r="278" spans="1:12" s="1" customFormat="1" ht="38.25" outlineLevel="2">
      <c r="A278" s="3">
        <f t="shared" si="12"/>
        <v>2109003</v>
      </c>
      <c r="B278" s="13" t="s">
        <v>392</v>
      </c>
      <c r="C278" s="14" t="s">
        <v>394</v>
      </c>
      <c r="D278" s="15">
        <v>1</v>
      </c>
      <c r="E278" s="609" t="s">
        <v>13</v>
      </c>
      <c r="F278" s="16"/>
      <c r="G278" s="16"/>
      <c r="H278" s="16"/>
      <c r="I278" s="16"/>
      <c r="J278" s="16"/>
    </row>
    <row r="279" spans="1:12" s="1" customFormat="1" ht="38.25" outlineLevel="2">
      <c r="A279" s="3">
        <f t="shared" si="12"/>
        <v>2109004</v>
      </c>
      <c r="B279" s="13" t="s">
        <v>392</v>
      </c>
      <c r="C279" s="14" t="s">
        <v>395</v>
      </c>
      <c r="D279" s="15">
        <v>1</v>
      </c>
      <c r="E279" s="609" t="s">
        <v>13</v>
      </c>
      <c r="F279" s="16"/>
      <c r="G279" s="16"/>
      <c r="H279" s="16"/>
      <c r="I279" s="16"/>
      <c r="J279" s="16"/>
    </row>
    <row r="280" spans="1:12" s="1" customFormat="1" ht="38.25" outlineLevel="2">
      <c r="A280" s="3">
        <f t="shared" si="12"/>
        <v>2109005</v>
      </c>
      <c r="B280" s="13" t="s">
        <v>392</v>
      </c>
      <c r="C280" s="14" t="s">
        <v>396</v>
      </c>
      <c r="D280" s="15">
        <v>1</v>
      </c>
      <c r="E280" s="609" t="s">
        <v>13</v>
      </c>
      <c r="F280" s="16"/>
      <c r="G280" s="16"/>
      <c r="H280" s="16"/>
      <c r="I280" s="16"/>
      <c r="J280" s="16"/>
    </row>
    <row r="281" spans="1:12" s="1" customFormat="1" ht="38.25" outlineLevel="2">
      <c r="A281" s="3">
        <f t="shared" si="12"/>
        <v>2109006</v>
      </c>
      <c r="B281" s="13" t="s">
        <v>392</v>
      </c>
      <c r="C281" s="14" t="s">
        <v>397</v>
      </c>
      <c r="D281" s="15">
        <v>1</v>
      </c>
      <c r="E281" s="609" t="s">
        <v>13</v>
      </c>
      <c r="F281" s="16"/>
      <c r="G281" s="16"/>
      <c r="H281" s="16"/>
      <c r="I281" s="16"/>
      <c r="J281" s="16"/>
    </row>
    <row r="282" spans="1:12" s="1" customFormat="1" ht="38.25" outlineLevel="2">
      <c r="A282" s="3">
        <f t="shared" si="12"/>
        <v>2109007</v>
      </c>
      <c r="B282" s="13" t="s">
        <v>392</v>
      </c>
      <c r="C282" s="14" t="s">
        <v>398</v>
      </c>
      <c r="D282" s="15">
        <v>1</v>
      </c>
      <c r="E282" s="609" t="s">
        <v>13</v>
      </c>
      <c r="F282" s="16"/>
      <c r="G282" s="16"/>
      <c r="H282" s="16"/>
      <c r="I282" s="16"/>
      <c r="J282" s="16"/>
    </row>
    <row r="283" spans="1:12" s="1" customFormat="1" ht="38.25" outlineLevel="2">
      <c r="A283" s="3">
        <f t="shared" si="12"/>
        <v>2109008</v>
      </c>
      <c r="B283" s="13" t="s">
        <v>392</v>
      </c>
      <c r="C283" s="14" t="s">
        <v>399</v>
      </c>
      <c r="D283" s="15">
        <v>1</v>
      </c>
      <c r="E283" s="609" t="s">
        <v>13</v>
      </c>
      <c r="F283" s="16"/>
      <c r="G283" s="16"/>
      <c r="H283" s="16"/>
      <c r="I283" s="16"/>
      <c r="J283" s="16"/>
    </row>
    <row r="284" spans="1:12" s="1" customFormat="1" ht="38.25" outlineLevel="2">
      <c r="A284" s="3">
        <f t="shared" si="12"/>
        <v>2109009</v>
      </c>
      <c r="B284" s="13" t="s">
        <v>392</v>
      </c>
      <c r="C284" s="14" t="s">
        <v>400</v>
      </c>
      <c r="D284" s="15">
        <v>1</v>
      </c>
      <c r="E284" s="609" t="s">
        <v>13</v>
      </c>
      <c r="F284" s="16"/>
      <c r="G284" s="16"/>
      <c r="H284" s="16"/>
      <c r="I284" s="16"/>
      <c r="J284" s="16"/>
    </row>
    <row r="285" spans="1:12" s="1" customFormat="1" ht="38.25" outlineLevel="2">
      <c r="A285" s="3">
        <f t="shared" si="12"/>
        <v>2109010</v>
      </c>
      <c r="B285" s="13" t="s">
        <v>392</v>
      </c>
      <c r="C285" s="14" t="s">
        <v>401</v>
      </c>
      <c r="D285" s="15">
        <v>1</v>
      </c>
      <c r="E285" s="609" t="s">
        <v>13</v>
      </c>
      <c r="F285" s="16"/>
      <c r="G285" s="16"/>
      <c r="H285" s="16"/>
      <c r="I285" s="16"/>
      <c r="J285" s="16"/>
    </row>
    <row r="286" spans="1:12" s="1" customFormat="1" ht="38.25" outlineLevel="2">
      <c r="A286" s="3">
        <f t="shared" si="12"/>
        <v>2109011</v>
      </c>
      <c r="B286" s="13" t="s">
        <v>392</v>
      </c>
      <c r="C286" s="14" t="s">
        <v>402</v>
      </c>
      <c r="D286" s="15">
        <v>1</v>
      </c>
      <c r="E286" s="609" t="s">
        <v>13</v>
      </c>
      <c r="F286" s="16"/>
      <c r="G286" s="16"/>
      <c r="H286" s="16"/>
      <c r="I286" s="16"/>
      <c r="J286" s="16"/>
    </row>
    <row r="287" spans="1:12" s="1" customFormat="1" ht="38.25" outlineLevel="2">
      <c r="A287" s="3">
        <f t="shared" si="12"/>
        <v>2109012</v>
      </c>
      <c r="B287" s="13" t="s">
        <v>392</v>
      </c>
      <c r="C287" s="14" t="s">
        <v>403</v>
      </c>
      <c r="D287" s="15">
        <v>1</v>
      </c>
      <c r="E287" s="609" t="s">
        <v>13</v>
      </c>
      <c r="F287" s="16"/>
      <c r="G287" s="16"/>
      <c r="H287" s="16"/>
      <c r="I287" s="16"/>
      <c r="J287" s="16"/>
    </row>
    <row r="288" spans="1:12" s="1" customFormat="1" ht="21" customHeight="1" outlineLevel="1">
      <c r="A288" s="40">
        <f>A275+1000</f>
        <v>2110000</v>
      </c>
      <c r="B288" s="10"/>
      <c r="C288" s="11" t="s">
        <v>404</v>
      </c>
      <c r="D288" s="10"/>
      <c r="E288" s="608"/>
      <c r="F288" s="370"/>
      <c r="G288" s="370"/>
      <c r="H288" s="12"/>
      <c r="I288" s="12"/>
      <c r="J288" s="12"/>
    </row>
    <row r="289" spans="1:10" s="1" customFormat="1" ht="25.5" outlineLevel="2">
      <c r="A289" s="3">
        <f t="shared" ref="A289:A312" si="13">A288+1</f>
        <v>2110001</v>
      </c>
      <c r="B289" s="279" t="s">
        <v>390</v>
      </c>
      <c r="C289" s="280" t="s">
        <v>2361</v>
      </c>
      <c r="D289" s="281">
        <v>230</v>
      </c>
      <c r="E289" s="622" t="s">
        <v>26</v>
      </c>
      <c r="F289" s="282"/>
      <c r="G289" s="282"/>
      <c r="H289" s="282"/>
      <c r="I289" s="282"/>
      <c r="J289" s="282"/>
    </row>
    <row r="290" spans="1:10" s="1" customFormat="1" ht="25.5" outlineLevel="2">
      <c r="A290" s="3">
        <f t="shared" si="13"/>
        <v>2110002</v>
      </c>
      <c r="B290" s="279" t="s">
        <v>405</v>
      </c>
      <c r="C290" s="280" t="s">
        <v>2362</v>
      </c>
      <c r="D290" s="281">
        <v>300</v>
      </c>
      <c r="E290" s="622" t="s">
        <v>26</v>
      </c>
      <c r="F290" s="282"/>
      <c r="G290" s="282"/>
      <c r="H290" s="282"/>
      <c r="I290" s="282"/>
      <c r="J290" s="282"/>
    </row>
    <row r="291" spans="1:10" s="1" customFormat="1" ht="25.5" outlineLevel="2">
      <c r="A291" s="214">
        <f t="shared" si="13"/>
        <v>2110003</v>
      </c>
      <c r="B291" s="283" t="s">
        <v>406</v>
      </c>
      <c r="C291" s="284" t="s">
        <v>2017</v>
      </c>
      <c r="D291" s="285">
        <v>162</v>
      </c>
      <c r="E291" s="619" t="s">
        <v>26</v>
      </c>
      <c r="F291" s="286"/>
      <c r="G291" s="286"/>
      <c r="H291" s="286"/>
      <c r="I291" s="286"/>
      <c r="J291" s="286"/>
    </row>
    <row r="292" spans="1:10" s="1" customFormat="1" ht="25.5" outlineLevel="2">
      <c r="A292" s="214">
        <f t="shared" si="13"/>
        <v>2110004</v>
      </c>
      <c r="B292" s="283" t="s">
        <v>408</v>
      </c>
      <c r="C292" s="284" t="s">
        <v>2363</v>
      </c>
      <c r="D292" s="285">
        <v>420</v>
      </c>
      <c r="E292" s="619" t="s">
        <v>26</v>
      </c>
      <c r="F292" s="286"/>
      <c r="G292" s="286"/>
      <c r="H292" s="286"/>
      <c r="I292" s="286"/>
      <c r="J292" s="286"/>
    </row>
    <row r="293" spans="1:10" s="1" customFormat="1" ht="25.5" outlineLevel="2">
      <c r="A293" s="3">
        <f t="shared" si="13"/>
        <v>2110005</v>
      </c>
      <c r="B293" s="13" t="s">
        <v>410</v>
      </c>
      <c r="C293" s="14" t="s">
        <v>407</v>
      </c>
      <c r="D293" s="15">
        <v>40</v>
      </c>
      <c r="E293" s="609" t="s">
        <v>13</v>
      </c>
      <c r="F293" s="16"/>
      <c r="G293" s="16"/>
      <c r="H293" s="16"/>
      <c r="I293" s="16"/>
      <c r="J293" s="16"/>
    </row>
    <row r="294" spans="1:10" s="1" customFormat="1" ht="25.5" outlineLevel="2">
      <c r="A294" s="3">
        <f t="shared" si="13"/>
        <v>2110006</v>
      </c>
      <c r="B294" s="13" t="s">
        <v>412</v>
      </c>
      <c r="C294" s="14" t="s">
        <v>409</v>
      </c>
      <c r="D294" s="15">
        <v>4</v>
      </c>
      <c r="E294" s="609" t="s">
        <v>13</v>
      </c>
      <c r="F294" s="16"/>
      <c r="G294" s="16"/>
      <c r="H294" s="16"/>
      <c r="I294" s="16"/>
      <c r="J294" s="16"/>
    </row>
    <row r="295" spans="1:10" s="1" customFormat="1" ht="25.5" outlineLevel="2">
      <c r="A295" s="3">
        <f t="shared" si="13"/>
        <v>2110007</v>
      </c>
      <c r="B295" s="13" t="s">
        <v>414</v>
      </c>
      <c r="C295" s="14" t="s">
        <v>411</v>
      </c>
      <c r="D295" s="15">
        <v>5</v>
      </c>
      <c r="E295" s="609" t="s">
        <v>13</v>
      </c>
      <c r="F295" s="16"/>
      <c r="G295" s="16"/>
      <c r="H295" s="16"/>
      <c r="I295" s="16"/>
      <c r="J295" s="16"/>
    </row>
    <row r="296" spans="1:10" s="1" customFormat="1" ht="25.5" outlineLevel="2">
      <c r="A296" s="3">
        <f t="shared" si="13"/>
        <v>2110008</v>
      </c>
      <c r="B296" s="13" t="s">
        <v>416</v>
      </c>
      <c r="C296" s="14" t="s">
        <v>413</v>
      </c>
      <c r="D296" s="15">
        <v>2</v>
      </c>
      <c r="E296" s="609" t="s">
        <v>13</v>
      </c>
      <c r="F296" s="16"/>
      <c r="G296" s="16"/>
      <c r="H296" s="16"/>
      <c r="I296" s="16"/>
      <c r="J296" s="16"/>
    </row>
    <row r="297" spans="1:10" s="1" customFormat="1" ht="25.5" outlineLevel="2">
      <c r="A297" s="3">
        <f t="shared" si="13"/>
        <v>2110009</v>
      </c>
      <c r="B297" s="13" t="s">
        <v>418</v>
      </c>
      <c r="C297" s="14" t="s">
        <v>415</v>
      </c>
      <c r="D297" s="15">
        <v>1</v>
      </c>
      <c r="E297" s="609" t="s">
        <v>13</v>
      </c>
      <c r="F297" s="16"/>
      <c r="G297" s="16"/>
      <c r="H297" s="16"/>
      <c r="I297" s="16"/>
      <c r="J297" s="16"/>
    </row>
    <row r="298" spans="1:10" s="1" customFormat="1" ht="25.5" outlineLevel="2">
      <c r="A298" s="3">
        <f t="shared" si="13"/>
        <v>2110010</v>
      </c>
      <c r="B298" s="13" t="s">
        <v>420</v>
      </c>
      <c r="C298" s="14" t="s">
        <v>417</v>
      </c>
      <c r="D298" s="15">
        <v>2</v>
      </c>
      <c r="E298" s="609" t="s">
        <v>13</v>
      </c>
      <c r="F298" s="16"/>
      <c r="G298" s="16"/>
      <c r="H298" s="16"/>
      <c r="I298" s="16"/>
      <c r="J298" s="16"/>
    </row>
    <row r="299" spans="1:10" s="1" customFormat="1" ht="25.5" outlineLevel="2">
      <c r="A299" s="3">
        <f t="shared" si="13"/>
        <v>2110011</v>
      </c>
      <c r="B299" s="13" t="s">
        <v>422</v>
      </c>
      <c r="C299" s="14" t="s">
        <v>419</v>
      </c>
      <c r="D299" s="15">
        <v>4</v>
      </c>
      <c r="E299" s="609" t="s">
        <v>13</v>
      </c>
      <c r="F299" s="16"/>
      <c r="G299" s="16"/>
      <c r="H299" s="16"/>
      <c r="I299" s="16"/>
      <c r="J299" s="16"/>
    </row>
    <row r="300" spans="1:10" s="1" customFormat="1" ht="25.5" outlineLevel="2">
      <c r="A300" s="3">
        <f t="shared" si="13"/>
        <v>2110012</v>
      </c>
      <c r="B300" s="13" t="s">
        <v>424</v>
      </c>
      <c r="C300" s="14" t="s">
        <v>421</v>
      </c>
      <c r="D300" s="15">
        <v>17</v>
      </c>
      <c r="E300" s="609" t="s">
        <v>13</v>
      </c>
      <c r="F300" s="16"/>
      <c r="G300" s="16"/>
      <c r="H300" s="16"/>
      <c r="I300" s="16"/>
      <c r="J300" s="16"/>
    </row>
    <row r="301" spans="1:10" s="1" customFormat="1" ht="25.5" outlineLevel="2">
      <c r="A301" s="3">
        <f t="shared" si="13"/>
        <v>2110013</v>
      </c>
      <c r="B301" s="13" t="s">
        <v>426</v>
      </c>
      <c r="C301" s="14" t="s">
        <v>423</v>
      </c>
      <c r="D301" s="15">
        <v>17</v>
      </c>
      <c r="E301" s="609" t="s">
        <v>13</v>
      </c>
      <c r="F301" s="16"/>
      <c r="G301" s="16"/>
      <c r="H301" s="16"/>
      <c r="I301" s="16"/>
      <c r="J301" s="16"/>
    </row>
    <row r="302" spans="1:10" s="1" customFormat="1" ht="25.5" outlineLevel="2">
      <c r="A302" s="3">
        <f t="shared" si="13"/>
        <v>2110014</v>
      </c>
      <c r="B302" s="13" t="s">
        <v>428</v>
      </c>
      <c r="C302" s="14" t="s">
        <v>425</v>
      </c>
      <c r="D302" s="15">
        <v>6</v>
      </c>
      <c r="E302" s="609" t="s">
        <v>13</v>
      </c>
      <c r="F302" s="16"/>
      <c r="G302" s="16"/>
      <c r="H302" s="16"/>
      <c r="I302" s="16"/>
      <c r="J302" s="16"/>
    </row>
    <row r="303" spans="1:10" s="1" customFormat="1" ht="25.5" outlineLevel="2">
      <c r="A303" s="3">
        <f t="shared" si="13"/>
        <v>2110015</v>
      </c>
      <c r="B303" s="13" t="s">
        <v>430</v>
      </c>
      <c r="C303" s="14" t="s">
        <v>427</v>
      </c>
      <c r="D303" s="15">
        <v>3</v>
      </c>
      <c r="E303" s="609" t="s">
        <v>13</v>
      </c>
      <c r="F303" s="16"/>
      <c r="G303" s="16"/>
      <c r="H303" s="16"/>
      <c r="I303" s="16"/>
      <c r="J303" s="16"/>
    </row>
    <row r="304" spans="1:10" s="1" customFormat="1" ht="25.5" outlineLevel="2">
      <c r="A304" s="3">
        <f t="shared" si="13"/>
        <v>2110016</v>
      </c>
      <c r="B304" s="13" t="s">
        <v>432</v>
      </c>
      <c r="C304" s="14" t="s">
        <v>429</v>
      </c>
      <c r="D304" s="15">
        <v>3</v>
      </c>
      <c r="E304" s="609" t="s">
        <v>13</v>
      </c>
      <c r="F304" s="16"/>
      <c r="G304" s="16"/>
      <c r="H304" s="16"/>
      <c r="I304" s="16"/>
      <c r="J304" s="16"/>
    </row>
    <row r="305" spans="1:12" s="1" customFormat="1" ht="25.5" outlineLevel="2">
      <c r="A305" s="3">
        <f t="shared" si="13"/>
        <v>2110017</v>
      </c>
      <c r="B305" s="13" t="s">
        <v>434</v>
      </c>
      <c r="C305" s="14" t="s">
        <v>431</v>
      </c>
      <c r="D305" s="15">
        <v>1</v>
      </c>
      <c r="E305" s="609" t="s">
        <v>13</v>
      </c>
      <c r="F305" s="16"/>
      <c r="G305" s="16"/>
      <c r="H305" s="16"/>
      <c r="I305" s="16"/>
      <c r="J305" s="16"/>
    </row>
    <row r="306" spans="1:12" s="1" customFormat="1" ht="25.5" outlineLevel="2">
      <c r="A306" s="3">
        <f t="shared" si="13"/>
        <v>2110018</v>
      </c>
      <c r="B306" s="13" t="s">
        <v>436</v>
      </c>
      <c r="C306" s="14" t="s">
        <v>433</v>
      </c>
      <c r="D306" s="15">
        <v>1</v>
      </c>
      <c r="E306" s="609" t="s">
        <v>13</v>
      </c>
      <c r="F306" s="16"/>
      <c r="G306" s="16"/>
      <c r="H306" s="16"/>
      <c r="I306" s="16"/>
      <c r="J306" s="16"/>
    </row>
    <row r="307" spans="1:12" s="1" customFormat="1" ht="25.5" outlineLevel="2">
      <c r="A307" s="3">
        <f t="shared" si="13"/>
        <v>2110019</v>
      </c>
      <c r="B307" s="13" t="s">
        <v>438</v>
      </c>
      <c r="C307" s="14" t="s">
        <v>435</v>
      </c>
      <c r="D307" s="15">
        <v>2</v>
      </c>
      <c r="E307" s="609" t="s">
        <v>13</v>
      </c>
      <c r="F307" s="16"/>
      <c r="G307" s="16"/>
      <c r="H307" s="16"/>
      <c r="I307" s="16"/>
      <c r="J307" s="16"/>
    </row>
    <row r="308" spans="1:12" s="1" customFormat="1" ht="25.5" outlineLevel="2">
      <c r="A308" s="3">
        <f t="shared" si="13"/>
        <v>2110020</v>
      </c>
      <c r="B308" s="13" t="s">
        <v>440</v>
      </c>
      <c r="C308" s="14" t="s">
        <v>437</v>
      </c>
      <c r="D308" s="15">
        <v>1</v>
      </c>
      <c r="E308" s="609" t="s">
        <v>13</v>
      </c>
      <c r="F308" s="16"/>
      <c r="G308" s="16"/>
      <c r="H308" s="16"/>
      <c r="I308" s="16"/>
      <c r="J308" s="16"/>
    </row>
    <row r="309" spans="1:12" s="1" customFormat="1" ht="25.5" outlineLevel="2">
      <c r="A309" s="3">
        <f t="shared" si="13"/>
        <v>2110021</v>
      </c>
      <c r="B309" s="13" t="s">
        <v>442</v>
      </c>
      <c r="C309" s="14" t="s">
        <v>439</v>
      </c>
      <c r="D309" s="15">
        <v>1</v>
      </c>
      <c r="E309" s="609" t="s">
        <v>13</v>
      </c>
      <c r="F309" s="16"/>
      <c r="G309" s="16"/>
      <c r="H309" s="16"/>
      <c r="I309" s="16"/>
      <c r="J309" s="16"/>
    </row>
    <row r="310" spans="1:12" s="1" customFormat="1" ht="25.5" outlineLevel="2">
      <c r="A310" s="3">
        <f t="shared" si="13"/>
        <v>2110022</v>
      </c>
      <c r="B310" s="13" t="s">
        <v>444</v>
      </c>
      <c r="C310" s="14" t="s">
        <v>441</v>
      </c>
      <c r="D310" s="15">
        <v>36</v>
      </c>
      <c r="E310" s="609" t="s">
        <v>13</v>
      </c>
      <c r="F310" s="16"/>
      <c r="G310" s="16"/>
      <c r="H310" s="16"/>
      <c r="I310" s="16"/>
      <c r="J310" s="16"/>
    </row>
    <row r="311" spans="1:12" s="1" customFormat="1" ht="51" outlineLevel="2">
      <c r="A311" s="3">
        <f t="shared" si="13"/>
        <v>2110023</v>
      </c>
      <c r="B311" s="13" t="s">
        <v>2015</v>
      </c>
      <c r="C311" s="14" t="s">
        <v>443</v>
      </c>
      <c r="D311" s="15">
        <v>89.66</v>
      </c>
      <c r="E311" s="609" t="s">
        <v>26</v>
      </c>
      <c r="F311" s="16"/>
      <c r="G311" s="16"/>
      <c r="H311" s="16"/>
      <c r="I311" s="16"/>
      <c r="J311" s="16"/>
    </row>
    <row r="312" spans="1:12" s="1" customFormat="1" ht="51" outlineLevel="2">
      <c r="A312" s="3">
        <f t="shared" si="13"/>
        <v>2110024</v>
      </c>
      <c r="B312" s="13" t="s">
        <v>2016</v>
      </c>
      <c r="C312" s="14" t="s">
        <v>445</v>
      </c>
      <c r="D312" s="15">
        <v>19</v>
      </c>
      <c r="E312" s="609" t="s">
        <v>26</v>
      </c>
      <c r="F312" s="16"/>
      <c r="G312" s="16"/>
      <c r="H312" s="16"/>
      <c r="I312" s="16"/>
      <c r="J312" s="16"/>
    </row>
    <row r="313" spans="1:12" s="576" customFormat="1" ht="25.5" outlineLevel="2">
      <c r="A313" s="534">
        <f>A312+1</f>
        <v>2110025</v>
      </c>
      <c r="B313" s="488" t="s">
        <v>2526</v>
      </c>
      <c r="C313" s="486" t="s">
        <v>2527</v>
      </c>
      <c r="D313" s="487">
        <v>1</v>
      </c>
      <c r="E313" s="616" t="s">
        <v>11</v>
      </c>
      <c r="F313" s="544"/>
      <c r="G313" s="544"/>
      <c r="H313" s="544"/>
      <c r="I313" s="544"/>
      <c r="J313" s="544"/>
      <c r="K313" s="706" t="s">
        <v>2471</v>
      </c>
      <c r="L313" s="687"/>
    </row>
    <row r="314" spans="1:12" s="576" customFormat="1" ht="25.5" outlineLevel="2">
      <c r="A314" s="534">
        <f>A313+1</f>
        <v>2110026</v>
      </c>
      <c r="B314" s="488" t="s">
        <v>2528</v>
      </c>
      <c r="C314" s="486" t="s">
        <v>2529</v>
      </c>
      <c r="D314" s="487">
        <v>25.31</v>
      </c>
      <c r="E314" s="616" t="s">
        <v>26</v>
      </c>
      <c r="F314" s="544"/>
      <c r="G314" s="544"/>
      <c r="H314" s="544"/>
      <c r="I314" s="544"/>
      <c r="J314" s="544"/>
      <c r="K314" s="706"/>
      <c r="L314" s="687"/>
    </row>
    <row r="315" spans="1:12" s="576" customFormat="1" ht="12.75" outlineLevel="2">
      <c r="A315" s="534">
        <f>A314+1</f>
        <v>2110027</v>
      </c>
      <c r="B315" s="488" t="s">
        <v>2530</v>
      </c>
      <c r="C315" s="486" t="s">
        <v>2531</v>
      </c>
      <c r="D315" s="487">
        <f>+(6.9+11.5)*3+7.4+13</f>
        <v>75.599999999999994</v>
      </c>
      <c r="E315" s="616" t="s">
        <v>12</v>
      </c>
      <c r="F315" s="544"/>
      <c r="G315" s="544"/>
      <c r="H315" s="544"/>
      <c r="I315" s="544"/>
      <c r="J315" s="544"/>
      <c r="K315" s="706"/>
      <c r="L315" s="687"/>
    </row>
    <row r="316" spans="1:12" s="1" customFormat="1" ht="21" customHeight="1" outlineLevel="1">
      <c r="A316" s="40">
        <f>A288+1000</f>
        <v>2111000</v>
      </c>
      <c r="B316" s="10"/>
      <c r="C316" s="11" t="s">
        <v>446</v>
      </c>
      <c r="D316" s="10"/>
      <c r="E316" s="608"/>
      <c r="F316" s="370"/>
      <c r="G316" s="370"/>
      <c r="H316" s="12"/>
      <c r="I316" s="12"/>
      <c r="J316" s="12"/>
    </row>
    <row r="317" spans="1:12" s="1" customFormat="1" ht="51" outlineLevel="2">
      <c r="A317" s="3">
        <f t="shared" ref="A317:A380" si="14">A316+1</f>
        <v>2111001</v>
      </c>
      <c r="B317" s="13" t="s">
        <v>447</v>
      </c>
      <c r="C317" s="14" t="s">
        <v>448</v>
      </c>
      <c r="D317" s="15">
        <v>1</v>
      </c>
      <c r="E317" s="609" t="s">
        <v>13</v>
      </c>
      <c r="F317" s="16"/>
      <c r="G317" s="16"/>
      <c r="H317" s="16"/>
      <c r="I317" s="16"/>
      <c r="J317" s="16"/>
    </row>
    <row r="318" spans="1:12" s="1" customFormat="1" ht="51" outlineLevel="2">
      <c r="A318" s="3">
        <f t="shared" si="14"/>
        <v>2111002</v>
      </c>
      <c r="B318" s="13" t="s">
        <v>449</v>
      </c>
      <c r="C318" s="14" t="s">
        <v>450</v>
      </c>
      <c r="D318" s="15">
        <v>1</v>
      </c>
      <c r="E318" s="609" t="s">
        <v>13</v>
      </c>
      <c r="F318" s="16"/>
      <c r="G318" s="16"/>
      <c r="H318" s="16"/>
      <c r="I318" s="16"/>
      <c r="J318" s="16"/>
    </row>
    <row r="319" spans="1:12" s="1" customFormat="1" ht="51" outlineLevel="2">
      <c r="A319" s="3">
        <f t="shared" si="14"/>
        <v>2111003</v>
      </c>
      <c r="B319" s="13" t="s">
        <v>451</v>
      </c>
      <c r="C319" s="14" t="s">
        <v>452</v>
      </c>
      <c r="D319" s="15">
        <v>3</v>
      </c>
      <c r="E319" s="609" t="s">
        <v>13</v>
      </c>
      <c r="F319" s="16"/>
      <c r="G319" s="16"/>
      <c r="H319" s="16"/>
      <c r="I319" s="16"/>
      <c r="J319" s="16"/>
    </row>
    <row r="320" spans="1:12" s="1" customFormat="1" ht="38.25" outlineLevel="2">
      <c r="A320" s="3">
        <f t="shared" si="14"/>
        <v>2111004</v>
      </c>
      <c r="B320" s="13" t="s">
        <v>453</v>
      </c>
      <c r="C320" s="14" t="s">
        <v>454</v>
      </c>
      <c r="D320" s="15">
        <v>1</v>
      </c>
      <c r="E320" s="609" t="s">
        <v>13</v>
      </c>
      <c r="F320" s="16"/>
      <c r="G320" s="16"/>
      <c r="H320" s="16"/>
      <c r="I320" s="16"/>
      <c r="J320" s="16"/>
    </row>
    <row r="321" spans="1:12" s="1" customFormat="1" ht="38.25" outlineLevel="2">
      <c r="A321" s="3">
        <f t="shared" si="14"/>
        <v>2111005</v>
      </c>
      <c r="B321" s="13" t="s">
        <v>455</v>
      </c>
      <c r="C321" s="14" t="s">
        <v>456</v>
      </c>
      <c r="D321" s="15">
        <v>1</v>
      </c>
      <c r="E321" s="609" t="s">
        <v>13</v>
      </c>
      <c r="F321" s="16"/>
      <c r="G321" s="16"/>
      <c r="H321" s="16"/>
      <c r="I321" s="16"/>
      <c r="J321" s="16"/>
    </row>
    <row r="322" spans="1:12" s="1" customFormat="1" ht="38.25" outlineLevel="2">
      <c r="A322" s="3">
        <f t="shared" si="14"/>
        <v>2111006</v>
      </c>
      <c r="B322" s="13" t="s">
        <v>457</v>
      </c>
      <c r="C322" s="14" t="s">
        <v>458</v>
      </c>
      <c r="D322" s="15">
        <v>1</v>
      </c>
      <c r="E322" s="609" t="s">
        <v>13</v>
      </c>
      <c r="F322" s="16"/>
      <c r="G322" s="16"/>
      <c r="H322" s="16"/>
      <c r="I322" s="16"/>
      <c r="J322" s="16"/>
    </row>
    <row r="323" spans="1:12" s="1" customFormat="1" ht="25.5" outlineLevel="2">
      <c r="A323" s="529">
        <f t="shared" si="14"/>
        <v>2111007</v>
      </c>
      <c r="B323" s="530" t="s">
        <v>459</v>
      </c>
      <c r="C323" s="531" t="s">
        <v>460</v>
      </c>
      <c r="D323" s="532">
        <v>674.6</v>
      </c>
      <c r="E323" s="620" t="s">
        <v>12</v>
      </c>
      <c r="F323" s="496"/>
      <c r="G323" s="496"/>
      <c r="H323" s="496"/>
      <c r="I323" s="496"/>
      <c r="J323" s="496"/>
      <c r="K323" s="483" t="s">
        <v>2518</v>
      </c>
      <c r="L323" s="687"/>
    </row>
    <row r="324" spans="1:12" s="1" customFormat="1" ht="21" customHeight="1" outlineLevel="1">
      <c r="A324" s="40">
        <f>A316+1000</f>
        <v>2112000</v>
      </c>
      <c r="B324" s="10"/>
      <c r="C324" s="11" t="s">
        <v>461</v>
      </c>
      <c r="D324" s="10"/>
      <c r="E324" s="608"/>
      <c r="F324" s="370"/>
      <c r="G324" s="370"/>
      <c r="H324" s="12"/>
      <c r="I324" s="12"/>
      <c r="J324" s="12"/>
    </row>
    <row r="325" spans="1:12" s="1" customFormat="1" ht="25.5" outlineLevel="2">
      <c r="A325" s="3">
        <f t="shared" si="14"/>
        <v>2112001</v>
      </c>
      <c r="B325" s="13" t="s">
        <v>462</v>
      </c>
      <c r="C325" s="14" t="s">
        <v>463</v>
      </c>
      <c r="D325" s="15">
        <v>5837</v>
      </c>
      <c r="E325" s="609" t="s">
        <v>26</v>
      </c>
      <c r="F325" s="16"/>
      <c r="G325" s="16"/>
      <c r="H325" s="16"/>
      <c r="I325" s="16"/>
      <c r="J325" s="16"/>
    </row>
    <row r="326" spans="1:12" s="1" customFormat="1" ht="63.75" outlineLevel="2">
      <c r="A326" s="3">
        <f t="shared" si="14"/>
        <v>2112002</v>
      </c>
      <c r="B326" s="13" t="s">
        <v>464</v>
      </c>
      <c r="C326" s="14" t="s">
        <v>465</v>
      </c>
      <c r="D326" s="15">
        <v>5837</v>
      </c>
      <c r="E326" s="609" t="s">
        <v>26</v>
      </c>
      <c r="F326" s="16"/>
      <c r="G326" s="16"/>
      <c r="H326" s="16"/>
      <c r="I326" s="16"/>
      <c r="J326" s="16"/>
    </row>
    <row r="327" spans="1:12" s="1" customFormat="1" ht="21" customHeight="1" outlineLevel="1">
      <c r="A327" s="40">
        <f>A324+1000</f>
        <v>2113000</v>
      </c>
      <c r="B327" s="10"/>
      <c r="C327" s="11" t="s">
        <v>466</v>
      </c>
      <c r="D327" s="10"/>
      <c r="E327" s="608"/>
      <c r="F327" s="370"/>
      <c r="G327" s="370"/>
      <c r="H327" s="12"/>
      <c r="I327" s="12"/>
      <c r="J327" s="12"/>
    </row>
    <row r="328" spans="1:12" s="1" customFormat="1" ht="63.75" outlineLevel="2">
      <c r="A328" s="3">
        <f t="shared" si="14"/>
        <v>2113001</v>
      </c>
      <c r="B328" s="13" t="s">
        <v>467</v>
      </c>
      <c r="C328" s="14" t="s">
        <v>468</v>
      </c>
      <c r="D328" s="15">
        <v>738.48</v>
      </c>
      <c r="E328" s="609" t="s">
        <v>26</v>
      </c>
      <c r="F328" s="16"/>
      <c r="G328" s="16"/>
      <c r="H328" s="16"/>
      <c r="I328" s="16"/>
      <c r="J328" s="16"/>
    </row>
    <row r="329" spans="1:12" s="1" customFormat="1" ht="51" outlineLevel="2">
      <c r="A329" s="3">
        <f t="shared" si="14"/>
        <v>2113002</v>
      </c>
      <c r="B329" s="13" t="s">
        <v>469</v>
      </c>
      <c r="C329" s="14" t="s">
        <v>470</v>
      </c>
      <c r="D329" s="15">
        <v>1674.8</v>
      </c>
      <c r="E329" s="609" t="s">
        <v>26</v>
      </c>
      <c r="F329" s="16"/>
      <c r="G329" s="16"/>
      <c r="H329" s="16"/>
      <c r="I329" s="16"/>
      <c r="J329" s="16"/>
    </row>
    <row r="330" spans="1:12" s="1" customFormat="1" ht="51" outlineLevel="2">
      <c r="A330" s="3">
        <f t="shared" si="14"/>
        <v>2113003</v>
      </c>
      <c r="B330" s="13" t="s">
        <v>471</v>
      </c>
      <c r="C330" s="14" t="s">
        <v>472</v>
      </c>
      <c r="D330" s="15">
        <v>68.78</v>
      </c>
      <c r="E330" s="609" t="s">
        <v>26</v>
      </c>
      <c r="F330" s="16"/>
      <c r="G330" s="16"/>
      <c r="H330" s="16"/>
      <c r="I330" s="16"/>
      <c r="J330" s="16"/>
    </row>
    <row r="331" spans="1:12" s="1" customFormat="1" ht="63.75" outlineLevel="2">
      <c r="A331" s="3">
        <f t="shared" si="14"/>
        <v>2113004</v>
      </c>
      <c r="B331" s="13" t="s">
        <v>473</v>
      </c>
      <c r="C331" s="14" t="s">
        <v>474</v>
      </c>
      <c r="D331" s="15">
        <v>475.35</v>
      </c>
      <c r="E331" s="609" t="s">
        <v>26</v>
      </c>
      <c r="F331" s="16"/>
      <c r="G331" s="16"/>
      <c r="H331" s="16"/>
      <c r="I331" s="16"/>
      <c r="J331" s="16"/>
    </row>
    <row r="332" spans="1:12" s="1" customFormat="1" ht="51" outlineLevel="2">
      <c r="A332" s="3">
        <f t="shared" si="14"/>
        <v>2113005</v>
      </c>
      <c r="B332" s="13" t="s">
        <v>475</v>
      </c>
      <c r="C332" s="14" t="s">
        <v>476</v>
      </c>
      <c r="D332" s="15">
        <v>814.7</v>
      </c>
      <c r="E332" s="609" t="s">
        <v>26</v>
      </c>
      <c r="F332" s="16"/>
      <c r="G332" s="16"/>
      <c r="H332" s="16"/>
      <c r="I332" s="16"/>
      <c r="J332" s="16"/>
    </row>
    <row r="333" spans="1:12" s="1" customFormat="1" ht="38.25" outlineLevel="2">
      <c r="A333" s="3">
        <f t="shared" si="14"/>
        <v>2113006</v>
      </c>
      <c r="B333" s="13" t="s">
        <v>477</v>
      </c>
      <c r="C333" s="14" t="s">
        <v>478</v>
      </c>
      <c r="D333" s="15">
        <v>7162.5</v>
      </c>
      <c r="E333" s="609" t="s">
        <v>26</v>
      </c>
      <c r="F333" s="16"/>
      <c r="G333" s="16"/>
      <c r="H333" s="16"/>
      <c r="I333" s="16"/>
      <c r="J333" s="16"/>
    </row>
    <row r="334" spans="1:12" s="1" customFormat="1" ht="51" outlineLevel="2">
      <c r="A334" s="3">
        <f t="shared" si="14"/>
        <v>2113007</v>
      </c>
      <c r="B334" s="13" t="s">
        <v>479</v>
      </c>
      <c r="C334" s="14" t="s">
        <v>480</v>
      </c>
      <c r="D334" s="15">
        <v>1864</v>
      </c>
      <c r="E334" s="609" t="s">
        <v>26</v>
      </c>
      <c r="F334" s="16"/>
      <c r="G334" s="16"/>
      <c r="H334" s="16"/>
      <c r="I334" s="16"/>
      <c r="J334" s="16"/>
    </row>
    <row r="335" spans="1:12" s="1" customFormat="1" ht="51" outlineLevel="2">
      <c r="A335" s="3">
        <f t="shared" si="14"/>
        <v>2113008</v>
      </c>
      <c r="B335" s="13" t="s">
        <v>481</v>
      </c>
      <c r="C335" s="14" t="s">
        <v>482</v>
      </c>
      <c r="D335" s="15">
        <v>66.7</v>
      </c>
      <c r="E335" s="609" t="s">
        <v>26</v>
      </c>
      <c r="F335" s="16"/>
      <c r="G335" s="16"/>
      <c r="H335" s="16"/>
      <c r="I335" s="16"/>
      <c r="J335" s="16"/>
    </row>
    <row r="336" spans="1:12" s="1" customFormat="1" ht="76.5" outlineLevel="2">
      <c r="A336" s="3">
        <f t="shared" si="14"/>
        <v>2113009</v>
      </c>
      <c r="B336" s="13" t="s">
        <v>483</v>
      </c>
      <c r="C336" s="14" t="s">
        <v>484</v>
      </c>
      <c r="D336" s="15">
        <v>943.05</v>
      </c>
      <c r="E336" s="609" t="s">
        <v>26</v>
      </c>
      <c r="F336" s="16"/>
      <c r="G336" s="16"/>
      <c r="H336" s="16"/>
      <c r="I336" s="16"/>
      <c r="J336" s="16"/>
    </row>
    <row r="337" spans="1:12" s="1" customFormat="1" ht="114.75" outlineLevel="2">
      <c r="A337" s="3">
        <f t="shared" si="14"/>
        <v>2113010</v>
      </c>
      <c r="B337" s="13" t="s">
        <v>485</v>
      </c>
      <c r="C337" s="14" t="s">
        <v>486</v>
      </c>
      <c r="D337" s="15">
        <v>1491.79</v>
      </c>
      <c r="E337" s="609" t="s">
        <v>26</v>
      </c>
      <c r="F337" s="16"/>
      <c r="G337" s="16"/>
      <c r="H337" s="16"/>
      <c r="I337" s="16"/>
      <c r="J337" s="16"/>
    </row>
    <row r="338" spans="1:12" s="1" customFormat="1" ht="89.25" outlineLevel="2">
      <c r="A338" s="3">
        <f t="shared" si="14"/>
        <v>2113011</v>
      </c>
      <c r="B338" s="13" t="s">
        <v>487</v>
      </c>
      <c r="C338" s="14" t="s">
        <v>488</v>
      </c>
      <c r="D338" s="15">
        <v>3622.73</v>
      </c>
      <c r="E338" s="609" t="s">
        <v>26</v>
      </c>
      <c r="F338" s="16"/>
      <c r="G338" s="16"/>
      <c r="H338" s="16"/>
      <c r="I338" s="16"/>
      <c r="J338" s="16"/>
    </row>
    <row r="339" spans="1:12" s="1" customFormat="1" ht="89.25" outlineLevel="2">
      <c r="A339" s="3">
        <f t="shared" si="14"/>
        <v>2113012</v>
      </c>
      <c r="B339" s="13" t="s">
        <v>489</v>
      </c>
      <c r="C339" s="14" t="s">
        <v>490</v>
      </c>
      <c r="D339" s="15">
        <v>244</v>
      </c>
      <c r="E339" s="609" t="s">
        <v>26</v>
      </c>
      <c r="F339" s="16"/>
      <c r="G339" s="16"/>
      <c r="H339" s="16"/>
      <c r="I339" s="16"/>
      <c r="J339" s="16"/>
    </row>
    <row r="340" spans="1:12" s="1" customFormat="1" ht="51" outlineLevel="2">
      <c r="A340" s="3">
        <f t="shared" si="14"/>
        <v>2113013</v>
      </c>
      <c r="B340" s="13" t="s">
        <v>491</v>
      </c>
      <c r="C340" s="14" t="s">
        <v>492</v>
      </c>
      <c r="D340" s="15">
        <v>1039.24</v>
      </c>
      <c r="E340" s="609" t="s">
        <v>26</v>
      </c>
      <c r="F340" s="16"/>
      <c r="G340" s="16"/>
      <c r="H340" s="16"/>
      <c r="I340" s="16"/>
      <c r="J340" s="16"/>
    </row>
    <row r="341" spans="1:12" s="1" customFormat="1" ht="76.5" outlineLevel="2">
      <c r="A341" s="3">
        <f t="shared" si="14"/>
        <v>2113014</v>
      </c>
      <c r="B341" s="13" t="s">
        <v>493</v>
      </c>
      <c r="C341" s="14" t="s">
        <v>494</v>
      </c>
      <c r="D341" s="15">
        <v>266.04000000000002</v>
      </c>
      <c r="E341" s="609" t="s">
        <v>26</v>
      </c>
      <c r="F341" s="16"/>
      <c r="G341" s="16"/>
      <c r="H341" s="16"/>
      <c r="I341" s="16"/>
      <c r="J341" s="16"/>
    </row>
    <row r="342" spans="1:12" s="1" customFormat="1" ht="89.25" outlineLevel="2">
      <c r="A342" s="3">
        <f t="shared" si="14"/>
        <v>2113015</v>
      </c>
      <c r="B342" s="13" t="s">
        <v>495</v>
      </c>
      <c r="C342" s="14" t="s">
        <v>496</v>
      </c>
      <c r="D342" s="15">
        <v>66.7</v>
      </c>
      <c r="E342" s="609" t="s">
        <v>26</v>
      </c>
      <c r="F342" s="16"/>
      <c r="G342" s="16"/>
      <c r="H342" s="16"/>
      <c r="I342" s="16"/>
      <c r="J342" s="16"/>
    </row>
    <row r="343" spans="1:12" s="1" customFormat="1" ht="63.75" outlineLevel="2">
      <c r="A343" s="3">
        <f t="shared" si="14"/>
        <v>2113016</v>
      </c>
      <c r="B343" s="13" t="s">
        <v>497</v>
      </c>
      <c r="C343" s="14" t="s">
        <v>498</v>
      </c>
      <c r="D343" s="15">
        <v>1491.79</v>
      </c>
      <c r="E343" s="609" t="s">
        <v>26</v>
      </c>
      <c r="F343" s="16"/>
      <c r="G343" s="16"/>
      <c r="H343" s="16"/>
      <c r="I343" s="16"/>
      <c r="J343" s="16"/>
    </row>
    <row r="344" spans="1:12" s="1" customFormat="1" ht="76.5" outlineLevel="2">
      <c r="A344" s="3">
        <f t="shared" si="14"/>
        <v>2113017</v>
      </c>
      <c r="B344" s="13" t="s">
        <v>499</v>
      </c>
      <c r="C344" s="14" t="s">
        <v>500</v>
      </c>
      <c r="D344" s="15">
        <v>2354.5500000000002</v>
      </c>
      <c r="E344" s="609" t="s">
        <v>26</v>
      </c>
      <c r="F344" s="16"/>
      <c r="G344" s="16"/>
      <c r="H344" s="16"/>
      <c r="I344" s="16"/>
      <c r="J344" s="16"/>
    </row>
    <row r="345" spans="1:12" s="1" customFormat="1" ht="25.5" outlineLevel="2">
      <c r="A345" s="3">
        <f t="shared" si="14"/>
        <v>2113018</v>
      </c>
      <c r="B345" s="13" t="s">
        <v>501</v>
      </c>
      <c r="C345" s="14" t="s">
        <v>502</v>
      </c>
      <c r="D345" s="15">
        <v>3846.34</v>
      </c>
      <c r="E345" s="609" t="s">
        <v>26</v>
      </c>
      <c r="F345" s="16"/>
      <c r="G345" s="16"/>
      <c r="H345" s="16"/>
      <c r="I345" s="16"/>
      <c r="J345" s="16"/>
    </row>
    <row r="346" spans="1:12" s="1" customFormat="1" ht="63.75" outlineLevel="2">
      <c r="A346" s="3">
        <f t="shared" si="14"/>
        <v>2113019</v>
      </c>
      <c r="B346" s="13" t="s">
        <v>503</v>
      </c>
      <c r="C346" s="14" t="s">
        <v>504</v>
      </c>
      <c r="D346" s="15">
        <v>758.14</v>
      </c>
      <c r="E346" s="609" t="s">
        <v>26</v>
      </c>
      <c r="F346" s="16"/>
      <c r="G346" s="16"/>
      <c r="H346" s="16"/>
      <c r="I346" s="16"/>
      <c r="J346" s="16"/>
    </row>
    <row r="347" spans="1:12" s="1" customFormat="1" ht="51" outlineLevel="2">
      <c r="A347" s="3">
        <f t="shared" si="14"/>
        <v>2113020</v>
      </c>
      <c r="B347" s="13" t="s">
        <v>505</v>
      </c>
      <c r="C347" s="14" t="s">
        <v>506</v>
      </c>
      <c r="D347" s="15">
        <v>29.84</v>
      </c>
      <c r="E347" s="609" t="s">
        <v>10</v>
      </c>
      <c r="F347" s="16"/>
      <c r="G347" s="16"/>
      <c r="H347" s="16"/>
      <c r="I347" s="16"/>
      <c r="J347" s="16"/>
    </row>
    <row r="348" spans="1:12" s="1" customFormat="1" ht="165.75" outlineLevel="2">
      <c r="A348" s="3">
        <f t="shared" si="14"/>
        <v>2113021</v>
      </c>
      <c r="B348" s="13" t="s">
        <v>507</v>
      </c>
      <c r="C348" s="14" t="s">
        <v>508</v>
      </c>
      <c r="D348" s="15">
        <v>244</v>
      </c>
      <c r="E348" s="609" t="s">
        <v>26</v>
      </c>
      <c r="F348" s="16"/>
      <c r="G348" s="16"/>
      <c r="H348" s="16"/>
      <c r="I348" s="16"/>
      <c r="J348" s="16"/>
    </row>
    <row r="349" spans="1:12" s="1" customFormat="1" ht="165.75" outlineLevel="2">
      <c r="A349" s="3">
        <f t="shared" si="14"/>
        <v>2113022</v>
      </c>
      <c r="B349" s="13" t="s">
        <v>509</v>
      </c>
      <c r="C349" s="14" t="s">
        <v>510</v>
      </c>
      <c r="D349" s="15">
        <v>66.7</v>
      </c>
      <c r="E349" s="609" t="s">
        <v>26</v>
      </c>
      <c r="F349" s="16"/>
      <c r="G349" s="16"/>
      <c r="H349" s="16"/>
      <c r="I349" s="16"/>
      <c r="J349" s="16"/>
    </row>
    <row r="350" spans="1:12" s="1" customFormat="1" ht="51" outlineLevel="2">
      <c r="A350" s="3">
        <f t="shared" si="14"/>
        <v>2113023</v>
      </c>
      <c r="B350" s="13" t="s">
        <v>511</v>
      </c>
      <c r="C350" s="14" t="s">
        <v>512</v>
      </c>
      <c r="D350" s="15">
        <v>117.73</v>
      </c>
      <c r="E350" s="609" t="s">
        <v>10</v>
      </c>
      <c r="F350" s="16"/>
      <c r="G350" s="16"/>
      <c r="H350" s="16"/>
      <c r="I350" s="16"/>
      <c r="J350" s="16"/>
    </row>
    <row r="351" spans="1:12" s="1" customFormat="1" ht="76.5" customHeight="1" outlineLevel="2">
      <c r="A351" s="490">
        <f t="shared" si="14"/>
        <v>2113024</v>
      </c>
      <c r="B351" s="473" t="s">
        <v>513</v>
      </c>
      <c r="C351" s="482" t="s">
        <v>2491</v>
      </c>
      <c r="D351" s="688">
        <v>2354.5500000000002</v>
      </c>
      <c r="E351" s="618" t="s">
        <v>26</v>
      </c>
      <c r="F351" s="480"/>
      <c r="G351" s="480"/>
      <c r="H351" s="480"/>
      <c r="I351" s="480"/>
      <c r="J351" s="480"/>
      <c r="K351" s="551" t="s">
        <v>2521</v>
      </c>
      <c r="L351" s="687"/>
    </row>
    <row r="352" spans="1:12" s="1" customFormat="1" ht="38.25" outlineLevel="2">
      <c r="A352" s="3">
        <f t="shared" si="14"/>
        <v>2113025</v>
      </c>
      <c r="B352" s="13" t="s">
        <v>514</v>
      </c>
      <c r="C352" s="14" t="s">
        <v>515</v>
      </c>
      <c r="D352" s="15">
        <v>74.47</v>
      </c>
      <c r="E352" s="609" t="s">
        <v>26</v>
      </c>
      <c r="F352" s="16"/>
      <c r="G352" s="16"/>
      <c r="H352" s="16"/>
      <c r="I352" s="16"/>
      <c r="J352" s="16"/>
      <c r="K352" s="519"/>
    </row>
    <row r="353" spans="1:12" s="1" customFormat="1" ht="76.5" outlineLevel="2">
      <c r="A353" s="3">
        <f t="shared" si="14"/>
        <v>2113026</v>
      </c>
      <c r="B353" s="13" t="s">
        <v>516</v>
      </c>
      <c r="C353" s="14" t="s">
        <v>517</v>
      </c>
      <c r="D353" s="15">
        <v>92.77</v>
      </c>
      <c r="E353" s="609" t="s">
        <v>26</v>
      </c>
      <c r="F353" s="16"/>
      <c r="G353" s="16"/>
      <c r="H353" s="16"/>
      <c r="I353" s="16"/>
      <c r="J353" s="16"/>
    </row>
    <row r="354" spans="1:12" s="1" customFormat="1" ht="76.5" outlineLevel="2">
      <c r="A354" s="490">
        <f t="shared" si="14"/>
        <v>2113027</v>
      </c>
      <c r="B354" s="473" t="s">
        <v>518</v>
      </c>
      <c r="C354" s="482" t="s">
        <v>2492</v>
      </c>
      <c r="D354" s="481">
        <v>2261.7800000000002</v>
      </c>
      <c r="E354" s="618" t="s">
        <v>26</v>
      </c>
      <c r="F354" s="480"/>
      <c r="G354" s="480"/>
      <c r="H354" s="480"/>
      <c r="I354" s="480"/>
      <c r="J354" s="480"/>
      <c r="K354" s="551" t="s">
        <v>2521</v>
      </c>
      <c r="L354" s="687"/>
    </row>
    <row r="355" spans="1:12" s="1" customFormat="1" ht="63.75" outlineLevel="2">
      <c r="A355" s="3">
        <f t="shared" si="14"/>
        <v>2113028</v>
      </c>
      <c r="B355" s="13" t="s">
        <v>519</v>
      </c>
      <c r="C355" s="14" t="s">
        <v>520</v>
      </c>
      <c r="D355" s="15">
        <v>943.05</v>
      </c>
      <c r="E355" s="609" t="s">
        <v>26</v>
      </c>
      <c r="F355" s="16"/>
      <c r="G355" s="16"/>
      <c r="H355" s="16"/>
      <c r="I355" s="16"/>
      <c r="J355" s="16"/>
    </row>
    <row r="356" spans="1:12" s="1" customFormat="1" ht="63.75" outlineLevel="2">
      <c r="A356" s="3">
        <f t="shared" si="14"/>
        <v>2113029</v>
      </c>
      <c r="B356" s="13" t="s">
        <v>521</v>
      </c>
      <c r="C356" s="14" t="s">
        <v>522</v>
      </c>
      <c r="D356" s="15">
        <v>548.74</v>
      </c>
      <c r="E356" s="609" t="s">
        <v>26</v>
      </c>
      <c r="F356" s="16"/>
      <c r="G356" s="16"/>
      <c r="H356" s="16"/>
      <c r="I356" s="16"/>
      <c r="J356" s="16"/>
    </row>
    <row r="357" spans="1:12" s="1" customFormat="1" ht="89.25" outlineLevel="2">
      <c r="A357" s="3">
        <f t="shared" si="14"/>
        <v>2113030</v>
      </c>
      <c r="B357" s="13" t="s">
        <v>523</v>
      </c>
      <c r="C357" s="14" t="s">
        <v>524</v>
      </c>
      <c r="D357" s="15">
        <v>177.27</v>
      </c>
      <c r="E357" s="609" t="s">
        <v>26</v>
      </c>
      <c r="F357" s="16"/>
      <c r="G357" s="16"/>
      <c r="H357" s="16"/>
      <c r="I357" s="16"/>
      <c r="J357" s="16"/>
    </row>
    <row r="358" spans="1:12" s="1" customFormat="1" ht="89.25" outlineLevel="2">
      <c r="A358" s="3">
        <f t="shared" si="14"/>
        <v>2113031</v>
      </c>
      <c r="B358" s="13" t="s">
        <v>525</v>
      </c>
      <c r="C358" s="14" t="s">
        <v>526</v>
      </c>
      <c r="D358" s="15">
        <v>134.19</v>
      </c>
      <c r="E358" s="609" t="s">
        <v>26</v>
      </c>
      <c r="F358" s="16"/>
      <c r="G358" s="16"/>
      <c r="H358" s="16"/>
      <c r="I358" s="16"/>
      <c r="J358" s="16"/>
    </row>
    <row r="359" spans="1:12" s="1" customFormat="1" ht="76.5" outlineLevel="2">
      <c r="A359" s="3">
        <f t="shared" si="14"/>
        <v>2113032</v>
      </c>
      <c r="B359" s="13" t="s">
        <v>527</v>
      </c>
      <c r="C359" s="14" t="s">
        <v>528</v>
      </c>
      <c r="D359" s="15">
        <v>22.5</v>
      </c>
      <c r="E359" s="609" t="s">
        <v>26</v>
      </c>
      <c r="F359" s="16"/>
      <c r="G359" s="16"/>
      <c r="H359" s="16"/>
      <c r="I359" s="16"/>
      <c r="J359" s="16"/>
    </row>
    <row r="360" spans="1:12" s="1" customFormat="1" ht="76.5" outlineLevel="2">
      <c r="A360" s="3">
        <f t="shared" si="14"/>
        <v>2113033</v>
      </c>
      <c r="B360" s="13" t="s">
        <v>529</v>
      </c>
      <c r="C360" s="14" t="s">
        <v>530</v>
      </c>
      <c r="D360" s="15">
        <v>244</v>
      </c>
      <c r="E360" s="609" t="s">
        <v>26</v>
      </c>
      <c r="F360" s="16"/>
      <c r="G360" s="16"/>
      <c r="H360" s="16"/>
      <c r="I360" s="16"/>
      <c r="J360" s="16"/>
    </row>
    <row r="361" spans="1:12" s="1" customFormat="1" ht="76.5" outlineLevel="2">
      <c r="A361" s="3">
        <f t="shared" si="14"/>
        <v>2113034</v>
      </c>
      <c r="B361" s="13" t="s">
        <v>531</v>
      </c>
      <c r="C361" s="14" t="s">
        <v>532</v>
      </c>
      <c r="D361" s="15">
        <v>221.5</v>
      </c>
      <c r="E361" s="609" t="s">
        <v>26</v>
      </c>
      <c r="F361" s="16"/>
      <c r="G361" s="16"/>
      <c r="H361" s="16"/>
      <c r="I361" s="16"/>
      <c r="J361" s="16"/>
    </row>
    <row r="362" spans="1:12" s="1" customFormat="1" ht="76.5" outlineLevel="2">
      <c r="A362" s="3">
        <f t="shared" si="14"/>
        <v>2113035</v>
      </c>
      <c r="B362" s="13" t="s">
        <v>533</v>
      </c>
      <c r="C362" s="14" t="s">
        <v>534</v>
      </c>
      <c r="D362" s="15">
        <v>42.46</v>
      </c>
      <c r="E362" s="609" t="s">
        <v>26</v>
      </c>
      <c r="F362" s="16"/>
      <c r="G362" s="16"/>
      <c r="H362" s="16"/>
      <c r="I362" s="16"/>
      <c r="J362" s="16"/>
    </row>
    <row r="363" spans="1:12" s="1" customFormat="1" ht="63.75" outlineLevel="2">
      <c r="A363" s="3">
        <f t="shared" si="14"/>
        <v>2113036</v>
      </c>
      <c r="B363" s="13" t="s">
        <v>535</v>
      </c>
      <c r="C363" s="14" t="s">
        <v>536</v>
      </c>
      <c r="D363" s="15">
        <v>100.4</v>
      </c>
      <c r="E363" s="609" t="s">
        <v>26</v>
      </c>
      <c r="F363" s="16"/>
      <c r="G363" s="16"/>
      <c r="H363" s="16"/>
      <c r="I363" s="16"/>
      <c r="J363" s="16"/>
    </row>
    <row r="364" spans="1:12" s="1" customFormat="1" ht="63.75" outlineLevel="2">
      <c r="A364" s="3">
        <f t="shared" si="14"/>
        <v>2113037</v>
      </c>
      <c r="B364" s="13" t="s">
        <v>537</v>
      </c>
      <c r="C364" s="14" t="s">
        <v>538</v>
      </c>
      <c r="D364" s="15">
        <v>68.78</v>
      </c>
      <c r="E364" s="609" t="s">
        <v>26</v>
      </c>
      <c r="F364" s="16"/>
      <c r="G364" s="16"/>
      <c r="H364" s="16"/>
      <c r="I364" s="16"/>
      <c r="J364" s="16"/>
    </row>
    <row r="365" spans="1:12" s="1" customFormat="1" ht="63.75" outlineLevel="2">
      <c r="A365" s="3">
        <f t="shared" si="14"/>
        <v>2113038</v>
      </c>
      <c r="B365" s="13" t="s">
        <v>539</v>
      </c>
      <c r="C365" s="14" t="s">
        <v>540</v>
      </c>
      <c r="D365" s="15">
        <v>135.16</v>
      </c>
      <c r="E365" s="609" t="s">
        <v>26</v>
      </c>
      <c r="F365" s="16"/>
      <c r="G365" s="16"/>
      <c r="H365" s="16"/>
      <c r="I365" s="16"/>
      <c r="J365" s="16"/>
    </row>
    <row r="366" spans="1:12" s="1" customFormat="1" ht="38.25" outlineLevel="2">
      <c r="A366" s="3">
        <f t="shared" si="14"/>
        <v>2113039</v>
      </c>
      <c r="B366" s="13" t="s">
        <v>541</v>
      </c>
      <c r="C366" s="14" t="s">
        <v>542</v>
      </c>
      <c r="D366" s="15">
        <v>33.28</v>
      </c>
      <c r="E366" s="609" t="s">
        <v>26</v>
      </c>
      <c r="F366" s="16"/>
      <c r="G366" s="16"/>
      <c r="H366" s="16"/>
      <c r="I366" s="16"/>
      <c r="J366" s="16"/>
    </row>
    <row r="367" spans="1:12" s="1" customFormat="1" ht="38.25" outlineLevel="2">
      <c r="A367" s="3">
        <f t="shared" si="14"/>
        <v>2113040</v>
      </c>
      <c r="B367" s="13" t="s">
        <v>543</v>
      </c>
      <c r="C367" s="14" t="s">
        <v>544</v>
      </c>
      <c r="D367" s="15">
        <v>126.22</v>
      </c>
      <c r="E367" s="609" t="s">
        <v>26</v>
      </c>
      <c r="F367" s="16"/>
      <c r="G367" s="16"/>
      <c r="H367" s="16"/>
      <c r="I367" s="16"/>
      <c r="J367" s="16"/>
    </row>
    <row r="368" spans="1:12" s="1" customFormat="1" ht="38.25" outlineLevel="2">
      <c r="A368" s="3">
        <f t="shared" si="14"/>
        <v>2113041</v>
      </c>
      <c r="B368" s="13" t="s">
        <v>545</v>
      </c>
      <c r="C368" s="14" t="s">
        <v>546</v>
      </c>
      <c r="D368" s="15">
        <v>15.6</v>
      </c>
      <c r="E368" s="609" t="s">
        <v>26</v>
      </c>
      <c r="F368" s="16"/>
      <c r="G368" s="16"/>
      <c r="H368" s="16"/>
      <c r="I368" s="16"/>
      <c r="J368" s="16"/>
    </row>
    <row r="369" spans="1:12" s="1" customFormat="1" ht="51" outlineLevel="2">
      <c r="A369" s="3">
        <f t="shared" si="14"/>
        <v>2113042</v>
      </c>
      <c r="B369" s="13" t="s">
        <v>547</v>
      </c>
      <c r="C369" s="14" t="s">
        <v>548</v>
      </c>
      <c r="D369" s="15">
        <v>15.1</v>
      </c>
      <c r="E369" s="609" t="s">
        <v>26</v>
      </c>
      <c r="F369" s="16"/>
      <c r="G369" s="16"/>
      <c r="H369" s="16"/>
      <c r="I369" s="16"/>
      <c r="J369" s="16"/>
    </row>
    <row r="370" spans="1:12" s="1" customFormat="1" ht="51" outlineLevel="2">
      <c r="A370" s="3">
        <f t="shared" si="14"/>
        <v>2113043</v>
      </c>
      <c r="B370" s="13" t="s">
        <v>549</v>
      </c>
      <c r="C370" s="14" t="s">
        <v>550</v>
      </c>
      <c r="D370" s="15">
        <v>1115.1099999999999</v>
      </c>
      <c r="E370" s="609" t="s">
        <v>26</v>
      </c>
      <c r="F370" s="16"/>
      <c r="G370" s="16"/>
      <c r="H370" s="16"/>
      <c r="I370" s="16"/>
      <c r="J370" s="16"/>
    </row>
    <row r="371" spans="1:12" s="1" customFormat="1" ht="76.5" outlineLevel="2">
      <c r="A371" s="3">
        <f t="shared" si="14"/>
        <v>2113044</v>
      </c>
      <c r="B371" s="13" t="s">
        <v>551</v>
      </c>
      <c r="C371" s="14" t="s">
        <v>552</v>
      </c>
      <c r="D371" s="15">
        <v>15.1</v>
      </c>
      <c r="E371" s="609" t="s">
        <v>26</v>
      </c>
      <c r="F371" s="16"/>
      <c r="G371" s="16"/>
      <c r="H371" s="16"/>
      <c r="I371" s="16"/>
      <c r="J371" s="16"/>
    </row>
    <row r="372" spans="1:12" s="1" customFormat="1" ht="76.5" outlineLevel="2">
      <c r="A372" s="3">
        <f t="shared" si="14"/>
        <v>2113045</v>
      </c>
      <c r="B372" s="13" t="s">
        <v>553</v>
      </c>
      <c r="C372" s="14" t="s">
        <v>554</v>
      </c>
      <c r="D372" s="15">
        <v>547.1</v>
      </c>
      <c r="E372" s="609" t="s">
        <v>26</v>
      </c>
      <c r="F372" s="16"/>
      <c r="G372" s="16"/>
      <c r="H372" s="16"/>
      <c r="I372" s="16"/>
      <c r="J372" s="16"/>
    </row>
    <row r="373" spans="1:12" s="1" customFormat="1" ht="76.5" outlineLevel="2">
      <c r="A373" s="529">
        <f t="shared" si="14"/>
        <v>2113046</v>
      </c>
      <c r="B373" s="530" t="s">
        <v>555</v>
      </c>
      <c r="C373" s="531" t="s">
        <v>2515</v>
      </c>
      <c r="D373" s="532">
        <v>336.3</v>
      </c>
      <c r="E373" s="620" t="s">
        <v>26</v>
      </c>
      <c r="F373" s="496"/>
      <c r="G373" s="496"/>
      <c r="H373" s="496"/>
      <c r="I373" s="496"/>
      <c r="J373" s="496"/>
      <c r="K373" s="551" t="s">
        <v>2516</v>
      </c>
      <c r="L373" s="687"/>
    </row>
    <row r="374" spans="1:12" s="1" customFormat="1" ht="63.75" outlineLevel="2">
      <c r="A374" s="3">
        <f t="shared" si="14"/>
        <v>2113047</v>
      </c>
      <c r="B374" s="13" t="s">
        <v>556</v>
      </c>
      <c r="C374" s="14" t="s">
        <v>557</v>
      </c>
      <c r="D374" s="15">
        <v>253.5</v>
      </c>
      <c r="E374" s="609" t="s">
        <v>26</v>
      </c>
      <c r="F374" s="16"/>
      <c r="G374" s="16"/>
      <c r="H374" s="16"/>
      <c r="I374" s="16"/>
      <c r="J374" s="16"/>
    </row>
    <row r="375" spans="1:12" s="1" customFormat="1" ht="51" outlineLevel="2">
      <c r="A375" s="3">
        <f t="shared" si="14"/>
        <v>2113048</v>
      </c>
      <c r="B375" s="13" t="s">
        <v>558</v>
      </c>
      <c r="C375" s="14" t="s">
        <v>559</v>
      </c>
      <c r="D375" s="15">
        <v>527.12</v>
      </c>
      <c r="E375" s="609" t="s">
        <v>26</v>
      </c>
      <c r="F375" s="16"/>
      <c r="G375" s="16"/>
      <c r="H375" s="16"/>
      <c r="I375" s="16"/>
      <c r="J375" s="16"/>
    </row>
    <row r="376" spans="1:12" s="1" customFormat="1" ht="63.75" outlineLevel="2">
      <c r="A376" s="3">
        <f t="shared" si="14"/>
        <v>2113049</v>
      </c>
      <c r="B376" s="13" t="s">
        <v>560</v>
      </c>
      <c r="C376" s="14" t="s">
        <v>561</v>
      </c>
      <c r="D376" s="15">
        <v>1467.37</v>
      </c>
      <c r="E376" s="609" t="s">
        <v>26</v>
      </c>
      <c r="F376" s="16"/>
      <c r="G376" s="16"/>
      <c r="H376" s="16"/>
      <c r="I376" s="16"/>
      <c r="J376" s="16"/>
    </row>
    <row r="377" spans="1:12" s="1" customFormat="1" ht="114.75" outlineLevel="2">
      <c r="A377" s="3">
        <f t="shared" si="14"/>
        <v>2113050</v>
      </c>
      <c r="B377" s="13" t="s">
        <v>562</v>
      </c>
      <c r="C377" s="14" t="s">
        <v>563</v>
      </c>
      <c r="D377" s="15">
        <v>1930.75</v>
      </c>
      <c r="E377" s="609" t="s">
        <v>26</v>
      </c>
      <c r="F377" s="16"/>
      <c r="G377" s="16"/>
      <c r="H377" s="16"/>
      <c r="I377" s="16"/>
      <c r="J377" s="16"/>
    </row>
    <row r="378" spans="1:12" s="1" customFormat="1" ht="63.75" outlineLevel="2">
      <c r="A378" s="3">
        <f t="shared" si="14"/>
        <v>2113051</v>
      </c>
      <c r="B378" s="13" t="s">
        <v>564</v>
      </c>
      <c r="C378" s="14" t="s">
        <v>565</v>
      </c>
      <c r="D378" s="15">
        <v>15.84</v>
      </c>
      <c r="E378" s="609" t="s">
        <v>26</v>
      </c>
      <c r="F378" s="16"/>
      <c r="G378" s="16"/>
      <c r="H378" s="16"/>
      <c r="I378" s="16"/>
      <c r="J378" s="16"/>
    </row>
    <row r="379" spans="1:12" s="1" customFormat="1" ht="51" outlineLevel="2">
      <c r="A379" s="3">
        <f t="shared" si="14"/>
        <v>2113052</v>
      </c>
      <c r="B379" s="13" t="s">
        <v>566</v>
      </c>
      <c r="C379" s="14" t="s">
        <v>567</v>
      </c>
      <c r="D379" s="15">
        <v>628</v>
      </c>
      <c r="E379" s="609" t="s">
        <v>26</v>
      </c>
      <c r="F379" s="16"/>
      <c r="G379" s="16"/>
      <c r="H379" s="16"/>
      <c r="I379" s="16"/>
      <c r="J379" s="16"/>
    </row>
    <row r="380" spans="1:12" s="1" customFormat="1" ht="76.5" outlineLevel="2">
      <c r="A380" s="3">
        <f t="shared" si="14"/>
        <v>2113053</v>
      </c>
      <c r="B380" s="13" t="s">
        <v>568</v>
      </c>
      <c r="C380" s="14" t="s">
        <v>569</v>
      </c>
      <c r="D380" s="15">
        <v>120.96</v>
      </c>
      <c r="E380" s="609" t="s">
        <v>26</v>
      </c>
      <c r="F380" s="16"/>
      <c r="G380" s="16"/>
      <c r="H380" s="16"/>
      <c r="I380" s="16"/>
      <c r="J380" s="16"/>
    </row>
    <row r="381" spans="1:12" s="1" customFormat="1" ht="114.75" outlineLevel="2">
      <c r="A381" s="3">
        <f t="shared" ref="A381:A389" si="15">A380+1</f>
        <v>2113054</v>
      </c>
      <c r="B381" s="13" t="s">
        <v>570</v>
      </c>
      <c r="C381" s="14" t="s">
        <v>571</v>
      </c>
      <c r="D381" s="15">
        <v>238.26</v>
      </c>
      <c r="E381" s="609" t="s">
        <v>26</v>
      </c>
      <c r="F381" s="16"/>
      <c r="G381" s="16"/>
      <c r="H381" s="16"/>
      <c r="I381" s="16"/>
      <c r="J381" s="16"/>
    </row>
    <row r="382" spans="1:12" s="1" customFormat="1" ht="127.5" outlineLevel="2">
      <c r="A382" s="3">
        <f t="shared" si="15"/>
        <v>2113055</v>
      </c>
      <c r="B382" s="13" t="s">
        <v>572</v>
      </c>
      <c r="C382" s="14" t="s">
        <v>573</v>
      </c>
      <c r="D382" s="15">
        <v>698.17</v>
      </c>
      <c r="E382" s="609" t="s">
        <v>26</v>
      </c>
      <c r="F382" s="16"/>
      <c r="G382" s="16"/>
      <c r="H382" s="16"/>
      <c r="I382" s="16"/>
      <c r="J382" s="16"/>
    </row>
    <row r="383" spans="1:12" s="1" customFormat="1" ht="38.25" outlineLevel="2">
      <c r="A383" s="3">
        <f t="shared" si="15"/>
        <v>2113056</v>
      </c>
      <c r="B383" s="13" t="s">
        <v>574</v>
      </c>
      <c r="C383" s="14" t="s">
        <v>575</v>
      </c>
      <c r="D383" s="15">
        <v>27.82</v>
      </c>
      <c r="E383" s="609" t="s">
        <v>26</v>
      </c>
      <c r="F383" s="16"/>
      <c r="G383" s="16"/>
      <c r="H383" s="16"/>
      <c r="I383" s="16"/>
      <c r="J383" s="16"/>
    </row>
    <row r="384" spans="1:12" s="1" customFormat="1" ht="38.25" outlineLevel="2">
      <c r="A384" s="3">
        <f t="shared" si="15"/>
        <v>2113057</v>
      </c>
      <c r="B384" s="13" t="s">
        <v>576</v>
      </c>
      <c r="C384" s="14" t="s">
        <v>577</v>
      </c>
      <c r="D384" s="15">
        <v>78</v>
      </c>
      <c r="E384" s="609" t="s">
        <v>13</v>
      </c>
      <c r="F384" s="16"/>
      <c r="G384" s="16"/>
      <c r="H384" s="16"/>
      <c r="I384" s="16"/>
      <c r="J384" s="16"/>
    </row>
    <row r="385" spans="1:12" s="1" customFormat="1" ht="51" outlineLevel="2">
      <c r="A385" s="3">
        <f t="shared" si="15"/>
        <v>2113058</v>
      </c>
      <c r="B385" s="13" t="s">
        <v>578</v>
      </c>
      <c r="C385" s="14" t="s">
        <v>579</v>
      </c>
      <c r="D385" s="15">
        <v>712</v>
      </c>
      <c r="E385" s="609" t="s">
        <v>13</v>
      </c>
      <c r="F385" s="16"/>
      <c r="G385" s="16"/>
      <c r="H385" s="16"/>
      <c r="I385" s="16"/>
      <c r="J385" s="16"/>
    </row>
    <row r="386" spans="1:12" s="1" customFormat="1" ht="51" outlineLevel="2">
      <c r="A386" s="3">
        <f t="shared" si="15"/>
        <v>2113059</v>
      </c>
      <c r="B386" s="13" t="s">
        <v>580</v>
      </c>
      <c r="C386" s="14" t="s">
        <v>581</v>
      </c>
      <c r="D386" s="15">
        <v>24.55</v>
      </c>
      <c r="E386" s="609" t="s">
        <v>26</v>
      </c>
      <c r="F386" s="16"/>
      <c r="G386" s="16"/>
      <c r="H386" s="16"/>
      <c r="I386" s="16"/>
      <c r="J386" s="16"/>
    </row>
    <row r="387" spans="1:12" s="1" customFormat="1" ht="76.5" outlineLevel="2">
      <c r="A387" s="3">
        <f t="shared" si="15"/>
        <v>2113060</v>
      </c>
      <c r="B387" s="13" t="s">
        <v>582</v>
      </c>
      <c r="C387" s="14" t="s">
        <v>583</v>
      </c>
      <c r="D387" s="15">
        <v>24.55</v>
      </c>
      <c r="E387" s="609" t="s">
        <v>26</v>
      </c>
      <c r="F387" s="16"/>
      <c r="G387" s="16"/>
      <c r="H387" s="16"/>
      <c r="I387" s="16"/>
      <c r="J387" s="16"/>
    </row>
    <row r="388" spans="1:12" s="1" customFormat="1" ht="25.5" outlineLevel="2">
      <c r="A388" s="3">
        <f t="shared" si="15"/>
        <v>2113061</v>
      </c>
      <c r="B388" s="13" t="s">
        <v>584</v>
      </c>
      <c r="C388" s="14" t="s">
        <v>585</v>
      </c>
      <c r="D388" s="15">
        <v>25</v>
      </c>
      <c r="E388" s="609" t="s">
        <v>26</v>
      </c>
      <c r="F388" s="16"/>
      <c r="G388" s="16"/>
      <c r="H388" s="16"/>
      <c r="I388" s="16"/>
      <c r="J388" s="16"/>
    </row>
    <row r="389" spans="1:12" s="1" customFormat="1" ht="25.5" outlineLevel="2">
      <c r="A389" s="3">
        <f t="shared" si="15"/>
        <v>2113062</v>
      </c>
      <c r="B389" s="13" t="s">
        <v>586</v>
      </c>
      <c r="C389" s="14" t="s">
        <v>587</v>
      </c>
      <c r="D389" s="15">
        <v>121</v>
      </c>
      <c r="E389" s="609" t="s">
        <v>307</v>
      </c>
      <c r="F389" s="16"/>
      <c r="G389" s="16"/>
      <c r="H389" s="16"/>
      <c r="I389" s="16"/>
      <c r="J389" s="16"/>
    </row>
    <row r="390" spans="1:12" s="519" customFormat="1" ht="25.5" outlineLevel="2">
      <c r="A390" s="520">
        <f>A389+1</f>
        <v>2113063</v>
      </c>
      <c r="B390" s="521" t="s">
        <v>588</v>
      </c>
      <c r="C390" s="522" t="s">
        <v>589</v>
      </c>
      <c r="D390" s="523">
        <v>1651</v>
      </c>
      <c r="E390" s="609" t="s">
        <v>26</v>
      </c>
      <c r="F390" s="524"/>
      <c r="G390" s="524"/>
      <c r="H390" s="524"/>
      <c r="I390" s="524"/>
      <c r="J390" s="524"/>
    </row>
    <row r="391" spans="1:12" s="519" customFormat="1" ht="63.75" outlineLevel="2">
      <c r="A391" s="534">
        <f t="shared" ref="A391:A397" si="16">A390+1</f>
        <v>2113064</v>
      </c>
      <c r="B391" s="488" t="s">
        <v>2495</v>
      </c>
      <c r="C391" s="486" t="s">
        <v>2493</v>
      </c>
      <c r="D391" s="487">
        <v>33.200000000000003</v>
      </c>
      <c r="E391" s="616" t="s">
        <v>26</v>
      </c>
      <c r="F391" s="544"/>
      <c r="G391" s="544"/>
      <c r="H391" s="544"/>
      <c r="I391" s="544"/>
      <c r="J391" s="544"/>
      <c r="K391" s="550" t="s">
        <v>2471</v>
      </c>
      <c r="L391" s="687"/>
    </row>
    <row r="392" spans="1:12" s="519" customFormat="1" ht="25.5" outlineLevel="2">
      <c r="A392" s="534">
        <f t="shared" si="16"/>
        <v>2113065</v>
      </c>
      <c r="B392" s="488" t="s">
        <v>2496</v>
      </c>
      <c r="C392" s="486" t="s">
        <v>2494</v>
      </c>
      <c r="D392" s="487">
        <v>33.200000000000003</v>
      </c>
      <c r="E392" s="616" t="s">
        <v>26</v>
      </c>
      <c r="F392" s="544"/>
      <c r="G392" s="544"/>
      <c r="H392" s="544"/>
      <c r="I392" s="544"/>
      <c r="J392" s="544"/>
      <c r="K392" s="550" t="s">
        <v>2471</v>
      </c>
      <c r="L392" s="687"/>
    </row>
    <row r="393" spans="1:12" s="519" customFormat="1" ht="12.75" outlineLevel="2">
      <c r="A393" s="534">
        <f t="shared" si="16"/>
        <v>2113066</v>
      </c>
      <c r="B393" s="488" t="s">
        <v>2497</v>
      </c>
      <c r="C393" s="486" t="s">
        <v>2486</v>
      </c>
      <c r="D393" s="487">
        <v>119.1</v>
      </c>
      <c r="E393" s="616" t="s">
        <v>26</v>
      </c>
      <c r="F393" s="544"/>
      <c r="G393" s="544"/>
      <c r="H393" s="544"/>
      <c r="I393" s="544"/>
      <c r="J393" s="544"/>
      <c r="K393" s="550" t="s">
        <v>2471</v>
      </c>
      <c r="L393" s="687"/>
    </row>
    <row r="394" spans="1:12" s="519" customFormat="1" ht="25.5" outlineLevel="2">
      <c r="A394" s="534">
        <f t="shared" si="16"/>
        <v>2113067</v>
      </c>
      <c r="B394" s="488" t="s">
        <v>2498</v>
      </c>
      <c r="C394" s="486" t="s">
        <v>2487</v>
      </c>
      <c r="D394" s="487">
        <v>119.1</v>
      </c>
      <c r="E394" s="616" t="s">
        <v>26</v>
      </c>
      <c r="F394" s="544"/>
      <c r="G394" s="544"/>
      <c r="H394" s="544"/>
      <c r="I394" s="544"/>
      <c r="J394" s="544"/>
      <c r="K394" s="550" t="s">
        <v>2471</v>
      </c>
      <c r="L394" s="687"/>
    </row>
    <row r="395" spans="1:12" s="519" customFormat="1" ht="25.5" outlineLevel="2">
      <c r="A395" s="534">
        <f t="shared" si="16"/>
        <v>2113068</v>
      </c>
      <c r="B395" s="488" t="s">
        <v>2499</v>
      </c>
      <c r="C395" s="486" t="s">
        <v>2488</v>
      </c>
      <c r="D395" s="487">
        <v>60.2</v>
      </c>
      <c r="E395" s="616" t="s">
        <v>26</v>
      </c>
      <c r="F395" s="544"/>
      <c r="G395" s="544"/>
      <c r="H395" s="544"/>
      <c r="I395" s="544"/>
      <c r="J395" s="544"/>
      <c r="K395" s="550" t="s">
        <v>2471</v>
      </c>
      <c r="L395" s="687"/>
    </row>
    <row r="396" spans="1:12" s="519" customFormat="1" ht="25.5" outlineLevel="2">
      <c r="A396" s="534">
        <f t="shared" si="16"/>
        <v>2113069</v>
      </c>
      <c r="B396" s="488" t="s">
        <v>2500</v>
      </c>
      <c r="C396" s="486" t="s">
        <v>2489</v>
      </c>
      <c r="D396" s="487">
        <v>131.79600000000002</v>
      </c>
      <c r="E396" s="616" t="s">
        <v>26</v>
      </c>
      <c r="F396" s="544"/>
      <c r="G396" s="544"/>
      <c r="H396" s="544"/>
      <c r="I396" s="544"/>
      <c r="J396" s="544"/>
      <c r="K396" s="550" t="s">
        <v>2471</v>
      </c>
      <c r="L396" s="687"/>
    </row>
    <row r="397" spans="1:12" s="519" customFormat="1" ht="63.75" outlineLevel="2">
      <c r="A397" s="534">
        <f t="shared" si="16"/>
        <v>2113070</v>
      </c>
      <c r="B397" s="488" t="s">
        <v>2501</v>
      </c>
      <c r="C397" s="486" t="s">
        <v>2490</v>
      </c>
      <c r="D397" s="487">
        <v>21</v>
      </c>
      <c r="E397" s="616" t="s">
        <v>12</v>
      </c>
      <c r="F397" s="544"/>
      <c r="G397" s="544"/>
      <c r="H397" s="544"/>
      <c r="I397" s="544"/>
      <c r="J397" s="544"/>
      <c r="K397" s="550" t="s">
        <v>2471</v>
      </c>
      <c r="L397" s="687"/>
    </row>
    <row r="398" spans="1:12" s="1" customFormat="1" ht="21" customHeight="1" outlineLevel="1">
      <c r="A398" s="40">
        <f>A327+1000</f>
        <v>2114000</v>
      </c>
      <c r="B398" s="10"/>
      <c r="C398" s="11" t="s">
        <v>590</v>
      </c>
      <c r="D398" s="10"/>
      <c r="E398" s="608"/>
      <c r="F398" s="370"/>
      <c r="G398" s="370"/>
      <c r="H398" s="12"/>
      <c r="I398" s="12"/>
      <c r="J398" s="12"/>
    </row>
    <row r="399" spans="1:12" s="1" customFormat="1" ht="38.25" outlineLevel="2">
      <c r="A399" s="512">
        <f t="shared" ref="A399" si="17">A398+1</f>
        <v>2114001</v>
      </c>
      <c r="B399" s="581" t="s">
        <v>591</v>
      </c>
      <c r="C399" s="533" t="s">
        <v>592</v>
      </c>
      <c r="D399" s="582">
        <v>73</v>
      </c>
      <c r="E399" s="623" t="s">
        <v>307</v>
      </c>
      <c r="F399" s="583"/>
      <c r="G399" s="583"/>
      <c r="H399" s="583"/>
      <c r="I399" s="583"/>
      <c r="J399" s="583"/>
      <c r="K399" s="580" t="s">
        <v>2539</v>
      </c>
      <c r="L399" s="687"/>
    </row>
    <row r="400" spans="1:12" s="1" customFormat="1" ht="21" customHeight="1" outlineLevel="1">
      <c r="A400" s="40">
        <f>A398+1000</f>
        <v>2115000</v>
      </c>
      <c r="B400" s="10"/>
      <c r="C400" s="11" t="s">
        <v>593</v>
      </c>
      <c r="D400" s="10"/>
      <c r="E400" s="608"/>
      <c r="F400" s="370"/>
      <c r="G400" s="370"/>
      <c r="H400" s="12"/>
      <c r="I400" s="12"/>
      <c r="J400" s="12"/>
    </row>
    <row r="401" spans="1:10" s="1" customFormat="1" ht="30" customHeight="1" outlineLevel="3">
      <c r="A401" s="347">
        <f t="shared" ref="A401" si="18">A399+1000</f>
        <v>2115001</v>
      </c>
      <c r="B401" s="337" t="s">
        <v>1709</v>
      </c>
      <c r="C401" s="338" t="s">
        <v>1710</v>
      </c>
      <c r="D401" s="339">
        <v>1</v>
      </c>
      <c r="E401" s="624" t="s">
        <v>13</v>
      </c>
      <c r="F401" s="340"/>
      <c r="G401" s="340"/>
      <c r="H401" s="340"/>
      <c r="I401" s="340"/>
      <c r="J401" s="286"/>
    </row>
    <row r="402" spans="1:10" s="1" customFormat="1" ht="30" customHeight="1" outlineLevel="2">
      <c r="A402" s="347">
        <f>A401+1</f>
        <v>2115002</v>
      </c>
      <c r="B402" s="337" t="s">
        <v>1711</v>
      </c>
      <c r="C402" s="341" t="s">
        <v>1712</v>
      </c>
      <c r="D402" s="342">
        <v>1</v>
      </c>
      <c r="E402" s="625" t="s">
        <v>13</v>
      </c>
      <c r="F402" s="343"/>
      <c r="G402" s="343"/>
      <c r="H402" s="340"/>
      <c r="I402" s="340"/>
      <c r="J402" s="286"/>
    </row>
    <row r="403" spans="1:10" s="1" customFormat="1" ht="30" customHeight="1" outlineLevel="2">
      <c r="A403" s="347">
        <f t="shared" ref="A403:A421" si="19">A402+1</f>
        <v>2115003</v>
      </c>
      <c r="B403" s="337" t="s">
        <v>1713</v>
      </c>
      <c r="C403" s="341" t="s">
        <v>1714</v>
      </c>
      <c r="D403" s="342">
        <v>1</v>
      </c>
      <c r="E403" s="625" t="s">
        <v>13</v>
      </c>
      <c r="F403" s="343"/>
      <c r="G403" s="343"/>
      <c r="H403" s="340"/>
      <c r="I403" s="340"/>
      <c r="J403" s="286"/>
    </row>
    <row r="404" spans="1:10" s="1" customFormat="1" ht="30" customHeight="1" outlineLevel="2">
      <c r="A404" s="347">
        <f t="shared" si="19"/>
        <v>2115004</v>
      </c>
      <c r="B404" s="337" t="s">
        <v>1715</v>
      </c>
      <c r="C404" s="341" t="s">
        <v>1716</v>
      </c>
      <c r="D404" s="342">
        <v>1</v>
      </c>
      <c r="E404" s="625" t="s">
        <v>13</v>
      </c>
      <c r="F404" s="343"/>
      <c r="G404" s="343"/>
      <c r="H404" s="340"/>
      <c r="I404" s="340"/>
      <c r="J404" s="286"/>
    </row>
    <row r="405" spans="1:10" s="1" customFormat="1" ht="30" customHeight="1" outlineLevel="2">
      <c r="A405" s="347">
        <f t="shared" si="19"/>
        <v>2115005</v>
      </c>
      <c r="B405" s="337" t="s">
        <v>1411</v>
      </c>
      <c r="C405" s="341" t="s">
        <v>1412</v>
      </c>
      <c r="D405" s="342">
        <v>36</v>
      </c>
      <c r="E405" s="625" t="s">
        <v>13</v>
      </c>
      <c r="F405" s="343"/>
      <c r="G405" s="343"/>
      <c r="H405" s="340"/>
      <c r="I405" s="340"/>
      <c r="J405" s="286"/>
    </row>
    <row r="406" spans="1:10" s="1" customFormat="1" ht="17.100000000000001" customHeight="1" outlineLevel="2">
      <c r="A406" s="347">
        <f t="shared" si="19"/>
        <v>2115006</v>
      </c>
      <c r="B406" s="337" t="s">
        <v>1717</v>
      </c>
      <c r="C406" s="344" t="s">
        <v>1793</v>
      </c>
      <c r="D406" s="342">
        <v>18</v>
      </c>
      <c r="E406" s="626" t="s">
        <v>13</v>
      </c>
      <c r="F406" s="345"/>
      <c r="G406" s="345"/>
      <c r="H406" s="340"/>
      <c r="I406" s="340"/>
      <c r="J406" s="286"/>
    </row>
    <row r="407" spans="1:10" s="1" customFormat="1" ht="17.100000000000001" customHeight="1" outlineLevel="2">
      <c r="A407" s="347">
        <f t="shared" si="19"/>
        <v>2115007</v>
      </c>
      <c r="B407" s="346" t="s">
        <v>1718</v>
      </c>
      <c r="C407" s="344" t="s">
        <v>1794</v>
      </c>
      <c r="D407" s="342">
        <v>12</v>
      </c>
      <c r="E407" s="626" t="s">
        <v>13</v>
      </c>
      <c r="F407" s="345"/>
      <c r="G407" s="345"/>
      <c r="H407" s="340"/>
      <c r="I407" s="340"/>
      <c r="J407" s="286"/>
    </row>
    <row r="408" spans="1:10" s="1" customFormat="1" ht="17.100000000000001" customHeight="1" outlineLevel="2">
      <c r="A408" s="347">
        <f t="shared" si="19"/>
        <v>2115008</v>
      </c>
      <c r="B408" s="337" t="s">
        <v>1719</v>
      </c>
      <c r="C408" s="344" t="s">
        <v>1795</v>
      </c>
      <c r="D408" s="342">
        <v>18</v>
      </c>
      <c r="E408" s="626" t="s">
        <v>13</v>
      </c>
      <c r="F408" s="345"/>
      <c r="G408" s="345"/>
      <c r="H408" s="340"/>
      <c r="I408" s="340"/>
      <c r="J408" s="286"/>
    </row>
    <row r="409" spans="1:10" s="1" customFormat="1" ht="17.100000000000001" customHeight="1" outlineLevel="2">
      <c r="A409" s="347">
        <f t="shared" si="19"/>
        <v>2115009</v>
      </c>
      <c r="B409" s="337" t="s">
        <v>1720</v>
      </c>
      <c r="C409" s="344" t="s">
        <v>1796</v>
      </c>
      <c r="D409" s="342">
        <v>18</v>
      </c>
      <c r="E409" s="626" t="s">
        <v>13</v>
      </c>
      <c r="F409" s="345"/>
      <c r="G409" s="345"/>
      <c r="H409" s="340"/>
      <c r="I409" s="340"/>
      <c r="J409" s="286"/>
    </row>
    <row r="410" spans="1:10" s="1" customFormat="1" ht="17.100000000000001" customHeight="1" outlineLevel="2">
      <c r="A410" s="347">
        <f t="shared" si="19"/>
        <v>2115010</v>
      </c>
      <c r="B410" s="337" t="s">
        <v>1721</v>
      </c>
      <c r="C410" s="344" t="s">
        <v>1797</v>
      </c>
      <c r="D410" s="342">
        <v>16</v>
      </c>
      <c r="E410" s="626" t="s">
        <v>13</v>
      </c>
      <c r="F410" s="345"/>
      <c r="G410" s="345"/>
      <c r="H410" s="340"/>
      <c r="I410" s="340"/>
      <c r="J410" s="286"/>
    </row>
    <row r="411" spans="1:10" s="1" customFormat="1" ht="17.100000000000001" customHeight="1" outlineLevel="2">
      <c r="A411" s="347">
        <f t="shared" si="19"/>
        <v>2115011</v>
      </c>
      <c r="B411" s="337" t="s">
        <v>1722</v>
      </c>
      <c r="C411" s="344" t="s">
        <v>1798</v>
      </c>
      <c r="D411" s="342">
        <v>8</v>
      </c>
      <c r="E411" s="626" t="s">
        <v>13</v>
      </c>
      <c r="F411" s="345"/>
      <c r="G411" s="345"/>
      <c r="H411" s="340"/>
      <c r="I411" s="340"/>
      <c r="J411" s="286"/>
    </row>
    <row r="412" spans="1:10" s="1" customFormat="1" ht="17.100000000000001" customHeight="1" outlineLevel="2">
      <c r="A412" s="347">
        <f t="shared" si="19"/>
        <v>2115012</v>
      </c>
      <c r="B412" s="337" t="s">
        <v>1723</v>
      </c>
      <c r="C412" s="344" t="s">
        <v>1799</v>
      </c>
      <c r="D412" s="342">
        <v>8</v>
      </c>
      <c r="E412" s="626" t="s">
        <v>13</v>
      </c>
      <c r="F412" s="345"/>
      <c r="G412" s="345"/>
      <c r="H412" s="340"/>
      <c r="I412" s="340"/>
      <c r="J412" s="286"/>
    </row>
    <row r="413" spans="1:10" s="1" customFormat="1" ht="17.100000000000001" customHeight="1" outlineLevel="2">
      <c r="A413" s="347">
        <f t="shared" si="19"/>
        <v>2115013</v>
      </c>
      <c r="B413" s="337" t="s">
        <v>1724</v>
      </c>
      <c r="C413" s="344" t="s">
        <v>1800</v>
      </c>
      <c r="D413" s="342">
        <v>3</v>
      </c>
      <c r="E413" s="626" t="s">
        <v>13</v>
      </c>
      <c r="F413" s="345"/>
      <c r="G413" s="345"/>
      <c r="H413" s="340"/>
      <c r="I413" s="340"/>
      <c r="J413" s="286"/>
    </row>
    <row r="414" spans="1:10" s="1" customFormat="1" ht="17.100000000000001" customHeight="1" outlineLevel="2">
      <c r="A414" s="347">
        <f t="shared" si="19"/>
        <v>2115014</v>
      </c>
      <c r="B414" s="337" t="s">
        <v>1725</v>
      </c>
      <c r="C414" s="344" t="s">
        <v>1801</v>
      </c>
      <c r="D414" s="342">
        <v>5</v>
      </c>
      <c r="E414" s="626" t="s">
        <v>13</v>
      </c>
      <c r="F414" s="345"/>
      <c r="G414" s="345"/>
      <c r="H414" s="340"/>
      <c r="I414" s="340"/>
      <c r="J414" s="286"/>
    </row>
    <row r="415" spans="1:10" s="1" customFormat="1" ht="38.25" customHeight="1" outlineLevel="2">
      <c r="A415" s="347">
        <f t="shared" si="19"/>
        <v>2115015</v>
      </c>
      <c r="B415" s="346" t="s">
        <v>1726</v>
      </c>
      <c r="C415" s="344" t="s">
        <v>2013</v>
      </c>
      <c r="D415" s="342">
        <v>9</v>
      </c>
      <c r="E415" s="626" t="s">
        <v>13</v>
      </c>
      <c r="F415" s="345"/>
      <c r="G415" s="345"/>
      <c r="H415" s="340"/>
      <c r="I415" s="340"/>
      <c r="J415" s="286"/>
    </row>
    <row r="416" spans="1:10" s="1" customFormat="1" ht="38.25" customHeight="1" outlineLevel="2">
      <c r="A416" s="347">
        <f t="shared" si="19"/>
        <v>2115016</v>
      </c>
      <c r="B416" s="346" t="s">
        <v>1727</v>
      </c>
      <c r="C416" s="344" t="s">
        <v>2014</v>
      </c>
      <c r="D416" s="342">
        <v>4</v>
      </c>
      <c r="E416" s="626" t="s">
        <v>13</v>
      </c>
      <c r="F416" s="345"/>
      <c r="G416" s="345"/>
      <c r="H416" s="340"/>
      <c r="I416" s="340"/>
      <c r="J416" s="286"/>
    </row>
    <row r="417" spans="1:10" s="1" customFormat="1" ht="17.100000000000001" customHeight="1" outlineLevel="2">
      <c r="A417" s="347">
        <f t="shared" si="19"/>
        <v>2115017</v>
      </c>
      <c r="B417" s="337" t="s">
        <v>1728</v>
      </c>
      <c r="C417" s="344" t="s">
        <v>1802</v>
      </c>
      <c r="D417" s="342">
        <v>9</v>
      </c>
      <c r="E417" s="626" t="s">
        <v>13</v>
      </c>
      <c r="F417" s="345"/>
      <c r="G417" s="345"/>
      <c r="H417" s="340"/>
      <c r="I417" s="340"/>
      <c r="J417" s="286"/>
    </row>
    <row r="418" spans="1:10" s="1" customFormat="1" ht="17.100000000000001" customHeight="1" outlineLevel="2">
      <c r="A418" s="347">
        <f t="shared" si="19"/>
        <v>2115018</v>
      </c>
      <c r="B418" s="346" t="s">
        <v>1729</v>
      </c>
      <c r="C418" s="344" t="s">
        <v>1803</v>
      </c>
      <c r="D418" s="342">
        <v>26</v>
      </c>
      <c r="E418" s="626" t="s">
        <v>13</v>
      </c>
      <c r="F418" s="345"/>
      <c r="G418" s="345"/>
      <c r="H418" s="340"/>
      <c r="I418" s="340"/>
      <c r="J418" s="286"/>
    </row>
    <row r="419" spans="1:10" s="1" customFormat="1" ht="17.100000000000001" customHeight="1" outlineLevel="2">
      <c r="A419" s="347">
        <f t="shared" si="19"/>
        <v>2115019</v>
      </c>
      <c r="B419" s="346" t="s">
        <v>1730</v>
      </c>
      <c r="C419" s="344" t="s">
        <v>1804</v>
      </c>
      <c r="D419" s="342">
        <v>10</v>
      </c>
      <c r="E419" s="626" t="s">
        <v>13</v>
      </c>
      <c r="F419" s="345"/>
      <c r="G419" s="345"/>
      <c r="H419" s="340"/>
      <c r="I419" s="340"/>
      <c r="J419" s="286"/>
    </row>
    <row r="420" spans="1:10" s="1" customFormat="1" ht="17.100000000000001" customHeight="1" outlineLevel="2">
      <c r="A420" s="347">
        <f t="shared" si="19"/>
        <v>2115020</v>
      </c>
      <c r="B420" s="337" t="s">
        <v>1731</v>
      </c>
      <c r="C420" s="344" t="s">
        <v>1805</v>
      </c>
      <c r="D420" s="342">
        <v>5</v>
      </c>
      <c r="E420" s="626" t="s">
        <v>13</v>
      </c>
      <c r="F420" s="345"/>
      <c r="G420" s="345"/>
      <c r="H420" s="340"/>
      <c r="I420" s="340"/>
      <c r="J420" s="286"/>
    </row>
    <row r="421" spans="1:10" s="1" customFormat="1" ht="17.100000000000001" customHeight="1" outlineLevel="2">
      <c r="A421" s="347">
        <f t="shared" si="19"/>
        <v>2115021</v>
      </c>
      <c r="B421" s="337" t="s">
        <v>1732</v>
      </c>
      <c r="C421" s="344" t="s">
        <v>1806</v>
      </c>
      <c r="D421" s="342">
        <v>6</v>
      </c>
      <c r="E421" s="626" t="s">
        <v>13</v>
      </c>
      <c r="F421" s="345"/>
      <c r="G421" s="345"/>
      <c r="H421" s="340"/>
      <c r="I421" s="340"/>
      <c r="J421" s="286"/>
    </row>
    <row r="422" spans="1:10" s="216" customFormat="1" ht="21" customHeight="1" outlineLevel="1">
      <c r="A422" s="230">
        <f>A400+1000</f>
        <v>2116000</v>
      </c>
      <c r="B422" s="218"/>
      <c r="C422" s="219" t="s">
        <v>2368</v>
      </c>
      <c r="D422" s="218"/>
      <c r="E422" s="608"/>
      <c r="F422" s="370"/>
      <c r="G422" s="370"/>
      <c r="H422" s="220"/>
      <c r="I422" s="220"/>
      <c r="J422" s="220"/>
    </row>
    <row r="423" spans="1:10" s="216" customFormat="1" ht="17.100000000000001" customHeight="1" outlineLevel="2">
      <c r="A423" s="347">
        <f>A422+1</f>
        <v>2116001</v>
      </c>
      <c r="B423" s="438"/>
      <c r="C423" s="439" t="s">
        <v>2369</v>
      </c>
      <c r="D423" s="285">
        <v>22</v>
      </c>
      <c r="E423" s="619" t="s">
        <v>13</v>
      </c>
      <c r="F423" s="286"/>
      <c r="G423" s="286"/>
      <c r="H423" s="286"/>
      <c r="I423" s="286"/>
      <c r="J423" s="286"/>
    </row>
    <row r="424" spans="1:10" s="216" customFormat="1" ht="17.100000000000001" customHeight="1" outlineLevel="2">
      <c r="A424" s="347">
        <f t="shared" ref="A424:A445" si="20">A423+1</f>
        <v>2116002</v>
      </c>
      <c r="B424" s="438"/>
      <c r="C424" s="439" t="s">
        <v>2370</v>
      </c>
      <c r="D424" s="285">
        <v>2</v>
      </c>
      <c r="E424" s="619" t="s">
        <v>13</v>
      </c>
      <c r="F424" s="286"/>
      <c r="G424" s="286"/>
      <c r="H424" s="286"/>
      <c r="I424" s="286"/>
      <c r="J424" s="286"/>
    </row>
    <row r="425" spans="1:10" s="216" customFormat="1" ht="17.100000000000001" customHeight="1" outlineLevel="2">
      <c r="A425" s="347">
        <f t="shared" si="20"/>
        <v>2116003</v>
      </c>
      <c r="B425" s="438"/>
      <c r="C425" s="439" t="s">
        <v>2371</v>
      </c>
      <c r="D425" s="285">
        <v>1</v>
      </c>
      <c r="E425" s="619" t="s">
        <v>13</v>
      </c>
      <c r="F425" s="286"/>
      <c r="G425" s="286"/>
      <c r="H425" s="286"/>
      <c r="I425" s="286"/>
      <c r="J425" s="286"/>
    </row>
    <row r="426" spans="1:10" s="216" customFormat="1" ht="17.100000000000001" customHeight="1" outlineLevel="2">
      <c r="A426" s="347">
        <f t="shared" si="20"/>
        <v>2116004</v>
      </c>
      <c r="B426" s="438"/>
      <c r="C426" s="439" t="s">
        <v>2372</v>
      </c>
      <c r="D426" s="285">
        <v>40</v>
      </c>
      <c r="E426" s="619" t="s">
        <v>13</v>
      </c>
      <c r="F426" s="286"/>
      <c r="G426" s="286"/>
      <c r="H426" s="286"/>
      <c r="I426" s="286"/>
      <c r="J426" s="286"/>
    </row>
    <row r="427" spans="1:10" s="216" customFormat="1" ht="17.100000000000001" customHeight="1" outlineLevel="2">
      <c r="A427" s="347">
        <f t="shared" si="20"/>
        <v>2116005</v>
      </c>
      <c r="B427" s="438"/>
      <c r="C427" s="439" t="s">
        <v>2373</v>
      </c>
      <c r="D427" s="285">
        <v>2</v>
      </c>
      <c r="E427" s="619" t="s">
        <v>13</v>
      </c>
      <c r="F427" s="286"/>
      <c r="G427" s="286"/>
      <c r="H427" s="286"/>
      <c r="I427" s="286"/>
      <c r="J427" s="286"/>
    </row>
    <row r="428" spans="1:10" s="216" customFormat="1" ht="17.100000000000001" customHeight="1" outlineLevel="2">
      <c r="A428" s="347">
        <f t="shared" si="20"/>
        <v>2116006</v>
      </c>
      <c r="B428" s="438"/>
      <c r="C428" s="439" t="s">
        <v>2374</v>
      </c>
      <c r="D428" s="285">
        <v>1</v>
      </c>
      <c r="E428" s="619" t="s">
        <v>13</v>
      </c>
      <c r="F428" s="286"/>
      <c r="G428" s="286"/>
      <c r="H428" s="286"/>
      <c r="I428" s="286"/>
      <c r="J428" s="286"/>
    </row>
    <row r="429" spans="1:10" s="216" customFormat="1" ht="17.100000000000001" customHeight="1" outlineLevel="2">
      <c r="A429" s="347">
        <f t="shared" si="20"/>
        <v>2116007</v>
      </c>
      <c r="B429" s="438"/>
      <c r="C429" s="439" t="s">
        <v>2375</v>
      </c>
      <c r="D429" s="285">
        <v>13</v>
      </c>
      <c r="E429" s="619" t="s">
        <v>13</v>
      </c>
      <c r="F429" s="286"/>
      <c r="G429" s="286"/>
      <c r="H429" s="286"/>
      <c r="I429" s="286"/>
      <c r="J429" s="286"/>
    </row>
    <row r="430" spans="1:10" s="216" customFormat="1" ht="17.100000000000001" customHeight="1" outlineLevel="2">
      <c r="A430" s="347">
        <f t="shared" si="20"/>
        <v>2116008</v>
      </c>
      <c r="B430" s="438"/>
      <c r="C430" s="439" t="s">
        <v>2376</v>
      </c>
      <c r="D430" s="285">
        <v>2</v>
      </c>
      <c r="E430" s="619" t="s">
        <v>13</v>
      </c>
      <c r="F430" s="286"/>
      <c r="G430" s="286"/>
      <c r="H430" s="286"/>
      <c r="I430" s="286"/>
      <c r="J430" s="286"/>
    </row>
    <row r="431" spans="1:10" s="216" customFormat="1" ht="17.100000000000001" customHeight="1" outlineLevel="2">
      <c r="A431" s="347">
        <f t="shared" si="20"/>
        <v>2116009</v>
      </c>
      <c r="B431" s="438"/>
      <c r="C431" s="439" t="s">
        <v>2377</v>
      </c>
      <c r="D431" s="285">
        <v>11</v>
      </c>
      <c r="E431" s="619" t="s">
        <v>13</v>
      </c>
      <c r="F431" s="286"/>
      <c r="G431" s="286"/>
      <c r="H431" s="286"/>
      <c r="I431" s="286"/>
      <c r="J431" s="286"/>
    </row>
    <row r="432" spans="1:10" s="216" customFormat="1" ht="17.100000000000001" customHeight="1" outlineLevel="2">
      <c r="A432" s="347">
        <f t="shared" si="20"/>
        <v>2116010</v>
      </c>
      <c r="B432" s="438"/>
      <c r="C432" s="439" t="s">
        <v>2378</v>
      </c>
      <c r="D432" s="285">
        <v>1</v>
      </c>
      <c r="E432" s="619" t="s">
        <v>13</v>
      </c>
      <c r="F432" s="286"/>
      <c r="G432" s="286"/>
      <c r="H432" s="286"/>
      <c r="I432" s="286"/>
      <c r="J432" s="286"/>
    </row>
    <row r="433" spans="1:12" s="216" customFormat="1" ht="17.100000000000001" customHeight="1" outlineLevel="2">
      <c r="A433" s="347">
        <f t="shared" si="20"/>
        <v>2116011</v>
      </c>
      <c r="B433" s="438"/>
      <c r="C433" s="439" t="s">
        <v>2379</v>
      </c>
      <c r="D433" s="285">
        <v>1</v>
      </c>
      <c r="E433" s="619" t="s">
        <v>13</v>
      </c>
      <c r="F433" s="286"/>
      <c r="G433" s="286"/>
      <c r="H433" s="286"/>
      <c r="I433" s="286"/>
      <c r="J433" s="286"/>
    </row>
    <row r="434" spans="1:12" s="216" customFormat="1" ht="17.100000000000001" customHeight="1" outlineLevel="2">
      <c r="A434" s="347">
        <f t="shared" si="20"/>
        <v>2116012</v>
      </c>
      <c r="B434" s="438"/>
      <c r="C434" s="439" t="s">
        <v>2390</v>
      </c>
      <c r="D434" s="285">
        <v>1</v>
      </c>
      <c r="E434" s="619" t="s">
        <v>13</v>
      </c>
      <c r="F434" s="286"/>
      <c r="G434" s="286"/>
      <c r="H434" s="286"/>
      <c r="I434" s="286"/>
      <c r="J434" s="286"/>
    </row>
    <row r="435" spans="1:12" s="216" customFormat="1" ht="17.100000000000001" customHeight="1" outlineLevel="2">
      <c r="A435" s="347">
        <f t="shared" si="20"/>
        <v>2116013</v>
      </c>
      <c r="B435" s="438"/>
      <c r="C435" s="439" t="s">
        <v>2391</v>
      </c>
      <c r="D435" s="285">
        <v>1</v>
      </c>
      <c r="E435" s="619" t="s">
        <v>13</v>
      </c>
      <c r="F435" s="286"/>
      <c r="G435" s="286"/>
      <c r="H435" s="286"/>
      <c r="I435" s="286"/>
      <c r="J435" s="286"/>
    </row>
    <row r="436" spans="1:12" s="216" customFormat="1" ht="17.100000000000001" customHeight="1" outlineLevel="2">
      <c r="A436" s="497">
        <f t="shared" si="20"/>
        <v>2116014</v>
      </c>
      <c r="B436" s="492"/>
      <c r="C436" s="498" t="s">
        <v>2392</v>
      </c>
      <c r="D436" s="506">
        <v>1</v>
      </c>
      <c r="E436" s="627" t="s">
        <v>13</v>
      </c>
      <c r="F436" s="495"/>
      <c r="G436" s="495"/>
      <c r="H436" s="495"/>
      <c r="I436" s="495"/>
      <c r="J436" s="495"/>
      <c r="L436" s="687"/>
    </row>
    <row r="437" spans="1:12" s="216" customFormat="1" ht="17.100000000000001" customHeight="1" outlineLevel="2">
      <c r="A437" s="347">
        <f t="shared" si="20"/>
        <v>2116015</v>
      </c>
      <c r="B437" s="438"/>
      <c r="C437" s="439" t="s">
        <v>2380</v>
      </c>
      <c r="D437" s="285">
        <v>6</v>
      </c>
      <c r="E437" s="619" t="s">
        <v>13</v>
      </c>
      <c r="F437" s="286"/>
      <c r="G437" s="286"/>
      <c r="H437" s="286"/>
      <c r="I437" s="286"/>
      <c r="J437" s="286"/>
    </row>
    <row r="438" spans="1:12" s="216" customFormat="1" ht="17.100000000000001" customHeight="1" outlineLevel="2">
      <c r="A438" s="347">
        <f t="shared" si="20"/>
        <v>2116016</v>
      </c>
      <c r="B438" s="438"/>
      <c r="C438" s="439" t="s">
        <v>2381</v>
      </c>
      <c r="D438" s="285">
        <v>6</v>
      </c>
      <c r="E438" s="619" t="s">
        <v>13</v>
      </c>
      <c r="F438" s="286"/>
      <c r="G438" s="286"/>
      <c r="H438" s="286"/>
      <c r="I438" s="286"/>
      <c r="J438" s="286"/>
    </row>
    <row r="439" spans="1:12" s="216" customFormat="1" ht="17.100000000000001" customHeight="1" outlineLevel="2">
      <c r="A439" s="347">
        <f t="shared" si="20"/>
        <v>2116017</v>
      </c>
      <c r="B439" s="438"/>
      <c r="C439" s="439" t="s">
        <v>2382</v>
      </c>
      <c r="D439" s="285">
        <v>4</v>
      </c>
      <c r="E439" s="619" t="s">
        <v>13</v>
      </c>
      <c r="F439" s="286"/>
      <c r="G439" s="286"/>
      <c r="H439" s="286"/>
      <c r="I439" s="286"/>
      <c r="J439" s="286"/>
    </row>
    <row r="440" spans="1:12" s="216" customFormat="1" ht="17.100000000000001" customHeight="1" outlineLevel="2">
      <c r="A440" s="347">
        <f t="shared" si="20"/>
        <v>2116018</v>
      </c>
      <c r="B440" s="438"/>
      <c r="C440" s="439" t="s">
        <v>2383</v>
      </c>
      <c r="D440" s="285">
        <v>2</v>
      </c>
      <c r="E440" s="619" t="s">
        <v>13</v>
      </c>
      <c r="F440" s="286"/>
      <c r="G440" s="286"/>
      <c r="H440" s="286"/>
      <c r="I440" s="286"/>
      <c r="J440" s="286"/>
    </row>
    <row r="441" spans="1:12" s="216" customFormat="1" ht="17.100000000000001" customHeight="1" outlineLevel="2">
      <c r="A441" s="347">
        <f t="shared" si="20"/>
        <v>2116019</v>
      </c>
      <c r="B441" s="438"/>
      <c r="C441" s="439" t="s">
        <v>2384</v>
      </c>
      <c r="D441" s="285">
        <v>5</v>
      </c>
      <c r="E441" s="619" t="s">
        <v>13</v>
      </c>
      <c r="F441" s="286"/>
      <c r="G441" s="286"/>
      <c r="H441" s="286"/>
      <c r="I441" s="286"/>
      <c r="J441" s="286"/>
    </row>
    <row r="442" spans="1:12" s="216" customFormat="1" ht="17.100000000000001" customHeight="1" outlineLevel="2">
      <c r="A442" s="347">
        <f t="shared" si="20"/>
        <v>2116020</v>
      </c>
      <c r="B442" s="438"/>
      <c r="C442" s="439" t="s">
        <v>2385</v>
      </c>
      <c r="D442" s="285">
        <v>1</v>
      </c>
      <c r="E442" s="619" t="s">
        <v>13</v>
      </c>
      <c r="F442" s="286"/>
      <c r="G442" s="286"/>
      <c r="H442" s="286"/>
      <c r="I442" s="286"/>
      <c r="J442" s="286"/>
    </row>
    <row r="443" spans="1:12" s="216" customFormat="1" ht="17.100000000000001" customHeight="1" outlineLevel="2">
      <c r="A443" s="347">
        <f t="shared" si="20"/>
        <v>2116021</v>
      </c>
      <c r="B443" s="438"/>
      <c r="C443" s="439" t="s">
        <v>2386</v>
      </c>
      <c r="D443" s="285">
        <v>1</v>
      </c>
      <c r="E443" s="619" t="s">
        <v>13</v>
      </c>
      <c r="F443" s="286"/>
      <c r="G443" s="286"/>
      <c r="H443" s="286"/>
      <c r="I443" s="286"/>
      <c r="J443" s="286"/>
    </row>
    <row r="444" spans="1:12" s="216" customFormat="1" ht="17.100000000000001" customHeight="1" outlineLevel="2">
      <c r="A444" s="347">
        <f t="shared" si="20"/>
        <v>2116022</v>
      </c>
      <c r="B444" s="438"/>
      <c r="C444" s="439" t="s">
        <v>2387</v>
      </c>
      <c r="D444" s="285">
        <v>1</v>
      </c>
      <c r="E444" s="619" t="s">
        <v>13</v>
      </c>
      <c r="F444" s="286"/>
      <c r="G444" s="286"/>
      <c r="H444" s="286"/>
      <c r="I444" s="286"/>
      <c r="J444" s="286"/>
    </row>
    <row r="445" spans="1:12" s="216" customFormat="1" ht="17.100000000000001" customHeight="1" outlineLevel="2">
      <c r="A445" s="347">
        <f t="shared" si="20"/>
        <v>2116023</v>
      </c>
      <c r="B445" s="438"/>
      <c r="C445" s="439" t="s">
        <v>2389</v>
      </c>
      <c r="D445" s="285">
        <v>1</v>
      </c>
      <c r="E445" s="619" t="s">
        <v>13</v>
      </c>
      <c r="F445" s="286"/>
      <c r="G445" s="286"/>
      <c r="H445" s="286"/>
      <c r="I445" s="286"/>
      <c r="J445" s="286"/>
    </row>
    <row r="446" spans="1:12" s="216" customFormat="1" ht="17.100000000000001" customHeight="1" outlineLevel="2">
      <c r="A446" s="347">
        <f>A445+1</f>
        <v>2116024</v>
      </c>
      <c r="B446" s="438"/>
      <c r="C446" s="439" t="s">
        <v>2388</v>
      </c>
      <c r="D446" s="285">
        <v>1</v>
      </c>
      <c r="E446" s="619" t="s">
        <v>13</v>
      </c>
      <c r="F446" s="286"/>
      <c r="G446" s="286"/>
      <c r="H446" s="286"/>
      <c r="I446" s="286"/>
      <c r="J446" s="286"/>
    </row>
    <row r="447" spans="1:12" s="216" customFormat="1" ht="17.100000000000001" customHeight="1" outlineLevel="2">
      <c r="A447" s="347">
        <f>A446+1</f>
        <v>2116025</v>
      </c>
      <c r="B447" s="438"/>
      <c r="C447" s="439" t="s">
        <v>2393</v>
      </c>
      <c r="D447" s="285">
        <v>9</v>
      </c>
      <c r="E447" s="619" t="s">
        <v>13</v>
      </c>
      <c r="F447" s="286"/>
      <c r="G447" s="286"/>
      <c r="H447" s="286"/>
      <c r="I447" s="286"/>
      <c r="J447" s="286"/>
    </row>
    <row r="448" spans="1:12" s="139" customFormat="1" ht="27" customHeight="1">
      <c r="A448" s="134">
        <v>3000000</v>
      </c>
      <c r="B448" s="135"/>
      <c r="C448" s="136" t="s">
        <v>594</v>
      </c>
      <c r="D448" s="137"/>
      <c r="E448" s="607"/>
      <c r="F448" s="369"/>
      <c r="G448" s="369"/>
      <c r="H448" s="138"/>
      <c r="I448" s="138"/>
      <c r="J448" s="138"/>
      <c r="K448" s="1"/>
    </row>
    <row r="449" spans="1:11" s="1" customFormat="1" ht="21" customHeight="1" outlineLevel="1">
      <c r="A449" s="40">
        <f>A448+100000</f>
        <v>3100000</v>
      </c>
      <c r="B449" s="10"/>
      <c r="C449" s="11" t="s">
        <v>595</v>
      </c>
      <c r="D449" s="10"/>
      <c r="E449" s="608"/>
      <c r="F449" s="370"/>
      <c r="G449" s="370"/>
      <c r="H449" s="12"/>
      <c r="I449" s="12"/>
      <c r="J449" s="12"/>
    </row>
    <row r="450" spans="1:11" s="139" customFormat="1" ht="12.75" outlineLevel="2">
      <c r="A450" s="702" t="s">
        <v>596</v>
      </c>
      <c r="B450" s="703"/>
      <c r="C450" s="704"/>
      <c r="D450" s="126"/>
      <c r="E450" s="628"/>
      <c r="F450" s="145"/>
      <c r="G450" s="145"/>
      <c r="H450" s="126"/>
      <c r="I450" s="126"/>
      <c r="J450" s="126"/>
      <c r="K450" s="140"/>
    </row>
    <row r="451" spans="1:11" s="139" customFormat="1" ht="76.5" outlineLevel="2">
      <c r="A451" s="118">
        <f>A449+1</f>
        <v>3100001</v>
      </c>
      <c r="B451" s="32"/>
      <c r="C451" s="19" t="s">
        <v>597</v>
      </c>
      <c r="D451" s="20">
        <v>2</v>
      </c>
      <c r="E451" s="628" t="s">
        <v>13</v>
      </c>
      <c r="F451" s="142"/>
      <c r="G451" s="142"/>
      <c r="H451" s="124"/>
      <c r="I451" s="124"/>
      <c r="J451" s="21"/>
      <c r="K451" s="143"/>
    </row>
    <row r="452" spans="1:11" s="139" customFormat="1" ht="12.75" outlineLevel="2">
      <c r="A452" s="118">
        <f>A451+1</f>
        <v>3100002</v>
      </c>
      <c r="B452" s="32"/>
      <c r="C452" s="19" t="s">
        <v>598</v>
      </c>
      <c r="D452" s="20">
        <v>2</v>
      </c>
      <c r="E452" s="628" t="s">
        <v>13</v>
      </c>
      <c r="F452" s="142"/>
      <c r="G452" s="142"/>
      <c r="H452" s="124"/>
      <c r="I452" s="124"/>
      <c r="J452" s="21"/>
      <c r="K452" s="143"/>
    </row>
    <row r="453" spans="1:11" s="139" customFormat="1" ht="12.75" outlineLevel="2">
      <c r="A453" s="118">
        <f t="shared" ref="A453:A516" si="21">A452+1</f>
        <v>3100003</v>
      </c>
      <c r="B453" s="32"/>
      <c r="C453" s="19" t="s">
        <v>599</v>
      </c>
      <c r="D453" s="20">
        <v>2</v>
      </c>
      <c r="E453" s="628" t="s">
        <v>13</v>
      </c>
      <c r="F453" s="142"/>
      <c r="G453" s="142"/>
      <c r="H453" s="124"/>
      <c r="I453" s="124"/>
      <c r="J453" s="21"/>
      <c r="K453" s="143"/>
    </row>
    <row r="454" spans="1:11" s="139" customFormat="1" ht="12.75" outlineLevel="2">
      <c r="A454" s="118">
        <f t="shared" si="21"/>
        <v>3100004</v>
      </c>
      <c r="B454" s="32"/>
      <c r="C454" s="19" t="s">
        <v>600</v>
      </c>
      <c r="D454" s="20">
        <v>9</v>
      </c>
      <c r="E454" s="628" t="s">
        <v>13</v>
      </c>
      <c r="F454" s="142"/>
      <c r="G454" s="142"/>
      <c r="H454" s="124"/>
      <c r="I454" s="124"/>
      <c r="J454" s="21"/>
      <c r="K454" s="143"/>
    </row>
    <row r="455" spans="1:11" s="139" customFormat="1" ht="12.75" outlineLevel="2">
      <c r="A455" s="118">
        <f t="shared" si="21"/>
        <v>3100005</v>
      </c>
      <c r="B455" s="32"/>
      <c r="C455" s="19" t="s">
        <v>601</v>
      </c>
      <c r="D455" s="20">
        <v>2</v>
      </c>
      <c r="E455" s="628" t="s">
        <v>13</v>
      </c>
      <c r="F455" s="142"/>
      <c r="G455" s="142"/>
      <c r="H455" s="124"/>
      <c r="I455" s="124"/>
      <c r="J455" s="21"/>
      <c r="K455" s="143"/>
    </row>
    <row r="456" spans="1:11" s="139" customFormat="1" ht="12.75" outlineLevel="2">
      <c r="A456" s="118">
        <f t="shared" si="21"/>
        <v>3100006</v>
      </c>
      <c r="B456" s="32"/>
      <c r="C456" s="19" t="s">
        <v>602</v>
      </c>
      <c r="D456" s="20">
        <v>2</v>
      </c>
      <c r="E456" s="628" t="s">
        <v>13</v>
      </c>
      <c r="F456" s="142"/>
      <c r="G456" s="142"/>
      <c r="H456" s="124"/>
      <c r="I456" s="124"/>
      <c r="J456" s="21"/>
      <c r="K456" s="143"/>
    </row>
    <row r="457" spans="1:11" s="139" customFormat="1" ht="51" outlineLevel="2">
      <c r="A457" s="118">
        <f t="shared" si="21"/>
        <v>3100007</v>
      </c>
      <c r="B457" s="32"/>
      <c r="C457" s="19" t="s">
        <v>603</v>
      </c>
      <c r="D457" s="20">
        <v>1</v>
      </c>
      <c r="E457" s="628" t="s">
        <v>13</v>
      </c>
      <c r="F457" s="142"/>
      <c r="G457" s="142"/>
      <c r="H457" s="124"/>
      <c r="I457" s="124"/>
      <c r="J457" s="21"/>
      <c r="K457" s="143"/>
    </row>
    <row r="458" spans="1:11" s="139" customFormat="1" ht="51" outlineLevel="2">
      <c r="A458" s="118">
        <f t="shared" si="21"/>
        <v>3100008</v>
      </c>
      <c r="B458" s="32"/>
      <c r="C458" s="19" t="s">
        <v>604</v>
      </c>
      <c r="D458" s="20">
        <v>1</v>
      </c>
      <c r="E458" s="628" t="s">
        <v>13</v>
      </c>
      <c r="F458" s="142"/>
      <c r="G458" s="142"/>
      <c r="H458" s="124"/>
      <c r="I458" s="124"/>
      <c r="J458" s="21"/>
      <c r="K458" s="143"/>
    </row>
    <row r="459" spans="1:11" s="139" customFormat="1" ht="38.25" outlineLevel="2">
      <c r="A459" s="118">
        <f t="shared" si="21"/>
        <v>3100009</v>
      </c>
      <c r="B459" s="32"/>
      <c r="C459" s="19" t="s">
        <v>605</v>
      </c>
      <c r="D459" s="20">
        <v>4</v>
      </c>
      <c r="E459" s="628" t="s">
        <v>13</v>
      </c>
      <c r="F459" s="142"/>
      <c r="G459" s="142"/>
      <c r="H459" s="124"/>
      <c r="I459" s="124"/>
      <c r="J459" s="21"/>
      <c r="K459" s="143"/>
    </row>
    <row r="460" spans="1:11" s="139" customFormat="1" ht="38.25" outlineLevel="2">
      <c r="A460" s="118">
        <f t="shared" si="21"/>
        <v>3100010</v>
      </c>
      <c r="B460" s="32"/>
      <c r="C460" s="19" t="s">
        <v>606</v>
      </c>
      <c r="D460" s="20">
        <v>250</v>
      </c>
      <c r="E460" s="628" t="s">
        <v>13</v>
      </c>
      <c r="F460" s="142"/>
      <c r="G460" s="142"/>
      <c r="H460" s="124"/>
      <c r="I460" s="124"/>
      <c r="J460" s="21"/>
      <c r="K460" s="143"/>
    </row>
    <row r="461" spans="1:11" s="139" customFormat="1" ht="12.75" outlineLevel="2">
      <c r="A461" s="118">
        <f t="shared" si="21"/>
        <v>3100011</v>
      </c>
      <c r="B461" s="32"/>
      <c r="C461" s="19" t="s">
        <v>607</v>
      </c>
      <c r="D461" s="20">
        <v>486</v>
      </c>
      <c r="E461" s="628" t="s">
        <v>13</v>
      </c>
      <c r="F461" s="142"/>
      <c r="G461" s="142"/>
      <c r="H461" s="124"/>
      <c r="I461" s="124"/>
      <c r="J461" s="21"/>
      <c r="K461" s="143"/>
    </row>
    <row r="462" spans="1:11" s="139" customFormat="1" ht="12.75" outlineLevel="2">
      <c r="A462" s="118">
        <f t="shared" si="21"/>
        <v>3100012</v>
      </c>
      <c r="B462" s="32"/>
      <c r="C462" s="19" t="s">
        <v>608</v>
      </c>
      <c r="D462" s="20">
        <f>48+4</f>
        <v>52</v>
      </c>
      <c r="E462" s="628" t="s">
        <v>13</v>
      </c>
      <c r="F462" s="142"/>
      <c r="G462" s="142"/>
      <c r="H462" s="124"/>
      <c r="I462" s="124"/>
      <c r="J462" s="21"/>
      <c r="K462" s="143"/>
    </row>
    <row r="463" spans="1:11" s="139" customFormat="1" ht="12.75" outlineLevel="2">
      <c r="A463" s="118">
        <f t="shared" si="21"/>
        <v>3100013</v>
      </c>
      <c r="B463" s="32"/>
      <c r="C463" s="19" t="s">
        <v>609</v>
      </c>
      <c r="D463" s="20">
        <v>22</v>
      </c>
      <c r="E463" s="628" t="s">
        <v>13</v>
      </c>
      <c r="F463" s="142"/>
      <c r="G463" s="142"/>
      <c r="H463" s="124"/>
      <c r="I463" s="124"/>
      <c r="J463" s="21"/>
      <c r="K463" s="143"/>
    </row>
    <row r="464" spans="1:11" s="139" customFormat="1" ht="12.75" outlineLevel="2">
      <c r="A464" s="118">
        <f t="shared" si="21"/>
        <v>3100014</v>
      </c>
      <c r="B464" s="32"/>
      <c r="C464" s="19" t="s">
        <v>610</v>
      </c>
      <c r="D464" s="20">
        <v>8</v>
      </c>
      <c r="E464" s="628" t="s">
        <v>13</v>
      </c>
      <c r="F464" s="142"/>
      <c r="G464" s="142"/>
      <c r="H464" s="124"/>
      <c r="I464" s="124"/>
      <c r="J464" s="21"/>
      <c r="K464" s="143"/>
    </row>
    <row r="465" spans="1:11" s="139" customFormat="1" ht="63.75" outlineLevel="2">
      <c r="A465" s="118">
        <f t="shared" si="21"/>
        <v>3100015</v>
      </c>
      <c r="B465" s="32"/>
      <c r="C465" s="19" t="s">
        <v>611</v>
      </c>
      <c r="D465" s="20">
        <v>20</v>
      </c>
      <c r="E465" s="628" t="s">
        <v>13</v>
      </c>
      <c r="F465" s="226"/>
      <c r="G465" s="226"/>
      <c r="H465" s="124"/>
      <c r="I465" s="124"/>
      <c r="J465" s="21"/>
      <c r="K465" s="143"/>
    </row>
    <row r="466" spans="1:11" s="139" customFormat="1" ht="12.75" outlineLevel="2">
      <c r="A466" s="118">
        <f t="shared" si="21"/>
        <v>3100016</v>
      </c>
      <c r="B466" s="32"/>
      <c r="C466" s="19" t="s">
        <v>612</v>
      </c>
      <c r="D466" s="20">
        <f>85+3</f>
        <v>88</v>
      </c>
      <c r="E466" s="628" t="s">
        <v>13</v>
      </c>
      <c r="F466" s="226"/>
      <c r="G466" s="226"/>
      <c r="H466" s="124"/>
      <c r="I466" s="124"/>
      <c r="J466" s="21"/>
      <c r="K466" s="143"/>
    </row>
    <row r="467" spans="1:11" s="139" customFormat="1" ht="12.75" outlineLevel="2">
      <c r="A467" s="118">
        <f t="shared" si="21"/>
        <v>3100017</v>
      </c>
      <c r="B467" s="32"/>
      <c r="C467" s="19" t="s">
        <v>613</v>
      </c>
      <c r="D467" s="20">
        <f>7+3</f>
        <v>10</v>
      </c>
      <c r="E467" s="628" t="s">
        <v>13</v>
      </c>
      <c r="F467" s="226"/>
      <c r="G467" s="226"/>
      <c r="H467" s="124"/>
      <c r="I467" s="124"/>
      <c r="J467" s="21"/>
      <c r="K467" s="143"/>
    </row>
    <row r="468" spans="1:11" s="139" customFormat="1" ht="12.75" outlineLevel="2">
      <c r="A468" s="118">
        <f t="shared" si="21"/>
        <v>3100018</v>
      </c>
      <c r="B468" s="32"/>
      <c r="C468" s="19" t="s">
        <v>614</v>
      </c>
      <c r="D468" s="20">
        <v>7</v>
      </c>
      <c r="E468" s="628" t="s">
        <v>13</v>
      </c>
      <c r="F468" s="226"/>
      <c r="G468" s="226"/>
      <c r="H468" s="124"/>
      <c r="I468" s="124"/>
      <c r="J468" s="21"/>
      <c r="K468" s="143"/>
    </row>
    <row r="469" spans="1:11" s="139" customFormat="1" ht="12.75" outlineLevel="2">
      <c r="A469" s="118">
        <f t="shared" si="21"/>
        <v>3100019</v>
      </c>
      <c r="B469" s="32"/>
      <c r="C469" s="19" t="s">
        <v>615</v>
      </c>
      <c r="D469" s="20">
        <v>6</v>
      </c>
      <c r="E469" s="628" t="s">
        <v>13</v>
      </c>
      <c r="F469" s="142"/>
      <c r="G469" s="142"/>
      <c r="H469" s="124"/>
      <c r="I469" s="124"/>
      <c r="J469" s="21"/>
      <c r="K469" s="143"/>
    </row>
    <row r="470" spans="1:11" s="139" customFormat="1" ht="12.75" outlineLevel="2">
      <c r="A470" s="118">
        <f t="shared" si="21"/>
        <v>3100020</v>
      </c>
      <c r="B470" s="32"/>
      <c r="C470" s="19" t="s">
        <v>616</v>
      </c>
      <c r="D470" s="20">
        <v>8</v>
      </c>
      <c r="E470" s="628" t="s">
        <v>13</v>
      </c>
      <c r="F470" s="142"/>
      <c r="G470" s="142"/>
      <c r="H470" s="124"/>
      <c r="I470" s="124"/>
      <c r="J470" s="21"/>
      <c r="K470" s="143"/>
    </row>
    <row r="471" spans="1:11" s="139" customFormat="1" ht="51" outlineLevel="2">
      <c r="A471" s="118">
        <f t="shared" si="21"/>
        <v>3100021</v>
      </c>
      <c r="B471" s="32"/>
      <c r="C471" s="19" t="s">
        <v>617</v>
      </c>
      <c r="D471" s="20">
        <v>5</v>
      </c>
      <c r="E471" s="628" t="s">
        <v>13</v>
      </c>
      <c r="F471" s="142"/>
      <c r="G471" s="142"/>
      <c r="H471" s="124"/>
      <c r="I471" s="124"/>
      <c r="J471" s="21"/>
      <c r="K471" s="143"/>
    </row>
    <row r="472" spans="1:11" s="139" customFormat="1" ht="12.75" outlineLevel="2">
      <c r="A472" s="118">
        <f t="shared" si="21"/>
        <v>3100022</v>
      </c>
      <c r="B472" s="32"/>
      <c r="C472" s="19" t="s">
        <v>618</v>
      </c>
      <c r="D472" s="20">
        <v>1</v>
      </c>
      <c r="E472" s="628" t="s">
        <v>13</v>
      </c>
      <c r="F472" s="226"/>
      <c r="G472" s="142"/>
      <c r="H472" s="124"/>
      <c r="I472" s="124"/>
      <c r="J472" s="21"/>
      <c r="K472" s="143"/>
    </row>
    <row r="473" spans="1:11" s="139" customFormat="1" ht="12.75" outlineLevel="2">
      <c r="A473" s="118">
        <f t="shared" si="21"/>
        <v>3100023</v>
      </c>
      <c r="B473" s="32"/>
      <c r="C473" s="19" t="s">
        <v>619</v>
      </c>
      <c r="D473" s="20">
        <v>3</v>
      </c>
      <c r="E473" s="628" t="s">
        <v>13</v>
      </c>
      <c r="F473" s="142"/>
      <c r="G473" s="142"/>
      <c r="H473" s="124"/>
      <c r="I473" s="124"/>
      <c r="J473" s="21"/>
      <c r="K473" s="143"/>
    </row>
    <row r="474" spans="1:11" s="139" customFormat="1" ht="51" outlineLevel="2">
      <c r="A474" s="118">
        <f t="shared" si="21"/>
        <v>3100024</v>
      </c>
      <c r="B474" s="32"/>
      <c r="C474" s="19" t="s">
        <v>620</v>
      </c>
      <c r="D474" s="20">
        <f>2+4</f>
        <v>6</v>
      </c>
      <c r="E474" s="628" t="s">
        <v>13</v>
      </c>
      <c r="F474" s="226"/>
      <c r="G474" s="226"/>
      <c r="H474" s="124"/>
      <c r="I474" s="124"/>
      <c r="J474" s="21"/>
      <c r="K474" s="143"/>
    </row>
    <row r="475" spans="1:11" s="139" customFormat="1" ht="12.75" outlineLevel="2">
      <c r="A475" s="118">
        <f t="shared" si="21"/>
        <v>3100025</v>
      </c>
      <c r="B475" s="32"/>
      <c r="C475" s="19" t="s">
        <v>612</v>
      </c>
      <c r="D475" s="20">
        <f>9+2</f>
        <v>11</v>
      </c>
      <c r="E475" s="628" t="s">
        <v>13</v>
      </c>
      <c r="F475" s="226"/>
      <c r="G475" s="226"/>
      <c r="H475" s="124"/>
      <c r="I475" s="124"/>
      <c r="J475" s="21"/>
      <c r="K475" s="143"/>
    </row>
    <row r="476" spans="1:11" s="139" customFormat="1" ht="12.75" outlineLevel="2">
      <c r="A476" s="118">
        <f t="shared" si="21"/>
        <v>3100026</v>
      </c>
      <c r="B476" s="32"/>
      <c r="C476" s="19" t="s">
        <v>614</v>
      </c>
      <c r="D476" s="20">
        <v>1</v>
      </c>
      <c r="E476" s="628" t="s">
        <v>13</v>
      </c>
      <c r="F476" s="142"/>
      <c r="G476" s="142"/>
      <c r="H476" s="124"/>
      <c r="I476" s="124"/>
      <c r="J476" s="21"/>
      <c r="K476" s="143"/>
    </row>
    <row r="477" spans="1:11" s="139" customFormat="1" ht="51" outlineLevel="2">
      <c r="A477" s="118">
        <f t="shared" si="21"/>
        <v>3100027</v>
      </c>
      <c r="B477" s="32"/>
      <c r="C477" s="22" t="s">
        <v>621</v>
      </c>
      <c r="D477" s="20">
        <v>2</v>
      </c>
      <c r="E477" s="628" t="s">
        <v>13</v>
      </c>
      <c r="F477" s="142"/>
      <c r="G477" s="142"/>
      <c r="H477" s="124"/>
      <c r="I477" s="124"/>
      <c r="J477" s="21"/>
      <c r="K477" s="143"/>
    </row>
    <row r="478" spans="1:11" s="139" customFormat="1" ht="25.5" outlineLevel="2">
      <c r="A478" s="118">
        <f t="shared" si="21"/>
        <v>3100028</v>
      </c>
      <c r="B478" s="32"/>
      <c r="C478" s="22" t="s">
        <v>622</v>
      </c>
      <c r="D478" s="20">
        <v>4</v>
      </c>
      <c r="E478" s="628" t="s">
        <v>13</v>
      </c>
      <c r="F478" s="142"/>
      <c r="G478" s="142"/>
      <c r="H478" s="124"/>
      <c r="I478" s="124"/>
      <c r="J478" s="21"/>
      <c r="K478" s="143"/>
    </row>
    <row r="479" spans="1:11" s="139" customFormat="1" ht="38.25" outlineLevel="2">
      <c r="A479" s="118">
        <f t="shared" si="21"/>
        <v>3100029</v>
      </c>
      <c r="B479" s="32"/>
      <c r="C479" s="19" t="s">
        <v>623</v>
      </c>
      <c r="D479" s="20">
        <v>1</v>
      </c>
      <c r="E479" s="628" t="s">
        <v>13</v>
      </c>
      <c r="F479" s="142"/>
      <c r="G479" s="142"/>
      <c r="H479" s="124"/>
      <c r="I479" s="124"/>
      <c r="J479" s="21"/>
      <c r="K479" s="143"/>
    </row>
    <row r="480" spans="1:11" s="139" customFormat="1" ht="12.75" outlineLevel="2">
      <c r="A480" s="118">
        <f t="shared" si="21"/>
        <v>3100030</v>
      </c>
      <c r="B480" s="32"/>
      <c r="C480" s="19" t="s">
        <v>624</v>
      </c>
      <c r="D480" s="20">
        <v>2</v>
      </c>
      <c r="E480" s="628" t="s">
        <v>13</v>
      </c>
      <c r="F480" s="142"/>
      <c r="G480" s="142"/>
      <c r="H480" s="124"/>
      <c r="I480" s="124"/>
      <c r="J480" s="21"/>
      <c r="K480" s="143"/>
    </row>
    <row r="481" spans="1:11" s="139" customFormat="1" ht="38.25" outlineLevel="2">
      <c r="A481" s="118">
        <f t="shared" si="21"/>
        <v>3100031</v>
      </c>
      <c r="B481" s="32"/>
      <c r="C481" s="22" t="s">
        <v>625</v>
      </c>
      <c r="D481" s="20">
        <v>24</v>
      </c>
      <c r="E481" s="628" t="s">
        <v>13</v>
      </c>
      <c r="F481" s="142"/>
      <c r="G481" s="142"/>
      <c r="H481" s="124"/>
      <c r="I481" s="124"/>
      <c r="J481" s="21"/>
      <c r="K481" s="143"/>
    </row>
    <row r="482" spans="1:11" s="139" customFormat="1" ht="25.5" outlineLevel="2">
      <c r="A482" s="118">
        <f t="shared" si="21"/>
        <v>3100032</v>
      </c>
      <c r="B482" s="32"/>
      <c r="C482" s="19" t="s">
        <v>626</v>
      </c>
      <c r="D482" s="20">
        <v>2</v>
      </c>
      <c r="E482" s="628" t="s">
        <v>13</v>
      </c>
      <c r="F482" s="142"/>
      <c r="G482" s="142"/>
      <c r="H482" s="124"/>
      <c r="I482" s="124"/>
      <c r="J482" s="21"/>
      <c r="K482" s="143"/>
    </row>
    <row r="483" spans="1:11" s="139" customFormat="1" ht="25.5" outlineLevel="2">
      <c r="A483" s="118">
        <f t="shared" si="21"/>
        <v>3100033</v>
      </c>
      <c r="B483" s="32"/>
      <c r="C483" s="19" t="s">
        <v>627</v>
      </c>
      <c r="D483" s="20">
        <v>2</v>
      </c>
      <c r="E483" s="628" t="s">
        <v>13</v>
      </c>
      <c r="F483" s="142"/>
      <c r="G483" s="142"/>
      <c r="H483" s="124"/>
      <c r="I483" s="124"/>
      <c r="J483" s="21"/>
      <c r="K483" s="143"/>
    </row>
    <row r="484" spans="1:11" s="139" customFormat="1" ht="12.75" outlineLevel="2">
      <c r="A484" s="118">
        <f t="shared" si="21"/>
        <v>3100034</v>
      </c>
      <c r="B484" s="32"/>
      <c r="C484" s="19" t="s">
        <v>628</v>
      </c>
      <c r="D484" s="20">
        <v>1</v>
      </c>
      <c r="E484" s="628" t="s">
        <v>13</v>
      </c>
      <c r="F484" s="142"/>
      <c r="G484" s="142"/>
      <c r="H484" s="124"/>
      <c r="I484" s="124"/>
      <c r="J484" s="21"/>
      <c r="K484" s="143"/>
    </row>
    <row r="485" spans="1:11" s="146" customFormat="1" ht="38.25" outlineLevel="2">
      <c r="A485" s="118">
        <f t="shared" si="21"/>
        <v>3100035</v>
      </c>
      <c r="B485" s="32"/>
      <c r="C485" s="19" t="s">
        <v>629</v>
      </c>
      <c r="D485" s="20">
        <v>250</v>
      </c>
      <c r="E485" s="628" t="s">
        <v>13</v>
      </c>
      <c r="F485" s="145"/>
      <c r="G485" s="145"/>
      <c r="H485" s="124"/>
      <c r="I485" s="124"/>
      <c r="J485" s="21"/>
      <c r="K485" s="143"/>
    </row>
    <row r="486" spans="1:11" s="146" customFormat="1" ht="25.5" outlineLevel="2">
      <c r="A486" s="118">
        <f t="shared" si="21"/>
        <v>3100036</v>
      </c>
      <c r="B486" s="32"/>
      <c r="C486" s="19" t="s">
        <v>630</v>
      </c>
      <c r="D486" s="20">
        <v>250</v>
      </c>
      <c r="E486" s="628" t="s">
        <v>13</v>
      </c>
      <c r="F486" s="145"/>
      <c r="G486" s="145"/>
      <c r="H486" s="124"/>
      <c r="I486" s="124"/>
      <c r="J486" s="21"/>
      <c r="K486" s="143"/>
    </row>
    <row r="487" spans="1:11" s="146" customFormat="1" ht="51" outlineLevel="2">
      <c r="A487" s="118">
        <f t="shared" si="21"/>
        <v>3100037</v>
      </c>
      <c r="B487" s="32"/>
      <c r="C487" s="19" t="s">
        <v>631</v>
      </c>
      <c r="D487" s="20">
        <v>375</v>
      </c>
      <c r="E487" s="628" t="s">
        <v>307</v>
      </c>
      <c r="F487" s="145"/>
      <c r="G487" s="145"/>
      <c r="H487" s="124"/>
      <c r="I487" s="124"/>
      <c r="J487" s="21"/>
      <c r="K487" s="143"/>
    </row>
    <row r="488" spans="1:11" s="146" customFormat="1" ht="12.75" outlineLevel="2">
      <c r="A488" s="118">
        <f t="shared" si="21"/>
        <v>3100038</v>
      </c>
      <c r="B488" s="32"/>
      <c r="C488" s="19" t="s">
        <v>632</v>
      </c>
      <c r="D488" s="20">
        <v>375</v>
      </c>
      <c r="E488" s="628" t="s">
        <v>307</v>
      </c>
      <c r="F488" s="226"/>
      <c r="G488" s="226"/>
      <c r="H488" s="124"/>
      <c r="I488" s="124"/>
      <c r="J488" s="21"/>
      <c r="K488" s="143"/>
    </row>
    <row r="489" spans="1:11" s="139" customFormat="1" ht="38.25" outlineLevel="2">
      <c r="A489" s="118">
        <f t="shared" si="21"/>
        <v>3100039</v>
      </c>
      <c r="B489" s="32"/>
      <c r="C489" s="19" t="s">
        <v>633</v>
      </c>
      <c r="D489" s="20">
        <v>4</v>
      </c>
      <c r="E489" s="628" t="s">
        <v>13</v>
      </c>
      <c r="F489" s="226"/>
      <c r="G489" s="226"/>
      <c r="H489" s="124"/>
      <c r="I489" s="124"/>
      <c r="J489" s="21"/>
      <c r="K489" s="143"/>
    </row>
    <row r="490" spans="1:11" s="139" customFormat="1" ht="12.75" outlineLevel="2">
      <c r="A490" s="118">
        <f t="shared" si="21"/>
        <v>3100040</v>
      </c>
      <c r="B490" s="32"/>
      <c r="C490" s="19" t="s">
        <v>634</v>
      </c>
      <c r="D490" s="20">
        <v>2</v>
      </c>
      <c r="E490" s="628" t="s">
        <v>13</v>
      </c>
      <c r="F490" s="226"/>
      <c r="G490" s="226"/>
      <c r="H490" s="124"/>
      <c r="I490" s="124"/>
      <c r="J490" s="21"/>
      <c r="K490" s="143"/>
    </row>
    <row r="491" spans="1:11" s="139" customFormat="1" ht="51" outlineLevel="2">
      <c r="A491" s="118">
        <f t="shared" si="21"/>
        <v>3100041</v>
      </c>
      <c r="B491" s="32"/>
      <c r="C491" s="19" t="s">
        <v>635</v>
      </c>
      <c r="D491" s="20">
        <v>4</v>
      </c>
      <c r="E491" s="628" t="s">
        <v>13</v>
      </c>
      <c r="F491" s="226"/>
      <c r="G491" s="226"/>
      <c r="H491" s="124"/>
      <c r="I491" s="124"/>
      <c r="J491" s="21"/>
      <c r="K491" s="143"/>
    </row>
    <row r="492" spans="1:11" s="139" customFormat="1" ht="12.75" outlineLevel="2">
      <c r="A492" s="118">
        <f t="shared" si="21"/>
        <v>3100042</v>
      </c>
      <c r="B492" s="32"/>
      <c r="C492" s="19" t="s">
        <v>612</v>
      </c>
      <c r="D492" s="20">
        <v>9</v>
      </c>
      <c r="E492" s="628" t="s">
        <v>13</v>
      </c>
      <c r="F492" s="226"/>
      <c r="G492" s="226"/>
      <c r="H492" s="124"/>
      <c r="I492" s="124"/>
      <c r="J492" s="21"/>
      <c r="K492" s="143"/>
    </row>
    <row r="493" spans="1:11" s="139" customFormat="1" ht="12.75" outlineLevel="2">
      <c r="A493" s="118">
        <f t="shared" si="21"/>
        <v>3100043</v>
      </c>
      <c r="B493" s="32"/>
      <c r="C493" s="19" t="s">
        <v>613</v>
      </c>
      <c r="D493" s="20">
        <v>2</v>
      </c>
      <c r="E493" s="628" t="s">
        <v>13</v>
      </c>
      <c r="F493" s="142"/>
      <c r="G493" s="142"/>
      <c r="H493" s="124"/>
      <c r="I493" s="124"/>
      <c r="J493" s="21"/>
      <c r="K493" s="143"/>
    </row>
    <row r="494" spans="1:11" s="139" customFormat="1" ht="38.25" outlineLevel="2">
      <c r="A494" s="118">
        <f t="shared" si="21"/>
        <v>3100044</v>
      </c>
      <c r="B494" s="32"/>
      <c r="C494" s="19" t="s">
        <v>636</v>
      </c>
      <c r="D494" s="20">
        <v>2</v>
      </c>
      <c r="E494" s="628" t="s">
        <v>13</v>
      </c>
      <c r="F494" s="142"/>
      <c r="G494" s="142"/>
      <c r="H494" s="124"/>
      <c r="I494" s="124"/>
      <c r="J494" s="21"/>
      <c r="K494" s="143"/>
    </row>
    <row r="495" spans="1:11" s="139" customFormat="1" ht="12.75" outlineLevel="2">
      <c r="A495" s="118">
        <f t="shared" si="21"/>
        <v>3100045</v>
      </c>
      <c r="B495" s="32"/>
      <c r="C495" s="19" t="s">
        <v>615</v>
      </c>
      <c r="D495" s="20">
        <v>2</v>
      </c>
      <c r="E495" s="628" t="s">
        <v>13</v>
      </c>
      <c r="F495" s="142"/>
      <c r="G495" s="142"/>
      <c r="H495" s="124"/>
      <c r="I495" s="124"/>
      <c r="J495" s="21"/>
      <c r="K495" s="143"/>
    </row>
    <row r="496" spans="1:11" s="146" customFormat="1" ht="51" outlineLevel="2">
      <c r="A496" s="118">
        <f t="shared" si="21"/>
        <v>3100046</v>
      </c>
      <c r="B496" s="32"/>
      <c r="C496" s="19" t="s">
        <v>637</v>
      </c>
      <c r="D496" s="20">
        <v>36</v>
      </c>
      <c r="E496" s="628" t="s">
        <v>13</v>
      </c>
      <c r="F496" s="145"/>
      <c r="G496" s="145"/>
      <c r="H496" s="124"/>
      <c r="I496" s="124"/>
      <c r="J496" s="21"/>
      <c r="K496" s="143"/>
    </row>
    <row r="497" spans="1:11" s="139" customFormat="1" ht="38.25" outlineLevel="2">
      <c r="A497" s="118">
        <f t="shared" si="21"/>
        <v>3100047</v>
      </c>
      <c r="B497" s="32"/>
      <c r="C497" s="19" t="s">
        <v>638</v>
      </c>
      <c r="D497" s="20">
        <v>2</v>
      </c>
      <c r="E497" s="628" t="s">
        <v>13</v>
      </c>
      <c r="F497" s="142"/>
      <c r="G497" s="142"/>
      <c r="H497" s="124"/>
      <c r="I497" s="124"/>
      <c r="J497" s="21"/>
      <c r="K497" s="143"/>
    </row>
    <row r="498" spans="1:11" s="139" customFormat="1" ht="12.75" outlineLevel="2">
      <c r="A498" s="118">
        <f t="shared" si="21"/>
        <v>3100048</v>
      </c>
      <c r="B498" s="32"/>
      <c r="C498" s="19" t="s">
        <v>624</v>
      </c>
      <c r="D498" s="20">
        <v>12</v>
      </c>
      <c r="E498" s="628" t="s">
        <v>13</v>
      </c>
      <c r="F498" s="142"/>
      <c r="G498" s="142"/>
      <c r="H498" s="124"/>
      <c r="I498" s="124"/>
      <c r="J498" s="21"/>
      <c r="K498" s="143"/>
    </row>
    <row r="499" spans="1:11" s="139" customFormat="1" ht="12.75" outlineLevel="2">
      <c r="A499" s="118">
        <f t="shared" si="21"/>
        <v>3100049</v>
      </c>
      <c r="B499" s="32"/>
      <c r="C499" s="19" t="s">
        <v>639</v>
      </c>
      <c r="D499" s="20">
        <v>14</v>
      </c>
      <c r="E499" s="628" t="s">
        <v>13</v>
      </c>
      <c r="F499" s="142"/>
      <c r="G499" s="142"/>
      <c r="H499" s="124"/>
      <c r="I499" s="124"/>
      <c r="J499" s="21"/>
      <c r="K499" s="143"/>
    </row>
    <row r="500" spans="1:11" s="139" customFormat="1" ht="12.75" outlineLevel="2">
      <c r="A500" s="118">
        <f t="shared" si="21"/>
        <v>3100050</v>
      </c>
      <c r="B500" s="32"/>
      <c r="C500" s="19" t="s">
        <v>640</v>
      </c>
      <c r="D500" s="20">
        <v>12</v>
      </c>
      <c r="E500" s="628" t="s">
        <v>13</v>
      </c>
      <c r="F500" s="142"/>
      <c r="G500" s="142"/>
      <c r="H500" s="124"/>
      <c r="I500" s="124"/>
      <c r="J500" s="21"/>
      <c r="K500" s="143"/>
    </row>
    <row r="501" spans="1:11" s="139" customFormat="1" ht="12.75" outlineLevel="2">
      <c r="A501" s="118">
        <f t="shared" si="21"/>
        <v>3100051</v>
      </c>
      <c r="B501" s="32"/>
      <c r="C501" s="19" t="s">
        <v>612</v>
      </c>
      <c r="D501" s="20">
        <v>6</v>
      </c>
      <c r="E501" s="628" t="s">
        <v>13</v>
      </c>
      <c r="F501" s="142"/>
      <c r="G501" s="142"/>
      <c r="H501" s="124"/>
      <c r="I501" s="124"/>
      <c r="J501" s="21"/>
      <c r="K501" s="143"/>
    </row>
    <row r="502" spans="1:11" s="139" customFormat="1" ht="12.75" outlineLevel="2">
      <c r="A502" s="118">
        <f t="shared" si="21"/>
        <v>3100052</v>
      </c>
      <c r="B502" s="32"/>
      <c r="C502" s="19" t="s">
        <v>613</v>
      </c>
      <c r="D502" s="20">
        <v>2</v>
      </c>
      <c r="E502" s="628" t="s">
        <v>13</v>
      </c>
      <c r="F502" s="142"/>
      <c r="G502" s="142"/>
      <c r="H502" s="124"/>
      <c r="I502" s="124"/>
      <c r="J502" s="21"/>
      <c r="K502" s="143"/>
    </row>
    <row r="503" spans="1:11" s="139" customFormat="1" ht="12.75" outlineLevel="2">
      <c r="A503" s="118">
        <f t="shared" si="21"/>
        <v>3100053</v>
      </c>
      <c r="B503" s="32"/>
      <c r="C503" s="19" t="s">
        <v>614</v>
      </c>
      <c r="D503" s="20">
        <v>2</v>
      </c>
      <c r="E503" s="628" t="s">
        <v>13</v>
      </c>
      <c r="F503" s="142"/>
      <c r="G503" s="142"/>
      <c r="H503" s="124"/>
      <c r="I503" s="124"/>
      <c r="J503" s="21"/>
      <c r="K503" s="143"/>
    </row>
    <row r="504" spans="1:11" s="139" customFormat="1" ht="12.75" outlineLevel="2">
      <c r="A504" s="118">
        <f t="shared" si="21"/>
        <v>3100054</v>
      </c>
      <c r="B504" s="32"/>
      <c r="C504" s="19" t="s">
        <v>615</v>
      </c>
      <c r="D504" s="20">
        <v>2</v>
      </c>
      <c r="E504" s="628" t="s">
        <v>13</v>
      </c>
      <c r="F504" s="142"/>
      <c r="G504" s="142"/>
      <c r="H504" s="124"/>
      <c r="I504" s="124"/>
      <c r="J504" s="21"/>
      <c r="K504" s="143"/>
    </row>
    <row r="505" spans="1:11" s="139" customFormat="1" ht="38.25" outlineLevel="2">
      <c r="A505" s="118">
        <f t="shared" si="21"/>
        <v>3100055</v>
      </c>
      <c r="B505" s="32"/>
      <c r="C505" s="19" t="s">
        <v>641</v>
      </c>
      <c r="D505" s="20">
        <v>40</v>
      </c>
      <c r="E505" s="628" t="s">
        <v>13</v>
      </c>
      <c r="F505" s="142"/>
      <c r="G505" s="142"/>
      <c r="H505" s="124"/>
      <c r="I505" s="124"/>
      <c r="J505" s="21"/>
      <c r="K505" s="143"/>
    </row>
    <row r="506" spans="1:11" s="139" customFormat="1" ht="12.75" outlineLevel="2">
      <c r="A506" s="118">
        <f t="shared" si="21"/>
        <v>3100056</v>
      </c>
      <c r="B506" s="32"/>
      <c r="C506" s="19" t="s">
        <v>634</v>
      </c>
      <c r="D506" s="20">
        <v>1</v>
      </c>
      <c r="E506" s="628" t="s">
        <v>13</v>
      </c>
      <c r="F506" s="142"/>
      <c r="G506" s="142"/>
      <c r="H506" s="124"/>
      <c r="I506" s="124"/>
      <c r="J506" s="21"/>
      <c r="K506" s="143"/>
    </row>
    <row r="507" spans="1:11" s="139" customFormat="1" ht="63.75" outlineLevel="2">
      <c r="A507" s="118">
        <f t="shared" si="21"/>
        <v>3100057</v>
      </c>
      <c r="B507" s="32"/>
      <c r="C507" s="19" t="s">
        <v>642</v>
      </c>
      <c r="D507" s="20">
        <v>2</v>
      </c>
      <c r="E507" s="628" t="s">
        <v>13</v>
      </c>
      <c r="F507" s="142"/>
      <c r="G507" s="142"/>
      <c r="H507" s="124"/>
      <c r="I507" s="124"/>
      <c r="J507" s="21"/>
      <c r="K507" s="143"/>
    </row>
    <row r="508" spans="1:11" s="139" customFormat="1" ht="12.75" outlineLevel="2">
      <c r="A508" s="118">
        <f t="shared" si="21"/>
        <v>3100058</v>
      </c>
      <c r="B508" s="32"/>
      <c r="C508" s="19" t="s">
        <v>612</v>
      </c>
      <c r="D508" s="20">
        <v>9</v>
      </c>
      <c r="E508" s="628" t="s">
        <v>13</v>
      </c>
      <c r="F508" s="142"/>
      <c r="G508" s="142"/>
      <c r="H508" s="124"/>
      <c r="I508" s="124"/>
      <c r="J508" s="21"/>
      <c r="K508" s="143"/>
    </row>
    <row r="509" spans="1:11" s="139" customFormat="1" ht="12.75" outlineLevel="2">
      <c r="A509" s="118">
        <f t="shared" si="21"/>
        <v>3100059</v>
      </c>
      <c r="B509" s="32"/>
      <c r="C509" s="19" t="s">
        <v>613</v>
      </c>
      <c r="D509" s="20">
        <v>1</v>
      </c>
      <c r="E509" s="628" t="s">
        <v>13</v>
      </c>
      <c r="F509" s="142"/>
      <c r="G509" s="142"/>
      <c r="H509" s="124"/>
      <c r="I509" s="124"/>
      <c r="J509" s="21"/>
      <c r="K509" s="143"/>
    </row>
    <row r="510" spans="1:11" s="139" customFormat="1" ht="12.75" outlineLevel="2">
      <c r="A510" s="118">
        <f t="shared" si="21"/>
        <v>3100060</v>
      </c>
      <c r="B510" s="32"/>
      <c r="C510" s="19" t="s">
        <v>614</v>
      </c>
      <c r="D510" s="20">
        <v>1</v>
      </c>
      <c r="E510" s="628" t="s">
        <v>13</v>
      </c>
      <c r="F510" s="142"/>
      <c r="G510" s="142"/>
      <c r="H510" s="124"/>
      <c r="I510" s="124"/>
      <c r="J510" s="21"/>
      <c r="K510" s="143"/>
    </row>
    <row r="511" spans="1:11" s="139" customFormat="1" ht="12.75" outlineLevel="2">
      <c r="A511" s="118">
        <f t="shared" si="21"/>
        <v>3100061</v>
      </c>
      <c r="B511" s="32"/>
      <c r="C511" s="19" t="s">
        <v>615</v>
      </c>
      <c r="D511" s="20">
        <v>1</v>
      </c>
      <c r="E511" s="628" t="s">
        <v>13</v>
      </c>
      <c r="F511" s="142"/>
      <c r="G511" s="142"/>
      <c r="H511" s="124"/>
      <c r="I511" s="124"/>
      <c r="J511" s="21"/>
      <c r="K511" s="143"/>
    </row>
    <row r="512" spans="1:11" s="139" customFormat="1" ht="178.5" outlineLevel="2">
      <c r="A512" s="118">
        <f t="shared" si="21"/>
        <v>3100062</v>
      </c>
      <c r="B512" s="32"/>
      <c r="C512" s="19" t="s">
        <v>1702</v>
      </c>
      <c r="D512" s="20">
        <v>9</v>
      </c>
      <c r="E512" s="628" t="s">
        <v>11</v>
      </c>
      <c r="F512" s="142"/>
      <c r="G512" s="142"/>
      <c r="H512" s="124"/>
      <c r="I512" s="124"/>
      <c r="J512" s="21"/>
      <c r="K512" s="144"/>
    </row>
    <row r="513" spans="1:11" s="139" customFormat="1" ht="12.75" outlineLevel="2">
      <c r="A513" s="118">
        <f t="shared" si="21"/>
        <v>3100063</v>
      </c>
      <c r="B513" s="32"/>
      <c r="C513" s="19" t="s">
        <v>643</v>
      </c>
      <c r="D513" s="20">
        <v>9</v>
      </c>
      <c r="E513" s="628" t="s">
        <v>13</v>
      </c>
      <c r="F513" s="142"/>
      <c r="G513" s="142"/>
      <c r="H513" s="124"/>
      <c r="I513" s="124"/>
      <c r="J513" s="21"/>
      <c r="K513" s="140"/>
    </row>
    <row r="514" spans="1:11" s="139" customFormat="1" ht="12.75" outlineLevel="2">
      <c r="A514" s="118">
        <f t="shared" si="21"/>
        <v>3100064</v>
      </c>
      <c r="B514" s="32"/>
      <c r="C514" s="19" t="s">
        <v>644</v>
      </c>
      <c r="D514" s="20">
        <v>9</v>
      </c>
      <c r="E514" s="628" t="s">
        <v>13</v>
      </c>
      <c r="F514" s="142"/>
      <c r="G514" s="142"/>
      <c r="H514" s="124"/>
      <c r="I514" s="124"/>
      <c r="J514" s="21"/>
      <c r="K514" s="140"/>
    </row>
    <row r="515" spans="1:11" s="139" customFormat="1" ht="51" outlineLevel="2">
      <c r="A515" s="118">
        <f t="shared" si="21"/>
        <v>3100065</v>
      </c>
      <c r="B515" s="32"/>
      <c r="C515" s="19" t="s">
        <v>645</v>
      </c>
      <c r="D515" s="20">
        <v>1</v>
      </c>
      <c r="E515" s="628" t="s">
        <v>13</v>
      </c>
      <c r="F515" s="142"/>
      <c r="G515" s="142"/>
      <c r="H515" s="124"/>
      <c r="I515" s="124"/>
      <c r="J515" s="21"/>
      <c r="K515" s="140"/>
    </row>
    <row r="516" spans="1:11" s="139" customFormat="1" ht="25.5" outlineLevel="2">
      <c r="A516" s="118">
        <f t="shared" si="21"/>
        <v>3100066</v>
      </c>
      <c r="B516" s="32"/>
      <c r="C516" s="19" t="s">
        <v>646</v>
      </c>
      <c r="D516" s="20">
        <v>1</v>
      </c>
      <c r="E516" s="628" t="s">
        <v>13</v>
      </c>
      <c r="F516" s="142"/>
      <c r="G516" s="142"/>
      <c r="H516" s="124"/>
      <c r="I516" s="124"/>
      <c r="J516" s="21"/>
      <c r="K516" s="140"/>
    </row>
    <row r="517" spans="1:11" s="139" customFormat="1" ht="38.25" outlineLevel="2">
      <c r="A517" s="118">
        <f t="shared" ref="A517:A575" si="22">A516+1</f>
        <v>3100067</v>
      </c>
      <c r="B517" s="32"/>
      <c r="C517" s="19" t="s">
        <v>647</v>
      </c>
      <c r="D517" s="20">
        <v>1</v>
      </c>
      <c r="E517" s="628" t="s">
        <v>13</v>
      </c>
      <c r="F517" s="142"/>
      <c r="G517" s="142"/>
      <c r="H517" s="124"/>
      <c r="I517" s="124"/>
      <c r="J517" s="21"/>
      <c r="K517" s="140"/>
    </row>
    <row r="518" spans="1:11" s="139" customFormat="1" ht="63.75" outlineLevel="2">
      <c r="A518" s="118">
        <f t="shared" si="22"/>
        <v>3100068</v>
      </c>
      <c r="B518" s="32"/>
      <c r="C518" s="19" t="s">
        <v>648</v>
      </c>
      <c r="D518" s="20">
        <v>1</v>
      </c>
      <c r="E518" s="628" t="s">
        <v>13</v>
      </c>
      <c r="F518" s="142"/>
      <c r="G518" s="142"/>
      <c r="H518" s="124"/>
      <c r="I518" s="124"/>
      <c r="J518" s="21"/>
      <c r="K518" s="140"/>
    </row>
    <row r="519" spans="1:11" s="139" customFormat="1" ht="51" outlineLevel="2">
      <c r="A519" s="118">
        <f t="shared" si="22"/>
        <v>3100069</v>
      </c>
      <c r="B519" s="32"/>
      <c r="C519" s="19" t="s">
        <v>649</v>
      </c>
      <c r="D519" s="20">
        <v>1</v>
      </c>
      <c r="E519" s="628" t="s">
        <v>13</v>
      </c>
      <c r="F519" s="142"/>
      <c r="G519" s="142"/>
      <c r="H519" s="124"/>
      <c r="I519" s="124"/>
      <c r="J519" s="21"/>
      <c r="K519" s="140"/>
    </row>
    <row r="520" spans="1:11" s="139" customFormat="1" ht="25.5" outlineLevel="2">
      <c r="A520" s="118">
        <f t="shared" si="22"/>
        <v>3100070</v>
      </c>
      <c r="B520" s="32"/>
      <c r="C520" s="19" t="s">
        <v>646</v>
      </c>
      <c r="D520" s="20">
        <v>1</v>
      </c>
      <c r="E520" s="628" t="s">
        <v>13</v>
      </c>
      <c r="F520" s="142"/>
      <c r="G520" s="142"/>
      <c r="H520" s="124"/>
      <c r="I520" s="124"/>
      <c r="J520" s="21"/>
      <c r="K520" s="140"/>
    </row>
    <row r="521" spans="1:11" s="139" customFormat="1" ht="38.25" outlineLevel="2">
      <c r="A521" s="118">
        <f t="shared" si="22"/>
        <v>3100071</v>
      </c>
      <c r="B521" s="32"/>
      <c r="C521" s="19" t="s">
        <v>647</v>
      </c>
      <c r="D521" s="20">
        <v>1</v>
      </c>
      <c r="E521" s="628" t="s">
        <v>13</v>
      </c>
      <c r="F521" s="142"/>
      <c r="G521" s="142"/>
      <c r="H521" s="124"/>
      <c r="I521" s="124"/>
      <c r="J521" s="21"/>
      <c r="K521" s="140"/>
    </row>
    <row r="522" spans="1:11" s="139" customFormat="1" ht="38.25" outlineLevel="2">
      <c r="A522" s="118">
        <f t="shared" si="22"/>
        <v>3100072</v>
      </c>
      <c r="B522" s="32"/>
      <c r="C522" s="19" t="s">
        <v>650</v>
      </c>
      <c r="D522" s="20">
        <v>1</v>
      </c>
      <c r="E522" s="628" t="s">
        <v>13</v>
      </c>
      <c r="F522" s="142"/>
      <c r="G522" s="142"/>
      <c r="H522" s="124"/>
      <c r="I522" s="124"/>
      <c r="J522" s="21"/>
      <c r="K522" s="140"/>
    </row>
    <row r="523" spans="1:11" s="139" customFormat="1" ht="38.25" outlineLevel="2">
      <c r="A523" s="118">
        <f t="shared" si="22"/>
        <v>3100073</v>
      </c>
      <c r="B523" s="32"/>
      <c r="C523" s="19" t="s">
        <v>651</v>
      </c>
      <c r="D523" s="20">
        <v>1</v>
      </c>
      <c r="E523" s="628" t="s">
        <v>13</v>
      </c>
      <c r="F523" s="142"/>
      <c r="G523" s="142"/>
      <c r="H523" s="124"/>
      <c r="I523" s="124"/>
      <c r="J523" s="21"/>
      <c r="K523" s="140"/>
    </row>
    <row r="524" spans="1:11" s="139" customFormat="1" ht="38.25" outlineLevel="2">
      <c r="A524" s="118">
        <f t="shared" si="22"/>
        <v>3100074</v>
      </c>
      <c r="B524" s="32"/>
      <c r="C524" s="19" t="s">
        <v>652</v>
      </c>
      <c r="D524" s="20">
        <v>1</v>
      </c>
      <c r="E524" s="628" t="s">
        <v>13</v>
      </c>
      <c r="F524" s="142"/>
      <c r="G524" s="142"/>
      <c r="H524" s="124"/>
      <c r="I524" s="124"/>
      <c r="J524" s="21"/>
      <c r="K524" s="140"/>
    </row>
    <row r="525" spans="1:11" s="139" customFormat="1" ht="63.75" outlineLevel="2">
      <c r="A525" s="118">
        <f t="shared" si="22"/>
        <v>3100075</v>
      </c>
      <c r="B525" s="32"/>
      <c r="C525" s="19" t="s">
        <v>653</v>
      </c>
      <c r="D525" s="20">
        <v>2</v>
      </c>
      <c r="E525" s="628" t="s">
        <v>13</v>
      </c>
      <c r="F525" s="23"/>
      <c r="G525" s="142"/>
      <c r="H525" s="124"/>
      <c r="I525" s="124"/>
      <c r="J525" s="21"/>
      <c r="K525" s="140"/>
    </row>
    <row r="526" spans="1:11" s="139" customFormat="1" ht="51" outlineLevel="2">
      <c r="A526" s="118">
        <f t="shared" si="22"/>
        <v>3100076</v>
      </c>
      <c r="B526" s="32"/>
      <c r="C526" s="19" t="s">
        <v>654</v>
      </c>
      <c r="D526" s="20">
        <v>4</v>
      </c>
      <c r="E526" s="628" t="s">
        <v>13</v>
      </c>
      <c r="F526" s="23"/>
      <c r="G526" s="142"/>
      <c r="H526" s="124"/>
      <c r="I526" s="124"/>
      <c r="J526" s="21"/>
      <c r="K526" s="140"/>
    </row>
    <row r="527" spans="1:11" s="139" customFormat="1" ht="51" outlineLevel="2">
      <c r="A527" s="118">
        <f t="shared" si="22"/>
        <v>3100077</v>
      </c>
      <c r="B527" s="32"/>
      <c r="C527" s="19" t="s">
        <v>655</v>
      </c>
      <c r="D527" s="20">
        <v>2</v>
      </c>
      <c r="E527" s="628" t="s">
        <v>13</v>
      </c>
      <c r="F527" s="142"/>
      <c r="G527" s="142"/>
      <c r="H527" s="124"/>
      <c r="I527" s="124"/>
      <c r="J527" s="21"/>
      <c r="K527" s="140"/>
    </row>
    <row r="528" spans="1:11" s="139" customFormat="1" ht="12.75" outlineLevel="2">
      <c r="A528" s="118">
        <f t="shared" si="22"/>
        <v>3100078</v>
      </c>
      <c r="B528" s="32"/>
      <c r="C528" s="19" t="s">
        <v>656</v>
      </c>
      <c r="D528" s="20">
        <v>2</v>
      </c>
      <c r="E528" s="628" t="s">
        <v>13</v>
      </c>
      <c r="F528" s="142"/>
      <c r="G528" s="142"/>
      <c r="H528" s="124"/>
      <c r="I528" s="124"/>
      <c r="J528" s="21"/>
      <c r="K528" s="140"/>
    </row>
    <row r="529" spans="1:11" s="139" customFormat="1" ht="12.75" outlineLevel="2">
      <c r="A529" s="118">
        <f t="shared" si="22"/>
        <v>3100079</v>
      </c>
      <c r="B529" s="32"/>
      <c r="C529" s="19" t="s">
        <v>657</v>
      </c>
      <c r="D529" s="20">
        <v>2</v>
      </c>
      <c r="E529" s="628" t="s">
        <v>13</v>
      </c>
      <c r="F529" s="142"/>
      <c r="G529" s="142"/>
      <c r="H529" s="124"/>
      <c r="I529" s="124"/>
      <c r="J529" s="21"/>
      <c r="K529" s="140"/>
    </row>
    <row r="530" spans="1:11" s="139" customFormat="1" ht="12.75" outlineLevel="2">
      <c r="A530" s="118">
        <f t="shared" si="22"/>
        <v>3100080</v>
      </c>
      <c r="B530" s="32"/>
      <c r="C530" s="19" t="s">
        <v>658</v>
      </c>
      <c r="D530" s="20">
        <v>2</v>
      </c>
      <c r="E530" s="628" t="s">
        <v>13</v>
      </c>
      <c r="F530" s="142"/>
      <c r="G530" s="142"/>
      <c r="H530" s="124"/>
      <c r="I530" s="124"/>
      <c r="J530" s="21"/>
      <c r="K530" s="140"/>
    </row>
    <row r="531" spans="1:11" s="139" customFormat="1" ht="63.75" outlineLevel="2">
      <c r="A531" s="118">
        <f t="shared" si="22"/>
        <v>3100081</v>
      </c>
      <c r="B531" s="32"/>
      <c r="C531" s="19" t="s">
        <v>659</v>
      </c>
      <c r="D531" s="20">
        <v>4</v>
      </c>
      <c r="E531" s="628" t="s">
        <v>13</v>
      </c>
      <c r="F531" s="142"/>
      <c r="G531" s="142"/>
      <c r="H531" s="124"/>
      <c r="I531" s="124"/>
      <c r="J531" s="21"/>
      <c r="K531" s="140"/>
    </row>
    <row r="532" spans="1:11" s="146" customFormat="1" ht="25.5" outlineLevel="2">
      <c r="A532" s="424">
        <f t="shared" si="22"/>
        <v>3100082</v>
      </c>
      <c r="B532" s="425"/>
      <c r="C532" s="426" t="s">
        <v>2366</v>
      </c>
      <c r="D532" s="427"/>
      <c r="E532" s="629"/>
      <c r="F532" s="428"/>
      <c r="G532" s="428"/>
      <c r="H532" s="429"/>
      <c r="I532" s="429"/>
      <c r="J532" s="430"/>
      <c r="K532" s="140"/>
    </row>
    <row r="533" spans="1:11" s="146" customFormat="1" ht="12.75" outlineLevel="2">
      <c r="A533" s="118">
        <f t="shared" si="22"/>
        <v>3100083</v>
      </c>
      <c r="B533" s="32"/>
      <c r="C533" s="19" t="s">
        <v>660</v>
      </c>
      <c r="D533" s="20">
        <v>126</v>
      </c>
      <c r="E533" s="628" t="s">
        <v>13</v>
      </c>
      <c r="F533" s="145"/>
      <c r="G533" s="145"/>
      <c r="H533" s="124"/>
      <c r="I533" s="124"/>
      <c r="J533" s="21"/>
      <c r="K533" s="140"/>
    </row>
    <row r="534" spans="1:11" s="139" customFormat="1" ht="38.25" outlineLevel="2">
      <c r="A534" s="118">
        <f t="shared" si="22"/>
        <v>3100084</v>
      </c>
      <c r="B534" s="32"/>
      <c r="C534" s="19" t="s">
        <v>661</v>
      </c>
      <c r="D534" s="20">
        <v>2</v>
      </c>
      <c r="E534" s="628" t="s">
        <v>11</v>
      </c>
      <c r="F534" s="142"/>
      <c r="G534" s="142"/>
      <c r="H534" s="124"/>
      <c r="I534" s="124"/>
      <c r="J534" s="21"/>
      <c r="K534" s="140"/>
    </row>
    <row r="535" spans="1:11" s="139" customFormat="1" ht="12.75" outlineLevel="2">
      <c r="A535" s="118">
        <f t="shared" si="22"/>
        <v>3100085</v>
      </c>
      <c r="B535" s="32"/>
      <c r="C535" s="19" t="s">
        <v>662</v>
      </c>
      <c r="D535" s="20">
        <v>9</v>
      </c>
      <c r="E535" s="628" t="s">
        <v>11</v>
      </c>
      <c r="F535" s="142"/>
      <c r="G535" s="142"/>
      <c r="H535" s="124"/>
      <c r="I535" s="124"/>
      <c r="J535" s="21"/>
      <c r="K535" s="140"/>
    </row>
    <row r="536" spans="1:11" s="139" customFormat="1" ht="12.75" outlineLevel="2">
      <c r="A536" s="118">
        <f t="shared" si="22"/>
        <v>3100086</v>
      </c>
      <c r="B536" s="32"/>
      <c r="C536" s="19" t="s">
        <v>663</v>
      </c>
      <c r="D536" s="20">
        <v>3</v>
      </c>
      <c r="E536" s="628" t="s">
        <v>11</v>
      </c>
      <c r="F536" s="142"/>
      <c r="G536" s="142"/>
      <c r="H536" s="124"/>
      <c r="I536" s="124"/>
      <c r="J536" s="21"/>
      <c r="K536" s="140"/>
    </row>
    <row r="537" spans="1:11" s="139" customFormat="1" ht="51" outlineLevel="2">
      <c r="A537" s="118">
        <f t="shared" si="22"/>
        <v>3100087</v>
      </c>
      <c r="B537" s="32"/>
      <c r="C537" s="19" t="s">
        <v>664</v>
      </c>
      <c r="D537" s="20">
        <v>3</v>
      </c>
      <c r="E537" s="628" t="s">
        <v>13</v>
      </c>
      <c r="F537" s="142"/>
      <c r="G537" s="142"/>
      <c r="H537" s="124"/>
      <c r="I537" s="124"/>
      <c r="J537" s="21"/>
      <c r="K537" s="140"/>
    </row>
    <row r="538" spans="1:11" s="139" customFormat="1" ht="12.75" outlineLevel="2">
      <c r="A538" s="118">
        <f t="shared" si="22"/>
        <v>3100088</v>
      </c>
      <c r="B538" s="32"/>
      <c r="C538" s="19" t="s">
        <v>665</v>
      </c>
      <c r="D538" s="20">
        <v>1</v>
      </c>
      <c r="E538" s="628" t="s">
        <v>13</v>
      </c>
      <c r="F538" s="142"/>
      <c r="G538" s="142"/>
      <c r="H538" s="124"/>
      <c r="I538" s="124"/>
      <c r="J538" s="21"/>
      <c r="K538" s="140"/>
    </row>
    <row r="539" spans="1:11" s="139" customFormat="1" ht="12.75" outlineLevel="2">
      <c r="A539" s="118">
        <f t="shared" si="22"/>
        <v>3100089</v>
      </c>
      <c r="B539" s="32"/>
      <c r="C539" s="19" t="s">
        <v>666</v>
      </c>
      <c r="D539" s="20">
        <v>3</v>
      </c>
      <c r="E539" s="628" t="s">
        <v>13</v>
      </c>
      <c r="F539" s="142"/>
      <c r="G539" s="142"/>
      <c r="H539" s="124"/>
      <c r="I539" s="124"/>
      <c r="J539" s="21"/>
      <c r="K539" s="140"/>
    </row>
    <row r="540" spans="1:11" s="139" customFormat="1" ht="12.75" outlineLevel="2">
      <c r="A540" s="118">
        <f t="shared" si="22"/>
        <v>3100090</v>
      </c>
      <c r="B540" s="32"/>
      <c r="C540" s="19" t="s">
        <v>667</v>
      </c>
      <c r="D540" s="20">
        <v>3</v>
      </c>
      <c r="E540" s="628" t="s">
        <v>13</v>
      </c>
      <c r="F540" s="142"/>
      <c r="G540" s="142"/>
      <c r="H540" s="124"/>
      <c r="I540" s="124"/>
      <c r="J540" s="21"/>
      <c r="K540" s="140"/>
    </row>
    <row r="541" spans="1:11" s="139" customFormat="1" ht="25.5" outlineLevel="2">
      <c r="A541" s="118">
        <f t="shared" si="22"/>
        <v>3100091</v>
      </c>
      <c r="B541" s="32"/>
      <c r="C541" s="19" t="s">
        <v>668</v>
      </c>
      <c r="D541" s="20">
        <v>1</v>
      </c>
      <c r="E541" s="628" t="s">
        <v>13</v>
      </c>
      <c r="F541" s="142"/>
      <c r="G541" s="142"/>
      <c r="H541" s="124"/>
      <c r="I541" s="124"/>
      <c r="J541" s="21"/>
      <c r="K541" s="140"/>
    </row>
    <row r="542" spans="1:11" s="139" customFormat="1" ht="12.75" outlineLevel="2">
      <c r="A542" s="118">
        <f t="shared" si="22"/>
        <v>3100092</v>
      </c>
      <c r="B542" s="32"/>
      <c r="C542" s="19" t="s">
        <v>667</v>
      </c>
      <c r="D542" s="20">
        <v>1</v>
      </c>
      <c r="E542" s="628" t="s">
        <v>13</v>
      </c>
      <c r="F542" s="142"/>
      <c r="G542" s="142"/>
      <c r="H542" s="124"/>
      <c r="I542" s="124"/>
      <c r="J542" s="21"/>
      <c r="K542" s="140"/>
    </row>
    <row r="543" spans="1:11" s="139" customFormat="1" ht="12.75" outlineLevel="2">
      <c r="A543" s="118">
        <f t="shared" si="22"/>
        <v>3100093</v>
      </c>
      <c r="B543" s="32"/>
      <c r="C543" s="19" t="s">
        <v>669</v>
      </c>
      <c r="D543" s="20">
        <v>1</v>
      </c>
      <c r="E543" s="628" t="s">
        <v>13</v>
      </c>
      <c r="F543" s="142"/>
      <c r="G543" s="142"/>
      <c r="H543" s="124"/>
      <c r="I543" s="124"/>
      <c r="J543" s="21"/>
      <c r="K543" s="140"/>
    </row>
    <row r="544" spans="1:11" s="139" customFormat="1" ht="51" outlineLevel="2">
      <c r="A544" s="118">
        <f t="shared" si="22"/>
        <v>3100094</v>
      </c>
      <c r="B544" s="32"/>
      <c r="C544" s="19" t="s">
        <v>670</v>
      </c>
      <c r="D544" s="20">
        <v>10</v>
      </c>
      <c r="E544" s="628" t="s">
        <v>13</v>
      </c>
      <c r="F544" s="145"/>
      <c r="G544" s="145"/>
      <c r="H544" s="125"/>
      <c r="I544" s="124"/>
      <c r="J544" s="21"/>
      <c r="K544" s="140"/>
    </row>
    <row r="545" spans="1:11" s="139" customFormat="1" ht="12.75" outlineLevel="2">
      <c r="A545" s="118">
        <f t="shared" si="22"/>
        <v>3100095</v>
      </c>
      <c r="B545" s="32"/>
      <c r="C545" s="19" t="s">
        <v>671</v>
      </c>
      <c r="D545" s="20">
        <v>3</v>
      </c>
      <c r="E545" s="628" t="s">
        <v>13</v>
      </c>
      <c r="F545" s="145"/>
      <c r="G545" s="145"/>
      <c r="H545" s="125"/>
      <c r="I545" s="124"/>
      <c r="J545" s="21"/>
      <c r="K545" s="140"/>
    </row>
    <row r="546" spans="1:11" s="139" customFormat="1" ht="51" outlineLevel="2">
      <c r="A546" s="118">
        <f t="shared" si="22"/>
        <v>3100096</v>
      </c>
      <c r="B546" s="32"/>
      <c r="C546" s="19" t="s">
        <v>672</v>
      </c>
      <c r="D546" s="20">
        <v>13</v>
      </c>
      <c r="E546" s="628" t="s">
        <v>13</v>
      </c>
      <c r="F546" s="226"/>
      <c r="G546" s="226"/>
      <c r="H546" s="125"/>
      <c r="I546" s="124"/>
      <c r="J546" s="21"/>
      <c r="K546" s="140"/>
    </row>
    <row r="547" spans="1:11" s="139" customFormat="1" ht="38.25" outlineLevel="2">
      <c r="A547" s="118">
        <f t="shared" si="22"/>
        <v>3100097</v>
      </c>
      <c r="B547" s="32"/>
      <c r="C547" s="19" t="s">
        <v>673</v>
      </c>
      <c r="D547" s="20">
        <v>13</v>
      </c>
      <c r="E547" s="628" t="s">
        <v>13</v>
      </c>
      <c r="F547" s="226"/>
      <c r="G547" s="226"/>
      <c r="H547" s="124"/>
      <c r="I547" s="124"/>
      <c r="J547" s="21"/>
      <c r="K547" s="140"/>
    </row>
    <row r="548" spans="1:11" s="139" customFormat="1" ht="51" outlineLevel="2">
      <c r="A548" s="118">
        <f t="shared" si="22"/>
        <v>3100098</v>
      </c>
      <c r="B548" s="32"/>
      <c r="C548" s="19" t="s">
        <v>674</v>
      </c>
      <c r="D548" s="20">
        <v>13</v>
      </c>
      <c r="E548" s="628" t="s">
        <v>13</v>
      </c>
      <c r="F548" s="226"/>
      <c r="G548" s="226"/>
      <c r="H548" s="124"/>
      <c r="I548" s="124"/>
      <c r="J548" s="21"/>
      <c r="K548" s="140"/>
    </row>
    <row r="549" spans="1:11" s="139" customFormat="1" ht="63.75" outlineLevel="2">
      <c r="A549" s="118">
        <f t="shared" si="22"/>
        <v>3100099</v>
      </c>
      <c r="B549" s="32"/>
      <c r="C549" s="19" t="s">
        <v>675</v>
      </c>
      <c r="D549" s="20">
        <v>44</v>
      </c>
      <c r="E549" s="628" t="s">
        <v>13</v>
      </c>
      <c r="F549" s="226"/>
      <c r="G549" s="226"/>
      <c r="H549" s="124"/>
      <c r="I549" s="124"/>
      <c r="J549" s="21"/>
      <c r="K549" s="140"/>
    </row>
    <row r="550" spans="1:11" s="139" customFormat="1" ht="25.5" outlineLevel="2">
      <c r="A550" s="118">
        <f t="shared" si="22"/>
        <v>3100100</v>
      </c>
      <c r="B550" s="32"/>
      <c r="C550" s="19" t="s">
        <v>676</v>
      </c>
      <c r="D550" s="20">
        <v>44</v>
      </c>
      <c r="E550" s="628" t="s">
        <v>13</v>
      </c>
      <c r="F550" s="226"/>
      <c r="G550" s="226"/>
      <c r="H550" s="124"/>
      <c r="I550" s="124"/>
      <c r="J550" s="21"/>
      <c r="K550" s="140"/>
    </row>
    <row r="551" spans="1:11" s="139" customFormat="1" ht="38.25" outlineLevel="2">
      <c r="A551" s="118">
        <f t="shared" si="22"/>
        <v>3100101</v>
      </c>
      <c r="B551" s="32"/>
      <c r="C551" s="19" t="s">
        <v>677</v>
      </c>
      <c r="D551" s="20">
        <v>44</v>
      </c>
      <c r="E551" s="628" t="s">
        <v>13</v>
      </c>
      <c r="F551" s="226"/>
      <c r="G551" s="226"/>
      <c r="H551" s="124"/>
      <c r="I551" s="124"/>
      <c r="J551" s="21"/>
      <c r="K551" s="140"/>
    </row>
    <row r="552" spans="1:11" s="139" customFormat="1" ht="25.5" outlineLevel="2">
      <c r="A552" s="118">
        <f t="shared" si="22"/>
        <v>3100102</v>
      </c>
      <c r="B552" s="32"/>
      <c r="C552" s="19" t="s">
        <v>678</v>
      </c>
      <c r="D552" s="20">
        <v>44</v>
      </c>
      <c r="E552" s="628" t="s">
        <v>13</v>
      </c>
      <c r="F552" s="226"/>
      <c r="G552" s="226"/>
      <c r="H552" s="124"/>
      <c r="I552" s="124"/>
      <c r="J552" s="21"/>
      <c r="K552" s="140"/>
    </row>
    <row r="553" spans="1:11" s="139" customFormat="1" ht="51" outlineLevel="2">
      <c r="A553" s="118">
        <f t="shared" si="22"/>
        <v>3100103</v>
      </c>
      <c r="B553" s="32"/>
      <c r="C553" s="19" t="s">
        <v>679</v>
      </c>
      <c r="D553" s="20">
        <v>20</v>
      </c>
      <c r="E553" s="628" t="s">
        <v>11</v>
      </c>
      <c r="F553" s="226"/>
      <c r="G553" s="226"/>
      <c r="H553" s="124"/>
      <c r="I553" s="124"/>
      <c r="J553" s="21"/>
      <c r="K553" s="140"/>
    </row>
    <row r="554" spans="1:11" s="139" customFormat="1" ht="25.5" outlineLevel="2">
      <c r="A554" s="118">
        <f t="shared" si="22"/>
        <v>3100104</v>
      </c>
      <c r="B554" s="32"/>
      <c r="C554" s="19" t="s">
        <v>680</v>
      </c>
      <c r="D554" s="20">
        <v>168</v>
      </c>
      <c r="E554" s="628" t="s">
        <v>13</v>
      </c>
      <c r="F554" s="142"/>
      <c r="G554" s="142"/>
      <c r="H554" s="124"/>
      <c r="I554" s="124"/>
      <c r="J554" s="21"/>
      <c r="K554" s="140"/>
    </row>
    <row r="555" spans="1:11" s="139" customFormat="1" ht="25.5" outlineLevel="2">
      <c r="A555" s="118">
        <f t="shared" si="22"/>
        <v>3100105</v>
      </c>
      <c r="B555" s="32"/>
      <c r="C555" s="19" t="s">
        <v>681</v>
      </c>
      <c r="D555" s="20">
        <v>3</v>
      </c>
      <c r="E555" s="628" t="s">
        <v>13</v>
      </c>
      <c r="F555" s="142"/>
      <c r="G555" s="142"/>
      <c r="H555" s="124"/>
      <c r="I555" s="124"/>
      <c r="J555" s="21"/>
      <c r="K555" s="140"/>
    </row>
    <row r="556" spans="1:11" s="139" customFormat="1" ht="51" outlineLevel="2">
      <c r="A556" s="118">
        <f t="shared" si="22"/>
        <v>3100106</v>
      </c>
      <c r="B556" s="32"/>
      <c r="C556" s="19" t="s">
        <v>682</v>
      </c>
      <c r="D556" s="20">
        <v>54</v>
      </c>
      <c r="E556" s="628" t="s">
        <v>13</v>
      </c>
      <c r="F556" s="226"/>
      <c r="G556" s="226"/>
      <c r="H556" s="124"/>
      <c r="I556" s="124"/>
      <c r="J556" s="21"/>
      <c r="K556" s="140"/>
    </row>
    <row r="557" spans="1:11" s="146" customFormat="1" ht="38.25" outlineLevel="2">
      <c r="A557" s="118">
        <f t="shared" si="22"/>
        <v>3100107</v>
      </c>
      <c r="B557" s="32"/>
      <c r="C557" s="19" t="s">
        <v>683</v>
      </c>
      <c r="D557" s="20">
        <v>4</v>
      </c>
      <c r="E557" s="628" t="s">
        <v>13</v>
      </c>
      <c r="F557" s="226"/>
      <c r="G557" s="145"/>
      <c r="H557" s="124"/>
      <c r="I557" s="124"/>
      <c r="J557" s="21"/>
      <c r="K557" s="140"/>
    </row>
    <row r="558" spans="1:11" s="139" customFormat="1" ht="25.5" outlineLevel="2">
      <c r="A558" s="118">
        <f t="shared" si="22"/>
        <v>3100108</v>
      </c>
      <c r="B558" s="32"/>
      <c r="C558" s="19" t="s">
        <v>684</v>
      </c>
      <c r="D558" s="20">
        <v>1</v>
      </c>
      <c r="E558" s="628" t="s">
        <v>11</v>
      </c>
      <c r="F558" s="142"/>
      <c r="G558" s="142"/>
      <c r="H558" s="124"/>
      <c r="I558" s="124"/>
      <c r="J558" s="21"/>
      <c r="K558" s="140"/>
    </row>
    <row r="559" spans="1:11" s="139" customFormat="1" ht="38.25" outlineLevel="2">
      <c r="A559" s="118">
        <f t="shared" si="22"/>
        <v>3100109</v>
      </c>
      <c r="B559" s="32"/>
      <c r="C559" s="19" t="s">
        <v>685</v>
      </c>
      <c r="D559" s="20">
        <v>1</v>
      </c>
      <c r="E559" s="628" t="s">
        <v>11</v>
      </c>
      <c r="F559" s="142"/>
      <c r="G559" s="142"/>
      <c r="H559" s="124"/>
      <c r="I559" s="124"/>
      <c r="J559" s="21"/>
      <c r="K559" s="140"/>
    </row>
    <row r="560" spans="1:11" s="139" customFormat="1" ht="38.25" outlineLevel="2">
      <c r="A560" s="118">
        <f t="shared" si="22"/>
        <v>3100110</v>
      </c>
      <c r="B560" s="32"/>
      <c r="C560" s="19" t="s">
        <v>686</v>
      </c>
      <c r="D560" s="20">
        <v>1</v>
      </c>
      <c r="E560" s="628" t="s">
        <v>11</v>
      </c>
      <c r="F560" s="142"/>
      <c r="G560" s="142"/>
      <c r="H560" s="124"/>
      <c r="I560" s="124"/>
      <c r="J560" s="21"/>
      <c r="K560" s="140"/>
    </row>
    <row r="561" spans="1:12" s="139" customFormat="1" ht="25.5" outlineLevel="2">
      <c r="A561" s="118">
        <f t="shared" si="22"/>
        <v>3100111</v>
      </c>
      <c r="B561" s="32"/>
      <c r="C561" s="19" t="s">
        <v>687</v>
      </c>
      <c r="D561" s="20">
        <v>1</v>
      </c>
      <c r="E561" s="628" t="s">
        <v>13</v>
      </c>
      <c r="F561" s="142"/>
      <c r="G561" s="142"/>
      <c r="H561" s="124"/>
      <c r="I561" s="124"/>
      <c r="J561" s="21"/>
      <c r="K561" s="140"/>
    </row>
    <row r="562" spans="1:12" s="139" customFormat="1" ht="12.75" outlineLevel="2">
      <c r="A562" s="118">
        <f t="shared" si="22"/>
        <v>3100112</v>
      </c>
      <c r="B562" s="32"/>
      <c r="C562" s="19" t="s">
        <v>688</v>
      </c>
      <c r="D562" s="20">
        <v>1</v>
      </c>
      <c r="E562" s="628" t="s">
        <v>13</v>
      </c>
      <c r="F562" s="142"/>
      <c r="G562" s="142"/>
      <c r="H562" s="124"/>
      <c r="I562" s="124"/>
      <c r="J562" s="21"/>
      <c r="K562" s="140"/>
    </row>
    <row r="563" spans="1:12" s="139" customFormat="1" ht="12.75" outlineLevel="2">
      <c r="A563" s="118">
        <f t="shared" si="22"/>
        <v>3100113</v>
      </c>
      <c r="B563" s="32"/>
      <c r="C563" s="19" t="s">
        <v>689</v>
      </c>
      <c r="D563" s="20">
        <v>68</v>
      </c>
      <c r="E563" s="628" t="s">
        <v>13</v>
      </c>
      <c r="F563" s="142"/>
      <c r="G563" s="142"/>
      <c r="H563" s="124"/>
      <c r="I563" s="124"/>
      <c r="J563" s="21"/>
      <c r="K563" s="140"/>
    </row>
    <row r="564" spans="1:12" s="139" customFormat="1" ht="12.75" outlineLevel="2">
      <c r="A564" s="118">
        <f t="shared" si="22"/>
        <v>3100114</v>
      </c>
      <c r="B564" s="32"/>
      <c r="C564" s="19" t="s">
        <v>690</v>
      </c>
      <c r="D564" s="20">
        <v>4</v>
      </c>
      <c r="E564" s="628" t="s">
        <v>13</v>
      </c>
      <c r="F564" s="142"/>
      <c r="G564" s="226"/>
      <c r="H564" s="124"/>
      <c r="I564" s="124"/>
      <c r="J564" s="21"/>
      <c r="K564" s="140"/>
    </row>
    <row r="565" spans="1:12" s="139" customFormat="1" ht="12.75" outlineLevel="2">
      <c r="A565" s="118">
        <f t="shared" si="22"/>
        <v>3100115</v>
      </c>
      <c r="B565" s="32"/>
      <c r="C565" s="19" t="s">
        <v>691</v>
      </c>
      <c r="D565" s="20">
        <v>1</v>
      </c>
      <c r="E565" s="628" t="s">
        <v>13</v>
      </c>
      <c r="F565" s="226"/>
      <c r="G565" s="226"/>
      <c r="H565" s="124"/>
      <c r="I565" s="124"/>
      <c r="J565" s="21"/>
      <c r="K565" s="140"/>
    </row>
    <row r="566" spans="1:12" s="139" customFormat="1" ht="12.75" outlineLevel="2">
      <c r="A566" s="118">
        <f t="shared" si="22"/>
        <v>3100116</v>
      </c>
      <c r="B566" s="32"/>
      <c r="C566" s="19" t="s">
        <v>692</v>
      </c>
      <c r="D566" s="20">
        <v>2</v>
      </c>
      <c r="E566" s="628" t="s">
        <v>13</v>
      </c>
      <c r="F566" s="142"/>
      <c r="G566" s="226"/>
      <c r="H566" s="124"/>
      <c r="I566" s="124"/>
      <c r="J566" s="21"/>
      <c r="K566" s="140"/>
    </row>
    <row r="567" spans="1:12" s="139" customFormat="1" ht="12.75" outlineLevel="2">
      <c r="A567" s="118">
        <f t="shared" si="22"/>
        <v>3100117</v>
      </c>
      <c r="B567" s="32"/>
      <c r="C567" s="19" t="s">
        <v>693</v>
      </c>
      <c r="D567" s="20">
        <v>1</v>
      </c>
      <c r="E567" s="628" t="s">
        <v>13</v>
      </c>
      <c r="F567" s="142"/>
      <c r="G567" s="226"/>
      <c r="H567" s="124"/>
      <c r="I567" s="124"/>
      <c r="J567" s="21"/>
      <c r="K567" s="140"/>
    </row>
    <row r="568" spans="1:12" s="139" customFormat="1" ht="12.75" outlineLevel="2">
      <c r="A568" s="118">
        <f t="shared" si="22"/>
        <v>3100118</v>
      </c>
      <c r="B568" s="32"/>
      <c r="C568" s="19" t="s">
        <v>694</v>
      </c>
      <c r="D568" s="20">
        <v>2</v>
      </c>
      <c r="E568" s="628" t="s">
        <v>13</v>
      </c>
      <c r="F568" s="142"/>
      <c r="G568" s="226"/>
      <c r="H568" s="124"/>
      <c r="I568" s="124"/>
      <c r="J568" s="21"/>
      <c r="K568" s="140"/>
    </row>
    <row r="569" spans="1:12" s="146" customFormat="1" ht="76.5" outlineLevel="2">
      <c r="A569" s="118">
        <f t="shared" si="22"/>
        <v>3100119</v>
      </c>
      <c r="B569" s="32"/>
      <c r="C569" s="19" t="s">
        <v>695</v>
      </c>
      <c r="D569" s="20">
        <v>230</v>
      </c>
      <c r="E569" s="628" t="s">
        <v>307</v>
      </c>
      <c r="F569" s="145"/>
      <c r="G569" s="145"/>
      <c r="H569" s="124"/>
      <c r="I569" s="124"/>
      <c r="J569" s="21"/>
      <c r="K569" s="140"/>
    </row>
    <row r="570" spans="1:12" s="146" customFormat="1" ht="12.75" outlineLevel="2">
      <c r="A570" s="118">
        <f t="shared" si="22"/>
        <v>3100120</v>
      </c>
      <c r="B570" s="32"/>
      <c r="C570" s="19" t="s">
        <v>696</v>
      </c>
      <c r="D570" s="20">
        <v>165</v>
      </c>
      <c r="E570" s="628" t="s">
        <v>307</v>
      </c>
      <c r="F570" s="145"/>
      <c r="G570" s="145"/>
      <c r="H570" s="124"/>
      <c r="I570" s="124"/>
      <c r="J570" s="21"/>
      <c r="K570" s="140"/>
    </row>
    <row r="571" spans="1:12" s="146" customFormat="1" ht="12.75" outlineLevel="2">
      <c r="A571" s="118">
        <f t="shared" si="22"/>
        <v>3100121</v>
      </c>
      <c r="B571" s="32"/>
      <c r="C571" s="19" t="s">
        <v>697</v>
      </c>
      <c r="D571" s="20">
        <v>330</v>
      </c>
      <c r="E571" s="628" t="s">
        <v>307</v>
      </c>
      <c r="F571" s="145"/>
      <c r="G571" s="145"/>
      <c r="H571" s="124"/>
      <c r="I571" s="124"/>
      <c r="J571" s="21"/>
      <c r="K571" s="140"/>
    </row>
    <row r="572" spans="1:12" s="146" customFormat="1" ht="51" outlineLevel="2">
      <c r="A572" s="118">
        <f t="shared" si="22"/>
        <v>3100122</v>
      </c>
      <c r="B572" s="32"/>
      <c r="C572" s="19" t="s">
        <v>698</v>
      </c>
      <c r="D572" s="20">
        <v>2</v>
      </c>
      <c r="E572" s="628" t="s">
        <v>13</v>
      </c>
      <c r="F572" s="145"/>
      <c r="G572" s="145"/>
      <c r="H572" s="124"/>
      <c r="I572" s="124"/>
      <c r="J572" s="21"/>
      <c r="K572" s="140"/>
    </row>
    <row r="573" spans="1:12" s="146" customFormat="1" ht="25.5" outlineLevel="2">
      <c r="A573" s="118">
        <f t="shared" si="22"/>
        <v>3100123</v>
      </c>
      <c r="B573" s="32"/>
      <c r="C573" s="19" t="s">
        <v>699</v>
      </c>
      <c r="D573" s="20">
        <v>3</v>
      </c>
      <c r="E573" s="628" t="s">
        <v>13</v>
      </c>
      <c r="F573" s="145"/>
      <c r="G573" s="145"/>
      <c r="H573" s="124"/>
      <c r="I573" s="124"/>
      <c r="J573" s="21"/>
      <c r="K573" s="140"/>
    </row>
    <row r="574" spans="1:12" s="139" customFormat="1" ht="12.75" outlineLevel="2">
      <c r="A574" s="118">
        <f t="shared" si="22"/>
        <v>3100124</v>
      </c>
      <c r="B574" s="32"/>
      <c r="C574" s="19" t="s">
        <v>700</v>
      </c>
      <c r="D574" s="20">
        <v>310</v>
      </c>
      <c r="E574" s="628" t="s">
        <v>307</v>
      </c>
      <c r="F574" s="142"/>
      <c r="G574" s="142"/>
      <c r="H574" s="124"/>
      <c r="I574" s="124"/>
      <c r="J574" s="21"/>
      <c r="K574" s="140"/>
    </row>
    <row r="575" spans="1:12" s="307" customFormat="1" ht="51" outlineLevel="2">
      <c r="A575" s="584">
        <f t="shared" si="22"/>
        <v>3100125</v>
      </c>
      <c r="B575" s="488"/>
      <c r="C575" s="486" t="s">
        <v>2540</v>
      </c>
      <c r="D575" s="487">
        <v>120</v>
      </c>
      <c r="E575" s="616" t="s">
        <v>307</v>
      </c>
      <c r="F575" s="544"/>
      <c r="G575" s="544"/>
      <c r="H575" s="544"/>
      <c r="I575" s="544"/>
      <c r="J575" s="544"/>
      <c r="K575" s="578" t="s">
        <v>2471</v>
      </c>
      <c r="L575" s="689"/>
    </row>
    <row r="576" spans="1:12" s="1" customFormat="1" ht="21" customHeight="1" outlineLevel="1">
      <c r="A576" s="40">
        <f>A449+100000</f>
        <v>3200000</v>
      </c>
      <c r="B576" s="10"/>
      <c r="C576" s="11" t="s">
        <v>701</v>
      </c>
      <c r="D576" s="10"/>
      <c r="E576" s="608"/>
      <c r="F576" s="370"/>
      <c r="G576" s="370"/>
      <c r="H576" s="12"/>
      <c r="I576" s="12"/>
      <c r="J576" s="12"/>
    </row>
    <row r="577" spans="1:11" s="139" customFormat="1" ht="42" customHeight="1" outlineLevel="2">
      <c r="A577" s="702" t="s">
        <v>702</v>
      </c>
      <c r="B577" s="703"/>
      <c r="C577" s="704"/>
      <c r="D577" s="22"/>
      <c r="E577" s="630"/>
      <c r="F577" s="226"/>
      <c r="G577" s="226"/>
      <c r="H577" s="22"/>
      <c r="I577" s="22"/>
      <c r="J577" s="22"/>
      <c r="K577" s="140"/>
    </row>
    <row r="578" spans="1:11" s="139" customFormat="1" ht="18" customHeight="1" outlineLevel="2">
      <c r="A578" s="119">
        <f>A576+500</f>
        <v>3200500</v>
      </c>
      <c r="B578" s="120"/>
      <c r="C578" s="120" t="s">
        <v>703</v>
      </c>
      <c r="D578" s="120"/>
      <c r="E578" s="631"/>
      <c r="F578" s="121"/>
      <c r="G578" s="121"/>
      <c r="H578" s="121"/>
      <c r="I578" s="121"/>
      <c r="J578" s="121"/>
      <c r="K578" s="140"/>
    </row>
    <row r="579" spans="1:11" s="139" customFormat="1" ht="178.5" outlineLevel="3">
      <c r="A579" s="118">
        <f t="shared" ref="A579:A597" si="23">A578+1</f>
        <v>3200501</v>
      </c>
      <c r="B579" s="31"/>
      <c r="C579" s="19" t="s">
        <v>1692</v>
      </c>
      <c r="D579" s="24">
        <v>1</v>
      </c>
      <c r="E579" s="632" t="s">
        <v>11</v>
      </c>
      <c r="F579" s="371"/>
      <c r="G579" s="371"/>
      <c r="H579" s="122"/>
      <c r="I579" s="122"/>
      <c r="J579" s="21"/>
      <c r="K579" s="140"/>
    </row>
    <row r="580" spans="1:11" s="139" customFormat="1" ht="178.5" outlineLevel="3">
      <c r="A580" s="118">
        <f t="shared" si="23"/>
        <v>3200502</v>
      </c>
      <c r="B580" s="31"/>
      <c r="C580" s="19" t="s">
        <v>1693</v>
      </c>
      <c r="D580" s="24">
        <v>1</v>
      </c>
      <c r="E580" s="632" t="s">
        <v>11</v>
      </c>
      <c r="F580" s="371"/>
      <c r="G580" s="371"/>
      <c r="H580" s="122"/>
      <c r="I580" s="122"/>
      <c r="J580" s="21"/>
      <c r="K580" s="140"/>
    </row>
    <row r="581" spans="1:11" s="139" customFormat="1" ht="178.5" outlineLevel="3">
      <c r="A581" s="118">
        <f t="shared" si="23"/>
        <v>3200503</v>
      </c>
      <c r="B581" s="31"/>
      <c r="C581" s="19" t="s">
        <v>1694</v>
      </c>
      <c r="D581" s="24">
        <v>1</v>
      </c>
      <c r="E581" s="632" t="s">
        <v>11</v>
      </c>
      <c r="F581" s="371"/>
      <c r="G581" s="371"/>
      <c r="H581" s="122"/>
      <c r="I581" s="122"/>
      <c r="J581" s="21"/>
      <c r="K581" s="140"/>
    </row>
    <row r="582" spans="1:11" s="139" customFormat="1" ht="178.5" outlineLevel="3">
      <c r="A582" s="118">
        <f t="shared" si="23"/>
        <v>3200504</v>
      </c>
      <c r="B582" s="31"/>
      <c r="C582" s="19" t="s">
        <v>1695</v>
      </c>
      <c r="D582" s="24">
        <v>1</v>
      </c>
      <c r="E582" s="632" t="s">
        <v>11</v>
      </c>
      <c r="F582" s="371"/>
      <c r="G582" s="371"/>
      <c r="H582" s="122"/>
      <c r="I582" s="122"/>
      <c r="J582" s="21"/>
      <c r="K582" s="140"/>
    </row>
    <row r="583" spans="1:11" s="139" customFormat="1" ht="89.25" outlineLevel="3">
      <c r="A583" s="118">
        <f t="shared" si="23"/>
        <v>3200505</v>
      </c>
      <c r="B583" s="31"/>
      <c r="C583" s="19" t="s">
        <v>1696</v>
      </c>
      <c r="D583" s="24">
        <v>1</v>
      </c>
      <c r="E583" s="632" t="s">
        <v>11</v>
      </c>
      <c r="F583" s="371"/>
      <c r="G583" s="371"/>
      <c r="H583" s="122"/>
      <c r="I583" s="122"/>
      <c r="J583" s="21"/>
      <c r="K583" s="140"/>
    </row>
    <row r="584" spans="1:11" s="139" customFormat="1" ht="89.25" outlineLevel="3">
      <c r="A584" s="118">
        <f t="shared" si="23"/>
        <v>3200506</v>
      </c>
      <c r="B584" s="31"/>
      <c r="C584" s="19" t="s">
        <v>1697</v>
      </c>
      <c r="D584" s="24">
        <v>1</v>
      </c>
      <c r="E584" s="632" t="s">
        <v>11</v>
      </c>
      <c r="F584" s="371"/>
      <c r="G584" s="371"/>
      <c r="H584" s="122"/>
      <c r="I584" s="122"/>
      <c r="J584" s="21"/>
      <c r="K584" s="140"/>
    </row>
    <row r="585" spans="1:11" s="139" customFormat="1" ht="67.5" customHeight="1" outlineLevel="3">
      <c r="A585" s="118">
        <f t="shared" si="23"/>
        <v>3200507</v>
      </c>
      <c r="B585" s="228"/>
      <c r="C585" s="22" t="s">
        <v>1808</v>
      </c>
      <c r="D585" s="227">
        <v>1</v>
      </c>
      <c r="E585" s="632" t="s">
        <v>11</v>
      </c>
      <c r="F585" s="371"/>
      <c r="G585" s="371"/>
      <c r="H585" s="122"/>
      <c r="I585" s="122"/>
      <c r="J585" s="21"/>
      <c r="K585" s="140"/>
    </row>
    <row r="586" spans="1:11" s="139" customFormat="1" ht="63.75" customHeight="1" outlineLevel="3">
      <c r="A586" s="118">
        <f t="shared" si="23"/>
        <v>3200508</v>
      </c>
      <c r="B586" s="228"/>
      <c r="C586" s="22" t="s">
        <v>1809</v>
      </c>
      <c r="D586" s="227">
        <v>1</v>
      </c>
      <c r="E586" s="632" t="s">
        <v>11</v>
      </c>
      <c r="F586" s="371"/>
      <c r="G586" s="371"/>
      <c r="H586" s="122"/>
      <c r="I586" s="122"/>
      <c r="J586" s="21"/>
      <c r="K586" s="140"/>
    </row>
    <row r="587" spans="1:11" s="139" customFormat="1" ht="63.75" customHeight="1" outlineLevel="3">
      <c r="A587" s="118">
        <f t="shared" si="23"/>
        <v>3200509</v>
      </c>
      <c r="B587" s="228"/>
      <c r="C587" s="22" t="s">
        <v>1810</v>
      </c>
      <c r="D587" s="227">
        <v>1</v>
      </c>
      <c r="E587" s="632" t="s">
        <v>11</v>
      </c>
      <c r="F587" s="371"/>
      <c r="G587" s="371"/>
      <c r="H587" s="122"/>
      <c r="I587" s="122"/>
      <c r="J587" s="21"/>
      <c r="K587" s="140"/>
    </row>
    <row r="588" spans="1:11" s="139" customFormat="1" ht="63" customHeight="1" outlineLevel="3">
      <c r="A588" s="118">
        <f t="shared" si="23"/>
        <v>3200510</v>
      </c>
      <c r="B588" s="228"/>
      <c r="C588" s="22" t="s">
        <v>1811</v>
      </c>
      <c r="D588" s="227">
        <v>1</v>
      </c>
      <c r="E588" s="632" t="s">
        <v>11</v>
      </c>
      <c r="F588" s="371"/>
      <c r="G588" s="371"/>
      <c r="H588" s="122"/>
      <c r="I588" s="122"/>
      <c r="J588" s="21"/>
      <c r="K588" s="140"/>
    </row>
    <row r="589" spans="1:11" s="139" customFormat="1" ht="76.5" outlineLevel="3">
      <c r="A589" s="118">
        <f t="shared" si="23"/>
        <v>3200511</v>
      </c>
      <c r="B589" s="228"/>
      <c r="C589" s="22" t="s">
        <v>1812</v>
      </c>
      <c r="D589" s="227">
        <v>1</v>
      </c>
      <c r="E589" s="632" t="s">
        <v>11</v>
      </c>
      <c r="F589" s="371"/>
      <c r="G589" s="371"/>
      <c r="H589" s="122"/>
      <c r="I589" s="122"/>
      <c r="J589" s="21"/>
      <c r="K589" s="140"/>
    </row>
    <row r="590" spans="1:11" s="139" customFormat="1" ht="76.5" outlineLevel="3">
      <c r="A590" s="118">
        <f t="shared" si="23"/>
        <v>3200512</v>
      </c>
      <c r="B590" s="228"/>
      <c r="C590" s="22" t="s">
        <v>1813</v>
      </c>
      <c r="D590" s="227">
        <v>1</v>
      </c>
      <c r="E590" s="632" t="s">
        <v>11</v>
      </c>
      <c r="F590" s="371"/>
      <c r="G590" s="371"/>
      <c r="H590" s="122"/>
      <c r="I590" s="122"/>
      <c r="J590" s="21"/>
      <c r="K590" s="140"/>
    </row>
    <row r="591" spans="1:11" s="139" customFormat="1" ht="76.5" outlineLevel="3">
      <c r="A591" s="118">
        <f t="shared" si="23"/>
        <v>3200513</v>
      </c>
      <c r="B591" s="228"/>
      <c r="C591" s="22" t="s">
        <v>1814</v>
      </c>
      <c r="D591" s="227">
        <v>1</v>
      </c>
      <c r="E591" s="632" t="s">
        <v>11</v>
      </c>
      <c r="F591" s="371"/>
      <c r="G591" s="371"/>
      <c r="H591" s="122"/>
      <c r="I591" s="122"/>
      <c r="J591" s="21"/>
      <c r="K591" s="140"/>
    </row>
    <row r="592" spans="1:11" s="139" customFormat="1" ht="76.5" outlineLevel="3">
      <c r="A592" s="118">
        <f t="shared" si="23"/>
        <v>3200514</v>
      </c>
      <c r="B592" s="228"/>
      <c r="C592" s="22" t="s">
        <v>1815</v>
      </c>
      <c r="D592" s="227">
        <v>1</v>
      </c>
      <c r="E592" s="632" t="s">
        <v>11</v>
      </c>
      <c r="F592" s="371"/>
      <c r="G592" s="371"/>
      <c r="H592" s="122"/>
      <c r="I592" s="122"/>
      <c r="J592" s="21"/>
      <c r="K592" s="140"/>
    </row>
    <row r="593" spans="1:11" s="139" customFormat="1" ht="76.5" outlineLevel="3">
      <c r="A593" s="118">
        <f t="shared" si="23"/>
        <v>3200515</v>
      </c>
      <c r="B593" s="228"/>
      <c r="C593" s="22" t="s">
        <v>1816</v>
      </c>
      <c r="D593" s="227">
        <v>1</v>
      </c>
      <c r="E593" s="632" t="s">
        <v>11</v>
      </c>
      <c r="F593" s="371"/>
      <c r="G593" s="371"/>
      <c r="H593" s="122"/>
      <c r="I593" s="122"/>
      <c r="J593" s="21"/>
      <c r="K593" s="140"/>
    </row>
    <row r="594" spans="1:11" s="139" customFormat="1" ht="63.75" outlineLevel="3">
      <c r="A594" s="118">
        <f>A593+1</f>
        <v>3200516</v>
      </c>
      <c r="B594" s="228"/>
      <c r="C594" s="225" t="s">
        <v>1817</v>
      </c>
      <c r="D594" s="227">
        <v>2</v>
      </c>
      <c r="E594" s="632" t="s">
        <v>11</v>
      </c>
      <c r="F594" s="371"/>
      <c r="G594" s="371"/>
      <c r="H594" s="122"/>
      <c r="I594" s="122"/>
      <c r="J594" s="21"/>
      <c r="K594" s="140"/>
    </row>
    <row r="595" spans="1:11" s="139" customFormat="1" ht="63.75" outlineLevel="3">
      <c r="A595" s="118">
        <f t="shared" si="23"/>
        <v>3200517</v>
      </c>
      <c r="B595" s="228"/>
      <c r="C595" s="225" t="s">
        <v>1818</v>
      </c>
      <c r="D595" s="227">
        <v>1</v>
      </c>
      <c r="E595" s="632" t="s">
        <v>11</v>
      </c>
      <c r="F595" s="371"/>
      <c r="G595" s="371"/>
      <c r="H595" s="122"/>
      <c r="I595" s="122"/>
      <c r="J595" s="21"/>
      <c r="K595" s="140"/>
    </row>
    <row r="596" spans="1:11" s="139" customFormat="1" ht="102" outlineLevel="3">
      <c r="A596" s="118">
        <f>A595+1</f>
        <v>3200518</v>
      </c>
      <c r="B596" s="228"/>
      <c r="C596" s="225" t="s">
        <v>1819</v>
      </c>
      <c r="D596" s="227">
        <v>2</v>
      </c>
      <c r="E596" s="632" t="s">
        <v>11</v>
      </c>
      <c r="F596" s="371"/>
      <c r="G596" s="371"/>
      <c r="H596" s="122"/>
      <c r="I596" s="122"/>
      <c r="J596" s="21"/>
      <c r="K596" s="140"/>
    </row>
    <row r="597" spans="1:11" s="139" customFormat="1" ht="102" outlineLevel="3">
      <c r="A597" s="118">
        <f t="shared" si="23"/>
        <v>3200519</v>
      </c>
      <c r="B597" s="228"/>
      <c r="C597" s="225" t="s">
        <v>1820</v>
      </c>
      <c r="D597" s="227">
        <v>1</v>
      </c>
      <c r="E597" s="632" t="s">
        <v>11</v>
      </c>
      <c r="F597" s="371"/>
      <c r="G597" s="371"/>
      <c r="H597" s="122"/>
      <c r="I597" s="122"/>
      <c r="J597" s="21"/>
      <c r="K597" s="140"/>
    </row>
    <row r="598" spans="1:11" s="139" customFormat="1" ht="18" customHeight="1" outlineLevel="2">
      <c r="A598" s="119">
        <f>A578+500</f>
        <v>3201000</v>
      </c>
      <c r="B598" s="120"/>
      <c r="C598" s="120" t="s">
        <v>704</v>
      </c>
      <c r="D598" s="120"/>
      <c r="E598" s="631"/>
      <c r="F598" s="121"/>
      <c r="G598" s="121"/>
      <c r="H598" s="121"/>
      <c r="I598" s="121"/>
      <c r="J598" s="121"/>
      <c r="K598" s="140"/>
    </row>
    <row r="599" spans="1:11" s="139" customFormat="1" ht="63.75" outlineLevel="3">
      <c r="A599" s="118">
        <f t="shared" ref="A599:A632" si="24">A598+1</f>
        <v>3201001</v>
      </c>
      <c r="B599" s="31"/>
      <c r="C599" s="19" t="s">
        <v>705</v>
      </c>
      <c r="D599" s="26">
        <v>4150</v>
      </c>
      <c r="E599" s="632" t="s">
        <v>26</v>
      </c>
      <c r="F599" s="371"/>
      <c r="G599" s="371"/>
      <c r="H599" s="122"/>
      <c r="I599" s="122"/>
      <c r="J599" s="21"/>
      <c r="K599" s="140"/>
    </row>
    <row r="600" spans="1:11" s="139" customFormat="1" ht="38.25" outlineLevel="3">
      <c r="A600" s="118">
        <f t="shared" si="24"/>
        <v>3201002</v>
      </c>
      <c r="B600" s="31"/>
      <c r="C600" s="19" t="s">
        <v>706</v>
      </c>
      <c r="D600" s="26">
        <v>150</v>
      </c>
      <c r="E600" s="632" t="s">
        <v>26</v>
      </c>
      <c r="F600" s="371"/>
      <c r="G600" s="371"/>
      <c r="H600" s="122"/>
      <c r="I600" s="122"/>
      <c r="J600" s="21"/>
      <c r="K600" s="140"/>
    </row>
    <row r="601" spans="1:11" s="139" customFormat="1" ht="38.25" outlineLevel="3">
      <c r="A601" s="118">
        <f t="shared" si="24"/>
        <v>3201003</v>
      </c>
      <c r="B601" s="31"/>
      <c r="C601" s="19" t="s">
        <v>707</v>
      </c>
      <c r="D601" s="26">
        <v>480</v>
      </c>
      <c r="E601" s="632" t="s">
        <v>26</v>
      </c>
      <c r="F601" s="371"/>
      <c r="G601" s="371"/>
      <c r="H601" s="122"/>
      <c r="I601" s="122"/>
      <c r="J601" s="21"/>
      <c r="K601" s="140"/>
    </row>
    <row r="602" spans="1:11" s="139" customFormat="1" ht="38.25" outlineLevel="3">
      <c r="A602" s="118">
        <f t="shared" si="24"/>
        <v>3201004</v>
      </c>
      <c r="B602" s="31"/>
      <c r="C602" s="19" t="s">
        <v>708</v>
      </c>
      <c r="D602" s="26">
        <v>1880</v>
      </c>
      <c r="E602" s="632" t="s">
        <v>26</v>
      </c>
      <c r="F602" s="371"/>
      <c r="G602" s="371"/>
      <c r="H602" s="122"/>
      <c r="I602" s="122"/>
      <c r="J602" s="21"/>
      <c r="K602" s="140"/>
    </row>
    <row r="603" spans="1:11" s="139" customFormat="1" ht="51" outlineLevel="3">
      <c r="A603" s="118">
        <f t="shared" si="24"/>
        <v>3201005</v>
      </c>
      <c r="B603" s="31"/>
      <c r="C603" s="19" t="s">
        <v>709</v>
      </c>
      <c r="D603" s="26">
        <v>320</v>
      </c>
      <c r="E603" s="632" t="s">
        <v>26</v>
      </c>
      <c r="F603" s="371"/>
      <c r="G603" s="371"/>
      <c r="H603" s="122"/>
      <c r="I603" s="122"/>
      <c r="J603" s="21"/>
      <c r="K603" s="140"/>
    </row>
    <row r="604" spans="1:11" s="139" customFormat="1" ht="63.75" outlineLevel="3">
      <c r="A604" s="348">
        <f>A603+1</f>
        <v>3201006</v>
      </c>
      <c r="B604" s="228"/>
      <c r="C604" s="349" t="s">
        <v>1821</v>
      </c>
      <c r="D604" s="20">
        <v>321</v>
      </c>
      <c r="E604" s="628" t="s">
        <v>307</v>
      </c>
      <c r="F604" s="371"/>
      <c r="G604" s="371"/>
      <c r="H604" s="122"/>
      <c r="I604" s="122"/>
      <c r="J604" s="21"/>
      <c r="K604" s="140"/>
    </row>
    <row r="605" spans="1:11" s="139" customFormat="1" ht="63.75" outlineLevel="3">
      <c r="A605" s="348">
        <f t="shared" si="24"/>
        <v>3201007</v>
      </c>
      <c r="B605" s="228"/>
      <c r="C605" s="349" t="s">
        <v>1822</v>
      </c>
      <c r="D605" s="20">
        <v>225</v>
      </c>
      <c r="E605" s="628" t="s">
        <v>307</v>
      </c>
      <c r="F605" s="371"/>
      <c r="G605" s="371"/>
      <c r="H605" s="122"/>
      <c r="I605" s="122"/>
      <c r="J605" s="21"/>
      <c r="K605" s="140"/>
    </row>
    <row r="606" spans="1:11" s="139" customFormat="1" ht="63.75" outlineLevel="3">
      <c r="A606" s="348">
        <f t="shared" si="24"/>
        <v>3201008</v>
      </c>
      <c r="B606" s="228"/>
      <c r="C606" s="349" t="s">
        <v>1823</v>
      </c>
      <c r="D606" s="20">
        <v>225</v>
      </c>
      <c r="E606" s="628" t="s">
        <v>307</v>
      </c>
      <c r="F606" s="371"/>
      <c r="G606" s="371"/>
      <c r="H606" s="122"/>
      <c r="I606" s="122"/>
      <c r="J606" s="21"/>
      <c r="K606" s="140"/>
    </row>
    <row r="607" spans="1:11" s="139" customFormat="1" ht="63.75" outlineLevel="3">
      <c r="A607" s="348">
        <f t="shared" si="24"/>
        <v>3201009</v>
      </c>
      <c r="B607" s="228"/>
      <c r="C607" s="349" t="s">
        <v>1824</v>
      </c>
      <c r="D607" s="20">
        <v>300</v>
      </c>
      <c r="E607" s="628" t="s">
        <v>307</v>
      </c>
      <c r="F607" s="371"/>
      <c r="G607" s="371"/>
      <c r="H607" s="122"/>
      <c r="I607" s="122"/>
      <c r="J607" s="21"/>
      <c r="K607" s="140"/>
    </row>
    <row r="608" spans="1:11" s="139" customFormat="1" ht="63.75" outlineLevel="3">
      <c r="A608" s="348">
        <f t="shared" si="24"/>
        <v>3201010</v>
      </c>
      <c r="B608" s="228"/>
      <c r="C608" s="349" t="s">
        <v>1825</v>
      </c>
      <c r="D608" s="20">
        <v>129</v>
      </c>
      <c r="E608" s="628" t="s">
        <v>307</v>
      </c>
      <c r="F608" s="371"/>
      <c r="G608" s="371"/>
      <c r="H608" s="122"/>
      <c r="I608" s="122"/>
      <c r="J608" s="21"/>
      <c r="K608" s="140"/>
    </row>
    <row r="609" spans="1:11" s="139" customFormat="1" ht="63.75" outlineLevel="3">
      <c r="A609" s="348">
        <f t="shared" si="24"/>
        <v>3201011</v>
      </c>
      <c r="B609" s="228"/>
      <c r="C609" s="349" t="s">
        <v>1826</v>
      </c>
      <c r="D609" s="20">
        <v>30</v>
      </c>
      <c r="E609" s="628" t="s">
        <v>307</v>
      </c>
      <c r="F609" s="371"/>
      <c r="G609" s="371"/>
      <c r="H609" s="122"/>
      <c r="I609" s="122"/>
      <c r="J609" s="21"/>
      <c r="K609" s="140"/>
    </row>
    <row r="610" spans="1:11" s="139" customFormat="1" ht="63.75" outlineLevel="3">
      <c r="A610" s="348">
        <f t="shared" si="24"/>
        <v>3201012</v>
      </c>
      <c r="B610" s="228"/>
      <c r="C610" s="349" t="s">
        <v>1827</v>
      </c>
      <c r="D610" s="20">
        <v>78</v>
      </c>
      <c r="E610" s="628" t="s">
        <v>307</v>
      </c>
      <c r="F610" s="371"/>
      <c r="G610" s="371"/>
      <c r="H610" s="122"/>
      <c r="I610" s="122"/>
      <c r="J610" s="21"/>
      <c r="K610" s="140"/>
    </row>
    <row r="611" spans="1:11" s="139" customFormat="1" ht="63.75" outlineLevel="3">
      <c r="A611" s="348">
        <f t="shared" si="24"/>
        <v>3201013</v>
      </c>
      <c r="B611" s="228"/>
      <c r="C611" s="349" t="s">
        <v>1828</v>
      </c>
      <c r="D611" s="20">
        <v>219</v>
      </c>
      <c r="E611" s="628" t="s">
        <v>307</v>
      </c>
      <c r="F611" s="371"/>
      <c r="G611" s="371"/>
      <c r="H611" s="122"/>
      <c r="I611" s="122"/>
      <c r="J611" s="21"/>
      <c r="K611" s="140"/>
    </row>
    <row r="612" spans="1:11" s="139" customFormat="1" ht="51" outlineLevel="3">
      <c r="A612" s="348">
        <f t="shared" si="24"/>
        <v>3201014</v>
      </c>
      <c r="B612" s="228"/>
      <c r="C612" s="22" t="s">
        <v>1829</v>
      </c>
      <c r="D612" s="20">
        <v>40</v>
      </c>
      <c r="E612" s="628" t="s">
        <v>307</v>
      </c>
      <c r="F612" s="371"/>
      <c r="G612" s="371"/>
      <c r="H612" s="122"/>
      <c r="I612" s="122"/>
      <c r="J612" s="21"/>
      <c r="K612" s="140"/>
    </row>
    <row r="613" spans="1:11" s="139" customFormat="1" ht="51" outlineLevel="3">
      <c r="A613" s="348">
        <f t="shared" si="24"/>
        <v>3201015</v>
      </c>
      <c r="B613" s="228"/>
      <c r="C613" s="22" t="s">
        <v>1830</v>
      </c>
      <c r="D613" s="20">
        <v>10</v>
      </c>
      <c r="E613" s="628" t="s">
        <v>307</v>
      </c>
      <c r="F613" s="371"/>
      <c r="G613" s="371"/>
      <c r="H613" s="122"/>
      <c r="I613" s="122"/>
      <c r="J613" s="21"/>
      <c r="K613" s="140"/>
    </row>
    <row r="614" spans="1:11" s="139" customFormat="1" ht="51" outlineLevel="3">
      <c r="A614" s="348">
        <f t="shared" si="24"/>
        <v>3201016</v>
      </c>
      <c r="B614" s="228"/>
      <c r="C614" s="22" t="s">
        <v>1831</v>
      </c>
      <c r="D614" s="20">
        <v>20</v>
      </c>
      <c r="E614" s="628" t="s">
        <v>307</v>
      </c>
      <c r="F614" s="371"/>
      <c r="G614" s="371"/>
      <c r="H614" s="122"/>
      <c r="I614" s="122"/>
      <c r="J614" s="21"/>
      <c r="K614" s="140"/>
    </row>
    <row r="615" spans="1:11" s="139" customFormat="1" ht="18" customHeight="1" outlineLevel="2">
      <c r="A615" s="119">
        <f>A598+500</f>
        <v>3201500</v>
      </c>
      <c r="B615" s="120"/>
      <c r="C615" s="120" t="s">
        <v>710</v>
      </c>
      <c r="D615" s="120"/>
      <c r="E615" s="631"/>
      <c r="F615" s="121"/>
      <c r="G615" s="121"/>
      <c r="H615" s="121"/>
      <c r="I615" s="121"/>
      <c r="J615" s="121"/>
      <c r="K615" s="140"/>
    </row>
    <row r="616" spans="1:11" s="139" customFormat="1" ht="51" outlineLevel="3">
      <c r="A616" s="118">
        <f>A615+1</f>
        <v>3201501</v>
      </c>
      <c r="B616" s="228"/>
      <c r="C616" s="22" t="s">
        <v>1832</v>
      </c>
      <c r="D616" s="350">
        <v>6</v>
      </c>
      <c r="E616" s="632" t="s">
        <v>13</v>
      </c>
      <c r="F616" s="371"/>
      <c r="G616" s="371"/>
      <c r="H616" s="122"/>
      <c r="I616" s="122"/>
      <c r="J616" s="21"/>
      <c r="K616" s="140"/>
    </row>
    <row r="617" spans="1:11" s="139" customFormat="1" ht="51" outlineLevel="3">
      <c r="A617" s="118">
        <f t="shared" si="24"/>
        <v>3201502</v>
      </c>
      <c r="B617" s="228"/>
      <c r="C617" s="22" t="s">
        <v>1833</v>
      </c>
      <c r="D617" s="350">
        <v>13</v>
      </c>
      <c r="E617" s="632" t="s">
        <v>13</v>
      </c>
      <c r="F617" s="371"/>
      <c r="G617" s="371"/>
      <c r="H617" s="122"/>
      <c r="I617" s="122"/>
      <c r="J617" s="21"/>
      <c r="K617" s="140"/>
    </row>
    <row r="618" spans="1:11" s="139" customFormat="1" ht="51" outlineLevel="3">
      <c r="A618" s="118">
        <f t="shared" si="24"/>
        <v>3201503</v>
      </c>
      <c r="B618" s="228"/>
      <c r="C618" s="22" t="s">
        <v>1834</v>
      </c>
      <c r="D618" s="350">
        <v>17</v>
      </c>
      <c r="E618" s="632" t="s">
        <v>13</v>
      </c>
      <c r="F618" s="371"/>
      <c r="G618" s="371"/>
      <c r="H618" s="122"/>
      <c r="I618" s="122"/>
      <c r="J618" s="21"/>
      <c r="K618" s="140"/>
    </row>
    <row r="619" spans="1:11" s="139" customFormat="1" ht="51" outlineLevel="3">
      <c r="A619" s="118">
        <f t="shared" si="24"/>
        <v>3201504</v>
      </c>
      <c r="B619" s="228"/>
      <c r="C619" s="22" t="s">
        <v>1835</v>
      </c>
      <c r="D619" s="350">
        <v>13</v>
      </c>
      <c r="E619" s="632" t="s">
        <v>13</v>
      </c>
      <c r="F619" s="371"/>
      <c r="G619" s="371"/>
      <c r="H619" s="122"/>
      <c r="I619" s="122"/>
      <c r="J619" s="21"/>
      <c r="K619" s="140"/>
    </row>
    <row r="620" spans="1:11" s="139" customFormat="1" ht="51" outlineLevel="3">
      <c r="A620" s="118">
        <f t="shared" si="24"/>
        <v>3201505</v>
      </c>
      <c r="B620" s="228"/>
      <c r="C620" s="22" t="s">
        <v>1836</v>
      </c>
      <c r="D620" s="350">
        <v>6</v>
      </c>
      <c r="E620" s="632" t="s">
        <v>13</v>
      </c>
      <c r="F620" s="371"/>
      <c r="G620" s="371"/>
      <c r="H620" s="122"/>
      <c r="I620" s="122"/>
      <c r="J620" s="21"/>
      <c r="K620" s="140"/>
    </row>
    <row r="621" spans="1:11" s="139" customFormat="1" ht="51" outlineLevel="3">
      <c r="A621" s="118">
        <f t="shared" si="24"/>
        <v>3201506</v>
      </c>
      <c r="B621" s="228"/>
      <c r="C621" s="22" t="s">
        <v>1837</v>
      </c>
      <c r="D621" s="350">
        <v>1</v>
      </c>
      <c r="E621" s="632" t="s">
        <v>13</v>
      </c>
      <c r="F621" s="371"/>
      <c r="G621" s="371"/>
      <c r="H621" s="122"/>
      <c r="I621" s="122"/>
      <c r="J621" s="21"/>
      <c r="K621" s="140"/>
    </row>
    <row r="622" spans="1:11" s="139" customFormat="1" ht="51" outlineLevel="3">
      <c r="A622" s="348">
        <f t="shared" si="24"/>
        <v>3201507</v>
      </c>
      <c r="B622" s="228"/>
      <c r="C622" s="27" t="s">
        <v>1838</v>
      </c>
      <c r="D622" s="20">
        <v>20</v>
      </c>
      <c r="E622" s="628" t="s">
        <v>13</v>
      </c>
      <c r="F622" s="371"/>
      <c r="G622" s="371"/>
      <c r="H622" s="122"/>
      <c r="I622" s="122"/>
      <c r="J622" s="21"/>
      <c r="K622" s="140"/>
    </row>
    <row r="623" spans="1:11" s="139" customFormat="1" ht="51" outlineLevel="3">
      <c r="A623" s="348">
        <f t="shared" si="24"/>
        <v>3201508</v>
      </c>
      <c r="B623" s="228"/>
      <c r="C623" s="27" t="s">
        <v>1839</v>
      </c>
      <c r="D623" s="20">
        <v>3</v>
      </c>
      <c r="E623" s="628" t="s">
        <v>13</v>
      </c>
      <c r="F623" s="371"/>
      <c r="G623" s="371"/>
      <c r="H623" s="122"/>
      <c r="I623" s="122"/>
      <c r="J623" s="21"/>
      <c r="K623" s="140"/>
    </row>
    <row r="624" spans="1:11" s="139" customFormat="1" ht="51" outlineLevel="3">
      <c r="A624" s="348">
        <f t="shared" si="24"/>
        <v>3201509</v>
      </c>
      <c r="B624" s="228"/>
      <c r="C624" s="22" t="s">
        <v>1840</v>
      </c>
      <c r="D624" s="20">
        <v>16</v>
      </c>
      <c r="E624" s="628" t="s">
        <v>13</v>
      </c>
      <c r="F624" s="371"/>
      <c r="G624" s="371"/>
      <c r="H624" s="122"/>
      <c r="I624" s="122"/>
      <c r="J624" s="21"/>
      <c r="K624" s="140"/>
    </row>
    <row r="625" spans="1:11" s="139" customFormat="1" ht="51" outlineLevel="3">
      <c r="A625" s="348">
        <f t="shared" si="24"/>
        <v>3201510</v>
      </c>
      <c r="B625" s="228"/>
      <c r="C625" s="22" t="s">
        <v>1841</v>
      </c>
      <c r="D625" s="20">
        <v>17</v>
      </c>
      <c r="E625" s="628" t="s">
        <v>13</v>
      </c>
      <c r="F625" s="371"/>
      <c r="G625" s="371"/>
      <c r="H625" s="122"/>
      <c r="I625" s="122"/>
      <c r="J625" s="21"/>
      <c r="K625" s="140"/>
    </row>
    <row r="626" spans="1:11" s="139" customFormat="1" ht="51" outlineLevel="3">
      <c r="A626" s="348">
        <f t="shared" si="24"/>
        <v>3201511</v>
      </c>
      <c r="B626" s="228"/>
      <c r="C626" s="22" t="s">
        <v>1842</v>
      </c>
      <c r="D626" s="20">
        <v>62</v>
      </c>
      <c r="E626" s="628" t="s">
        <v>13</v>
      </c>
      <c r="F626" s="371"/>
      <c r="G626" s="371"/>
      <c r="H626" s="122"/>
      <c r="I626" s="122"/>
      <c r="J626" s="21"/>
      <c r="K626" s="140"/>
    </row>
    <row r="627" spans="1:11" s="139" customFormat="1" ht="51" outlineLevel="3">
      <c r="A627" s="348">
        <f t="shared" si="24"/>
        <v>3201512</v>
      </c>
      <c r="B627" s="228"/>
      <c r="C627" s="22" t="s">
        <v>1843</v>
      </c>
      <c r="D627" s="20">
        <v>45</v>
      </c>
      <c r="E627" s="628" t="s">
        <v>13</v>
      </c>
      <c r="F627" s="371"/>
      <c r="G627" s="371"/>
      <c r="H627" s="122"/>
      <c r="I627" s="122"/>
      <c r="J627" s="21"/>
      <c r="K627" s="140"/>
    </row>
    <row r="628" spans="1:11" s="139" customFormat="1" ht="39.75" customHeight="1" outlineLevel="3">
      <c r="A628" s="348">
        <f t="shared" si="24"/>
        <v>3201513</v>
      </c>
      <c r="B628" s="228"/>
      <c r="C628" s="22" t="s">
        <v>1844</v>
      </c>
      <c r="D628" s="125">
        <v>2</v>
      </c>
      <c r="E628" s="628" t="s">
        <v>13</v>
      </c>
      <c r="F628" s="371"/>
      <c r="G628" s="371"/>
      <c r="H628" s="122"/>
      <c r="I628" s="122"/>
      <c r="J628" s="21"/>
      <c r="K628" s="140"/>
    </row>
    <row r="629" spans="1:11" s="139" customFormat="1" ht="40.5" customHeight="1" outlineLevel="3">
      <c r="A629" s="348">
        <f t="shared" si="24"/>
        <v>3201514</v>
      </c>
      <c r="B629" s="228"/>
      <c r="C629" s="22" t="s">
        <v>1845</v>
      </c>
      <c r="D629" s="125">
        <v>2</v>
      </c>
      <c r="E629" s="628" t="s">
        <v>13</v>
      </c>
      <c r="F629" s="371"/>
      <c r="G629" s="371"/>
      <c r="H629" s="122"/>
      <c r="I629" s="122"/>
      <c r="J629" s="21"/>
      <c r="K629" s="140"/>
    </row>
    <row r="630" spans="1:11" s="139" customFormat="1" ht="51" outlineLevel="3">
      <c r="A630" s="348">
        <f t="shared" si="24"/>
        <v>3201515</v>
      </c>
      <c r="B630" s="228"/>
      <c r="C630" s="22" t="s">
        <v>1846</v>
      </c>
      <c r="D630" s="125">
        <v>4</v>
      </c>
      <c r="E630" s="628" t="s">
        <v>13</v>
      </c>
      <c r="F630" s="371"/>
      <c r="G630" s="371"/>
      <c r="H630" s="122"/>
      <c r="I630" s="122"/>
      <c r="J630" s="21"/>
      <c r="K630" s="140"/>
    </row>
    <row r="631" spans="1:11" s="139" customFormat="1" ht="51" outlineLevel="3">
      <c r="A631" s="348">
        <f t="shared" si="24"/>
        <v>3201516</v>
      </c>
      <c r="B631" s="228"/>
      <c r="C631" s="22" t="s">
        <v>1847</v>
      </c>
      <c r="D631" s="125">
        <v>1</v>
      </c>
      <c r="E631" s="628" t="s">
        <v>13</v>
      </c>
      <c r="F631" s="371"/>
      <c r="G631" s="371"/>
      <c r="H631" s="122"/>
      <c r="I631" s="122"/>
      <c r="J631" s="21"/>
      <c r="K631" s="140"/>
    </row>
    <row r="632" spans="1:11" s="139" customFormat="1" ht="51" outlineLevel="3">
      <c r="A632" s="348">
        <f t="shared" si="24"/>
        <v>3201517</v>
      </c>
      <c r="B632" s="228"/>
      <c r="C632" s="22" t="s">
        <v>1848</v>
      </c>
      <c r="D632" s="125">
        <v>3</v>
      </c>
      <c r="E632" s="628" t="s">
        <v>13</v>
      </c>
      <c r="F632" s="371"/>
      <c r="G632" s="371"/>
      <c r="H632" s="122"/>
      <c r="I632" s="122"/>
      <c r="J632" s="21"/>
      <c r="K632" s="140"/>
    </row>
    <row r="633" spans="1:11" s="139" customFormat="1" ht="18" customHeight="1" outlineLevel="2">
      <c r="A633" s="119">
        <f>A615+500</f>
        <v>3202000</v>
      </c>
      <c r="B633" s="120"/>
      <c r="C633" s="120" t="s">
        <v>711</v>
      </c>
      <c r="D633" s="120"/>
      <c r="E633" s="631"/>
      <c r="F633" s="121"/>
      <c r="G633" s="121"/>
      <c r="H633" s="121"/>
      <c r="I633" s="121"/>
      <c r="J633" s="121"/>
      <c r="K633" s="140"/>
    </row>
    <row r="634" spans="1:11" s="139" customFormat="1" ht="51" outlineLevel="3">
      <c r="A634" s="348">
        <f>A633+1</f>
        <v>3202001</v>
      </c>
      <c r="B634" s="228"/>
      <c r="C634" s="22" t="s">
        <v>1849</v>
      </c>
      <c r="D634" s="125">
        <v>2</v>
      </c>
      <c r="E634" s="628" t="s">
        <v>13</v>
      </c>
      <c r="F634" s="371"/>
      <c r="G634" s="371"/>
      <c r="H634" s="122"/>
      <c r="I634" s="122"/>
      <c r="J634" s="21"/>
      <c r="K634" s="140"/>
    </row>
    <row r="635" spans="1:11" s="139" customFormat="1" ht="51" outlineLevel="3">
      <c r="A635" s="348">
        <f t="shared" ref="A635:A645" si="25">A634+1</f>
        <v>3202002</v>
      </c>
      <c r="B635" s="228"/>
      <c r="C635" s="22" t="s">
        <v>1850</v>
      </c>
      <c r="D635" s="125">
        <v>2</v>
      </c>
      <c r="E635" s="628" t="s">
        <v>13</v>
      </c>
      <c r="F635" s="371"/>
      <c r="G635" s="371"/>
      <c r="H635" s="122"/>
      <c r="I635" s="122"/>
      <c r="J635" s="21"/>
      <c r="K635" s="140"/>
    </row>
    <row r="636" spans="1:11" s="139" customFormat="1" ht="51" outlineLevel="3">
      <c r="A636" s="348">
        <f t="shared" si="25"/>
        <v>3202003</v>
      </c>
      <c r="B636" s="228"/>
      <c r="C636" s="22" t="s">
        <v>1851</v>
      </c>
      <c r="D636" s="125">
        <v>2</v>
      </c>
      <c r="E636" s="628" t="s">
        <v>13</v>
      </c>
      <c r="F636" s="371"/>
      <c r="G636" s="371"/>
      <c r="H636" s="122"/>
      <c r="I636" s="122"/>
      <c r="J636" s="21"/>
      <c r="K636" s="140"/>
    </row>
    <row r="637" spans="1:11" s="139" customFormat="1" ht="51" outlineLevel="3">
      <c r="A637" s="348">
        <f t="shared" si="25"/>
        <v>3202004</v>
      </c>
      <c r="B637" s="228"/>
      <c r="C637" s="22" t="s">
        <v>1852</v>
      </c>
      <c r="D637" s="125">
        <v>1</v>
      </c>
      <c r="E637" s="628" t="s">
        <v>13</v>
      </c>
      <c r="F637" s="371"/>
      <c r="G637" s="371"/>
      <c r="H637" s="122"/>
      <c r="I637" s="122"/>
      <c r="J637" s="21"/>
      <c r="K637" s="140"/>
    </row>
    <row r="638" spans="1:11" s="139" customFormat="1" ht="51" outlineLevel="3">
      <c r="A638" s="348">
        <f t="shared" si="25"/>
        <v>3202005</v>
      </c>
      <c r="B638" s="228"/>
      <c r="C638" s="22" t="s">
        <v>1853</v>
      </c>
      <c r="D638" s="125">
        <v>1</v>
      </c>
      <c r="E638" s="628" t="s">
        <v>13</v>
      </c>
      <c r="F638" s="371"/>
      <c r="G638" s="371"/>
      <c r="H638" s="122"/>
      <c r="I638" s="122"/>
      <c r="J638" s="21"/>
      <c r="K638" s="140"/>
    </row>
    <row r="639" spans="1:11" s="139" customFormat="1" ht="51" outlineLevel="3">
      <c r="A639" s="348">
        <f t="shared" si="25"/>
        <v>3202006</v>
      </c>
      <c r="B639" s="228"/>
      <c r="C639" s="22" t="s">
        <v>1854</v>
      </c>
      <c r="D639" s="125">
        <v>1</v>
      </c>
      <c r="E639" s="628" t="s">
        <v>13</v>
      </c>
      <c r="F639" s="371"/>
      <c r="G639" s="371"/>
      <c r="H639" s="122"/>
      <c r="I639" s="122"/>
      <c r="J639" s="21"/>
      <c r="K639" s="140"/>
    </row>
    <row r="640" spans="1:11" s="139" customFormat="1" ht="51" outlineLevel="3">
      <c r="A640" s="348">
        <f t="shared" si="25"/>
        <v>3202007</v>
      </c>
      <c r="B640" s="228"/>
      <c r="C640" s="22" t="s">
        <v>1855</v>
      </c>
      <c r="D640" s="125">
        <v>11</v>
      </c>
      <c r="E640" s="628" t="s">
        <v>13</v>
      </c>
      <c r="F640" s="371"/>
      <c r="G640" s="371"/>
      <c r="H640" s="122"/>
      <c r="I640" s="122"/>
      <c r="J640" s="21"/>
      <c r="K640" s="140"/>
    </row>
    <row r="641" spans="1:11" s="139" customFormat="1" ht="51" outlineLevel="3">
      <c r="A641" s="348">
        <f t="shared" si="25"/>
        <v>3202008</v>
      </c>
      <c r="B641" s="228"/>
      <c r="C641" s="22" t="s">
        <v>1856</v>
      </c>
      <c r="D641" s="125">
        <v>2</v>
      </c>
      <c r="E641" s="628" t="s">
        <v>13</v>
      </c>
      <c r="F641" s="371"/>
      <c r="G641" s="371"/>
      <c r="H641" s="122"/>
      <c r="I641" s="122"/>
      <c r="J641" s="21"/>
      <c r="K641" s="140"/>
    </row>
    <row r="642" spans="1:11" s="139" customFormat="1" ht="38.25" customHeight="1" outlineLevel="3">
      <c r="A642" s="118">
        <f t="shared" si="25"/>
        <v>3202009</v>
      </c>
      <c r="B642" s="228"/>
      <c r="C642" s="29" t="s">
        <v>1698</v>
      </c>
      <c r="D642" s="227">
        <v>4</v>
      </c>
      <c r="E642" s="632" t="s">
        <v>13</v>
      </c>
      <c r="F642" s="371"/>
      <c r="G642" s="371"/>
      <c r="H642" s="122"/>
      <c r="I642" s="122"/>
      <c r="J642" s="21"/>
      <c r="K642" s="140"/>
    </row>
    <row r="643" spans="1:11" s="139" customFormat="1" ht="63.75" outlineLevel="3">
      <c r="A643" s="348">
        <f t="shared" si="25"/>
        <v>3202010</v>
      </c>
      <c r="B643" s="228"/>
      <c r="C643" s="22" t="s">
        <v>1857</v>
      </c>
      <c r="D643" s="125">
        <v>1</v>
      </c>
      <c r="E643" s="628" t="s">
        <v>13</v>
      </c>
      <c r="F643" s="371"/>
      <c r="G643" s="371"/>
      <c r="H643" s="122"/>
      <c r="I643" s="122"/>
      <c r="J643" s="21"/>
      <c r="K643" s="140"/>
    </row>
    <row r="644" spans="1:11" s="139" customFormat="1" ht="63.75" outlineLevel="3">
      <c r="A644" s="348">
        <f t="shared" si="25"/>
        <v>3202011</v>
      </c>
      <c r="B644" s="228"/>
      <c r="C644" s="22" t="s">
        <v>1858</v>
      </c>
      <c r="D644" s="125">
        <v>2</v>
      </c>
      <c r="E644" s="628" t="s">
        <v>13</v>
      </c>
      <c r="F644" s="371"/>
      <c r="G644" s="371"/>
      <c r="H644" s="122"/>
      <c r="I644" s="122"/>
      <c r="J644" s="21"/>
      <c r="K644" s="140"/>
    </row>
    <row r="645" spans="1:11" s="139" customFormat="1" ht="63.75" outlineLevel="3">
      <c r="A645" s="348">
        <f t="shared" si="25"/>
        <v>3202012</v>
      </c>
      <c r="B645" s="228"/>
      <c r="C645" s="22" t="s">
        <v>1859</v>
      </c>
      <c r="D645" s="125">
        <v>1</v>
      </c>
      <c r="E645" s="628" t="s">
        <v>13</v>
      </c>
      <c r="F645" s="371"/>
      <c r="G645" s="371"/>
      <c r="H645" s="122"/>
      <c r="I645" s="122"/>
      <c r="J645" s="21"/>
      <c r="K645" s="140"/>
    </row>
    <row r="646" spans="1:11" s="139" customFormat="1" ht="18" customHeight="1" outlineLevel="2">
      <c r="A646" s="119">
        <f>A633+500</f>
        <v>3202500</v>
      </c>
      <c r="B646" s="120"/>
      <c r="C646" s="120" t="s">
        <v>712</v>
      </c>
      <c r="D646" s="120"/>
      <c r="E646" s="631"/>
      <c r="F646" s="121"/>
      <c r="G646" s="121"/>
      <c r="H646" s="121"/>
      <c r="I646" s="121"/>
      <c r="J646" s="121"/>
      <c r="K646" s="140"/>
    </row>
    <row r="647" spans="1:11" s="139" customFormat="1" ht="51" outlineLevel="3">
      <c r="A647" s="118">
        <f>A646+1</f>
        <v>3202501</v>
      </c>
      <c r="B647" s="31"/>
      <c r="C647" s="27" t="s">
        <v>1860</v>
      </c>
      <c r="D647" s="24">
        <v>5</v>
      </c>
      <c r="E647" s="632" t="s">
        <v>13</v>
      </c>
      <c r="F647" s="371"/>
      <c r="G647" s="371"/>
      <c r="H647" s="122"/>
      <c r="I647" s="122"/>
      <c r="J647" s="21"/>
      <c r="K647" s="140"/>
    </row>
    <row r="648" spans="1:11" s="139" customFormat="1" ht="76.5" outlineLevel="3">
      <c r="A648" s="118">
        <f t="shared" ref="A648:A686" si="26">A647+1</f>
        <v>3202502</v>
      </c>
      <c r="B648" s="31"/>
      <c r="C648" s="19" t="s">
        <v>1699</v>
      </c>
      <c r="D648" s="24">
        <v>2</v>
      </c>
      <c r="E648" s="632" t="s">
        <v>13</v>
      </c>
      <c r="F648" s="371"/>
      <c r="G648" s="371"/>
      <c r="H648" s="122"/>
      <c r="I648" s="122"/>
      <c r="J648" s="21"/>
      <c r="K648" s="140"/>
    </row>
    <row r="649" spans="1:11" s="139" customFormat="1" ht="24.75" customHeight="1" outlineLevel="3">
      <c r="A649" s="118">
        <f t="shared" si="26"/>
        <v>3202503</v>
      </c>
      <c r="B649" s="228"/>
      <c r="C649" s="22" t="s">
        <v>1861</v>
      </c>
      <c r="D649" s="20">
        <v>3</v>
      </c>
      <c r="E649" s="628" t="s">
        <v>13</v>
      </c>
      <c r="F649" s="371"/>
      <c r="G649" s="371"/>
      <c r="H649" s="122"/>
      <c r="I649" s="122"/>
      <c r="J649" s="21"/>
      <c r="K649" s="140"/>
    </row>
    <row r="650" spans="1:11" s="139" customFormat="1" ht="24.75" customHeight="1" outlineLevel="3">
      <c r="A650" s="118">
        <f t="shared" si="26"/>
        <v>3202504</v>
      </c>
      <c r="B650" s="228"/>
      <c r="C650" s="22" t="s">
        <v>1862</v>
      </c>
      <c r="D650" s="20">
        <v>11</v>
      </c>
      <c r="E650" s="628" t="s">
        <v>13</v>
      </c>
      <c r="F650" s="371"/>
      <c r="G650" s="371"/>
      <c r="H650" s="122"/>
      <c r="I650" s="122"/>
      <c r="J650" s="21"/>
      <c r="K650" s="140"/>
    </row>
    <row r="651" spans="1:11" s="139" customFormat="1" ht="24.75" customHeight="1" outlineLevel="3">
      <c r="A651" s="118">
        <f t="shared" si="26"/>
        <v>3202505</v>
      </c>
      <c r="B651" s="228"/>
      <c r="C651" s="22" t="s">
        <v>1863</v>
      </c>
      <c r="D651" s="20">
        <v>4</v>
      </c>
      <c r="E651" s="628" t="s">
        <v>13</v>
      </c>
      <c r="F651" s="371"/>
      <c r="G651" s="371"/>
      <c r="H651" s="122"/>
      <c r="I651" s="122"/>
      <c r="J651" s="21"/>
      <c r="K651" s="140"/>
    </row>
    <row r="652" spans="1:11" s="139" customFormat="1" ht="25.5" outlineLevel="3">
      <c r="A652" s="348">
        <f t="shared" si="26"/>
        <v>3202506</v>
      </c>
      <c r="B652" s="228"/>
      <c r="C652" s="22" t="s">
        <v>1864</v>
      </c>
      <c r="D652" s="20">
        <v>1</v>
      </c>
      <c r="E652" s="628" t="s">
        <v>13</v>
      </c>
      <c r="F652" s="371"/>
      <c r="G652" s="371"/>
      <c r="H652" s="122"/>
      <c r="I652" s="122"/>
      <c r="J652" s="21"/>
      <c r="K652" s="140"/>
    </row>
    <row r="653" spans="1:11" s="139" customFormat="1" ht="25.5" outlineLevel="3">
      <c r="A653" s="348">
        <f t="shared" si="26"/>
        <v>3202507</v>
      </c>
      <c r="B653" s="228"/>
      <c r="C653" s="22" t="s">
        <v>1865</v>
      </c>
      <c r="D653" s="20">
        <v>13</v>
      </c>
      <c r="E653" s="628" t="s">
        <v>13</v>
      </c>
      <c r="F653" s="371"/>
      <c r="G653" s="371"/>
      <c r="H653" s="122"/>
      <c r="I653" s="122"/>
      <c r="J653" s="21"/>
      <c r="K653" s="140"/>
    </row>
    <row r="654" spans="1:11" s="139" customFormat="1" ht="25.5" outlineLevel="3">
      <c r="A654" s="348">
        <f t="shared" si="26"/>
        <v>3202508</v>
      </c>
      <c r="B654" s="228"/>
      <c r="C654" s="22" t="s">
        <v>1866</v>
      </c>
      <c r="D654" s="20">
        <v>5</v>
      </c>
      <c r="E654" s="628" t="s">
        <v>13</v>
      </c>
      <c r="F654" s="371"/>
      <c r="G654" s="371"/>
      <c r="H654" s="122"/>
      <c r="I654" s="122"/>
      <c r="J654" s="21"/>
      <c r="K654" s="140"/>
    </row>
    <row r="655" spans="1:11" s="139" customFormat="1" ht="25.5" outlineLevel="3">
      <c r="A655" s="348">
        <f t="shared" si="26"/>
        <v>3202509</v>
      </c>
      <c r="B655" s="228"/>
      <c r="C655" s="22" t="s">
        <v>1867</v>
      </c>
      <c r="D655" s="20">
        <v>31</v>
      </c>
      <c r="E655" s="628" t="s">
        <v>13</v>
      </c>
      <c r="F655" s="371"/>
      <c r="G655" s="371"/>
      <c r="H655" s="122"/>
      <c r="I655" s="122"/>
      <c r="J655" s="21"/>
      <c r="K655" s="140"/>
    </row>
    <row r="656" spans="1:11" s="139" customFormat="1" ht="25.5" outlineLevel="3">
      <c r="A656" s="348">
        <f t="shared" si="26"/>
        <v>3202510</v>
      </c>
      <c r="B656" s="228"/>
      <c r="C656" s="22" t="s">
        <v>1868</v>
      </c>
      <c r="D656" s="20">
        <v>38</v>
      </c>
      <c r="E656" s="628" t="s">
        <v>13</v>
      </c>
      <c r="F656" s="371"/>
      <c r="G656" s="371"/>
      <c r="H656" s="122"/>
      <c r="I656" s="122"/>
      <c r="J656" s="21"/>
      <c r="K656" s="140"/>
    </row>
    <row r="657" spans="1:11" s="139" customFormat="1" ht="38.25" outlineLevel="3">
      <c r="A657" s="348">
        <f t="shared" si="26"/>
        <v>3202511</v>
      </c>
      <c r="B657" s="228"/>
      <c r="C657" s="27" t="s">
        <v>1869</v>
      </c>
      <c r="D657" s="227">
        <v>51</v>
      </c>
      <c r="E657" s="632" t="s">
        <v>13</v>
      </c>
      <c r="F657" s="371"/>
      <c r="G657" s="371"/>
      <c r="H657" s="122"/>
      <c r="I657" s="122"/>
      <c r="J657" s="21"/>
      <c r="K657" s="140"/>
    </row>
    <row r="658" spans="1:11" s="139" customFormat="1" ht="38.25" outlineLevel="3">
      <c r="A658" s="348">
        <f t="shared" si="26"/>
        <v>3202512</v>
      </c>
      <c r="B658" s="228"/>
      <c r="C658" s="27" t="s">
        <v>1870</v>
      </c>
      <c r="D658" s="227">
        <v>17</v>
      </c>
      <c r="E658" s="632" t="s">
        <v>13</v>
      </c>
      <c r="F658" s="371"/>
      <c r="G658" s="371"/>
      <c r="H658" s="122"/>
      <c r="I658" s="122"/>
      <c r="J658" s="21"/>
      <c r="K658" s="140"/>
    </row>
    <row r="659" spans="1:11" s="139" customFormat="1" ht="38.25" outlineLevel="3">
      <c r="A659" s="348">
        <f t="shared" si="26"/>
        <v>3202513</v>
      </c>
      <c r="B659" s="228"/>
      <c r="C659" s="27" t="s">
        <v>1871</v>
      </c>
      <c r="D659" s="227">
        <v>5</v>
      </c>
      <c r="E659" s="632" t="s">
        <v>13</v>
      </c>
      <c r="F659" s="371"/>
      <c r="G659" s="371"/>
      <c r="H659" s="122"/>
      <c r="I659" s="122"/>
      <c r="J659" s="21"/>
      <c r="K659" s="140"/>
    </row>
    <row r="660" spans="1:11" s="139" customFormat="1" ht="38.25" outlineLevel="3">
      <c r="A660" s="348">
        <f t="shared" si="26"/>
        <v>3202514</v>
      </c>
      <c r="B660" s="228"/>
      <c r="C660" s="22" t="s">
        <v>1872</v>
      </c>
      <c r="D660" s="20">
        <v>74</v>
      </c>
      <c r="E660" s="628" t="s">
        <v>13</v>
      </c>
      <c r="F660" s="371"/>
      <c r="G660" s="371"/>
      <c r="H660" s="122"/>
      <c r="I660" s="122"/>
      <c r="J660" s="21"/>
      <c r="K660" s="140"/>
    </row>
    <row r="661" spans="1:11" s="139" customFormat="1" ht="38.25" outlineLevel="3">
      <c r="A661" s="348">
        <f t="shared" si="26"/>
        <v>3202515</v>
      </c>
      <c r="B661" s="228"/>
      <c r="C661" s="22" t="s">
        <v>1873</v>
      </c>
      <c r="D661" s="20">
        <v>26</v>
      </c>
      <c r="E661" s="628" t="s">
        <v>13</v>
      </c>
      <c r="F661" s="371"/>
      <c r="G661" s="371"/>
      <c r="H661" s="122"/>
      <c r="I661" s="122"/>
      <c r="J661" s="21"/>
      <c r="K661" s="140"/>
    </row>
    <row r="662" spans="1:11" s="139" customFormat="1" ht="89.25" outlineLevel="3">
      <c r="A662" s="348">
        <f t="shared" si="26"/>
        <v>3202516</v>
      </c>
      <c r="B662" s="228"/>
      <c r="C662" s="22" t="s">
        <v>1874</v>
      </c>
      <c r="D662" s="227">
        <v>2</v>
      </c>
      <c r="E662" s="632" t="s">
        <v>13</v>
      </c>
      <c r="F662" s="371"/>
      <c r="G662" s="371"/>
      <c r="H662" s="122"/>
      <c r="I662" s="122"/>
      <c r="J662" s="21"/>
      <c r="K662" s="140"/>
    </row>
    <row r="663" spans="1:11" s="139" customFormat="1" ht="89.25" outlineLevel="3">
      <c r="A663" s="348">
        <f t="shared" si="26"/>
        <v>3202517</v>
      </c>
      <c r="B663" s="228"/>
      <c r="C663" s="22" t="s">
        <v>1875</v>
      </c>
      <c r="D663" s="227">
        <v>3</v>
      </c>
      <c r="E663" s="632" t="s">
        <v>13</v>
      </c>
      <c r="F663" s="371"/>
      <c r="G663" s="371"/>
      <c r="H663" s="122"/>
      <c r="I663" s="122"/>
      <c r="J663" s="21"/>
      <c r="K663" s="140"/>
    </row>
    <row r="664" spans="1:11" s="139" customFormat="1" ht="25.5" outlineLevel="3">
      <c r="A664" s="348">
        <f t="shared" si="26"/>
        <v>3202518</v>
      </c>
      <c r="B664" s="228"/>
      <c r="C664" s="22" t="s">
        <v>1876</v>
      </c>
      <c r="D664" s="20">
        <v>68</v>
      </c>
      <c r="E664" s="628" t="s">
        <v>13</v>
      </c>
      <c r="F664" s="371"/>
      <c r="G664" s="371"/>
      <c r="H664" s="122"/>
      <c r="I664" s="122"/>
      <c r="J664" s="21"/>
      <c r="K664" s="140"/>
    </row>
    <row r="665" spans="1:11" s="139" customFormat="1" ht="25.5" outlineLevel="3">
      <c r="A665" s="348">
        <f t="shared" si="26"/>
        <v>3202519</v>
      </c>
      <c r="B665" s="228"/>
      <c r="C665" s="22" t="s">
        <v>1877</v>
      </c>
      <c r="D665" s="20">
        <v>5</v>
      </c>
      <c r="E665" s="628" t="s">
        <v>13</v>
      </c>
      <c r="F665" s="371"/>
      <c r="G665" s="371"/>
      <c r="H665" s="122"/>
      <c r="I665" s="122"/>
      <c r="J665" s="21"/>
      <c r="K665" s="140"/>
    </row>
    <row r="666" spans="1:11" s="139" customFormat="1" ht="25.5" outlineLevel="3">
      <c r="A666" s="348">
        <f t="shared" si="26"/>
        <v>3202520</v>
      </c>
      <c r="B666" s="228"/>
      <c r="C666" s="22" t="s">
        <v>1878</v>
      </c>
      <c r="D666" s="227">
        <v>12</v>
      </c>
      <c r="E666" s="632" t="s">
        <v>13</v>
      </c>
      <c r="F666" s="371"/>
      <c r="G666" s="371"/>
      <c r="H666" s="122"/>
      <c r="I666" s="122"/>
      <c r="J666" s="21"/>
      <c r="K666" s="140"/>
    </row>
    <row r="667" spans="1:11" s="139" customFormat="1" ht="25.5" outlineLevel="3">
      <c r="A667" s="348">
        <f t="shared" si="26"/>
        <v>3202521</v>
      </c>
      <c r="B667" s="228"/>
      <c r="C667" s="22" t="s">
        <v>1879</v>
      </c>
      <c r="D667" s="227">
        <v>10</v>
      </c>
      <c r="E667" s="632" t="s">
        <v>13</v>
      </c>
      <c r="F667" s="371"/>
      <c r="G667" s="371"/>
      <c r="H667" s="122"/>
      <c r="I667" s="122"/>
      <c r="J667" s="21"/>
      <c r="K667" s="140"/>
    </row>
    <row r="668" spans="1:11" s="139" customFormat="1" ht="25.5" outlineLevel="3">
      <c r="A668" s="348">
        <f t="shared" si="26"/>
        <v>3202522</v>
      </c>
      <c r="B668" s="228"/>
      <c r="C668" s="22" t="s">
        <v>1880</v>
      </c>
      <c r="D668" s="227">
        <v>8</v>
      </c>
      <c r="E668" s="632" t="s">
        <v>13</v>
      </c>
      <c r="F668" s="371"/>
      <c r="G668" s="371"/>
      <c r="H668" s="122"/>
      <c r="I668" s="122"/>
      <c r="J668" s="21"/>
      <c r="K668" s="140"/>
    </row>
    <row r="669" spans="1:11" s="139" customFormat="1" ht="25.5" outlineLevel="3">
      <c r="A669" s="348">
        <f t="shared" si="26"/>
        <v>3202523</v>
      </c>
      <c r="B669" s="228"/>
      <c r="C669" s="22" t="s">
        <v>1881</v>
      </c>
      <c r="D669" s="227">
        <v>1</v>
      </c>
      <c r="E669" s="632" t="s">
        <v>13</v>
      </c>
      <c r="F669" s="371"/>
      <c r="G669" s="371"/>
      <c r="H669" s="122"/>
      <c r="I669" s="122"/>
      <c r="J669" s="21"/>
      <c r="K669" s="140"/>
    </row>
    <row r="670" spans="1:11" s="139" customFormat="1" ht="38.25" outlineLevel="3">
      <c r="A670" s="118">
        <f t="shared" si="26"/>
        <v>3202524</v>
      </c>
      <c r="B670" s="228"/>
      <c r="C670" s="225" t="s">
        <v>1700</v>
      </c>
      <c r="D670" s="227">
        <v>8</v>
      </c>
      <c r="E670" s="632" t="s">
        <v>13</v>
      </c>
      <c r="F670" s="371"/>
      <c r="G670" s="371"/>
      <c r="H670" s="122"/>
      <c r="I670" s="122"/>
      <c r="J670" s="21"/>
      <c r="K670" s="140"/>
    </row>
    <row r="671" spans="1:11" s="139" customFormat="1" ht="63.75" outlineLevel="3">
      <c r="A671" s="118">
        <f t="shared" si="26"/>
        <v>3202525</v>
      </c>
      <c r="B671" s="228"/>
      <c r="C671" s="22" t="s">
        <v>1882</v>
      </c>
      <c r="D671" s="20">
        <v>2</v>
      </c>
      <c r="E671" s="628" t="s">
        <v>13</v>
      </c>
      <c r="F671" s="371"/>
      <c r="G671" s="371"/>
      <c r="H671" s="122"/>
      <c r="I671" s="122"/>
      <c r="J671" s="21"/>
      <c r="K671" s="140"/>
    </row>
    <row r="672" spans="1:11" s="139" customFormat="1" ht="63.75" outlineLevel="3">
      <c r="A672" s="118">
        <f t="shared" si="26"/>
        <v>3202526</v>
      </c>
      <c r="B672" s="228"/>
      <c r="C672" s="22" t="s">
        <v>1883</v>
      </c>
      <c r="D672" s="20">
        <v>2</v>
      </c>
      <c r="E672" s="628" t="s">
        <v>13</v>
      </c>
      <c r="F672" s="371"/>
      <c r="G672" s="371"/>
      <c r="H672" s="122"/>
      <c r="I672" s="122"/>
      <c r="J672" s="21"/>
      <c r="K672" s="140"/>
    </row>
    <row r="673" spans="1:11" s="139" customFormat="1" ht="63.75" outlineLevel="3">
      <c r="A673" s="118">
        <f t="shared" si="26"/>
        <v>3202527</v>
      </c>
      <c r="B673" s="228"/>
      <c r="C673" s="22" t="s">
        <v>1884</v>
      </c>
      <c r="D673" s="20">
        <v>1</v>
      </c>
      <c r="E673" s="628" t="s">
        <v>13</v>
      </c>
      <c r="F673" s="371"/>
      <c r="G673" s="371"/>
      <c r="H673" s="122"/>
      <c r="I673" s="122"/>
      <c r="J673" s="21"/>
      <c r="K673" s="140"/>
    </row>
    <row r="674" spans="1:11" s="139" customFormat="1" ht="63.75" outlineLevel="3">
      <c r="A674" s="118">
        <f t="shared" si="26"/>
        <v>3202528</v>
      </c>
      <c r="B674" s="228"/>
      <c r="C674" s="22" t="s">
        <v>1885</v>
      </c>
      <c r="D674" s="20">
        <v>1</v>
      </c>
      <c r="E674" s="628" t="s">
        <v>13</v>
      </c>
      <c r="F674" s="371"/>
      <c r="G674" s="371"/>
      <c r="H674" s="122"/>
      <c r="I674" s="122"/>
      <c r="J674" s="21"/>
      <c r="K674" s="140"/>
    </row>
    <row r="675" spans="1:11" s="139" customFormat="1" ht="76.5" outlineLevel="3">
      <c r="A675" s="118">
        <f t="shared" si="26"/>
        <v>3202529</v>
      </c>
      <c r="B675" s="228"/>
      <c r="C675" s="22" t="s">
        <v>1886</v>
      </c>
      <c r="D675" s="20">
        <v>1</v>
      </c>
      <c r="E675" s="628" t="s">
        <v>13</v>
      </c>
      <c r="F675" s="371"/>
      <c r="G675" s="371"/>
      <c r="H675" s="122"/>
      <c r="I675" s="122"/>
      <c r="J675" s="21"/>
      <c r="K675" s="140"/>
    </row>
    <row r="676" spans="1:11" s="139" customFormat="1" ht="76.5" outlineLevel="3">
      <c r="A676" s="118">
        <f t="shared" si="26"/>
        <v>3202530</v>
      </c>
      <c r="B676" s="228"/>
      <c r="C676" s="22" t="s">
        <v>1887</v>
      </c>
      <c r="D676" s="20">
        <v>1</v>
      </c>
      <c r="E676" s="628" t="s">
        <v>13</v>
      </c>
      <c r="F676" s="371"/>
      <c r="G676" s="371"/>
      <c r="H676" s="122"/>
      <c r="I676" s="122"/>
      <c r="J676" s="21"/>
      <c r="K676" s="140"/>
    </row>
    <row r="677" spans="1:11" s="139" customFormat="1" ht="76.5" outlineLevel="3">
      <c r="A677" s="118">
        <f t="shared" si="26"/>
        <v>3202531</v>
      </c>
      <c r="B677" s="228"/>
      <c r="C677" s="22" t="s">
        <v>1888</v>
      </c>
      <c r="D677" s="20">
        <v>2</v>
      </c>
      <c r="E677" s="628" t="s">
        <v>13</v>
      </c>
      <c r="F677" s="371"/>
      <c r="G677" s="371"/>
      <c r="H677" s="122"/>
      <c r="I677" s="122"/>
      <c r="J677" s="21"/>
      <c r="K677" s="140"/>
    </row>
    <row r="678" spans="1:11" s="139" customFormat="1" ht="76.5" outlineLevel="3">
      <c r="A678" s="118">
        <f t="shared" si="26"/>
        <v>3202532</v>
      </c>
      <c r="B678" s="228"/>
      <c r="C678" s="22" t="s">
        <v>1889</v>
      </c>
      <c r="D678" s="20">
        <v>1</v>
      </c>
      <c r="E678" s="628" t="s">
        <v>13</v>
      </c>
      <c r="F678" s="371"/>
      <c r="G678" s="371"/>
      <c r="H678" s="122"/>
      <c r="I678" s="122"/>
      <c r="J678" s="21"/>
      <c r="K678" s="140"/>
    </row>
    <row r="679" spans="1:11" s="139" customFormat="1" ht="63.75" outlineLevel="3">
      <c r="A679" s="118">
        <f t="shared" si="26"/>
        <v>3202533</v>
      </c>
      <c r="B679" s="228"/>
      <c r="C679" s="22" t="s">
        <v>1890</v>
      </c>
      <c r="D679" s="20">
        <v>3</v>
      </c>
      <c r="E679" s="628" t="s">
        <v>13</v>
      </c>
      <c r="F679" s="371"/>
      <c r="G679" s="371"/>
      <c r="H679" s="122"/>
      <c r="I679" s="122"/>
      <c r="J679" s="21"/>
      <c r="K679" s="140"/>
    </row>
    <row r="680" spans="1:11" s="139" customFormat="1" ht="63.75" outlineLevel="3">
      <c r="A680" s="118">
        <f t="shared" si="26"/>
        <v>3202534</v>
      </c>
      <c r="B680" s="228"/>
      <c r="C680" s="22" t="s">
        <v>1891</v>
      </c>
      <c r="D680" s="20">
        <v>4</v>
      </c>
      <c r="E680" s="628" t="s">
        <v>13</v>
      </c>
      <c r="F680" s="371"/>
      <c r="G680" s="371"/>
      <c r="H680" s="122"/>
      <c r="I680" s="122"/>
      <c r="J680" s="21"/>
      <c r="K680" s="140"/>
    </row>
    <row r="681" spans="1:11" s="139" customFormat="1" ht="38.25" outlineLevel="3">
      <c r="A681" s="118">
        <f t="shared" si="26"/>
        <v>3202535</v>
      </c>
      <c r="B681" s="228"/>
      <c r="C681" s="22" t="s">
        <v>1892</v>
      </c>
      <c r="D681" s="20">
        <v>17</v>
      </c>
      <c r="E681" s="628" t="s">
        <v>13</v>
      </c>
      <c r="F681" s="371"/>
      <c r="G681" s="371"/>
      <c r="H681" s="122"/>
      <c r="I681" s="122"/>
      <c r="J681" s="21"/>
      <c r="K681" s="140"/>
    </row>
    <row r="682" spans="1:11" s="139" customFormat="1" ht="38.25" outlineLevel="3">
      <c r="A682" s="118">
        <f t="shared" si="26"/>
        <v>3202536</v>
      </c>
      <c r="B682" s="228"/>
      <c r="C682" s="22" t="s">
        <v>1893</v>
      </c>
      <c r="D682" s="20">
        <v>16</v>
      </c>
      <c r="E682" s="628" t="s">
        <v>13</v>
      </c>
      <c r="F682" s="371"/>
      <c r="G682" s="371"/>
      <c r="H682" s="122"/>
      <c r="I682" s="122"/>
      <c r="J682" s="21"/>
      <c r="K682" s="140"/>
    </row>
    <row r="683" spans="1:11" s="139" customFormat="1" ht="38.25" outlineLevel="3">
      <c r="A683" s="118">
        <f t="shared" si="26"/>
        <v>3202537</v>
      </c>
      <c r="B683" s="228"/>
      <c r="C683" s="22" t="s">
        <v>1894</v>
      </c>
      <c r="D683" s="20">
        <v>62</v>
      </c>
      <c r="E683" s="628" t="s">
        <v>13</v>
      </c>
      <c r="F683" s="371"/>
      <c r="G683" s="371"/>
      <c r="H683" s="122"/>
      <c r="I683" s="122"/>
      <c r="J683" s="21"/>
      <c r="K683" s="140"/>
    </row>
    <row r="684" spans="1:11" s="139" customFormat="1" ht="38.25" outlineLevel="3">
      <c r="A684" s="118">
        <f t="shared" si="26"/>
        <v>3202538</v>
      </c>
      <c r="B684" s="228"/>
      <c r="C684" s="22" t="s">
        <v>1895</v>
      </c>
      <c r="D684" s="20">
        <v>2</v>
      </c>
      <c r="E684" s="628" t="s">
        <v>13</v>
      </c>
      <c r="F684" s="371"/>
      <c r="G684" s="371"/>
      <c r="H684" s="122"/>
      <c r="I684" s="122"/>
      <c r="J684" s="21"/>
      <c r="K684" s="140"/>
    </row>
    <row r="685" spans="1:11" s="139" customFormat="1" ht="38.25" outlineLevel="3">
      <c r="A685" s="118">
        <f t="shared" si="26"/>
        <v>3202539</v>
      </c>
      <c r="B685" s="228"/>
      <c r="C685" s="22" t="s">
        <v>1896</v>
      </c>
      <c r="D685" s="20">
        <v>45</v>
      </c>
      <c r="E685" s="628" t="s">
        <v>13</v>
      </c>
      <c r="F685" s="371"/>
      <c r="G685" s="371"/>
      <c r="H685" s="122"/>
      <c r="I685" s="122"/>
      <c r="J685" s="21"/>
      <c r="K685" s="140"/>
    </row>
    <row r="686" spans="1:11" s="139" customFormat="1" ht="38.25" outlineLevel="3">
      <c r="A686" s="118">
        <f t="shared" si="26"/>
        <v>3202540</v>
      </c>
      <c r="B686" s="228"/>
      <c r="C686" s="22" t="s">
        <v>1897</v>
      </c>
      <c r="D686" s="20">
        <v>2</v>
      </c>
      <c r="E686" s="628" t="s">
        <v>13</v>
      </c>
      <c r="F686" s="371"/>
      <c r="G686" s="371"/>
      <c r="H686" s="122"/>
      <c r="I686" s="122"/>
      <c r="J686" s="21"/>
      <c r="K686" s="140"/>
    </row>
    <row r="687" spans="1:11" s="139" customFormat="1" ht="18" customHeight="1" outlineLevel="2">
      <c r="A687" s="119">
        <f>A646+500</f>
        <v>3203000</v>
      </c>
      <c r="B687" s="120"/>
      <c r="C687" s="120" t="s">
        <v>713</v>
      </c>
      <c r="D687" s="120"/>
      <c r="E687" s="631"/>
      <c r="F687" s="121"/>
      <c r="G687" s="121"/>
      <c r="H687" s="121"/>
      <c r="I687" s="121"/>
      <c r="J687" s="121"/>
      <c r="K687" s="140"/>
    </row>
    <row r="688" spans="1:11" s="139" customFormat="1" ht="51" outlineLevel="3">
      <c r="A688" s="348">
        <f>A687+1</f>
        <v>3203001</v>
      </c>
      <c r="B688" s="228"/>
      <c r="C688" s="22" t="s">
        <v>1898</v>
      </c>
      <c r="D688" s="20">
        <v>3</v>
      </c>
      <c r="E688" s="628" t="s">
        <v>13</v>
      </c>
      <c r="F688" s="371"/>
      <c r="G688" s="371"/>
      <c r="H688" s="122"/>
      <c r="I688" s="122"/>
      <c r="J688" s="21"/>
      <c r="K688" s="140"/>
    </row>
    <row r="689" spans="1:11" s="139" customFormat="1" ht="51" outlineLevel="3">
      <c r="A689" s="348">
        <f t="shared" ref="A689:A706" si="27">A688+1</f>
        <v>3203002</v>
      </c>
      <c r="B689" s="228"/>
      <c r="C689" s="22" t="s">
        <v>1899</v>
      </c>
      <c r="D689" s="20">
        <v>6</v>
      </c>
      <c r="E689" s="628" t="s">
        <v>13</v>
      </c>
      <c r="F689" s="371"/>
      <c r="G689" s="371"/>
      <c r="H689" s="122"/>
      <c r="I689" s="122"/>
      <c r="J689" s="21"/>
      <c r="K689" s="140"/>
    </row>
    <row r="690" spans="1:11" s="139" customFormat="1" ht="51" outlineLevel="3">
      <c r="A690" s="348">
        <f t="shared" si="27"/>
        <v>3203003</v>
      </c>
      <c r="B690" s="228"/>
      <c r="C690" s="22" t="s">
        <v>1900</v>
      </c>
      <c r="D690" s="20">
        <v>4</v>
      </c>
      <c r="E690" s="628" t="s">
        <v>13</v>
      </c>
      <c r="F690" s="371"/>
      <c r="G690" s="371"/>
      <c r="H690" s="122"/>
      <c r="I690" s="122"/>
      <c r="J690" s="21"/>
      <c r="K690" s="140"/>
    </row>
    <row r="691" spans="1:11" s="139" customFormat="1" ht="51" outlineLevel="3">
      <c r="A691" s="348">
        <f t="shared" si="27"/>
        <v>3203004</v>
      </c>
      <c r="B691" s="228"/>
      <c r="C691" s="22" t="s">
        <v>1901</v>
      </c>
      <c r="D691" s="20">
        <v>1</v>
      </c>
      <c r="E691" s="628" t="s">
        <v>13</v>
      </c>
      <c r="F691" s="371"/>
      <c r="G691" s="371"/>
      <c r="H691" s="122"/>
      <c r="I691" s="122"/>
      <c r="J691" s="21"/>
      <c r="K691" s="140"/>
    </row>
    <row r="692" spans="1:11" s="139" customFormat="1" ht="51" outlineLevel="3">
      <c r="A692" s="348">
        <f t="shared" si="27"/>
        <v>3203005</v>
      </c>
      <c r="B692" s="228"/>
      <c r="C692" s="22" t="s">
        <v>1902</v>
      </c>
      <c r="D692" s="20">
        <v>3</v>
      </c>
      <c r="E692" s="628" t="s">
        <v>13</v>
      </c>
      <c r="F692" s="371"/>
      <c r="G692" s="371"/>
      <c r="H692" s="122"/>
      <c r="I692" s="122"/>
      <c r="J692" s="21"/>
      <c r="K692" s="140"/>
    </row>
    <row r="693" spans="1:11" s="139" customFormat="1" ht="51" outlineLevel="3">
      <c r="A693" s="348">
        <f t="shared" si="27"/>
        <v>3203006</v>
      </c>
      <c r="B693" s="228"/>
      <c r="C693" s="22" t="s">
        <v>1903</v>
      </c>
      <c r="D693" s="20">
        <v>11</v>
      </c>
      <c r="E693" s="628" t="s">
        <v>13</v>
      </c>
      <c r="F693" s="371"/>
      <c r="G693" s="371"/>
      <c r="H693" s="122"/>
      <c r="I693" s="122"/>
      <c r="J693" s="21"/>
      <c r="K693" s="140"/>
    </row>
    <row r="694" spans="1:11" s="139" customFormat="1" ht="51" outlineLevel="3">
      <c r="A694" s="118">
        <f t="shared" si="27"/>
        <v>3203007</v>
      </c>
      <c r="B694" s="228"/>
      <c r="C694" s="225" t="s">
        <v>1701</v>
      </c>
      <c r="D694" s="227">
        <v>8</v>
      </c>
      <c r="E694" s="632" t="s">
        <v>13</v>
      </c>
      <c r="F694" s="371"/>
      <c r="G694" s="371"/>
      <c r="H694" s="122"/>
      <c r="I694" s="122"/>
      <c r="J694" s="21"/>
      <c r="K694" s="140"/>
    </row>
    <row r="695" spans="1:11" s="139" customFormat="1" ht="51" outlineLevel="3">
      <c r="A695" s="118">
        <f t="shared" si="27"/>
        <v>3203008</v>
      </c>
      <c r="B695" s="228"/>
      <c r="C695" s="22" t="s">
        <v>1904</v>
      </c>
      <c r="D695" s="20">
        <v>1</v>
      </c>
      <c r="E695" s="628" t="s">
        <v>13</v>
      </c>
      <c r="F695" s="371"/>
      <c r="G695" s="371"/>
      <c r="H695" s="122"/>
      <c r="I695" s="122"/>
      <c r="J695" s="21"/>
      <c r="K695" s="140"/>
    </row>
    <row r="696" spans="1:11" s="139" customFormat="1" ht="51" outlineLevel="3">
      <c r="A696" s="118">
        <f t="shared" si="27"/>
        <v>3203009</v>
      </c>
      <c r="B696" s="228"/>
      <c r="C696" s="22" t="s">
        <v>1905</v>
      </c>
      <c r="D696" s="20">
        <v>1</v>
      </c>
      <c r="E696" s="628" t="s">
        <v>13</v>
      </c>
      <c r="F696" s="371"/>
      <c r="G696" s="371"/>
      <c r="H696" s="122"/>
      <c r="I696" s="122"/>
      <c r="J696" s="21"/>
      <c r="K696" s="140"/>
    </row>
    <row r="697" spans="1:11" s="139" customFormat="1" ht="51" outlineLevel="3">
      <c r="A697" s="118">
        <f t="shared" si="27"/>
        <v>3203010</v>
      </c>
      <c r="B697" s="228"/>
      <c r="C697" s="22" t="s">
        <v>1906</v>
      </c>
      <c r="D697" s="20">
        <v>1</v>
      </c>
      <c r="E697" s="628" t="s">
        <v>13</v>
      </c>
      <c r="F697" s="371"/>
      <c r="G697" s="371"/>
      <c r="H697" s="122"/>
      <c r="I697" s="122"/>
      <c r="J697" s="21"/>
      <c r="K697" s="140"/>
    </row>
    <row r="698" spans="1:11" s="139" customFormat="1" ht="51" outlineLevel="3">
      <c r="A698" s="118">
        <f t="shared" si="27"/>
        <v>3203011</v>
      </c>
      <c r="B698" s="228"/>
      <c r="C698" s="22" t="s">
        <v>1907</v>
      </c>
      <c r="D698" s="20">
        <v>1</v>
      </c>
      <c r="E698" s="628" t="s">
        <v>13</v>
      </c>
      <c r="F698" s="371"/>
      <c r="G698" s="371"/>
      <c r="H698" s="122"/>
      <c r="I698" s="122"/>
      <c r="J698" s="21"/>
      <c r="K698" s="140"/>
    </row>
    <row r="699" spans="1:11" s="139" customFormat="1" ht="51" outlineLevel="3">
      <c r="A699" s="118">
        <f t="shared" si="27"/>
        <v>3203012</v>
      </c>
      <c r="B699" s="228"/>
      <c r="C699" s="22" t="s">
        <v>1908</v>
      </c>
      <c r="D699" s="20">
        <v>4</v>
      </c>
      <c r="E699" s="628" t="s">
        <v>13</v>
      </c>
      <c r="F699" s="371"/>
      <c r="G699" s="371"/>
      <c r="H699" s="122"/>
      <c r="I699" s="122"/>
      <c r="J699" s="21"/>
      <c r="K699" s="140"/>
    </row>
    <row r="700" spans="1:11" s="139" customFormat="1" ht="51" outlineLevel="3">
      <c r="A700" s="118">
        <f t="shared" si="27"/>
        <v>3203013</v>
      </c>
      <c r="B700" s="228"/>
      <c r="C700" s="22" t="s">
        <v>1909</v>
      </c>
      <c r="D700" s="20">
        <v>6</v>
      </c>
      <c r="E700" s="628" t="s">
        <v>13</v>
      </c>
      <c r="F700" s="371"/>
      <c r="G700" s="371"/>
      <c r="H700" s="122"/>
      <c r="I700" s="122"/>
      <c r="J700" s="21"/>
      <c r="K700" s="140"/>
    </row>
    <row r="701" spans="1:11" s="139" customFormat="1" ht="51" outlineLevel="3">
      <c r="A701" s="118">
        <f t="shared" si="27"/>
        <v>3203014</v>
      </c>
      <c r="B701" s="228"/>
      <c r="C701" s="22" t="s">
        <v>1910</v>
      </c>
      <c r="D701" s="20">
        <v>2</v>
      </c>
      <c r="E701" s="628" t="s">
        <v>13</v>
      </c>
      <c r="F701" s="371"/>
      <c r="G701" s="371"/>
      <c r="H701" s="122"/>
      <c r="I701" s="122"/>
      <c r="J701" s="21"/>
      <c r="K701" s="140"/>
    </row>
    <row r="702" spans="1:11" s="139" customFormat="1" ht="51" outlineLevel="3">
      <c r="A702" s="118">
        <f t="shared" si="27"/>
        <v>3203015</v>
      </c>
      <c r="B702" s="228"/>
      <c r="C702" s="22" t="s">
        <v>1911</v>
      </c>
      <c r="D702" s="20">
        <v>1</v>
      </c>
      <c r="E702" s="628" t="s">
        <v>13</v>
      </c>
      <c r="F702" s="371"/>
      <c r="G702" s="371"/>
      <c r="H702" s="122"/>
      <c r="I702" s="122"/>
      <c r="J702" s="21"/>
      <c r="K702" s="140"/>
    </row>
    <row r="703" spans="1:11" s="139" customFormat="1" ht="51" outlineLevel="3">
      <c r="A703" s="118">
        <f t="shared" si="27"/>
        <v>3203016</v>
      </c>
      <c r="B703" s="228"/>
      <c r="C703" s="22" t="s">
        <v>1912</v>
      </c>
      <c r="D703" s="20">
        <v>12</v>
      </c>
      <c r="E703" s="628" t="s">
        <v>13</v>
      </c>
      <c r="F703" s="371"/>
      <c r="G703" s="371"/>
      <c r="H703" s="122"/>
      <c r="I703" s="122"/>
      <c r="J703" s="21"/>
      <c r="K703" s="140"/>
    </row>
    <row r="704" spans="1:11" s="139" customFormat="1" ht="51" outlineLevel="3">
      <c r="A704" s="118">
        <f t="shared" si="27"/>
        <v>3203017</v>
      </c>
      <c r="B704" s="228"/>
      <c r="C704" s="22" t="s">
        <v>1913</v>
      </c>
      <c r="D704" s="20">
        <v>3</v>
      </c>
      <c r="E704" s="628" t="s">
        <v>13</v>
      </c>
      <c r="F704" s="371"/>
      <c r="G704" s="371"/>
      <c r="H704" s="122"/>
      <c r="I704" s="122"/>
      <c r="J704" s="21"/>
      <c r="K704" s="140"/>
    </row>
    <row r="705" spans="1:12" s="139" customFormat="1" ht="51" outlineLevel="3">
      <c r="A705" s="118">
        <f t="shared" si="27"/>
        <v>3203018</v>
      </c>
      <c r="B705" s="228"/>
      <c r="C705" s="22" t="s">
        <v>1914</v>
      </c>
      <c r="D705" s="20">
        <v>1</v>
      </c>
      <c r="E705" s="628" t="s">
        <v>13</v>
      </c>
      <c r="F705" s="371"/>
      <c r="G705" s="371"/>
      <c r="H705" s="122"/>
      <c r="I705" s="122"/>
      <c r="J705" s="21"/>
      <c r="K705" s="140"/>
    </row>
    <row r="706" spans="1:12" s="307" customFormat="1" ht="38.25" outlineLevel="3">
      <c r="A706" s="557">
        <f t="shared" si="27"/>
        <v>3203019</v>
      </c>
      <c r="B706" s="558"/>
      <c r="C706" s="559" t="s">
        <v>2524</v>
      </c>
      <c r="D706" s="560">
        <v>500</v>
      </c>
      <c r="E706" s="633" t="s">
        <v>12</v>
      </c>
      <c r="F706" s="561"/>
      <c r="G706" s="561"/>
      <c r="H706" s="562"/>
      <c r="I706" s="562"/>
      <c r="J706" s="563"/>
      <c r="K706" s="550" t="s">
        <v>2471</v>
      </c>
      <c r="L706" s="689"/>
    </row>
    <row r="707" spans="1:12" s="139" customFormat="1" ht="18" customHeight="1" outlineLevel="2">
      <c r="A707" s="119">
        <f>A687+500</f>
        <v>3203500</v>
      </c>
      <c r="B707" s="120"/>
      <c r="C707" s="120" t="s">
        <v>714</v>
      </c>
      <c r="D707" s="120"/>
      <c r="E707" s="631"/>
      <c r="F707" s="121"/>
      <c r="G707" s="121"/>
      <c r="H707" s="121"/>
      <c r="I707" s="121"/>
      <c r="J707" s="121"/>
      <c r="K707" s="140"/>
    </row>
    <row r="708" spans="1:12" s="139" customFormat="1" ht="12.75" outlineLevel="3">
      <c r="A708" s="41" t="str">
        <f>IF(D708="","",MAX($A$3:A707)+1)</f>
        <v/>
      </c>
      <c r="B708" s="31"/>
      <c r="C708" s="19" t="s">
        <v>715</v>
      </c>
      <c r="D708" s="24"/>
      <c r="E708" s="632"/>
      <c r="F708" s="371"/>
      <c r="G708" s="371"/>
      <c r="H708" s="122"/>
      <c r="I708" s="122"/>
      <c r="J708" s="21"/>
      <c r="K708" s="140"/>
    </row>
    <row r="709" spans="1:12" s="139" customFormat="1" ht="12.75" outlineLevel="3">
      <c r="A709" s="118">
        <f>A707+1</f>
        <v>3203501</v>
      </c>
      <c r="B709" s="31"/>
      <c r="C709" s="30" t="s">
        <v>716</v>
      </c>
      <c r="D709" s="24">
        <v>36</v>
      </c>
      <c r="E709" s="632" t="s">
        <v>13</v>
      </c>
      <c r="F709" s="371"/>
      <c r="G709" s="371"/>
      <c r="H709" s="122"/>
      <c r="I709" s="122"/>
      <c r="J709" s="21"/>
      <c r="K709" s="140"/>
    </row>
    <row r="710" spans="1:12" s="139" customFormat="1" ht="12.75" outlineLevel="3">
      <c r="A710" s="118">
        <f>A709+1</f>
        <v>3203502</v>
      </c>
      <c r="B710" s="31"/>
      <c r="C710" s="30" t="s">
        <v>717</v>
      </c>
      <c r="D710" s="24">
        <v>26</v>
      </c>
      <c r="E710" s="632" t="s">
        <v>13</v>
      </c>
      <c r="F710" s="371"/>
      <c r="G710" s="371"/>
      <c r="H710" s="122"/>
      <c r="I710" s="122"/>
      <c r="J710" s="21"/>
      <c r="K710" s="140"/>
    </row>
    <row r="711" spans="1:12" s="139" customFormat="1" ht="25.5" outlineLevel="3">
      <c r="A711" s="118">
        <f>A710+1</f>
        <v>3203503</v>
      </c>
      <c r="B711" s="31"/>
      <c r="C711" s="30" t="s">
        <v>718</v>
      </c>
      <c r="D711" s="24">
        <v>61</v>
      </c>
      <c r="E711" s="632" t="s">
        <v>13</v>
      </c>
      <c r="F711" s="371"/>
      <c r="G711" s="371"/>
      <c r="H711" s="122"/>
      <c r="I711" s="122"/>
      <c r="J711" s="21"/>
      <c r="K711" s="140"/>
    </row>
    <row r="712" spans="1:12" s="139" customFormat="1" ht="12.75" outlineLevel="3">
      <c r="A712" s="118">
        <f>A711+1</f>
        <v>3203504</v>
      </c>
      <c r="B712" s="31"/>
      <c r="C712" s="30" t="s">
        <v>719</v>
      </c>
      <c r="D712" s="24">
        <v>3</v>
      </c>
      <c r="E712" s="632" t="s">
        <v>13</v>
      </c>
      <c r="F712" s="371"/>
      <c r="G712" s="371"/>
      <c r="H712" s="122"/>
      <c r="I712" s="122"/>
      <c r="J712" s="21"/>
      <c r="K712" s="140"/>
    </row>
    <row r="713" spans="1:12" s="139" customFormat="1" ht="38.25" outlineLevel="3">
      <c r="A713" s="118">
        <f>A712+1</f>
        <v>3203505</v>
      </c>
      <c r="B713" s="31"/>
      <c r="C713" s="19" t="s">
        <v>720</v>
      </c>
      <c r="D713" s="24">
        <f>D709+D710</f>
        <v>62</v>
      </c>
      <c r="E713" s="632" t="s">
        <v>13</v>
      </c>
      <c r="F713" s="371"/>
      <c r="G713" s="371"/>
      <c r="H713" s="122"/>
      <c r="I713" s="122"/>
      <c r="J713" s="21"/>
      <c r="K713" s="140"/>
    </row>
    <row r="714" spans="1:12" s="139" customFormat="1" ht="38.25" outlineLevel="3">
      <c r="A714" s="118">
        <f>A713+1</f>
        <v>3203506</v>
      </c>
      <c r="B714" s="31"/>
      <c r="C714" s="19" t="s">
        <v>721</v>
      </c>
      <c r="D714" s="24">
        <f>D709+D710+D712</f>
        <v>65</v>
      </c>
      <c r="E714" s="632" t="s">
        <v>13</v>
      </c>
      <c r="F714" s="371"/>
      <c r="G714" s="371"/>
      <c r="H714" s="122"/>
      <c r="I714" s="122"/>
      <c r="J714" s="21"/>
      <c r="K714" s="140"/>
    </row>
    <row r="715" spans="1:12" s="139" customFormat="1" ht="18" customHeight="1" outlineLevel="2">
      <c r="A715" s="119">
        <f>A707+500</f>
        <v>3204000</v>
      </c>
      <c r="B715" s="120"/>
      <c r="C715" s="120" t="s">
        <v>722</v>
      </c>
      <c r="D715" s="120"/>
      <c r="E715" s="631"/>
      <c r="F715" s="121"/>
      <c r="G715" s="121"/>
      <c r="H715" s="121"/>
      <c r="I715" s="121"/>
      <c r="J715" s="121"/>
      <c r="K715" s="140"/>
    </row>
    <row r="716" spans="1:12" s="139" customFormat="1" ht="12.75" outlineLevel="3">
      <c r="A716" s="118">
        <f>A714+1</f>
        <v>3203507</v>
      </c>
      <c r="B716" s="31"/>
      <c r="C716" s="19" t="s">
        <v>2440</v>
      </c>
      <c r="D716" s="26">
        <v>4</v>
      </c>
      <c r="E716" s="632" t="s">
        <v>11</v>
      </c>
      <c r="F716" s="371"/>
      <c r="G716" s="371"/>
      <c r="H716" s="122"/>
      <c r="I716" s="122"/>
      <c r="J716" s="21"/>
      <c r="K716" s="140"/>
    </row>
    <row r="717" spans="1:12" s="139" customFormat="1" ht="12.75" outlineLevel="3">
      <c r="A717" s="118">
        <f>A715+1</f>
        <v>3204001</v>
      </c>
      <c r="B717" s="31"/>
      <c r="C717" s="19" t="s">
        <v>2441</v>
      </c>
      <c r="D717" s="26">
        <v>11</v>
      </c>
      <c r="E717" s="632" t="s">
        <v>11</v>
      </c>
      <c r="F717" s="371"/>
      <c r="G717" s="371"/>
      <c r="H717" s="122"/>
      <c r="I717" s="122"/>
      <c r="J717" s="21"/>
      <c r="K717" s="140"/>
    </row>
    <row r="718" spans="1:12" s="139" customFormat="1" ht="12.75" outlineLevel="3">
      <c r="A718" s="118">
        <f>A716+1</f>
        <v>3203508</v>
      </c>
      <c r="B718" s="31"/>
      <c r="C718" s="19" t="s">
        <v>723</v>
      </c>
      <c r="D718" s="24">
        <v>8</v>
      </c>
      <c r="E718" s="632" t="s">
        <v>11</v>
      </c>
      <c r="F718" s="371"/>
      <c r="G718" s="371"/>
      <c r="H718" s="122"/>
      <c r="I718" s="122"/>
      <c r="J718" s="21"/>
      <c r="K718" s="140"/>
    </row>
    <row r="719" spans="1:12" s="139" customFormat="1" ht="12.75" outlineLevel="3">
      <c r="A719" s="118">
        <f>A717+1</f>
        <v>3204002</v>
      </c>
      <c r="B719" s="31"/>
      <c r="C719" s="19" t="s">
        <v>724</v>
      </c>
      <c r="D719" s="24">
        <v>8</v>
      </c>
      <c r="E719" s="632" t="s">
        <v>11</v>
      </c>
      <c r="F719" s="371"/>
      <c r="G719" s="371"/>
      <c r="H719" s="122"/>
      <c r="I719" s="122"/>
      <c r="J719" s="21"/>
      <c r="K719" s="140"/>
    </row>
    <row r="720" spans="1:12" s="139" customFormat="1" ht="12.75" outlineLevel="3">
      <c r="A720" s="118">
        <f>A718+1</f>
        <v>3203509</v>
      </c>
      <c r="B720" s="31"/>
      <c r="C720" s="19" t="s">
        <v>725</v>
      </c>
      <c r="D720" s="24">
        <v>8</v>
      </c>
      <c r="E720" s="632" t="s">
        <v>11</v>
      </c>
      <c r="F720" s="371"/>
      <c r="G720" s="371"/>
      <c r="H720" s="122"/>
      <c r="I720" s="122"/>
      <c r="J720" s="21"/>
      <c r="K720" s="140"/>
    </row>
    <row r="721" spans="1:11" s="1" customFormat="1" ht="21" customHeight="1" outlineLevel="1">
      <c r="A721" s="40">
        <f>A576+100000</f>
        <v>3300000</v>
      </c>
      <c r="B721" s="10"/>
      <c r="C721" s="11" t="s">
        <v>726</v>
      </c>
      <c r="D721" s="10"/>
      <c r="E721" s="608"/>
      <c r="F721" s="370"/>
      <c r="G721" s="370"/>
      <c r="H721" s="12"/>
      <c r="I721" s="12"/>
      <c r="J721" s="12"/>
    </row>
    <row r="722" spans="1:11" s="139" customFormat="1" ht="39.75" customHeight="1" outlineLevel="2">
      <c r="A722" s="702" t="s">
        <v>727</v>
      </c>
      <c r="B722" s="703"/>
      <c r="C722" s="704"/>
      <c r="D722" s="22"/>
      <c r="E722" s="630"/>
      <c r="F722" s="226"/>
      <c r="G722" s="226"/>
      <c r="H722" s="22"/>
      <c r="I722" s="22"/>
      <c r="J722" s="22"/>
      <c r="K722" s="140"/>
    </row>
    <row r="723" spans="1:11" s="139" customFormat="1" ht="76.5" outlineLevel="2">
      <c r="A723" s="41">
        <v>1</v>
      </c>
      <c r="B723" s="31"/>
      <c r="C723" s="147" t="s">
        <v>1807</v>
      </c>
      <c r="D723" s="24">
        <v>1</v>
      </c>
      <c r="E723" s="632" t="s">
        <v>11</v>
      </c>
      <c r="F723" s="226"/>
      <c r="G723" s="226"/>
      <c r="H723" s="33"/>
      <c r="I723" s="33"/>
      <c r="J723" s="34"/>
      <c r="K723" s="140"/>
    </row>
    <row r="724" spans="1:11" s="140" customFormat="1" ht="38.25" outlineLevel="2">
      <c r="A724" s="41">
        <f>IF(D724="","",MAX($A$3:A723)+1)</f>
        <v>3300001</v>
      </c>
      <c r="B724" s="31"/>
      <c r="C724" s="123" t="s">
        <v>2364</v>
      </c>
      <c r="D724" s="24">
        <v>1</v>
      </c>
      <c r="E724" s="632" t="s">
        <v>11</v>
      </c>
      <c r="F724" s="226"/>
      <c r="G724" s="226"/>
      <c r="H724" s="33"/>
      <c r="I724" s="33"/>
      <c r="J724" s="34"/>
    </row>
    <row r="725" spans="1:11" s="139" customFormat="1" ht="63.75" outlineLevel="2">
      <c r="A725" s="41">
        <f>IF(D725="","",MAX($A$3:A724)+1)</f>
        <v>3300002</v>
      </c>
      <c r="B725" s="31"/>
      <c r="C725" s="19" t="s">
        <v>728</v>
      </c>
      <c r="D725" s="24">
        <v>1030</v>
      </c>
      <c r="E725" s="632" t="s">
        <v>307</v>
      </c>
      <c r="F725" s="226"/>
      <c r="G725" s="226"/>
      <c r="H725" s="33"/>
      <c r="I725" s="33"/>
      <c r="J725" s="34"/>
      <c r="K725" s="140"/>
    </row>
    <row r="726" spans="1:11" s="139" customFormat="1" ht="51" outlineLevel="2">
      <c r="A726" s="231">
        <f>IF(D726="","",MAX($A$3:A725)+1)</f>
        <v>3300003</v>
      </c>
      <c r="B726" s="228"/>
      <c r="C726" s="225" t="s">
        <v>1915</v>
      </c>
      <c r="D726" s="227">
        <v>256</v>
      </c>
      <c r="E726" s="632" t="s">
        <v>307</v>
      </c>
      <c r="F726" s="226"/>
      <c r="G726" s="226"/>
      <c r="H726" s="229"/>
      <c r="I726" s="229"/>
      <c r="J726" s="34"/>
      <c r="K726" s="140"/>
    </row>
    <row r="727" spans="1:11" s="139" customFormat="1" ht="51" outlineLevel="2">
      <c r="A727" s="231">
        <f>IF(D727="","",MAX($A$3:A726)+1)</f>
        <v>3300004</v>
      </c>
      <c r="B727" s="228"/>
      <c r="C727" s="225" t="s">
        <v>1916</v>
      </c>
      <c r="D727" s="227">
        <v>45</v>
      </c>
      <c r="E727" s="632" t="s">
        <v>307</v>
      </c>
      <c r="F727" s="226"/>
      <c r="G727" s="226"/>
      <c r="H727" s="229"/>
      <c r="I727" s="229"/>
      <c r="J727" s="34"/>
      <c r="K727" s="140"/>
    </row>
    <row r="728" spans="1:11" s="139" customFormat="1" ht="51" outlineLevel="2">
      <c r="A728" s="231">
        <f>IF(D728="","",MAX($A$3:A727)+1)</f>
        <v>3300005</v>
      </c>
      <c r="B728" s="228"/>
      <c r="C728" s="225" t="s">
        <v>1917</v>
      </c>
      <c r="D728" s="227">
        <v>45</v>
      </c>
      <c r="E728" s="632" t="s">
        <v>307</v>
      </c>
      <c r="F728" s="226"/>
      <c r="G728" s="226"/>
      <c r="H728" s="229"/>
      <c r="I728" s="229"/>
      <c r="J728" s="34"/>
      <c r="K728" s="140"/>
    </row>
    <row r="729" spans="1:11" s="139" customFormat="1" ht="63.75" outlineLevel="2">
      <c r="A729" s="231">
        <f>IF(D729="","",MAX($A$3:A728)+1)</f>
        <v>3300006</v>
      </c>
      <c r="B729" s="228"/>
      <c r="C729" s="22" t="s">
        <v>1918</v>
      </c>
      <c r="D729" s="227">
        <v>947</v>
      </c>
      <c r="E729" s="632" t="s">
        <v>307</v>
      </c>
      <c r="F729" s="226"/>
      <c r="G729" s="226"/>
      <c r="H729" s="229"/>
      <c r="I729" s="229"/>
      <c r="J729" s="34"/>
      <c r="K729" s="140"/>
    </row>
    <row r="730" spans="1:11" s="139" customFormat="1" ht="63.75" outlineLevel="2">
      <c r="A730" s="231">
        <f>IF(D730="","",MAX($A$3:A729)+1)</f>
        <v>3300007</v>
      </c>
      <c r="B730" s="228"/>
      <c r="C730" s="22" t="s">
        <v>1919</v>
      </c>
      <c r="D730" s="227">
        <v>54</v>
      </c>
      <c r="E730" s="632" t="s">
        <v>307</v>
      </c>
      <c r="F730" s="226"/>
      <c r="G730" s="226"/>
      <c r="H730" s="229"/>
      <c r="I730" s="229"/>
      <c r="J730" s="34"/>
      <c r="K730" s="140"/>
    </row>
    <row r="731" spans="1:11" s="139" customFormat="1" ht="63.75" outlineLevel="2">
      <c r="A731" s="231">
        <f>IF(D731="","",MAX($A$3:A730)+1)</f>
        <v>3300008</v>
      </c>
      <c r="B731" s="228"/>
      <c r="C731" s="22" t="s">
        <v>1920</v>
      </c>
      <c r="D731" s="227">
        <v>228</v>
      </c>
      <c r="E731" s="632" t="s">
        <v>307</v>
      </c>
      <c r="F731" s="226"/>
      <c r="G731" s="226"/>
      <c r="H731" s="229"/>
      <c r="I731" s="229"/>
      <c r="J731" s="34"/>
      <c r="K731" s="140"/>
    </row>
    <row r="732" spans="1:11" s="139" customFormat="1" ht="63.75" outlineLevel="2">
      <c r="A732" s="231">
        <f>IF(D732="","",MAX($A$3:A731)+1)</f>
        <v>3300009</v>
      </c>
      <c r="B732" s="228"/>
      <c r="C732" s="22" t="s">
        <v>1921</v>
      </c>
      <c r="D732" s="227">
        <v>12</v>
      </c>
      <c r="E732" s="632" t="s">
        <v>307</v>
      </c>
      <c r="F732" s="226"/>
      <c r="G732" s="226"/>
      <c r="H732" s="229"/>
      <c r="I732" s="229"/>
      <c r="J732" s="34"/>
      <c r="K732" s="140"/>
    </row>
    <row r="733" spans="1:11" s="139" customFormat="1" ht="76.5" outlineLevel="2">
      <c r="A733" s="41">
        <f>IF(D733="","",MAX($A$3:A732)+1)</f>
        <v>3300010</v>
      </c>
      <c r="B733" s="31"/>
      <c r="C733" s="19" t="s">
        <v>729</v>
      </c>
      <c r="D733" s="24">
        <v>20</v>
      </c>
      <c r="E733" s="632" t="s">
        <v>307</v>
      </c>
      <c r="F733" s="226"/>
      <c r="G733" s="226"/>
      <c r="H733" s="33"/>
      <c r="I733" s="33"/>
      <c r="J733" s="34"/>
      <c r="K733" s="140"/>
    </row>
    <row r="734" spans="1:11" s="139" customFormat="1" ht="63.75" outlineLevel="2">
      <c r="A734" s="231">
        <f>IF(D734="","",MAX($A$3:A733)+1)</f>
        <v>3300011</v>
      </c>
      <c r="B734" s="228"/>
      <c r="C734" s="225" t="s">
        <v>1922</v>
      </c>
      <c r="D734" s="227">
        <v>3</v>
      </c>
      <c r="E734" s="632" t="s">
        <v>307</v>
      </c>
      <c r="F734" s="226"/>
      <c r="G734" s="226"/>
      <c r="H734" s="229"/>
      <c r="I734" s="229"/>
      <c r="J734" s="34"/>
      <c r="K734" s="140"/>
    </row>
    <row r="735" spans="1:11" s="139" customFormat="1" ht="63.75" outlineLevel="2">
      <c r="A735" s="231">
        <f>IF(D735="","",MAX($A$3:A734)+1)</f>
        <v>3300012</v>
      </c>
      <c r="B735" s="228"/>
      <c r="C735" s="225" t="s">
        <v>1923</v>
      </c>
      <c r="D735" s="227">
        <v>4</v>
      </c>
      <c r="E735" s="632" t="s">
        <v>307</v>
      </c>
      <c r="F735" s="226"/>
      <c r="G735" s="226"/>
      <c r="H735" s="229"/>
      <c r="I735" s="229"/>
      <c r="J735" s="34"/>
      <c r="K735" s="140"/>
    </row>
    <row r="736" spans="1:11" s="139" customFormat="1" ht="63.75" outlineLevel="2">
      <c r="A736" s="231">
        <f>IF(D736="","",MAX($A$3:A735)+1)</f>
        <v>3300013</v>
      </c>
      <c r="B736" s="228"/>
      <c r="C736" s="225" t="s">
        <v>1924</v>
      </c>
      <c r="D736" s="227">
        <v>2</v>
      </c>
      <c r="E736" s="632" t="s">
        <v>307</v>
      </c>
      <c r="F736" s="226"/>
      <c r="G736" s="226"/>
      <c r="H736" s="229"/>
      <c r="I736" s="229"/>
      <c r="J736" s="34"/>
      <c r="K736" s="140"/>
    </row>
    <row r="737" spans="1:11" s="139" customFormat="1" ht="63.75" outlineLevel="2">
      <c r="A737" s="41">
        <f>IF(D737="","",MAX($A$3:A736)+1)</f>
        <v>3300014</v>
      </c>
      <c r="B737" s="31"/>
      <c r="C737" s="22" t="s">
        <v>730</v>
      </c>
      <c r="D737" s="24">
        <v>59</v>
      </c>
      <c r="E737" s="632" t="s">
        <v>307</v>
      </c>
      <c r="F737" s="226"/>
      <c r="G737" s="226"/>
      <c r="H737" s="33"/>
      <c r="I737" s="33"/>
      <c r="J737" s="34"/>
      <c r="K737" s="140"/>
    </row>
    <row r="738" spans="1:11" s="139" customFormat="1" ht="63.75" outlineLevel="2">
      <c r="A738" s="231">
        <f>IF(D738="","",MAX($A$3:A737)+1)</f>
        <v>3300015</v>
      </c>
      <c r="B738" s="228"/>
      <c r="C738" s="225" t="s">
        <v>1925</v>
      </c>
      <c r="D738" s="227">
        <v>102</v>
      </c>
      <c r="E738" s="632" t="s">
        <v>307</v>
      </c>
      <c r="F738" s="226"/>
      <c r="G738" s="226"/>
      <c r="H738" s="229"/>
      <c r="I738" s="229"/>
      <c r="J738" s="34"/>
      <c r="K738" s="140"/>
    </row>
    <row r="739" spans="1:11" s="139" customFormat="1" ht="51" customHeight="1" outlineLevel="2">
      <c r="A739" s="231">
        <f>IF(D739="","",MAX($A$3:A738)+1)</f>
        <v>3300016</v>
      </c>
      <c r="B739" s="228"/>
      <c r="C739" s="225" t="s">
        <v>1926</v>
      </c>
      <c r="D739" s="227">
        <v>110</v>
      </c>
      <c r="E739" s="632" t="s">
        <v>307</v>
      </c>
      <c r="F739" s="226"/>
      <c r="G739" s="226"/>
      <c r="H739" s="229"/>
      <c r="I739" s="229"/>
      <c r="J739" s="34"/>
      <c r="K739" s="140"/>
    </row>
    <row r="740" spans="1:11" s="139" customFormat="1" ht="51" outlineLevel="2">
      <c r="A740" s="231">
        <f>IF(D740="","",MAX($A$3:A739)+1)</f>
        <v>3300017</v>
      </c>
      <c r="B740" s="228"/>
      <c r="C740" s="22" t="s">
        <v>1927</v>
      </c>
      <c r="D740" s="227">
        <v>551</v>
      </c>
      <c r="E740" s="632" t="s">
        <v>307</v>
      </c>
      <c r="F740" s="226"/>
      <c r="G740" s="226"/>
      <c r="H740" s="229"/>
      <c r="I740" s="229"/>
      <c r="J740" s="34"/>
      <c r="K740" s="140"/>
    </row>
    <row r="741" spans="1:11" s="139" customFormat="1" ht="51" outlineLevel="2">
      <c r="A741" s="231">
        <f>IF(D741="","",MAX($A$3:A740)+1)</f>
        <v>3300018</v>
      </c>
      <c r="B741" s="228"/>
      <c r="C741" s="22" t="s">
        <v>1928</v>
      </c>
      <c r="D741" s="227">
        <v>80</v>
      </c>
      <c r="E741" s="632" t="s">
        <v>307</v>
      </c>
      <c r="F741" s="226"/>
      <c r="G741" s="226"/>
      <c r="H741" s="229"/>
      <c r="I741" s="229"/>
      <c r="J741" s="34"/>
      <c r="K741" s="140"/>
    </row>
    <row r="742" spans="1:11" s="139" customFormat="1" ht="51" outlineLevel="2">
      <c r="A742" s="231">
        <f>IF(D742="","",MAX($A$3:A741)+1)</f>
        <v>3300019</v>
      </c>
      <c r="B742" s="228"/>
      <c r="C742" s="22" t="s">
        <v>1929</v>
      </c>
      <c r="D742" s="227">
        <v>20</v>
      </c>
      <c r="E742" s="632" t="s">
        <v>307</v>
      </c>
      <c r="F742" s="226"/>
      <c r="G742" s="226"/>
      <c r="H742" s="229"/>
      <c r="I742" s="229"/>
      <c r="J742" s="34"/>
      <c r="K742" s="140"/>
    </row>
    <row r="743" spans="1:11" s="139" customFormat="1" ht="53.25" customHeight="1" outlineLevel="2">
      <c r="A743" s="41">
        <f>IF(D743="","",MAX($A$3:A742)+1)</f>
        <v>3300020</v>
      </c>
      <c r="B743" s="31"/>
      <c r="C743" s="19" t="s">
        <v>1930</v>
      </c>
      <c r="D743" s="24">
        <v>244</v>
      </c>
      <c r="E743" s="632" t="s">
        <v>307</v>
      </c>
      <c r="F743" s="226"/>
      <c r="G743" s="226"/>
      <c r="H743" s="33"/>
      <c r="I743" s="33"/>
      <c r="J743" s="34"/>
      <c r="K743" s="140"/>
    </row>
    <row r="744" spans="1:11" s="139" customFormat="1" ht="51" outlineLevel="2">
      <c r="A744" s="231">
        <f>IF(D744="","",MAX($A$3:A743)+1)</f>
        <v>3300021</v>
      </c>
      <c r="B744" s="228"/>
      <c r="C744" s="22" t="s">
        <v>1931</v>
      </c>
      <c r="D744" s="20">
        <v>68</v>
      </c>
      <c r="E744" s="628" t="s">
        <v>307</v>
      </c>
      <c r="F744" s="226"/>
      <c r="G744" s="226"/>
      <c r="H744" s="229"/>
      <c r="I744" s="229"/>
      <c r="J744" s="34"/>
      <c r="K744" s="140"/>
    </row>
    <row r="745" spans="1:11" s="139" customFormat="1" ht="51" outlineLevel="2">
      <c r="A745" s="231">
        <f>IF(D745="","",MAX($A$3:A744)+1)</f>
        <v>3300022</v>
      </c>
      <c r="B745" s="228"/>
      <c r="C745" s="22" t="s">
        <v>1932</v>
      </c>
      <c r="D745" s="20">
        <v>141</v>
      </c>
      <c r="E745" s="628" t="s">
        <v>307</v>
      </c>
      <c r="F745" s="226"/>
      <c r="G745" s="226"/>
      <c r="H745" s="229"/>
      <c r="I745" s="229"/>
      <c r="J745" s="34"/>
      <c r="K745" s="140"/>
    </row>
    <row r="746" spans="1:11" s="139" customFormat="1" ht="51" outlineLevel="2">
      <c r="A746" s="231">
        <f>IF(D746="","",MAX($A$3:A745)+1)</f>
        <v>3300023</v>
      </c>
      <c r="B746" s="228"/>
      <c r="C746" s="22" t="s">
        <v>1933</v>
      </c>
      <c r="D746" s="20">
        <v>123</v>
      </c>
      <c r="E746" s="628" t="s">
        <v>307</v>
      </c>
      <c r="F746" s="226"/>
      <c r="G746" s="226"/>
      <c r="H746" s="229"/>
      <c r="I746" s="229"/>
      <c r="J746" s="34"/>
      <c r="K746" s="140"/>
    </row>
    <row r="747" spans="1:11" s="139" customFormat="1" ht="51" outlineLevel="2">
      <c r="A747" s="231">
        <f>IF(D747="","",MAX($A$3:A746)+1)</f>
        <v>3300024</v>
      </c>
      <c r="B747" s="228"/>
      <c r="C747" s="22" t="s">
        <v>1934</v>
      </c>
      <c r="D747" s="20">
        <v>20</v>
      </c>
      <c r="E747" s="628" t="s">
        <v>307</v>
      </c>
      <c r="F747" s="226"/>
      <c r="G747" s="226"/>
      <c r="H747" s="229"/>
      <c r="I747" s="229"/>
      <c r="J747" s="34"/>
      <c r="K747" s="140"/>
    </row>
    <row r="748" spans="1:11" s="139" customFormat="1" ht="76.5" outlineLevel="2">
      <c r="A748" s="231">
        <f>IF(D748="","",MAX($A$3:A747)+1)</f>
        <v>3300025</v>
      </c>
      <c r="B748" s="228"/>
      <c r="C748" s="225" t="s">
        <v>731</v>
      </c>
      <c r="D748" s="227">
        <v>110</v>
      </c>
      <c r="E748" s="632" t="s">
        <v>307</v>
      </c>
      <c r="F748" s="226"/>
      <c r="G748" s="226"/>
      <c r="H748" s="229"/>
      <c r="I748" s="229"/>
      <c r="J748" s="34"/>
      <c r="K748" s="140"/>
    </row>
    <row r="749" spans="1:11" s="139" customFormat="1" ht="63.75" outlineLevel="2">
      <c r="A749" s="231">
        <f>IF(D749="","",MAX($A$3:A748)+1)</f>
        <v>3300026</v>
      </c>
      <c r="B749" s="228"/>
      <c r="C749" s="22" t="s">
        <v>1935</v>
      </c>
      <c r="D749" s="20">
        <f>D740+D743</f>
        <v>795</v>
      </c>
      <c r="E749" s="628" t="s">
        <v>307</v>
      </c>
      <c r="F749" s="226"/>
      <c r="G749" s="226"/>
      <c r="H749" s="229"/>
      <c r="I749" s="229"/>
      <c r="J749" s="34"/>
      <c r="K749" s="140"/>
    </row>
    <row r="750" spans="1:11" s="139" customFormat="1" ht="63.75" outlineLevel="2">
      <c r="A750" s="231">
        <f>IF(D750="","",MAX($A$3:A749)+1)</f>
        <v>3300027</v>
      </c>
      <c r="B750" s="228"/>
      <c r="C750" s="22" t="s">
        <v>1936</v>
      </c>
      <c r="D750" s="20">
        <f>D744+D741</f>
        <v>148</v>
      </c>
      <c r="E750" s="628" t="s">
        <v>307</v>
      </c>
      <c r="F750" s="226"/>
      <c r="G750" s="226"/>
      <c r="H750" s="229"/>
      <c r="I750" s="229"/>
      <c r="J750" s="34"/>
      <c r="K750" s="140"/>
    </row>
    <row r="751" spans="1:11" s="139" customFormat="1" ht="63.75" outlineLevel="2">
      <c r="A751" s="231">
        <f>IF(D751="","",MAX($A$3:A750)+1)</f>
        <v>3300028</v>
      </c>
      <c r="B751" s="228"/>
      <c r="C751" s="22" t="s">
        <v>1937</v>
      </c>
      <c r="D751" s="20">
        <f>161-55</f>
        <v>106</v>
      </c>
      <c r="E751" s="628" t="s">
        <v>307</v>
      </c>
      <c r="F751" s="226"/>
      <c r="G751" s="226"/>
      <c r="H751" s="229"/>
      <c r="I751" s="229"/>
      <c r="J751" s="34"/>
      <c r="K751" s="140"/>
    </row>
    <row r="752" spans="1:11" s="139" customFormat="1" ht="63.75" outlineLevel="2">
      <c r="A752" s="231">
        <f>IF(D752="","",MAX($A$3:A751)+1)</f>
        <v>3300029</v>
      </c>
      <c r="B752" s="228"/>
      <c r="C752" s="22" t="s">
        <v>1938</v>
      </c>
      <c r="D752" s="20">
        <v>21</v>
      </c>
      <c r="E752" s="628" t="s">
        <v>307</v>
      </c>
      <c r="F752" s="226"/>
      <c r="G752" s="226"/>
      <c r="H752" s="229"/>
      <c r="I752" s="229"/>
      <c r="J752" s="34"/>
      <c r="K752" s="140"/>
    </row>
    <row r="753" spans="1:11" s="139" customFormat="1" ht="63.75" outlineLevel="2">
      <c r="A753" s="231">
        <f>IF(D753="","",MAX($A$3:A752)+1)</f>
        <v>3300030</v>
      </c>
      <c r="B753" s="228"/>
      <c r="C753" s="22" t="s">
        <v>1939</v>
      </c>
      <c r="D753" s="20">
        <v>59</v>
      </c>
      <c r="E753" s="628" t="s">
        <v>307</v>
      </c>
      <c r="F753" s="226"/>
      <c r="G753" s="226"/>
      <c r="H753" s="229"/>
      <c r="I753" s="229"/>
      <c r="J753" s="34"/>
      <c r="K753" s="140"/>
    </row>
    <row r="754" spans="1:11" s="139" customFormat="1" ht="63.75" outlineLevel="2">
      <c r="A754" s="231">
        <f>IF(D754="","",MAX($A$3:A753)+1)</f>
        <v>3300031</v>
      </c>
      <c r="B754" s="228"/>
      <c r="C754" s="22" t="s">
        <v>1940</v>
      </c>
      <c r="D754" s="20">
        <v>102</v>
      </c>
      <c r="E754" s="628" t="s">
        <v>307</v>
      </c>
      <c r="F754" s="226"/>
      <c r="G754" s="226"/>
      <c r="H754" s="229"/>
      <c r="I754" s="229"/>
      <c r="J754" s="34"/>
      <c r="K754" s="140"/>
    </row>
    <row r="755" spans="1:11" s="139" customFormat="1" ht="63.75" outlineLevel="2">
      <c r="A755" s="231">
        <f>IF(D755="","",MAX($A$3:A754)+1)</f>
        <v>3300032</v>
      </c>
      <c r="B755" s="228"/>
      <c r="C755" s="22" t="s">
        <v>1941</v>
      </c>
      <c r="D755" s="20">
        <v>650</v>
      </c>
      <c r="E755" s="628" t="s">
        <v>307</v>
      </c>
      <c r="F755" s="226"/>
      <c r="G755" s="226"/>
      <c r="H755" s="229"/>
      <c r="I755" s="229"/>
      <c r="J755" s="34"/>
      <c r="K755" s="140"/>
    </row>
    <row r="756" spans="1:11" s="139" customFormat="1" ht="63.75" outlineLevel="2">
      <c r="A756" s="231">
        <f>IF(D756="","",MAX($A$3:A755)+1)</f>
        <v>3300033</v>
      </c>
      <c r="B756" s="228"/>
      <c r="C756" s="22" t="s">
        <v>1942</v>
      </c>
      <c r="D756" s="20">
        <v>690</v>
      </c>
      <c r="E756" s="628" t="s">
        <v>307</v>
      </c>
      <c r="F756" s="226"/>
      <c r="G756" s="226"/>
      <c r="H756" s="229"/>
      <c r="I756" s="229"/>
      <c r="J756" s="34"/>
      <c r="K756" s="140"/>
    </row>
    <row r="757" spans="1:11" s="139" customFormat="1" ht="76.5" outlineLevel="2">
      <c r="A757" s="231">
        <f>IF(D757="","",MAX($A$3:A756)+1)</f>
        <v>3300034</v>
      </c>
      <c r="B757" s="228"/>
      <c r="C757" s="225" t="s">
        <v>732</v>
      </c>
      <c r="D757" s="227">
        <v>55</v>
      </c>
      <c r="E757" s="632" t="s">
        <v>307</v>
      </c>
      <c r="F757" s="226"/>
      <c r="G757" s="226"/>
      <c r="H757" s="229"/>
      <c r="I757" s="229"/>
      <c r="J757" s="34"/>
      <c r="K757" s="140"/>
    </row>
    <row r="758" spans="1:11" s="139" customFormat="1" ht="63.75" outlineLevel="2">
      <c r="A758" s="231">
        <f>IF(D758="","",MAX($A$3:A757)+1)</f>
        <v>3300035</v>
      </c>
      <c r="B758" s="228"/>
      <c r="C758" s="22" t="s">
        <v>1943</v>
      </c>
      <c r="D758" s="20">
        <v>102</v>
      </c>
      <c r="E758" s="628" t="s">
        <v>307</v>
      </c>
      <c r="F758" s="226"/>
      <c r="G758" s="226"/>
      <c r="H758" s="229"/>
      <c r="I758" s="229"/>
      <c r="J758" s="34"/>
      <c r="K758" s="140"/>
    </row>
    <row r="759" spans="1:11" s="139" customFormat="1" ht="63.75" outlineLevel="2">
      <c r="A759" s="231">
        <f>IF(D759="","",MAX($A$3:A758)+1)</f>
        <v>3300036</v>
      </c>
      <c r="B759" s="228"/>
      <c r="C759" s="22" t="s">
        <v>1944</v>
      </c>
      <c r="D759" s="20">
        <v>20</v>
      </c>
      <c r="E759" s="628" t="s">
        <v>307</v>
      </c>
      <c r="F759" s="226"/>
      <c r="G759" s="226"/>
      <c r="H759" s="229"/>
      <c r="I759" s="229"/>
      <c r="J759" s="34"/>
      <c r="K759" s="140"/>
    </row>
    <row r="760" spans="1:11" s="139" customFormat="1" ht="63.75" outlineLevel="2">
      <c r="A760" s="231">
        <f>IF(D760="","",MAX($A$3:A759)+1)</f>
        <v>3300037</v>
      </c>
      <c r="B760" s="228"/>
      <c r="C760" s="22" t="s">
        <v>1945</v>
      </c>
      <c r="D760" s="20">
        <v>20</v>
      </c>
      <c r="E760" s="628" t="s">
        <v>307</v>
      </c>
      <c r="F760" s="226"/>
      <c r="G760" s="226"/>
      <c r="H760" s="229"/>
      <c r="I760" s="229"/>
      <c r="J760" s="34"/>
      <c r="K760" s="140"/>
    </row>
    <row r="761" spans="1:11" s="139" customFormat="1" ht="89.25" outlineLevel="2">
      <c r="A761" s="231">
        <f>IF(D761="","",MAX($A$3:A760)+1)</f>
        <v>3300038</v>
      </c>
      <c r="B761" s="228"/>
      <c r="C761" s="225" t="s">
        <v>733</v>
      </c>
      <c r="D761" s="227">
        <v>40</v>
      </c>
      <c r="E761" s="632" t="s">
        <v>307</v>
      </c>
      <c r="F761" s="226"/>
      <c r="G761" s="226"/>
      <c r="H761" s="229"/>
      <c r="I761" s="229"/>
      <c r="J761" s="34"/>
      <c r="K761" s="140"/>
    </row>
    <row r="762" spans="1:11" s="139" customFormat="1" ht="90.75" customHeight="1" outlineLevel="2">
      <c r="A762" s="231">
        <f>IF(D762="","",MAX($A$3:A761)+1)</f>
        <v>3300039</v>
      </c>
      <c r="B762" s="228"/>
      <c r="C762" s="225" t="s">
        <v>734</v>
      </c>
      <c r="D762" s="227">
        <v>9</v>
      </c>
      <c r="E762" s="632" t="s">
        <v>13</v>
      </c>
      <c r="F762" s="226"/>
      <c r="G762" s="226"/>
      <c r="H762" s="229"/>
      <c r="I762" s="229"/>
      <c r="J762" s="34"/>
      <c r="K762" s="140"/>
    </row>
    <row r="763" spans="1:11" s="139" customFormat="1" ht="63.75" outlineLevel="2">
      <c r="A763" s="231">
        <f>IF(D763="","",MAX($A$3:A762)+1)</f>
        <v>3300040</v>
      </c>
      <c r="B763" s="228"/>
      <c r="C763" s="225" t="s">
        <v>735</v>
      </c>
      <c r="D763" s="227">
        <v>15</v>
      </c>
      <c r="E763" s="632" t="s">
        <v>13</v>
      </c>
      <c r="F763" s="226"/>
      <c r="G763" s="226"/>
      <c r="H763" s="229"/>
      <c r="I763" s="229"/>
      <c r="J763" s="34"/>
      <c r="K763" s="140"/>
    </row>
    <row r="764" spans="1:11" s="139" customFormat="1" ht="63.75" outlineLevel="2">
      <c r="A764" s="231">
        <f>IF(D764="","",MAX($A$3:A763)+1)</f>
        <v>3300041</v>
      </c>
      <c r="B764" s="228"/>
      <c r="C764" s="225" t="s">
        <v>736</v>
      </c>
      <c r="D764" s="227">
        <v>8</v>
      </c>
      <c r="E764" s="632" t="s">
        <v>13</v>
      </c>
      <c r="F764" s="226"/>
      <c r="G764" s="226"/>
      <c r="H764" s="229"/>
      <c r="I764" s="229"/>
      <c r="J764" s="34"/>
      <c r="K764" s="140"/>
    </row>
    <row r="765" spans="1:11" s="139" customFormat="1" ht="63.75" outlineLevel="2">
      <c r="A765" s="41">
        <f>IF(D765="","",MAX($A$3:A764)+1)</f>
        <v>3300042</v>
      </c>
      <c r="B765" s="31"/>
      <c r="C765" s="19" t="s">
        <v>737</v>
      </c>
      <c r="D765" s="24">
        <v>5</v>
      </c>
      <c r="E765" s="632" t="s">
        <v>13</v>
      </c>
      <c r="F765" s="226"/>
      <c r="G765" s="226"/>
      <c r="H765" s="33"/>
      <c r="I765" s="33"/>
      <c r="J765" s="34"/>
      <c r="K765" s="140"/>
    </row>
    <row r="766" spans="1:11" s="139" customFormat="1" ht="51" outlineLevel="2">
      <c r="A766" s="41">
        <f>IF(D766="","",MAX($A$3:A765)+1)</f>
        <v>3300043</v>
      </c>
      <c r="B766" s="31"/>
      <c r="C766" s="19" t="s">
        <v>738</v>
      </c>
      <c r="D766" s="24">
        <v>26</v>
      </c>
      <c r="E766" s="632" t="s">
        <v>13</v>
      </c>
      <c r="F766" s="226"/>
      <c r="G766" s="226"/>
      <c r="H766" s="33"/>
      <c r="I766" s="33"/>
      <c r="J766" s="34"/>
      <c r="K766" s="140"/>
    </row>
    <row r="767" spans="1:11" s="139" customFormat="1" ht="38.25" outlineLevel="2">
      <c r="A767" s="41">
        <f>IF(D767="","",MAX($A$3:A766)+1)</f>
        <v>3300044</v>
      </c>
      <c r="B767" s="31"/>
      <c r="C767" s="19" t="s">
        <v>739</v>
      </c>
      <c r="D767" s="24">
        <v>2</v>
      </c>
      <c r="E767" s="632" t="s">
        <v>13</v>
      </c>
      <c r="F767" s="226"/>
      <c r="G767" s="226"/>
      <c r="H767" s="33"/>
      <c r="I767" s="33"/>
      <c r="J767" s="34"/>
      <c r="K767" s="140"/>
    </row>
    <row r="768" spans="1:11" s="139" customFormat="1" ht="63.75" outlineLevel="2">
      <c r="A768" s="41">
        <f>IF(D768="","",MAX($A$3:A767)+1)</f>
        <v>3300045</v>
      </c>
      <c r="B768" s="31"/>
      <c r="C768" s="19" t="s">
        <v>740</v>
      </c>
      <c r="D768" s="24">
        <v>9</v>
      </c>
      <c r="E768" s="632" t="s">
        <v>13</v>
      </c>
      <c r="F768" s="226"/>
      <c r="G768" s="226"/>
      <c r="H768" s="33"/>
      <c r="I768" s="33"/>
      <c r="J768" s="34"/>
      <c r="K768" s="140"/>
    </row>
    <row r="769" spans="1:11" s="139" customFormat="1" ht="38.25" outlineLevel="2">
      <c r="A769" s="41">
        <f>IF(D769="","",MAX($A$3:A768)+1)</f>
        <v>3300046</v>
      </c>
      <c r="B769" s="31"/>
      <c r="C769" s="19" t="s">
        <v>741</v>
      </c>
      <c r="D769" s="24">
        <v>13</v>
      </c>
      <c r="E769" s="632" t="s">
        <v>13</v>
      </c>
      <c r="F769" s="226"/>
      <c r="G769" s="226"/>
      <c r="H769" s="33"/>
      <c r="I769" s="33"/>
      <c r="J769" s="34"/>
      <c r="K769" s="140"/>
    </row>
    <row r="770" spans="1:11" s="139" customFormat="1" ht="38.25" outlineLevel="2">
      <c r="A770" s="41">
        <f>IF(D770="","",MAX($A$3:A769)+1)</f>
        <v>3300047</v>
      </c>
      <c r="B770" s="31"/>
      <c r="C770" s="19" t="s">
        <v>742</v>
      </c>
      <c r="D770" s="24">
        <v>69</v>
      </c>
      <c r="E770" s="632" t="s">
        <v>13</v>
      </c>
      <c r="F770" s="226"/>
      <c r="G770" s="226"/>
      <c r="H770" s="33"/>
      <c r="I770" s="33"/>
      <c r="J770" s="34"/>
      <c r="K770" s="140"/>
    </row>
    <row r="771" spans="1:11" s="139" customFormat="1" ht="63.75" outlineLevel="2">
      <c r="A771" s="41">
        <f>IF(D771="","",MAX($A$3:A770)+1)</f>
        <v>3300048</v>
      </c>
      <c r="B771" s="31"/>
      <c r="C771" s="19" t="s">
        <v>743</v>
      </c>
      <c r="D771" s="24">
        <v>11</v>
      </c>
      <c r="E771" s="632" t="s">
        <v>13</v>
      </c>
      <c r="F771" s="226"/>
      <c r="G771" s="226"/>
      <c r="H771" s="33"/>
      <c r="I771" s="33"/>
      <c r="J771" s="34"/>
      <c r="K771" s="140"/>
    </row>
    <row r="772" spans="1:11" s="139" customFormat="1" ht="76.5" outlineLevel="2">
      <c r="A772" s="41">
        <f>IF(D772="","",MAX($A$3:A771)+1)</f>
        <v>3300049</v>
      </c>
      <c r="B772" s="31"/>
      <c r="C772" s="19" t="s">
        <v>744</v>
      </c>
      <c r="D772" s="24">
        <v>4</v>
      </c>
      <c r="E772" s="632" t="s">
        <v>13</v>
      </c>
      <c r="F772" s="226"/>
      <c r="G772" s="226"/>
      <c r="H772" s="33"/>
      <c r="I772" s="33"/>
      <c r="J772" s="34"/>
      <c r="K772" s="140"/>
    </row>
    <row r="773" spans="1:11" s="139" customFormat="1" ht="76.5" outlineLevel="2">
      <c r="A773" s="41">
        <f>IF(D773="","",MAX($A$3:A772)+1)</f>
        <v>3300050</v>
      </c>
      <c r="B773" s="31"/>
      <c r="C773" s="19" t="s">
        <v>745</v>
      </c>
      <c r="D773" s="24">
        <v>1</v>
      </c>
      <c r="E773" s="632" t="s">
        <v>13</v>
      </c>
      <c r="F773" s="226"/>
      <c r="G773" s="226"/>
      <c r="H773" s="33"/>
      <c r="I773" s="33"/>
      <c r="J773" s="34"/>
      <c r="K773" s="140"/>
    </row>
    <row r="774" spans="1:11" s="139" customFormat="1" ht="89.25" outlineLevel="2">
      <c r="A774" s="41">
        <f>IF(D774="","",MAX($A$3:A773)+1)</f>
        <v>3300051</v>
      </c>
      <c r="B774" s="31"/>
      <c r="C774" s="19" t="s">
        <v>746</v>
      </c>
      <c r="D774" s="24">
        <v>11</v>
      </c>
      <c r="E774" s="632" t="s">
        <v>13</v>
      </c>
      <c r="F774" s="226"/>
      <c r="G774" s="226"/>
      <c r="H774" s="33"/>
      <c r="I774" s="33"/>
      <c r="J774" s="34"/>
      <c r="K774" s="140"/>
    </row>
    <row r="775" spans="1:11" s="139" customFormat="1" ht="38.25" outlineLevel="2">
      <c r="A775" s="41">
        <f>IF(D775="","",MAX($A$3:A774)+1)</f>
        <v>3300052</v>
      </c>
      <c r="B775" s="31"/>
      <c r="C775" s="19" t="s">
        <v>747</v>
      </c>
      <c r="D775" s="24">
        <v>2</v>
      </c>
      <c r="E775" s="632" t="s">
        <v>13</v>
      </c>
      <c r="F775" s="226"/>
      <c r="G775" s="226"/>
      <c r="H775" s="33"/>
      <c r="I775" s="33"/>
      <c r="J775" s="34"/>
      <c r="K775" s="140"/>
    </row>
    <row r="776" spans="1:11" s="139" customFormat="1" ht="89.25" outlineLevel="2">
      <c r="A776" s="41">
        <f>IF(D776="","",MAX($A$3:A775)+1)</f>
        <v>3300053</v>
      </c>
      <c r="B776" s="31"/>
      <c r="C776" s="19" t="s">
        <v>748</v>
      </c>
      <c r="D776" s="24">
        <v>2</v>
      </c>
      <c r="E776" s="632" t="s">
        <v>13</v>
      </c>
      <c r="F776" s="226"/>
      <c r="G776" s="226"/>
      <c r="H776" s="33"/>
      <c r="I776" s="33"/>
      <c r="J776" s="34"/>
      <c r="K776" s="140"/>
    </row>
    <row r="777" spans="1:11" s="139" customFormat="1" ht="38.25" outlineLevel="2">
      <c r="A777" s="41">
        <f>IF(D777="","",MAX($A$3:A776)+1)</f>
        <v>3300054</v>
      </c>
      <c r="B777" s="31"/>
      <c r="C777" s="19" t="s">
        <v>749</v>
      </c>
      <c r="D777" s="24">
        <v>2</v>
      </c>
      <c r="E777" s="632" t="s">
        <v>13</v>
      </c>
      <c r="F777" s="226"/>
      <c r="G777" s="226"/>
      <c r="H777" s="33"/>
      <c r="I777" s="33"/>
      <c r="J777" s="34"/>
      <c r="K777" s="140"/>
    </row>
    <row r="778" spans="1:11" s="139" customFormat="1" ht="76.5" outlineLevel="2">
      <c r="A778" s="41">
        <f>IF(D778="","",MAX($A$3:A777)+1)</f>
        <v>3300055</v>
      </c>
      <c r="B778" s="31"/>
      <c r="C778" s="19" t="s">
        <v>750</v>
      </c>
      <c r="D778" s="24">
        <v>13</v>
      </c>
      <c r="E778" s="632" t="s">
        <v>13</v>
      </c>
      <c r="F778" s="226"/>
      <c r="G778" s="226"/>
      <c r="H778" s="33"/>
      <c r="I778" s="33"/>
      <c r="J778" s="34"/>
      <c r="K778" s="140"/>
    </row>
    <row r="779" spans="1:11" s="139" customFormat="1" ht="76.5" outlineLevel="2">
      <c r="A779" s="41">
        <f>IF(D779="","",MAX($A$3:A778)+1)</f>
        <v>3300056</v>
      </c>
      <c r="B779" s="31"/>
      <c r="C779" s="19" t="s">
        <v>751</v>
      </c>
      <c r="D779" s="24">
        <v>4</v>
      </c>
      <c r="E779" s="632" t="s">
        <v>13</v>
      </c>
      <c r="F779" s="226"/>
      <c r="G779" s="226"/>
      <c r="H779" s="33"/>
      <c r="I779" s="33"/>
      <c r="J779" s="34"/>
      <c r="K779" s="140"/>
    </row>
    <row r="780" spans="1:11" s="139" customFormat="1" ht="25.5" outlineLevel="2">
      <c r="A780" s="41">
        <f>IF(D780="","",MAX($A$3:A779)+1)</f>
        <v>3300057</v>
      </c>
      <c r="B780" s="31"/>
      <c r="C780" s="19" t="s">
        <v>752</v>
      </c>
      <c r="D780" s="24">
        <v>4</v>
      </c>
      <c r="E780" s="632" t="s">
        <v>13</v>
      </c>
      <c r="F780" s="226"/>
      <c r="G780" s="226"/>
      <c r="H780" s="33"/>
      <c r="I780" s="33"/>
      <c r="J780" s="34"/>
      <c r="K780" s="140"/>
    </row>
    <row r="781" spans="1:11" s="139" customFormat="1" ht="38.25" outlineLevel="2">
      <c r="A781" s="41">
        <f>IF(D781="","",MAX($A$3:A780)+1)</f>
        <v>3300058</v>
      </c>
      <c r="B781" s="31"/>
      <c r="C781" s="19" t="s">
        <v>753</v>
      </c>
      <c r="D781" s="24">
        <v>4</v>
      </c>
      <c r="E781" s="632" t="s">
        <v>13</v>
      </c>
      <c r="F781" s="226"/>
      <c r="G781" s="226"/>
      <c r="H781" s="33"/>
      <c r="I781" s="33"/>
      <c r="J781" s="34"/>
      <c r="K781" s="140"/>
    </row>
    <row r="782" spans="1:11" s="139" customFormat="1" ht="76.5" outlineLevel="2">
      <c r="A782" s="41">
        <f>IF(D782="","",MAX($A$3:A781)+1)</f>
        <v>3300059</v>
      </c>
      <c r="B782" s="31"/>
      <c r="C782" s="19" t="s">
        <v>754</v>
      </c>
      <c r="D782" s="24">
        <v>56</v>
      </c>
      <c r="E782" s="632" t="s">
        <v>13</v>
      </c>
      <c r="F782" s="226"/>
      <c r="G782" s="226"/>
      <c r="H782" s="33"/>
      <c r="I782" s="33"/>
      <c r="J782" s="34"/>
      <c r="K782" s="140"/>
    </row>
    <row r="783" spans="1:11" s="139" customFormat="1" ht="76.5" outlineLevel="2">
      <c r="A783" s="41">
        <f>IF(D783="","",MAX($A$3:A782)+1)</f>
        <v>3300060</v>
      </c>
      <c r="B783" s="31"/>
      <c r="C783" s="19" t="s">
        <v>755</v>
      </c>
      <c r="D783" s="24">
        <v>19</v>
      </c>
      <c r="E783" s="632" t="s">
        <v>13</v>
      </c>
      <c r="F783" s="226"/>
      <c r="G783" s="226"/>
      <c r="H783" s="33"/>
      <c r="I783" s="33"/>
      <c r="J783" s="34"/>
      <c r="K783" s="140"/>
    </row>
    <row r="784" spans="1:11" s="139" customFormat="1" ht="25.5" outlineLevel="2">
      <c r="A784" s="41">
        <f>IF(D784="","",MAX($A$3:A783)+1)</f>
        <v>3300061</v>
      </c>
      <c r="B784" s="31"/>
      <c r="C784" s="19" t="s">
        <v>756</v>
      </c>
      <c r="D784" s="24">
        <v>6</v>
      </c>
      <c r="E784" s="632" t="s">
        <v>13</v>
      </c>
      <c r="F784" s="226"/>
      <c r="G784" s="226"/>
      <c r="H784" s="33"/>
      <c r="I784" s="33"/>
      <c r="J784" s="34"/>
      <c r="K784" s="140"/>
    </row>
    <row r="785" spans="1:11" s="139" customFormat="1" ht="114.75" customHeight="1" outlineLevel="2">
      <c r="A785" s="231">
        <f>IF(D785="","",MAX($A$3:A784)+1)</f>
        <v>3300062</v>
      </c>
      <c r="B785" s="228"/>
      <c r="C785" s="225" t="s">
        <v>2032</v>
      </c>
      <c r="D785" s="227">
        <v>16</v>
      </c>
      <c r="E785" s="632" t="s">
        <v>13</v>
      </c>
      <c r="F785" s="226"/>
      <c r="G785" s="226"/>
      <c r="H785" s="229"/>
      <c r="I785" s="229"/>
      <c r="J785" s="34"/>
      <c r="K785" s="140"/>
    </row>
    <row r="786" spans="1:11" s="139" customFormat="1" ht="140.25" outlineLevel="2">
      <c r="A786" s="231">
        <f>IF(D786="","",MAX($A$3:A785)+1)</f>
        <v>3300063</v>
      </c>
      <c r="B786" s="228"/>
      <c r="C786" s="225" t="s">
        <v>2033</v>
      </c>
      <c r="D786" s="227">
        <v>1</v>
      </c>
      <c r="E786" s="632" t="s">
        <v>13</v>
      </c>
      <c r="F786" s="226"/>
      <c r="G786" s="226"/>
      <c r="H786" s="229"/>
      <c r="I786" s="229"/>
      <c r="J786" s="34"/>
      <c r="K786" s="140"/>
    </row>
    <row r="787" spans="1:11" s="139" customFormat="1" ht="153" outlineLevel="2">
      <c r="A787" s="231">
        <f>IF(D787="","",MAX($A$3:A786)+1)</f>
        <v>3300064</v>
      </c>
      <c r="B787" s="228"/>
      <c r="C787" s="225" t="s">
        <v>2034</v>
      </c>
      <c r="D787" s="227">
        <v>2</v>
      </c>
      <c r="E787" s="632" t="s">
        <v>13</v>
      </c>
      <c r="F787" s="226"/>
      <c r="G787" s="226"/>
      <c r="H787" s="229"/>
      <c r="I787" s="229"/>
      <c r="J787" s="34"/>
      <c r="K787" s="140"/>
    </row>
    <row r="788" spans="1:11" s="139" customFormat="1" ht="114.75" outlineLevel="2">
      <c r="A788" s="231">
        <f>IF(D788="","",MAX($A$3:A787)+1)</f>
        <v>3300065</v>
      </c>
      <c r="B788" s="228"/>
      <c r="C788" s="225" t="s">
        <v>2035</v>
      </c>
      <c r="D788" s="227">
        <v>17</v>
      </c>
      <c r="E788" s="632" t="s">
        <v>13</v>
      </c>
      <c r="F788" s="226"/>
      <c r="G788" s="226"/>
      <c r="H788" s="229"/>
      <c r="I788" s="229"/>
      <c r="J788" s="34"/>
      <c r="K788" s="140"/>
    </row>
    <row r="789" spans="1:11" s="139" customFormat="1" ht="102" outlineLevel="2">
      <c r="A789" s="231">
        <f>IF(D789="","",MAX($A$3:A788)+1)</f>
        <v>3300066</v>
      </c>
      <c r="B789" s="228"/>
      <c r="C789" s="225" t="s">
        <v>2041</v>
      </c>
      <c r="D789" s="227">
        <v>1</v>
      </c>
      <c r="E789" s="632" t="s">
        <v>13</v>
      </c>
      <c r="F789" s="226"/>
      <c r="G789" s="226"/>
      <c r="H789" s="229"/>
      <c r="I789" s="229"/>
      <c r="J789" s="34"/>
      <c r="K789" s="140"/>
    </row>
    <row r="790" spans="1:11" s="139" customFormat="1" ht="77.25" customHeight="1" outlineLevel="2">
      <c r="A790" s="231">
        <f>IF(D790="","",MAX($A$3:A789)+1)</f>
        <v>3300067</v>
      </c>
      <c r="B790" s="228"/>
      <c r="C790" s="225" t="s">
        <v>2036</v>
      </c>
      <c r="D790" s="227">
        <v>7</v>
      </c>
      <c r="E790" s="632" t="s">
        <v>13</v>
      </c>
      <c r="F790" s="226"/>
      <c r="G790" s="226"/>
      <c r="H790" s="229"/>
      <c r="I790" s="229"/>
      <c r="J790" s="34"/>
      <c r="K790" s="140"/>
    </row>
    <row r="791" spans="1:11" s="139" customFormat="1" ht="63.75" outlineLevel="2">
      <c r="A791" s="231">
        <f>IF(D791="","",MAX($A$3:A790)+1)</f>
        <v>3300068</v>
      </c>
      <c r="B791" s="228"/>
      <c r="C791" s="225" t="s">
        <v>757</v>
      </c>
      <c r="D791" s="227">
        <v>6</v>
      </c>
      <c r="E791" s="632" t="s">
        <v>13</v>
      </c>
      <c r="F791" s="226"/>
      <c r="G791" s="226"/>
      <c r="H791" s="229"/>
      <c r="I791" s="229"/>
      <c r="J791" s="34"/>
      <c r="K791" s="140"/>
    </row>
    <row r="792" spans="1:11" s="139" customFormat="1" ht="63.75" outlineLevel="2">
      <c r="A792" s="231">
        <f>IF(D792="","",MAX($A$3:A791)+1)</f>
        <v>3300069</v>
      </c>
      <c r="B792" s="228"/>
      <c r="C792" s="225" t="s">
        <v>2042</v>
      </c>
      <c r="D792" s="227">
        <v>6</v>
      </c>
      <c r="E792" s="632" t="s">
        <v>13</v>
      </c>
      <c r="F792" s="226"/>
      <c r="G792" s="226"/>
      <c r="H792" s="229"/>
      <c r="I792" s="229"/>
      <c r="J792" s="34"/>
      <c r="K792" s="140"/>
    </row>
    <row r="793" spans="1:11" s="139" customFormat="1" ht="76.5" outlineLevel="2">
      <c r="A793" s="231">
        <f>IF(D793="","",MAX($A$3:A792)+1)</f>
        <v>3300070</v>
      </c>
      <c r="B793" s="228"/>
      <c r="C793" s="225" t="s">
        <v>2037</v>
      </c>
      <c r="D793" s="227">
        <v>1</v>
      </c>
      <c r="E793" s="632" t="s">
        <v>13</v>
      </c>
      <c r="F793" s="226"/>
      <c r="G793" s="226"/>
      <c r="H793" s="229"/>
      <c r="I793" s="229"/>
      <c r="J793" s="34"/>
      <c r="K793" s="140"/>
    </row>
    <row r="794" spans="1:11" s="139" customFormat="1" ht="76.5" outlineLevel="2">
      <c r="A794" s="231">
        <f>IF(D794="","",MAX($A$3:A793)+1)</f>
        <v>3300071</v>
      </c>
      <c r="B794" s="228"/>
      <c r="C794" s="225" t="s">
        <v>2040</v>
      </c>
      <c r="D794" s="227">
        <v>1</v>
      </c>
      <c r="E794" s="632" t="s">
        <v>13</v>
      </c>
      <c r="F794" s="226"/>
      <c r="G794" s="226"/>
      <c r="H794" s="229"/>
      <c r="I794" s="229"/>
      <c r="J794" s="34"/>
      <c r="K794" s="140"/>
    </row>
    <row r="795" spans="1:11" s="139" customFormat="1" ht="89.25" outlineLevel="2">
      <c r="A795" s="231">
        <f>IF(D795="","",MAX($A$3:A794)+1)</f>
        <v>3300072</v>
      </c>
      <c r="B795" s="228"/>
      <c r="C795" s="225" t="s">
        <v>2038</v>
      </c>
      <c r="D795" s="227">
        <v>13</v>
      </c>
      <c r="E795" s="632" t="s">
        <v>13</v>
      </c>
      <c r="F795" s="226"/>
      <c r="G795" s="226"/>
      <c r="H795" s="229"/>
      <c r="I795" s="229"/>
      <c r="J795" s="34"/>
      <c r="K795" s="140"/>
    </row>
    <row r="796" spans="1:11" s="139" customFormat="1" ht="89.25" outlineLevel="2">
      <c r="A796" s="231">
        <f>IF(D796="","",MAX($A$3:A795)+1)</f>
        <v>3300073</v>
      </c>
      <c r="B796" s="228"/>
      <c r="C796" s="225" t="s">
        <v>2039</v>
      </c>
      <c r="D796" s="227">
        <v>2</v>
      </c>
      <c r="E796" s="632" t="s">
        <v>13</v>
      </c>
      <c r="F796" s="226"/>
      <c r="G796" s="226"/>
      <c r="H796" s="229"/>
      <c r="I796" s="229"/>
      <c r="J796" s="34"/>
      <c r="K796" s="140"/>
    </row>
    <row r="797" spans="1:11" s="139" customFormat="1" ht="51" outlineLevel="2">
      <c r="A797" s="231">
        <f>IF(D797="","",MAX($A$3:A796)+1)</f>
        <v>3300074</v>
      </c>
      <c r="B797" s="228"/>
      <c r="C797" s="225" t="s">
        <v>758</v>
      </c>
      <c r="D797" s="227">
        <v>2</v>
      </c>
      <c r="E797" s="632" t="s">
        <v>13</v>
      </c>
      <c r="F797" s="226"/>
      <c r="G797" s="226"/>
      <c r="H797" s="229"/>
      <c r="I797" s="229"/>
      <c r="J797" s="34"/>
      <c r="K797" s="140"/>
    </row>
    <row r="798" spans="1:11" s="139" customFormat="1" ht="63.75" outlineLevel="2">
      <c r="A798" s="231">
        <f>IF(D798="","",MAX($A$3:A797)+1)</f>
        <v>3300075</v>
      </c>
      <c r="B798" s="228"/>
      <c r="C798" s="225" t="s">
        <v>759</v>
      </c>
      <c r="D798" s="227">
        <v>1</v>
      </c>
      <c r="E798" s="632" t="s">
        <v>13</v>
      </c>
      <c r="F798" s="226"/>
      <c r="G798" s="226"/>
      <c r="H798" s="229"/>
      <c r="I798" s="229"/>
      <c r="J798" s="34"/>
      <c r="K798" s="140"/>
    </row>
    <row r="799" spans="1:11" s="139" customFormat="1" ht="63.75" outlineLevel="2">
      <c r="A799" s="231">
        <f>IF(D799="","",MAX($A$3:A798)+1)</f>
        <v>3300076</v>
      </c>
      <c r="B799" s="228"/>
      <c r="C799" s="225" t="s">
        <v>760</v>
      </c>
      <c r="D799" s="227">
        <v>1</v>
      </c>
      <c r="E799" s="632" t="s">
        <v>13</v>
      </c>
      <c r="F799" s="226"/>
      <c r="G799" s="226"/>
      <c r="H799" s="229"/>
      <c r="I799" s="229"/>
      <c r="J799" s="34"/>
      <c r="K799" s="140"/>
    </row>
    <row r="800" spans="1:11" s="139" customFormat="1" ht="63.75" outlineLevel="2">
      <c r="A800" s="231">
        <f>IF(D800="","",MAX($A$3:A799)+1)</f>
        <v>3300077</v>
      </c>
      <c r="B800" s="228"/>
      <c r="C800" s="225" t="s">
        <v>761</v>
      </c>
      <c r="D800" s="227">
        <v>1</v>
      </c>
      <c r="E800" s="632" t="s">
        <v>13</v>
      </c>
      <c r="F800" s="226"/>
      <c r="G800" s="226"/>
      <c r="H800" s="229"/>
      <c r="I800" s="229"/>
      <c r="J800" s="34"/>
      <c r="K800" s="140"/>
    </row>
    <row r="801" spans="1:11" s="139" customFormat="1" ht="63.75" outlineLevel="2">
      <c r="A801" s="231">
        <f>IF(D801="","",MAX($A$3:A800)+1)</f>
        <v>3300078</v>
      </c>
      <c r="B801" s="228"/>
      <c r="C801" s="225" t="s">
        <v>762</v>
      </c>
      <c r="D801" s="227">
        <v>1</v>
      </c>
      <c r="E801" s="632" t="s">
        <v>13</v>
      </c>
      <c r="F801" s="226"/>
      <c r="G801" s="226"/>
      <c r="H801" s="229"/>
      <c r="I801" s="229"/>
      <c r="J801" s="34"/>
      <c r="K801" s="140"/>
    </row>
    <row r="802" spans="1:11" s="139" customFormat="1" ht="63.75" outlineLevel="2">
      <c r="A802" s="231">
        <f>IF(D802="","",MAX($A$3:A801)+1)</f>
        <v>3300079</v>
      </c>
      <c r="B802" s="228"/>
      <c r="C802" s="225" t="s">
        <v>763</v>
      </c>
      <c r="D802" s="227">
        <v>1</v>
      </c>
      <c r="E802" s="632" t="s">
        <v>13</v>
      </c>
      <c r="F802" s="226"/>
      <c r="G802" s="226"/>
      <c r="H802" s="229"/>
      <c r="I802" s="229"/>
      <c r="J802" s="34"/>
      <c r="K802" s="140"/>
    </row>
    <row r="803" spans="1:11" s="139" customFormat="1" ht="51" outlineLevel="2">
      <c r="A803" s="231">
        <f>IF(D803="","",MAX($A$3:A802)+1)</f>
        <v>3300080</v>
      </c>
      <c r="B803" s="228"/>
      <c r="C803" s="225" t="s">
        <v>764</v>
      </c>
      <c r="D803" s="227">
        <v>1</v>
      </c>
      <c r="E803" s="632" t="s">
        <v>13</v>
      </c>
      <c r="F803" s="226"/>
      <c r="G803" s="226"/>
      <c r="H803" s="229"/>
      <c r="I803" s="229"/>
      <c r="J803" s="34"/>
      <c r="K803" s="140"/>
    </row>
    <row r="804" spans="1:11" s="139" customFormat="1" ht="63.75" outlineLevel="2">
      <c r="A804" s="231">
        <f>IF(D804="","",MAX($A$3:A803)+1)</f>
        <v>3300081</v>
      </c>
      <c r="B804" s="228"/>
      <c r="C804" s="225" t="s">
        <v>765</v>
      </c>
      <c r="D804" s="227">
        <v>2</v>
      </c>
      <c r="E804" s="632" t="s">
        <v>13</v>
      </c>
      <c r="F804" s="226"/>
      <c r="G804" s="226"/>
      <c r="H804" s="229"/>
      <c r="I804" s="229"/>
      <c r="J804" s="34"/>
      <c r="K804" s="140"/>
    </row>
    <row r="805" spans="1:11" s="139" customFormat="1" ht="38.25" outlineLevel="2">
      <c r="A805" s="231">
        <f>IF(D805="","",MAX($A$3:A804)+1)</f>
        <v>3300082</v>
      </c>
      <c r="B805" s="228"/>
      <c r="C805" s="225" t="s">
        <v>766</v>
      </c>
      <c r="D805" s="227">
        <v>1</v>
      </c>
      <c r="E805" s="632" t="s">
        <v>11</v>
      </c>
      <c r="F805" s="226"/>
      <c r="G805" s="226"/>
      <c r="H805" s="229"/>
      <c r="I805" s="229"/>
      <c r="J805" s="34"/>
      <c r="K805" s="140"/>
    </row>
    <row r="806" spans="1:11" s="139" customFormat="1" ht="38.25" outlineLevel="2">
      <c r="A806" s="231">
        <f>IF(D806="","",MAX($A$3:A805)+1)</f>
        <v>3300083</v>
      </c>
      <c r="B806" s="228"/>
      <c r="C806" s="225" t="s">
        <v>767</v>
      </c>
      <c r="D806" s="227">
        <v>7</v>
      </c>
      <c r="E806" s="632" t="s">
        <v>13</v>
      </c>
      <c r="F806" s="226"/>
      <c r="G806" s="226"/>
      <c r="H806" s="229"/>
      <c r="I806" s="229"/>
      <c r="J806" s="34"/>
      <c r="K806" s="140"/>
    </row>
    <row r="807" spans="1:11" s="139" customFormat="1" ht="38.25" outlineLevel="2">
      <c r="A807" s="231">
        <f>IF(D807="","",MAX($A$3:A806)+1)</f>
        <v>3300084</v>
      </c>
      <c r="B807" s="228"/>
      <c r="C807" s="225" t="s">
        <v>768</v>
      </c>
      <c r="D807" s="227">
        <v>45</v>
      </c>
      <c r="E807" s="632" t="s">
        <v>13</v>
      </c>
      <c r="F807" s="226"/>
      <c r="G807" s="226"/>
      <c r="H807" s="229"/>
      <c r="I807" s="229"/>
      <c r="J807" s="34"/>
      <c r="K807" s="140"/>
    </row>
    <row r="808" spans="1:11" s="139" customFormat="1" ht="38.25" outlineLevel="2">
      <c r="A808" s="231">
        <f>IF(D808="","",MAX($A$3:A807)+1)</f>
        <v>3300085</v>
      </c>
      <c r="B808" s="228"/>
      <c r="C808" s="22" t="s">
        <v>1946</v>
      </c>
      <c r="D808" s="20">
        <v>34</v>
      </c>
      <c r="E808" s="628" t="s">
        <v>13</v>
      </c>
      <c r="F808" s="226"/>
      <c r="G808" s="226"/>
      <c r="H808" s="229"/>
      <c r="I808" s="229"/>
      <c r="J808" s="34"/>
      <c r="K808" s="140"/>
    </row>
    <row r="809" spans="1:11" s="139" customFormat="1" ht="25.5" customHeight="1" outlineLevel="2">
      <c r="A809" s="231">
        <f>IF(D809="","",MAX($A$3:A808)+1)</f>
        <v>3300086</v>
      </c>
      <c r="B809" s="228"/>
      <c r="C809" s="22" t="s">
        <v>1947</v>
      </c>
      <c r="D809" s="20">
        <v>17</v>
      </c>
      <c r="E809" s="628" t="s">
        <v>13</v>
      </c>
      <c r="F809" s="226"/>
      <c r="G809" s="226"/>
      <c r="H809" s="229"/>
      <c r="I809" s="229"/>
      <c r="J809" s="34"/>
      <c r="K809" s="140"/>
    </row>
    <row r="810" spans="1:11" s="139" customFormat="1" ht="38.25" outlineLevel="2">
      <c r="A810" s="231">
        <f>IF(D810="","",MAX($A$3:A809)+1)</f>
        <v>3300087</v>
      </c>
      <c r="B810" s="228"/>
      <c r="C810" s="22" t="s">
        <v>1948</v>
      </c>
      <c r="D810" s="20">
        <v>4</v>
      </c>
      <c r="E810" s="628" t="s">
        <v>13</v>
      </c>
      <c r="F810" s="226"/>
      <c r="G810" s="226"/>
      <c r="H810" s="229"/>
      <c r="I810" s="229"/>
      <c r="J810" s="34"/>
      <c r="K810" s="140"/>
    </row>
    <row r="811" spans="1:11" s="139" customFormat="1" ht="27" customHeight="1" outlineLevel="2">
      <c r="A811" s="231">
        <f>IF(D811="","",MAX($A$3:A810)+1)</f>
        <v>3300088</v>
      </c>
      <c r="B811" s="228"/>
      <c r="C811" s="22" t="s">
        <v>1949</v>
      </c>
      <c r="D811" s="20">
        <v>2</v>
      </c>
      <c r="E811" s="628" t="s">
        <v>13</v>
      </c>
      <c r="F811" s="226"/>
      <c r="G811" s="226"/>
      <c r="H811" s="229"/>
      <c r="I811" s="229"/>
      <c r="J811" s="34"/>
      <c r="K811" s="140"/>
    </row>
    <row r="812" spans="1:11" s="139" customFormat="1" ht="38.25" outlineLevel="2">
      <c r="A812" s="231">
        <f>IF(D812="","",MAX($A$3:A811)+1)</f>
        <v>3300089</v>
      </c>
      <c r="B812" s="228"/>
      <c r="C812" s="22" t="s">
        <v>1950</v>
      </c>
      <c r="D812" s="20">
        <v>3</v>
      </c>
      <c r="E812" s="628" t="s">
        <v>13</v>
      </c>
      <c r="F812" s="226"/>
      <c r="G812" s="226"/>
      <c r="H812" s="229"/>
      <c r="I812" s="229"/>
      <c r="J812" s="34"/>
      <c r="K812" s="140"/>
    </row>
    <row r="813" spans="1:11" s="139" customFormat="1" ht="12.75" outlineLevel="2">
      <c r="A813" s="231">
        <f>IF(D813="","",MAX($A$3:A812)+1)</f>
        <v>3300090</v>
      </c>
      <c r="B813" s="228"/>
      <c r="C813" s="126" t="s">
        <v>769</v>
      </c>
      <c r="D813" s="20">
        <v>15</v>
      </c>
      <c r="E813" s="628" t="s">
        <v>13</v>
      </c>
      <c r="F813" s="226"/>
      <c r="G813" s="226"/>
      <c r="H813" s="229"/>
      <c r="I813" s="229"/>
      <c r="J813" s="34"/>
      <c r="K813" s="140"/>
    </row>
    <row r="814" spans="1:11" s="139" customFormat="1" ht="12.75" outlineLevel="2">
      <c r="A814" s="231">
        <f>IF(D814="","",MAX($A$3:A813)+1)</f>
        <v>3300091</v>
      </c>
      <c r="B814" s="228"/>
      <c r="C814" s="22" t="s">
        <v>1951</v>
      </c>
      <c r="D814" s="20">
        <v>10</v>
      </c>
      <c r="E814" s="628" t="s">
        <v>13</v>
      </c>
      <c r="F814" s="226"/>
      <c r="G814" s="226"/>
      <c r="H814" s="229"/>
      <c r="I814" s="229"/>
      <c r="J814" s="34"/>
      <c r="K814" s="140"/>
    </row>
    <row r="815" spans="1:11" s="139" customFormat="1" ht="12.75" outlineLevel="2">
      <c r="A815" s="231">
        <f>IF(D815="","",MAX($A$3:A814)+1)</f>
        <v>3300092</v>
      </c>
      <c r="B815" s="228"/>
      <c r="C815" s="22" t="s">
        <v>1952</v>
      </c>
      <c r="D815" s="20">
        <v>2</v>
      </c>
      <c r="E815" s="628" t="s">
        <v>13</v>
      </c>
      <c r="F815" s="226"/>
      <c r="G815" s="226"/>
      <c r="H815" s="229"/>
      <c r="I815" s="229"/>
      <c r="J815" s="34"/>
      <c r="K815" s="140"/>
    </row>
    <row r="816" spans="1:11" s="139" customFormat="1" ht="12.75" outlineLevel="2">
      <c r="A816" s="231">
        <f>IF(D816="","",MAX($A$3:A815)+1)</f>
        <v>3300093</v>
      </c>
      <c r="B816" s="228"/>
      <c r="C816" s="22" t="s">
        <v>1953</v>
      </c>
      <c r="D816" s="20">
        <v>1</v>
      </c>
      <c r="E816" s="628" t="s">
        <v>13</v>
      </c>
      <c r="F816" s="226"/>
      <c r="G816" s="226"/>
      <c r="H816" s="229"/>
      <c r="I816" s="229"/>
      <c r="J816" s="34"/>
      <c r="K816" s="140"/>
    </row>
    <row r="817" spans="1:11" s="139" customFormat="1" ht="38.25" outlineLevel="2">
      <c r="A817" s="231">
        <f>IF(D817="","",MAX($A$3:A816)+1)</f>
        <v>3300094</v>
      </c>
      <c r="B817" s="228"/>
      <c r="C817" s="225" t="s">
        <v>770</v>
      </c>
      <c r="D817" s="227">
        <v>8</v>
      </c>
      <c r="E817" s="632" t="s">
        <v>13</v>
      </c>
      <c r="F817" s="226"/>
      <c r="G817" s="226"/>
      <c r="H817" s="229"/>
      <c r="I817" s="229"/>
      <c r="J817" s="34"/>
      <c r="K817" s="140"/>
    </row>
    <row r="818" spans="1:11" s="139" customFormat="1" ht="12.75" outlineLevel="2">
      <c r="A818" s="231">
        <f>IF(D818="","",MAX($A$3:A817)+1)</f>
        <v>3300095</v>
      </c>
      <c r="B818" s="228"/>
      <c r="C818" s="225" t="s">
        <v>771</v>
      </c>
      <c r="D818" s="227">
        <v>12</v>
      </c>
      <c r="E818" s="632" t="s">
        <v>13</v>
      </c>
      <c r="F818" s="226"/>
      <c r="G818" s="226"/>
      <c r="H818" s="229"/>
      <c r="I818" s="229"/>
      <c r="J818" s="34"/>
      <c r="K818" s="140"/>
    </row>
    <row r="819" spans="1:11" s="139" customFormat="1" ht="51" outlineLevel="2">
      <c r="A819" s="231">
        <f>IF(D819="","",MAX($A$3:A818)+1)</f>
        <v>3300096</v>
      </c>
      <c r="B819" s="228"/>
      <c r="C819" s="225" t="s">
        <v>772</v>
      </c>
      <c r="D819" s="227">
        <v>5</v>
      </c>
      <c r="E819" s="632" t="s">
        <v>13</v>
      </c>
      <c r="F819" s="226"/>
      <c r="G819" s="226"/>
      <c r="H819" s="229"/>
      <c r="I819" s="229"/>
      <c r="J819" s="34"/>
      <c r="K819" s="140"/>
    </row>
    <row r="820" spans="1:11" s="139" customFormat="1" ht="38.25" outlineLevel="2">
      <c r="A820" s="231">
        <f>IF(D820="","",MAX($A$3:A819)+1)</f>
        <v>3300097</v>
      </c>
      <c r="B820" s="228"/>
      <c r="C820" s="225" t="s">
        <v>1968</v>
      </c>
      <c r="D820" s="227">
        <v>5</v>
      </c>
      <c r="E820" s="632" t="s">
        <v>13</v>
      </c>
      <c r="F820" s="226"/>
      <c r="G820" s="226"/>
      <c r="H820" s="229"/>
      <c r="I820" s="229"/>
      <c r="J820" s="34"/>
      <c r="K820" s="140"/>
    </row>
    <row r="821" spans="1:11" s="139" customFormat="1" ht="38.25" outlineLevel="2">
      <c r="A821" s="231">
        <f>IF(D821="","",MAX($A$3:A820)+1)</f>
        <v>3300098</v>
      </c>
      <c r="B821" s="228"/>
      <c r="C821" s="225" t="s">
        <v>773</v>
      </c>
      <c r="D821" s="227">
        <v>9</v>
      </c>
      <c r="E821" s="632" t="s">
        <v>13</v>
      </c>
      <c r="F821" s="226"/>
      <c r="G821" s="226"/>
      <c r="H821" s="229"/>
      <c r="I821" s="229"/>
      <c r="J821" s="34"/>
      <c r="K821" s="140"/>
    </row>
    <row r="822" spans="1:11" s="139" customFormat="1" ht="63.75" outlineLevel="2">
      <c r="A822" s="231">
        <f>IF(D822="","",MAX($A$3:A821)+1)</f>
        <v>3300099</v>
      </c>
      <c r="B822" s="228"/>
      <c r="C822" s="22" t="s">
        <v>774</v>
      </c>
      <c r="D822" s="227">
        <v>1</v>
      </c>
      <c r="E822" s="632" t="s">
        <v>13</v>
      </c>
      <c r="F822" s="226"/>
      <c r="G822" s="226"/>
      <c r="H822" s="229"/>
      <c r="I822" s="229"/>
      <c r="J822" s="34"/>
      <c r="K822" s="140"/>
    </row>
    <row r="823" spans="1:11" s="139" customFormat="1" ht="63.75" outlineLevel="2">
      <c r="A823" s="231">
        <f>IF(D823="","",MAX($A$3:A822)+1)</f>
        <v>3300100</v>
      </c>
      <c r="B823" s="228"/>
      <c r="C823" s="22" t="s">
        <v>775</v>
      </c>
      <c r="D823" s="227">
        <v>2</v>
      </c>
      <c r="E823" s="632" t="s">
        <v>13</v>
      </c>
      <c r="F823" s="226"/>
      <c r="G823" s="226"/>
      <c r="H823" s="229"/>
      <c r="I823" s="229"/>
      <c r="J823" s="34"/>
      <c r="K823" s="140"/>
    </row>
    <row r="824" spans="1:11" s="139" customFormat="1" ht="51" outlineLevel="2">
      <c r="A824" s="231">
        <f>IF(D824="","",MAX($A$3:A823)+1)</f>
        <v>3300101</v>
      </c>
      <c r="B824" s="228"/>
      <c r="C824" s="22" t="s">
        <v>776</v>
      </c>
      <c r="D824" s="227">
        <v>7</v>
      </c>
      <c r="E824" s="632" t="s">
        <v>13</v>
      </c>
      <c r="F824" s="226"/>
      <c r="G824" s="226"/>
      <c r="H824" s="229"/>
      <c r="I824" s="229"/>
      <c r="J824" s="34"/>
      <c r="K824" s="140"/>
    </row>
    <row r="825" spans="1:11" s="139" customFormat="1" ht="51" outlineLevel="2">
      <c r="A825" s="231">
        <f>IF(D825="","",MAX($A$3:A824)+1)</f>
        <v>3300102</v>
      </c>
      <c r="B825" s="228"/>
      <c r="C825" s="22" t="s">
        <v>777</v>
      </c>
      <c r="D825" s="227">
        <v>2</v>
      </c>
      <c r="E825" s="632" t="s">
        <v>13</v>
      </c>
      <c r="F825" s="226"/>
      <c r="G825" s="226"/>
      <c r="H825" s="229"/>
      <c r="I825" s="229"/>
      <c r="J825" s="34"/>
      <c r="K825" s="140"/>
    </row>
    <row r="826" spans="1:11" s="139" customFormat="1" ht="51" outlineLevel="2">
      <c r="A826" s="231">
        <f>IF(D826="","",MAX($A$3:A825)+1)</f>
        <v>3300103</v>
      </c>
      <c r="B826" s="228"/>
      <c r="C826" s="22" t="s">
        <v>778</v>
      </c>
      <c r="D826" s="227">
        <v>1</v>
      </c>
      <c r="E826" s="632" t="s">
        <v>13</v>
      </c>
      <c r="F826" s="226"/>
      <c r="G826" s="226"/>
      <c r="H826" s="229"/>
      <c r="I826" s="229"/>
      <c r="J826" s="34"/>
      <c r="K826" s="140"/>
    </row>
    <row r="827" spans="1:11" s="139" customFormat="1" ht="153" outlineLevel="2">
      <c r="A827" s="231">
        <f>IF(D827="","",MAX($A$3:A826)+1)</f>
        <v>3300104</v>
      </c>
      <c r="B827" s="228"/>
      <c r="C827" s="225" t="s">
        <v>779</v>
      </c>
      <c r="D827" s="227">
        <v>4</v>
      </c>
      <c r="E827" s="632" t="s">
        <v>13</v>
      </c>
      <c r="F827" s="226"/>
      <c r="G827" s="226"/>
      <c r="H827" s="229"/>
      <c r="I827" s="229"/>
      <c r="J827" s="34"/>
      <c r="K827" s="140"/>
    </row>
    <row r="828" spans="1:11" s="139" customFormat="1" ht="38.25" outlineLevel="2">
      <c r="A828" s="231">
        <f>IF(D828="","",MAX($A$3:A827)+1)</f>
        <v>3300105</v>
      </c>
      <c r="B828" s="228"/>
      <c r="C828" s="225" t="s">
        <v>780</v>
      </c>
      <c r="D828" s="227">
        <v>40</v>
      </c>
      <c r="E828" s="632" t="s">
        <v>12</v>
      </c>
      <c r="F828" s="226"/>
      <c r="G828" s="226"/>
      <c r="H828" s="229"/>
      <c r="I828" s="229"/>
      <c r="J828" s="34"/>
      <c r="K828" s="140"/>
    </row>
    <row r="829" spans="1:11" s="139" customFormat="1" ht="114.75" outlineLevel="2">
      <c r="A829" s="231">
        <f>IF(D829="","",MAX($A$3:A828)+1)</f>
        <v>3300106</v>
      </c>
      <c r="B829" s="228"/>
      <c r="C829" s="225" t="s">
        <v>781</v>
      </c>
      <c r="D829" s="227">
        <v>1</v>
      </c>
      <c r="E829" s="632" t="s">
        <v>11</v>
      </c>
      <c r="F829" s="226"/>
      <c r="G829" s="226"/>
      <c r="H829" s="229"/>
      <c r="I829" s="229"/>
      <c r="J829" s="34"/>
      <c r="K829" s="140"/>
    </row>
    <row r="830" spans="1:11" s="139" customFormat="1" ht="38.25" outlineLevel="2">
      <c r="A830" s="41">
        <f>IF(D830="","",MAX($A$3:A829)+1)</f>
        <v>3300107</v>
      </c>
      <c r="B830" s="31"/>
      <c r="C830" s="19" t="s">
        <v>782</v>
      </c>
      <c r="D830" s="24">
        <v>1</v>
      </c>
      <c r="E830" s="632" t="s">
        <v>11</v>
      </c>
      <c r="F830" s="226"/>
      <c r="G830" s="226"/>
      <c r="H830" s="33"/>
      <c r="I830" s="33"/>
      <c r="J830" s="34"/>
      <c r="K830" s="140"/>
    </row>
    <row r="831" spans="1:11" s="139" customFormat="1" ht="38.25" outlineLevel="2">
      <c r="A831" s="41">
        <f>IF(D831="","",MAX($A$3:A830)+1)</f>
        <v>3300108</v>
      </c>
      <c r="B831" s="31"/>
      <c r="C831" s="19" t="s">
        <v>783</v>
      </c>
      <c r="D831" s="24">
        <v>1</v>
      </c>
      <c r="E831" s="632" t="s">
        <v>11</v>
      </c>
      <c r="F831" s="226"/>
      <c r="G831" s="226"/>
      <c r="H831" s="33"/>
      <c r="I831" s="33"/>
      <c r="J831" s="34"/>
      <c r="K831" s="140"/>
    </row>
    <row r="832" spans="1:11" s="139" customFormat="1" ht="38.25" outlineLevel="2">
      <c r="A832" s="41">
        <f>IF(D832="","",MAX($A$3:A831)+1)</f>
        <v>3300109</v>
      </c>
      <c r="B832" s="31"/>
      <c r="C832" s="19" t="s">
        <v>784</v>
      </c>
      <c r="D832" s="24">
        <v>1</v>
      </c>
      <c r="E832" s="632" t="s">
        <v>11</v>
      </c>
      <c r="F832" s="226"/>
      <c r="G832" s="226"/>
      <c r="H832" s="33"/>
      <c r="I832" s="33"/>
      <c r="J832" s="34"/>
      <c r="K832" s="140"/>
    </row>
    <row r="833" spans="1:11" s="139" customFormat="1" ht="101.25" customHeight="1" outlineLevel="2">
      <c r="A833" s="41">
        <f>IF(D833="","",MAX($A$3:A832)+1)</f>
        <v>3300110</v>
      </c>
      <c r="B833" s="31"/>
      <c r="C833" s="19" t="s">
        <v>785</v>
      </c>
      <c r="D833" s="24">
        <v>1</v>
      </c>
      <c r="E833" s="632" t="s">
        <v>11</v>
      </c>
      <c r="F833" s="226"/>
      <c r="G833" s="226"/>
      <c r="H833" s="33"/>
      <c r="I833" s="33"/>
      <c r="J833" s="34"/>
      <c r="K833" s="140"/>
    </row>
    <row r="834" spans="1:11" s="139" customFormat="1" ht="103.5" customHeight="1" outlineLevel="2">
      <c r="A834" s="41">
        <f>IF(D834="","",MAX($A$3:A833)+1)</f>
        <v>3300111</v>
      </c>
      <c r="B834" s="31"/>
      <c r="C834" s="19" t="s">
        <v>786</v>
      </c>
      <c r="D834" s="24">
        <v>2</v>
      </c>
      <c r="E834" s="632" t="s">
        <v>11</v>
      </c>
      <c r="F834" s="226"/>
      <c r="G834" s="226"/>
      <c r="H834" s="33"/>
      <c r="I834" s="33"/>
      <c r="J834" s="34"/>
      <c r="K834" s="140"/>
    </row>
    <row r="835" spans="1:11" s="139" customFormat="1" ht="51" outlineLevel="2">
      <c r="A835" s="41">
        <f>IF(D835="","",MAX($A$3:A834)+1)</f>
        <v>3300112</v>
      </c>
      <c r="B835" s="31"/>
      <c r="C835" s="19" t="s">
        <v>787</v>
      </c>
      <c r="D835" s="24">
        <v>1</v>
      </c>
      <c r="E835" s="632" t="s">
        <v>13</v>
      </c>
      <c r="F835" s="226"/>
      <c r="G835" s="226"/>
      <c r="H835" s="33"/>
      <c r="I835" s="33"/>
      <c r="J835" s="34"/>
      <c r="K835" s="140"/>
    </row>
    <row r="836" spans="1:11" s="139" customFormat="1" ht="51" outlineLevel="2">
      <c r="A836" s="41">
        <f>IF(D836="","",MAX($A$3:A835)+1)</f>
        <v>3300113</v>
      </c>
      <c r="B836" s="31"/>
      <c r="C836" s="19" t="s">
        <v>788</v>
      </c>
      <c r="D836" s="24">
        <v>1</v>
      </c>
      <c r="E836" s="632" t="s">
        <v>13</v>
      </c>
      <c r="F836" s="226"/>
      <c r="G836" s="226"/>
      <c r="H836" s="33"/>
      <c r="I836" s="33"/>
      <c r="J836" s="34"/>
      <c r="K836" s="140"/>
    </row>
    <row r="837" spans="1:11" s="139" customFormat="1" ht="127.5" outlineLevel="2">
      <c r="A837" s="41">
        <f>IF(D837="","",MAX($A$3:A836)+1)</f>
        <v>3300114</v>
      </c>
      <c r="B837" s="31"/>
      <c r="C837" s="19" t="s">
        <v>789</v>
      </c>
      <c r="D837" s="24">
        <v>1</v>
      </c>
      <c r="E837" s="632" t="s">
        <v>11</v>
      </c>
      <c r="F837" s="226"/>
      <c r="G837" s="226"/>
      <c r="H837" s="33"/>
      <c r="I837" s="33"/>
      <c r="J837" s="34"/>
      <c r="K837" s="140"/>
    </row>
    <row r="838" spans="1:11" s="139" customFormat="1" ht="25.5" outlineLevel="2">
      <c r="A838" s="41">
        <f>IF(D838="","",MAX($A$3:A837)+1)</f>
        <v>3300115</v>
      </c>
      <c r="B838" s="31"/>
      <c r="C838" s="19" t="s">
        <v>790</v>
      </c>
      <c r="D838" s="24">
        <v>1</v>
      </c>
      <c r="E838" s="632" t="s">
        <v>13</v>
      </c>
      <c r="F838" s="226"/>
      <c r="G838" s="226"/>
      <c r="H838" s="33"/>
      <c r="I838" s="33"/>
      <c r="J838" s="34"/>
      <c r="K838" s="140"/>
    </row>
    <row r="839" spans="1:11" s="139" customFormat="1" ht="25.5" outlineLevel="2">
      <c r="A839" s="41">
        <f>IF(D839="","",MAX($A$3:A838)+1)</f>
        <v>3300116</v>
      </c>
      <c r="B839" s="31"/>
      <c r="C839" s="19" t="s">
        <v>791</v>
      </c>
      <c r="D839" s="24">
        <v>15</v>
      </c>
      <c r="E839" s="632" t="s">
        <v>13</v>
      </c>
      <c r="F839" s="226"/>
      <c r="G839" s="226"/>
      <c r="H839" s="33"/>
      <c r="I839" s="33"/>
      <c r="J839" s="34"/>
      <c r="K839" s="140"/>
    </row>
    <row r="840" spans="1:11" s="139" customFormat="1" ht="13.5" customHeight="1" outlineLevel="2">
      <c r="A840" s="41">
        <f>IF(D840="","",MAX($A$3:A839)+1)</f>
        <v>3300117</v>
      </c>
      <c r="B840" s="31"/>
      <c r="C840" s="22" t="s">
        <v>1954</v>
      </c>
      <c r="D840" s="20">
        <v>1</v>
      </c>
      <c r="E840" s="628" t="s">
        <v>13</v>
      </c>
      <c r="F840" s="226"/>
      <c r="G840" s="226"/>
      <c r="H840" s="33"/>
      <c r="I840" s="33"/>
      <c r="J840" s="34"/>
      <c r="K840" s="140"/>
    </row>
    <row r="841" spans="1:11" s="139" customFormat="1" ht="14.25" customHeight="1" outlineLevel="2">
      <c r="A841" s="231">
        <f>IF(D841="","",MAX($A$3:A840)+1)</f>
        <v>3300118</v>
      </c>
      <c r="B841" s="228"/>
      <c r="C841" s="22" t="s">
        <v>1955</v>
      </c>
      <c r="D841" s="20">
        <v>4</v>
      </c>
      <c r="E841" s="628" t="s">
        <v>13</v>
      </c>
      <c r="F841" s="226"/>
      <c r="G841" s="226"/>
      <c r="H841" s="229"/>
      <c r="I841" s="229"/>
      <c r="J841" s="34"/>
      <c r="K841" s="140"/>
    </row>
    <row r="842" spans="1:11" s="139" customFormat="1" ht="25.5" outlineLevel="2">
      <c r="A842" s="231">
        <f>IF(D842="","",MAX($A$3:A841)+1)</f>
        <v>3300119</v>
      </c>
      <c r="B842" s="228"/>
      <c r="C842" s="22" t="s">
        <v>1956</v>
      </c>
      <c r="D842" s="20">
        <v>23</v>
      </c>
      <c r="E842" s="628" t="s">
        <v>13</v>
      </c>
      <c r="F842" s="226"/>
      <c r="G842" s="226"/>
      <c r="H842" s="229"/>
      <c r="I842" s="229"/>
      <c r="J842" s="34"/>
      <c r="K842" s="140"/>
    </row>
    <row r="843" spans="1:11" s="139" customFormat="1" ht="25.5" outlineLevel="2">
      <c r="A843" s="231">
        <f>IF(D843="","",MAX($A$3:A842)+1)</f>
        <v>3300120</v>
      </c>
      <c r="B843" s="228"/>
      <c r="C843" s="22" t="s">
        <v>1957</v>
      </c>
      <c r="D843" s="20">
        <v>3</v>
      </c>
      <c r="E843" s="628" t="s">
        <v>13</v>
      </c>
      <c r="F843" s="226"/>
      <c r="G843" s="226"/>
      <c r="H843" s="229"/>
      <c r="I843" s="229"/>
      <c r="J843" s="34"/>
      <c r="K843" s="140"/>
    </row>
    <row r="844" spans="1:11" s="139" customFormat="1" ht="38.25" outlineLevel="2">
      <c r="A844" s="231">
        <f>IF(D844="","",MAX($A$3:A843)+1)</f>
        <v>3300121</v>
      </c>
      <c r="B844" s="228"/>
      <c r="C844" s="22" t="s">
        <v>1958</v>
      </c>
      <c r="D844" s="20">
        <v>1</v>
      </c>
      <c r="E844" s="628" t="s">
        <v>13</v>
      </c>
      <c r="F844" s="226"/>
      <c r="G844" s="226"/>
      <c r="H844" s="229"/>
      <c r="I844" s="229"/>
      <c r="J844" s="34"/>
      <c r="K844" s="140"/>
    </row>
    <row r="845" spans="1:11" s="139" customFormat="1" ht="38.25" outlineLevel="2">
      <c r="A845" s="231">
        <f>IF(D845="","",MAX($A$3:A844)+1)</f>
        <v>3300122</v>
      </c>
      <c r="B845" s="228"/>
      <c r="C845" s="22" t="s">
        <v>1959</v>
      </c>
      <c r="D845" s="20">
        <v>4</v>
      </c>
      <c r="E845" s="628" t="s">
        <v>13</v>
      </c>
      <c r="F845" s="226"/>
      <c r="G845" s="226"/>
      <c r="H845" s="229"/>
      <c r="I845" s="229"/>
      <c r="J845" s="34"/>
      <c r="K845" s="140"/>
    </row>
    <row r="846" spans="1:11" s="139" customFormat="1" ht="38.25" outlineLevel="2">
      <c r="A846" s="231">
        <f>IF(D846="","",MAX($A$3:A845)+1)</f>
        <v>3300123</v>
      </c>
      <c r="B846" s="228"/>
      <c r="C846" s="22" t="s">
        <v>1960</v>
      </c>
      <c r="D846" s="20">
        <v>1</v>
      </c>
      <c r="E846" s="628" t="s">
        <v>13</v>
      </c>
      <c r="F846" s="226"/>
      <c r="G846" s="226"/>
      <c r="H846" s="229"/>
      <c r="I846" s="229"/>
      <c r="J846" s="34"/>
      <c r="K846" s="140"/>
    </row>
    <row r="847" spans="1:11" s="139" customFormat="1" ht="38.25" outlineLevel="2">
      <c r="A847" s="231">
        <f>IF(D847="","",MAX($A$3:A846)+1)</f>
        <v>3300124</v>
      </c>
      <c r="B847" s="228"/>
      <c r="C847" s="22" t="s">
        <v>1961</v>
      </c>
      <c r="D847" s="20">
        <v>1</v>
      </c>
      <c r="E847" s="628" t="s">
        <v>13</v>
      </c>
      <c r="F847" s="226"/>
      <c r="G847" s="226"/>
      <c r="H847" s="229"/>
      <c r="I847" s="229"/>
      <c r="J847" s="34"/>
      <c r="K847" s="140"/>
    </row>
    <row r="848" spans="1:11" s="139" customFormat="1" ht="38.25" outlineLevel="2">
      <c r="A848" s="231">
        <f>IF(D848="","",MAX($A$3:A847)+1)</f>
        <v>3300125</v>
      </c>
      <c r="B848" s="228"/>
      <c r="C848" s="22" t="s">
        <v>1962</v>
      </c>
      <c r="D848" s="20">
        <v>1</v>
      </c>
      <c r="E848" s="628" t="s">
        <v>13</v>
      </c>
      <c r="F848" s="226"/>
      <c r="G848" s="226"/>
      <c r="H848" s="229"/>
      <c r="I848" s="229"/>
      <c r="J848" s="34"/>
      <c r="K848" s="140"/>
    </row>
    <row r="849" spans="1:12" s="139" customFormat="1" ht="38.25" outlineLevel="2">
      <c r="A849" s="231">
        <f>IF(D849="","",MAX($A$3:A848)+1)</f>
        <v>3300126</v>
      </c>
      <c r="B849" s="228"/>
      <c r="C849" s="22" t="s">
        <v>1963</v>
      </c>
      <c r="D849" s="20">
        <v>19</v>
      </c>
      <c r="E849" s="628" t="s">
        <v>13</v>
      </c>
      <c r="F849" s="226"/>
      <c r="G849" s="226"/>
      <c r="H849" s="229"/>
      <c r="I849" s="229"/>
      <c r="J849" s="34"/>
      <c r="K849" s="140"/>
    </row>
    <row r="850" spans="1:12" s="139" customFormat="1" ht="38.25" outlineLevel="2">
      <c r="A850" s="231">
        <f>IF(D850="","",MAX($A$3:A849)+1)</f>
        <v>3300127</v>
      </c>
      <c r="B850" s="228"/>
      <c r="C850" s="22" t="s">
        <v>1964</v>
      </c>
      <c r="D850" s="20">
        <v>3</v>
      </c>
      <c r="E850" s="628" t="s">
        <v>13</v>
      </c>
      <c r="F850" s="226"/>
      <c r="G850" s="226"/>
      <c r="H850" s="229"/>
      <c r="I850" s="229"/>
      <c r="J850" s="34"/>
      <c r="K850" s="140"/>
    </row>
    <row r="851" spans="1:12" s="139" customFormat="1" ht="38.25" outlineLevel="2">
      <c r="A851" s="231">
        <f>IF(D851="","",MAX($A$3:A850)+1)</f>
        <v>3300128</v>
      </c>
      <c r="B851" s="228"/>
      <c r="C851" s="22" t="s">
        <v>1965</v>
      </c>
      <c r="D851" s="20">
        <v>3</v>
      </c>
      <c r="E851" s="628" t="s">
        <v>13</v>
      </c>
      <c r="F851" s="226"/>
      <c r="G851" s="226"/>
      <c r="H851" s="229"/>
      <c r="I851" s="229"/>
      <c r="J851" s="34"/>
      <c r="K851" s="140"/>
    </row>
    <row r="852" spans="1:12" s="139" customFormat="1" ht="38.25" outlineLevel="2">
      <c r="A852" s="231">
        <f>IF(D852="","",MAX($A$3:A851)+1)</f>
        <v>3300129</v>
      </c>
      <c r="B852" s="228"/>
      <c r="C852" s="22" t="s">
        <v>1966</v>
      </c>
      <c r="D852" s="20">
        <v>1</v>
      </c>
      <c r="E852" s="628" t="s">
        <v>13</v>
      </c>
      <c r="F852" s="226"/>
      <c r="G852" s="226"/>
      <c r="H852" s="229"/>
      <c r="I852" s="229"/>
      <c r="J852" s="34"/>
      <c r="K852" s="140"/>
    </row>
    <row r="853" spans="1:12" s="139" customFormat="1" ht="38.25" outlineLevel="2">
      <c r="A853" s="231">
        <f>IF(D853="","",MAX($A$3:A852)+1)</f>
        <v>3300130</v>
      </c>
      <c r="B853" s="228"/>
      <c r="C853" s="22" t="s">
        <v>1967</v>
      </c>
      <c r="D853" s="20">
        <v>3</v>
      </c>
      <c r="E853" s="628" t="s">
        <v>13</v>
      </c>
      <c r="F853" s="226"/>
      <c r="G853" s="226"/>
      <c r="H853" s="229"/>
      <c r="I853" s="229"/>
      <c r="J853" s="34"/>
      <c r="K853" s="140"/>
    </row>
    <row r="854" spans="1:12" s="139" customFormat="1" ht="25.5" outlineLevel="2">
      <c r="A854" s="231">
        <f>IF(D854="","",MAX($A$3:A853)+1)</f>
        <v>3300131</v>
      </c>
      <c r="B854" s="228"/>
      <c r="C854" s="225" t="s">
        <v>792</v>
      </c>
      <c r="D854" s="227">
        <v>1</v>
      </c>
      <c r="E854" s="632" t="s">
        <v>11</v>
      </c>
      <c r="F854" s="226"/>
      <c r="G854" s="226"/>
      <c r="H854" s="229"/>
      <c r="I854" s="229"/>
      <c r="J854" s="34"/>
      <c r="K854" s="140"/>
    </row>
    <row r="855" spans="1:12" s="139" customFormat="1" ht="12.75" outlineLevel="2">
      <c r="A855" s="41">
        <f>IF(D855="","",MAX($A$3:A854)+1)</f>
        <v>3300132</v>
      </c>
      <c r="B855" s="31"/>
      <c r="C855" s="19" t="s">
        <v>793</v>
      </c>
      <c r="D855" s="24">
        <v>1</v>
      </c>
      <c r="E855" s="632" t="s">
        <v>11</v>
      </c>
      <c r="F855" s="226"/>
      <c r="G855" s="226"/>
      <c r="H855" s="33"/>
      <c r="I855" s="33"/>
      <c r="J855" s="34"/>
      <c r="K855" s="140"/>
    </row>
    <row r="856" spans="1:12" s="139" customFormat="1" ht="12.75" outlineLevel="2">
      <c r="A856" s="41">
        <f>IF(D856="","",MAX($A$3:A855)+1)</f>
        <v>3300133</v>
      </c>
      <c r="B856" s="31"/>
      <c r="C856" s="19" t="s">
        <v>794</v>
      </c>
      <c r="D856" s="24">
        <v>1</v>
      </c>
      <c r="E856" s="632" t="s">
        <v>11</v>
      </c>
      <c r="F856" s="226"/>
      <c r="G856" s="226"/>
      <c r="H856" s="33"/>
      <c r="I856" s="33"/>
      <c r="J856" s="34"/>
      <c r="K856" s="140"/>
    </row>
    <row r="857" spans="1:12" s="139" customFormat="1" ht="12.75" outlineLevel="2">
      <c r="A857" s="41">
        <f>IF(D857="","",MAX($A$3:A856)+1)</f>
        <v>3300134</v>
      </c>
      <c r="B857" s="31"/>
      <c r="C857" s="19" t="s">
        <v>795</v>
      </c>
      <c r="D857" s="24">
        <v>1</v>
      </c>
      <c r="E857" s="632" t="s">
        <v>11</v>
      </c>
      <c r="F857" s="226"/>
      <c r="G857" s="226"/>
      <c r="H857" s="33"/>
      <c r="I857" s="33"/>
      <c r="J857" s="34"/>
      <c r="K857" s="140"/>
    </row>
    <row r="858" spans="1:12" s="307" customFormat="1" ht="25.5" outlineLevel="2">
      <c r="A858" s="585">
        <v>3300135</v>
      </c>
      <c r="B858" s="586"/>
      <c r="C858" s="559" t="s">
        <v>2541</v>
      </c>
      <c r="D858" s="560">
        <v>3</v>
      </c>
      <c r="E858" s="633" t="s">
        <v>13</v>
      </c>
      <c r="F858" s="587"/>
      <c r="G858" s="587"/>
      <c r="H858" s="588"/>
      <c r="I858" s="588"/>
      <c r="J858" s="589"/>
      <c r="K858" s="578" t="s">
        <v>2471</v>
      </c>
      <c r="L858" s="689"/>
    </row>
    <row r="859" spans="1:12" s="1" customFormat="1" ht="38.25" outlineLevel="1">
      <c r="A859" s="203"/>
      <c r="B859" s="204"/>
      <c r="C859" s="423" t="s">
        <v>2365</v>
      </c>
      <c r="D859" s="204"/>
      <c r="E859" s="634"/>
      <c r="F859" s="205"/>
      <c r="G859" s="205"/>
      <c r="H859" s="205"/>
      <c r="I859" s="205"/>
      <c r="J859" s="205"/>
      <c r="L859" s="687"/>
    </row>
    <row r="860" spans="1:12" s="146" customFormat="1" ht="15" customHeight="1" outlineLevel="2">
      <c r="A860" s="365"/>
      <c r="B860" s="120"/>
      <c r="C860" s="690" t="s">
        <v>879</v>
      </c>
      <c r="D860" s="691"/>
      <c r="E860" s="692"/>
      <c r="F860" s="121"/>
      <c r="G860" s="121"/>
      <c r="H860" s="366"/>
      <c r="I860" s="365"/>
      <c r="J860" s="365"/>
      <c r="K860" s="149"/>
      <c r="L860" s="689"/>
    </row>
    <row r="861" spans="1:12" s="146" customFormat="1" ht="25.5" outlineLevel="3">
      <c r="A861" s="41"/>
      <c r="B861" s="150"/>
      <c r="C861" s="693" t="s">
        <v>880</v>
      </c>
      <c r="D861" s="694">
        <v>14</v>
      </c>
      <c r="E861" s="695" t="s">
        <v>13</v>
      </c>
      <c r="F861" s="371"/>
      <c r="G861" s="371"/>
      <c r="H861" s="122"/>
      <c r="I861" s="148"/>
      <c r="J861" s="148"/>
      <c r="K861" s="149"/>
      <c r="L861" s="689"/>
    </row>
    <row r="862" spans="1:12" s="146" customFormat="1" ht="15" customHeight="1" outlineLevel="2">
      <c r="A862" s="365"/>
      <c r="B862" s="120"/>
      <c r="C862" s="690" t="s">
        <v>881</v>
      </c>
      <c r="D862" s="691"/>
      <c r="E862" s="692"/>
      <c r="F862" s="121"/>
      <c r="G862" s="121"/>
      <c r="H862" s="366"/>
      <c r="I862" s="365"/>
      <c r="J862" s="365"/>
      <c r="K862" s="149"/>
      <c r="L862" s="689"/>
    </row>
    <row r="863" spans="1:12" s="146" customFormat="1" ht="29.25" customHeight="1" outlineLevel="3">
      <c r="A863" s="148"/>
      <c r="B863" s="150"/>
      <c r="C863" s="693" t="s">
        <v>882</v>
      </c>
      <c r="D863" s="694">
        <v>10</v>
      </c>
      <c r="E863" s="695" t="s">
        <v>307</v>
      </c>
      <c r="F863" s="371"/>
      <c r="G863" s="371"/>
      <c r="H863" s="122"/>
      <c r="I863" s="148"/>
      <c r="J863" s="148"/>
      <c r="K863" s="149"/>
      <c r="L863" s="689"/>
    </row>
    <row r="864" spans="1:12" s="146" customFormat="1" ht="25.5" outlineLevel="3">
      <c r="A864" s="148"/>
      <c r="B864" s="150"/>
      <c r="C864" s="696" t="s">
        <v>883</v>
      </c>
      <c r="D864" s="694">
        <v>30.4</v>
      </c>
      <c r="E864" s="695" t="s">
        <v>307</v>
      </c>
      <c r="F864" s="371"/>
      <c r="G864" s="371"/>
      <c r="H864" s="122"/>
      <c r="I864" s="148"/>
      <c r="J864" s="148"/>
      <c r="K864" s="149"/>
      <c r="L864" s="689"/>
    </row>
    <row r="865" spans="1:12" s="146" customFormat="1" ht="25.5" outlineLevel="3">
      <c r="A865" s="148"/>
      <c r="B865" s="150"/>
      <c r="C865" s="693" t="s">
        <v>884</v>
      </c>
      <c r="D865" s="694">
        <v>14</v>
      </c>
      <c r="E865" s="695" t="s">
        <v>307</v>
      </c>
      <c r="F865" s="371"/>
      <c r="G865" s="371"/>
      <c r="H865" s="122"/>
      <c r="I865" s="148"/>
      <c r="J865" s="148"/>
      <c r="K865" s="149"/>
      <c r="L865" s="689"/>
    </row>
    <row r="866" spans="1:12" s="146" customFormat="1" ht="15" customHeight="1" outlineLevel="3">
      <c r="A866" s="148"/>
      <c r="B866" s="150"/>
      <c r="C866" s="693" t="s">
        <v>885</v>
      </c>
      <c r="D866" s="694">
        <v>62.4</v>
      </c>
      <c r="E866" s="695" t="s">
        <v>307</v>
      </c>
      <c r="F866" s="371"/>
      <c r="G866" s="371"/>
      <c r="H866" s="122"/>
      <c r="I866" s="148"/>
      <c r="J866" s="148"/>
      <c r="K866" s="149"/>
      <c r="L866" s="689"/>
    </row>
    <row r="867" spans="1:12" s="146" customFormat="1" ht="25.5" outlineLevel="3">
      <c r="A867" s="148"/>
      <c r="B867" s="150"/>
      <c r="C867" s="693" t="s">
        <v>886</v>
      </c>
      <c r="D867" s="694">
        <v>50.6</v>
      </c>
      <c r="E867" s="695" t="s">
        <v>307</v>
      </c>
      <c r="F867" s="371"/>
      <c r="G867" s="371"/>
      <c r="H867" s="122"/>
      <c r="I867" s="148"/>
      <c r="J867" s="148"/>
      <c r="K867" s="149"/>
      <c r="L867" s="689"/>
    </row>
    <row r="868" spans="1:12" s="146" customFormat="1" ht="25.5" outlineLevel="3">
      <c r="A868" s="148"/>
      <c r="B868" s="150"/>
      <c r="C868" s="693" t="s">
        <v>887</v>
      </c>
      <c r="D868" s="694">
        <v>19.3</v>
      </c>
      <c r="E868" s="695" t="s">
        <v>307</v>
      </c>
      <c r="F868" s="371"/>
      <c r="G868" s="371"/>
      <c r="H868" s="122"/>
      <c r="I868" s="148"/>
      <c r="J868" s="148"/>
      <c r="K868" s="149"/>
      <c r="L868" s="689"/>
    </row>
    <row r="869" spans="1:12" s="146" customFormat="1" ht="25.5" outlineLevel="3">
      <c r="A869" s="148"/>
      <c r="B869" s="150"/>
      <c r="C869" s="693" t="s">
        <v>888</v>
      </c>
      <c r="D869" s="694">
        <v>22.4</v>
      </c>
      <c r="E869" s="695" t="s">
        <v>307</v>
      </c>
      <c r="F869" s="371"/>
      <c r="G869" s="371"/>
      <c r="H869" s="122"/>
      <c r="I869" s="148"/>
      <c r="J869" s="148"/>
      <c r="K869" s="149"/>
      <c r="L869" s="689"/>
    </row>
    <row r="870" spans="1:12" s="146" customFormat="1" ht="25.5" outlineLevel="3">
      <c r="A870" s="148"/>
      <c r="B870" s="150"/>
      <c r="C870" s="693" t="s">
        <v>889</v>
      </c>
      <c r="D870" s="694">
        <v>14.8</v>
      </c>
      <c r="E870" s="695" t="s">
        <v>307</v>
      </c>
      <c r="F870" s="371"/>
      <c r="G870" s="371"/>
      <c r="H870" s="122"/>
      <c r="I870" s="148"/>
      <c r="J870" s="148"/>
      <c r="K870" s="149"/>
      <c r="L870" s="689"/>
    </row>
    <row r="871" spans="1:12" s="146" customFormat="1" ht="15" customHeight="1" outlineLevel="2">
      <c r="A871" s="365"/>
      <c r="B871" s="120"/>
      <c r="C871" s="690" t="s">
        <v>890</v>
      </c>
      <c r="D871" s="691"/>
      <c r="E871" s="692"/>
      <c r="F871" s="121"/>
      <c r="G871" s="121"/>
      <c r="H871" s="366"/>
      <c r="I871" s="365"/>
      <c r="J871" s="365"/>
      <c r="K871" s="149"/>
      <c r="L871" s="689"/>
    </row>
    <row r="872" spans="1:12" s="139" customFormat="1" ht="29.25" customHeight="1" outlineLevel="3">
      <c r="A872" s="151"/>
      <c r="B872" s="28"/>
      <c r="C872" s="693" t="s">
        <v>891</v>
      </c>
      <c r="D872" s="697">
        <v>2</v>
      </c>
      <c r="E872" s="698" t="s">
        <v>13</v>
      </c>
      <c r="F872" s="372"/>
      <c r="G872" s="372"/>
      <c r="H872" s="25"/>
      <c r="I872" s="152"/>
      <c r="J872" s="151"/>
      <c r="K872" s="153"/>
      <c r="L872" s="689"/>
    </row>
    <row r="873" spans="1:12" s="139" customFormat="1" ht="15.75" customHeight="1" outlineLevel="3">
      <c r="A873" s="151"/>
      <c r="B873" s="28"/>
      <c r="C873" s="696" t="s">
        <v>892</v>
      </c>
      <c r="D873" s="697">
        <v>2</v>
      </c>
      <c r="E873" s="698" t="s">
        <v>13</v>
      </c>
      <c r="F873" s="373"/>
      <c r="G873" s="373"/>
      <c r="H873" s="25"/>
      <c r="I873" s="152"/>
      <c r="J873" s="151"/>
      <c r="K873" s="153"/>
      <c r="L873" s="689"/>
    </row>
    <row r="874" spans="1:12" s="139" customFormat="1" ht="25.5" outlineLevel="3">
      <c r="A874" s="151"/>
      <c r="B874" s="28"/>
      <c r="C874" s="693" t="s">
        <v>893</v>
      </c>
      <c r="D874" s="697">
        <v>10</v>
      </c>
      <c r="E874" s="698" t="s">
        <v>13</v>
      </c>
      <c r="F874" s="372"/>
      <c r="G874" s="372"/>
      <c r="H874" s="25"/>
      <c r="I874" s="152"/>
      <c r="J874" s="151"/>
      <c r="K874" s="153"/>
      <c r="L874" s="689"/>
    </row>
    <row r="875" spans="1:12" s="139" customFormat="1" ht="12.75" outlineLevel="3">
      <c r="A875" s="151"/>
      <c r="B875" s="28"/>
      <c r="C875" s="693" t="s">
        <v>894</v>
      </c>
      <c r="D875" s="697">
        <v>12</v>
      </c>
      <c r="E875" s="698" t="s">
        <v>13</v>
      </c>
      <c r="F875" s="372"/>
      <c r="G875" s="372"/>
      <c r="H875" s="25"/>
      <c r="I875" s="152"/>
      <c r="J875" s="151"/>
      <c r="K875" s="153"/>
      <c r="L875" s="689"/>
    </row>
    <row r="876" spans="1:12" s="139" customFormat="1" ht="12.75" outlineLevel="3">
      <c r="A876" s="151"/>
      <c r="B876" s="28"/>
      <c r="C876" s="693" t="s">
        <v>895</v>
      </c>
      <c r="D876" s="697">
        <v>8</v>
      </c>
      <c r="E876" s="698" t="s">
        <v>13</v>
      </c>
      <c r="F876" s="372"/>
      <c r="G876" s="372"/>
      <c r="H876" s="25"/>
      <c r="I876" s="152"/>
      <c r="J876" s="151"/>
      <c r="K876" s="153"/>
      <c r="L876" s="689"/>
    </row>
    <row r="877" spans="1:12" s="139" customFormat="1" ht="25.5" outlineLevel="3">
      <c r="A877" s="151"/>
      <c r="B877" s="28"/>
      <c r="C877" s="696" t="s">
        <v>896</v>
      </c>
      <c r="D877" s="697">
        <v>4</v>
      </c>
      <c r="E877" s="698" t="s">
        <v>13</v>
      </c>
      <c r="F877" s="373"/>
      <c r="G877" s="373"/>
      <c r="H877" s="25"/>
      <c r="I877" s="152"/>
      <c r="J877" s="151"/>
      <c r="K877" s="153"/>
      <c r="L877" s="689"/>
    </row>
    <row r="878" spans="1:12" s="139" customFormat="1" ht="25.5" outlineLevel="3">
      <c r="A878" s="151"/>
      <c r="B878" s="28"/>
      <c r="C878" s="693" t="s">
        <v>897</v>
      </c>
      <c r="D878" s="697">
        <v>13</v>
      </c>
      <c r="E878" s="698" t="s">
        <v>13</v>
      </c>
      <c r="F878" s="372"/>
      <c r="G878" s="372"/>
      <c r="H878" s="25"/>
      <c r="I878" s="152"/>
      <c r="J878" s="151"/>
      <c r="K878" s="153"/>
      <c r="L878" s="689"/>
    </row>
    <row r="879" spans="1:12" s="139" customFormat="1" ht="12.75" outlineLevel="3">
      <c r="A879" s="151"/>
      <c r="B879" s="28"/>
      <c r="C879" s="693" t="s">
        <v>898</v>
      </c>
      <c r="D879" s="697">
        <v>2</v>
      </c>
      <c r="E879" s="698" t="s">
        <v>13</v>
      </c>
      <c r="F879" s="372"/>
      <c r="G879" s="372"/>
      <c r="H879" s="25"/>
      <c r="I879" s="152"/>
      <c r="J879" s="151"/>
      <c r="K879" s="153"/>
      <c r="L879" s="689"/>
    </row>
    <row r="880" spans="1:12" s="139" customFormat="1" ht="15.75" customHeight="1" outlineLevel="3">
      <c r="A880" s="151"/>
      <c r="B880" s="28"/>
      <c r="C880" s="693" t="s">
        <v>899</v>
      </c>
      <c r="D880" s="697">
        <v>1</v>
      </c>
      <c r="E880" s="698" t="s">
        <v>13</v>
      </c>
      <c r="F880" s="372"/>
      <c r="G880" s="372"/>
      <c r="H880" s="25"/>
      <c r="I880" s="152"/>
      <c r="J880" s="151"/>
      <c r="K880" s="153"/>
      <c r="L880" s="689"/>
    </row>
    <row r="881" spans="1:12" s="139" customFormat="1" ht="25.5" outlineLevel="3">
      <c r="A881" s="151"/>
      <c r="B881" s="28"/>
      <c r="C881" s="696" t="s">
        <v>900</v>
      </c>
      <c r="D881" s="697">
        <v>5</v>
      </c>
      <c r="E881" s="698" t="s">
        <v>13</v>
      </c>
      <c r="F881" s="373"/>
      <c r="G881" s="373"/>
      <c r="H881" s="25"/>
      <c r="I881" s="152"/>
      <c r="J881" s="151"/>
      <c r="K881" s="153"/>
      <c r="L881" s="689"/>
    </row>
    <row r="882" spans="1:12" s="139" customFormat="1" ht="25.5" outlineLevel="3">
      <c r="A882" s="151"/>
      <c r="B882" s="28"/>
      <c r="C882" s="693" t="s">
        <v>901</v>
      </c>
      <c r="D882" s="697">
        <v>5</v>
      </c>
      <c r="E882" s="698" t="s">
        <v>13</v>
      </c>
      <c r="F882" s="372"/>
      <c r="G882" s="372"/>
      <c r="H882" s="25"/>
      <c r="I882" s="152"/>
      <c r="J882" s="151"/>
      <c r="K882" s="153"/>
      <c r="L882" s="689"/>
    </row>
    <row r="883" spans="1:12" s="139" customFormat="1" ht="25.5" outlineLevel="3">
      <c r="A883" s="151"/>
      <c r="B883" s="28"/>
      <c r="C883" s="693" t="s">
        <v>902</v>
      </c>
      <c r="D883" s="697">
        <v>16</v>
      </c>
      <c r="E883" s="698" t="s">
        <v>13</v>
      </c>
      <c r="F883" s="372"/>
      <c r="G883" s="372"/>
      <c r="H883" s="25"/>
      <c r="I883" s="152"/>
      <c r="J883" s="151"/>
      <c r="K883" s="153"/>
      <c r="L883" s="689"/>
    </row>
    <row r="884" spans="1:12" s="139" customFormat="1" ht="12.75" outlineLevel="3">
      <c r="A884" s="151"/>
      <c r="B884" s="28"/>
      <c r="C884" s="693" t="s">
        <v>903</v>
      </c>
      <c r="D884" s="697">
        <v>8</v>
      </c>
      <c r="E884" s="698" t="s">
        <v>13</v>
      </c>
      <c r="F884" s="372"/>
      <c r="G884" s="372"/>
      <c r="H884" s="25"/>
      <c r="I884" s="152"/>
      <c r="J884" s="151"/>
      <c r="K884" s="153"/>
      <c r="L884" s="689"/>
    </row>
    <row r="885" spans="1:12" s="139" customFormat="1" ht="12.75" outlineLevel="3">
      <c r="A885" s="151"/>
      <c r="B885" s="28"/>
      <c r="C885" s="696" t="s">
        <v>904</v>
      </c>
      <c r="D885" s="697">
        <v>3</v>
      </c>
      <c r="E885" s="698" t="s">
        <v>13</v>
      </c>
      <c r="F885" s="373"/>
      <c r="G885" s="373"/>
      <c r="H885" s="25"/>
      <c r="I885" s="152"/>
      <c r="J885" s="151"/>
      <c r="K885" s="153"/>
      <c r="L885" s="689"/>
    </row>
    <row r="886" spans="1:12" s="139" customFormat="1" ht="25.5" outlineLevel="3">
      <c r="A886" s="151"/>
      <c r="B886" s="28"/>
      <c r="C886" s="693" t="s">
        <v>905</v>
      </c>
      <c r="D886" s="697">
        <v>2</v>
      </c>
      <c r="E886" s="698" t="s">
        <v>13</v>
      </c>
      <c r="F886" s="372"/>
      <c r="G886" s="372"/>
      <c r="H886" s="25"/>
      <c r="I886" s="152"/>
      <c r="J886" s="151"/>
      <c r="K886" s="153"/>
      <c r="L886" s="689"/>
    </row>
    <row r="887" spans="1:12" s="139" customFormat="1" ht="25.5" outlineLevel="3">
      <c r="A887" s="151"/>
      <c r="B887" s="28"/>
      <c r="C887" s="693" t="s">
        <v>906</v>
      </c>
      <c r="D887" s="697">
        <v>4</v>
      </c>
      <c r="E887" s="698" t="s">
        <v>13</v>
      </c>
      <c r="F887" s="372"/>
      <c r="G887" s="372"/>
      <c r="H887" s="25"/>
      <c r="I887" s="152"/>
      <c r="J887" s="151"/>
      <c r="K887" s="153"/>
      <c r="L887" s="689"/>
    </row>
    <row r="888" spans="1:12" s="139" customFormat="1" ht="25.5" outlineLevel="3">
      <c r="A888" s="151"/>
      <c r="B888" s="28"/>
      <c r="C888" s="693" t="s">
        <v>907</v>
      </c>
      <c r="D888" s="697">
        <v>10</v>
      </c>
      <c r="E888" s="698" t="s">
        <v>13</v>
      </c>
      <c r="F888" s="372"/>
      <c r="G888" s="372"/>
      <c r="H888" s="25"/>
      <c r="I888" s="152"/>
      <c r="J888" s="151"/>
      <c r="K888" s="153"/>
      <c r="L888" s="689"/>
    </row>
    <row r="889" spans="1:12" s="139" customFormat="1" ht="12.75" outlineLevel="3">
      <c r="A889" s="151"/>
      <c r="B889" s="28"/>
      <c r="C889" s="696" t="s">
        <v>908</v>
      </c>
      <c r="D889" s="697">
        <v>8</v>
      </c>
      <c r="E889" s="698" t="s">
        <v>13</v>
      </c>
      <c r="F889" s="373"/>
      <c r="G889" s="373"/>
      <c r="H889" s="25"/>
      <c r="I889" s="152"/>
      <c r="J889" s="151"/>
      <c r="K889" s="153"/>
      <c r="L889" s="689"/>
    </row>
    <row r="890" spans="1:12" s="139" customFormat="1" ht="25.5" outlineLevel="3">
      <c r="A890" s="151"/>
      <c r="B890" s="28"/>
      <c r="C890" s="693" t="s">
        <v>909</v>
      </c>
      <c r="D890" s="697">
        <v>4</v>
      </c>
      <c r="E890" s="698" t="s">
        <v>13</v>
      </c>
      <c r="F890" s="372"/>
      <c r="G890" s="372"/>
      <c r="H890" s="25"/>
      <c r="I890" s="152"/>
      <c r="J890" s="151"/>
      <c r="K890" s="153"/>
      <c r="L890" s="689"/>
    </row>
    <row r="891" spans="1:12" s="139" customFormat="1" ht="25.5" outlineLevel="3">
      <c r="A891" s="151"/>
      <c r="B891" s="28"/>
      <c r="C891" s="693" t="s">
        <v>910</v>
      </c>
      <c r="D891" s="697">
        <v>2</v>
      </c>
      <c r="E891" s="698" t="s">
        <v>13</v>
      </c>
      <c r="F891" s="372"/>
      <c r="G891" s="372"/>
      <c r="H891" s="25"/>
      <c r="I891" s="152"/>
      <c r="J891" s="151"/>
      <c r="K891" s="153"/>
      <c r="L891" s="689"/>
    </row>
    <row r="892" spans="1:12" s="139" customFormat="1" ht="25.5" outlineLevel="3">
      <c r="A892" s="151"/>
      <c r="B892" s="28"/>
      <c r="C892" s="693" t="s">
        <v>911</v>
      </c>
      <c r="D892" s="697">
        <v>2</v>
      </c>
      <c r="E892" s="698" t="s">
        <v>13</v>
      </c>
      <c r="F892" s="372"/>
      <c r="G892" s="372"/>
      <c r="H892" s="25"/>
      <c r="I892" s="152"/>
      <c r="J892" s="151"/>
      <c r="K892" s="153"/>
      <c r="L892" s="689"/>
    </row>
    <row r="893" spans="1:12" s="139" customFormat="1" ht="25.5" outlineLevel="3">
      <c r="A893" s="151"/>
      <c r="B893" s="28"/>
      <c r="C893" s="696" t="s">
        <v>912</v>
      </c>
      <c r="D893" s="697">
        <v>1</v>
      </c>
      <c r="E893" s="698" t="s">
        <v>13</v>
      </c>
      <c r="F893" s="373"/>
      <c r="G893" s="373"/>
      <c r="H893" s="25"/>
      <c r="I893" s="152"/>
      <c r="J893" s="151"/>
      <c r="K893" s="153"/>
      <c r="L893" s="689"/>
    </row>
    <row r="894" spans="1:12" s="139" customFormat="1" ht="25.5" outlineLevel="3">
      <c r="A894" s="151"/>
      <c r="B894" s="28"/>
      <c r="C894" s="693" t="s">
        <v>913</v>
      </c>
      <c r="D894" s="697">
        <v>3</v>
      </c>
      <c r="E894" s="698" t="s">
        <v>13</v>
      </c>
      <c r="F894" s="372"/>
      <c r="G894" s="372"/>
      <c r="H894" s="25"/>
      <c r="I894" s="152"/>
      <c r="J894" s="151"/>
      <c r="K894" s="153"/>
      <c r="L894" s="689"/>
    </row>
    <row r="895" spans="1:12" s="139" customFormat="1" ht="25.5" outlineLevel="3">
      <c r="A895" s="151"/>
      <c r="B895" s="28"/>
      <c r="C895" s="693" t="s">
        <v>914</v>
      </c>
      <c r="D895" s="697">
        <v>2</v>
      </c>
      <c r="E895" s="698" t="s">
        <v>13</v>
      </c>
      <c r="F895" s="372"/>
      <c r="G895" s="372"/>
      <c r="H895" s="25"/>
      <c r="I895" s="152"/>
      <c r="J895" s="151"/>
      <c r="K895" s="153"/>
      <c r="L895" s="689"/>
    </row>
    <row r="896" spans="1:12" s="139" customFormat="1" ht="25.5" outlineLevel="3">
      <c r="A896" s="151"/>
      <c r="B896" s="28"/>
      <c r="C896" s="693" t="s">
        <v>915</v>
      </c>
      <c r="D896" s="697">
        <v>10</v>
      </c>
      <c r="E896" s="698" t="s">
        <v>13</v>
      </c>
      <c r="F896" s="372"/>
      <c r="G896" s="372"/>
      <c r="H896" s="25"/>
      <c r="I896" s="152"/>
      <c r="J896" s="151"/>
      <c r="K896" s="153"/>
      <c r="L896" s="689"/>
    </row>
    <row r="897" spans="1:12" s="139" customFormat="1" ht="12.75" outlineLevel="3">
      <c r="A897" s="151"/>
      <c r="B897" s="28"/>
      <c r="C897" s="696" t="s">
        <v>916</v>
      </c>
      <c r="D897" s="697">
        <v>6</v>
      </c>
      <c r="E897" s="698" t="s">
        <v>13</v>
      </c>
      <c r="F897" s="373"/>
      <c r="G897" s="373"/>
      <c r="H897" s="25"/>
      <c r="I897" s="152"/>
      <c r="J897" s="151"/>
      <c r="K897" s="153"/>
      <c r="L897" s="689"/>
    </row>
    <row r="898" spans="1:12" s="139" customFormat="1" ht="25.5" outlineLevel="3">
      <c r="A898" s="151"/>
      <c r="B898" s="28"/>
      <c r="C898" s="693" t="s">
        <v>917</v>
      </c>
      <c r="D898" s="697">
        <v>1</v>
      </c>
      <c r="E898" s="698" t="s">
        <v>13</v>
      </c>
      <c r="F898" s="372"/>
      <c r="G898" s="372"/>
      <c r="H898" s="25"/>
      <c r="I898" s="152"/>
      <c r="J898" s="151"/>
      <c r="K898" s="153"/>
      <c r="L898" s="689"/>
    </row>
    <row r="899" spans="1:12" s="139" customFormat="1" ht="25.5" outlineLevel="3">
      <c r="A899" s="151"/>
      <c r="B899" s="28"/>
      <c r="C899" s="693" t="s">
        <v>918</v>
      </c>
      <c r="D899" s="697">
        <v>1</v>
      </c>
      <c r="E899" s="698" t="s">
        <v>13</v>
      </c>
      <c r="F899" s="372"/>
      <c r="G899" s="372"/>
      <c r="H899" s="25"/>
      <c r="I899" s="152"/>
      <c r="J899" s="151"/>
      <c r="K899" s="153"/>
      <c r="L899" s="689"/>
    </row>
    <row r="900" spans="1:12" s="139" customFormat="1" ht="25.5" outlineLevel="3">
      <c r="A900" s="151"/>
      <c r="B900" s="28"/>
      <c r="C900" s="693" t="s">
        <v>919</v>
      </c>
      <c r="D900" s="697">
        <v>1</v>
      </c>
      <c r="E900" s="698" t="s">
        <v>13</v>
      </c>
      <c r="F900" s="372"/>
      <c r="G900" s="372"/>
      <c r="H900" s="25"/>
      <c r="I900" s="152"/>
      <c r="J900" s="151"/>
      <c r="K900" s="153"/>
      <c r="L900" s="689"/>
    </row>
    <row r="901" spans="1:12" s="139" customFormat="1" ht="25.5" outlineLevel="3">
      <c r="A901" s="151"/>
      <c r="B901" s="28"/>
      <c r="C901" s="696" t="s">
        <v>920</v>
      </c>
      <c r="D901" s="697">
        <v>3</v>
      </c>
      <c r="E901" s="698" t="s">
        <v>13</v>
      </c>
      <c r="F901" s="373"/>
      <c r="G901" s="373"/>
      <c r="H901" s="25"/>
      <c r="I901" s="152"/>
      <c r="J901" s="151"/>
      <c r="K901" s="153"/>
      <c r="L901" s="689"/>
    </row>
    <row r="902" spans="1:12" s="139" customFormat="1" ht="25.5" outlineLevel="3">
      <c r="A902" s="151"/>
      <c r="B902" s="28"/>
      <c r="C902" s="693" t="s">
        <v>921</v>
      </c>
      <c r="D902" s="697">
        <v>7</v>
      </c>
      <c r="E902" s="698" t="s">
        <v>13</v>
      </c>
      <c r="F902" s="372"/>
      <c r="G902" s="372"/>
      <c r="H902" s="25"/>
      <c r="I902" s="152"/>
      <c r="J902" s="151"/>
      <c r="K902" s="153"/>
      <c r="L902" s="689"/>
    </row>
    <row r="903" spans="1:12" s="139" customFormat="1" ht="12.75" outlineLevel="3">
      <c r="A903" s="151"/>
      <c r="B903" s="28"/>
      <c r="C903" s="693" t="s">
        <v>922</v>
      </c>
      <c r="D903" s="697">
        <v>15</v>
      </c>
      <c r="E903" s="698" t="s">
        <v>13</v>
      </c>
      <c r="F903" s="372"/>
      <c r="G903" s="372"/>
      <c r="H903" s="25"/>
      <c r="I903" s="152"/>
      <c r="J903" s="151"/>
      <c r="K903" s="153"/>
      <c r="L903" s="689"/>
    </row>
    <row r="904" spans="1:12" s="139" customFormat="1" ht="25.5" outlineLevel="3">
      <c r="A904" s="151"/>
      <c r="B904" s="28"/>
      <c r="C904" s="693" t="s">
        <v>923</v>
      </c>
      <c r="D904" s="697">
        <v>1</v>
      </c>
      <c r="E904" s="698" t="s">
        <v>13</v>
      </c>
      <c r="F904" s="372"/>
      <c r="G904" s="372"/>
      <c r="H904" s="25"/>
      <c r="I904" s="152"/>
      <c r="J904" s="151"/>
      <c r="K904" s="153"/>
      <c r="L904" s="689"/>
    </row>
    <row r="905" spans="1:12" s="139" customFormat="1" ht="25.5" outlineLevel="3">
      <c r="A905" s="151"/>
      <c r="B905" s="28"/>
      <c r="C905" s="696" t="s">
        <v>924</v>
      </c>
      <c r="D905" s="697">
        <v>1</v>
      </c>
      <c r="E905" s="698" t="s">
        <v>13</v>
      </c>
      <c r="F905" s="373"/>
      <c r="G905" s="373"/>
      <c r="H905" s="25"/>
      <c r="I905" s="152"/>
      <c r="J905" s="151"/>
      <c r="K905" s="153"/>
      <c r="L905" s="689"/>
    </row>
    <row r="906" spans="1:12" s="139" customFormat="1" ht="25.5" outlineLevel="3">
      <c r="A906" s="151"/>
      <c r="B906" s="28"/>
      <c r="C906" s="693" t="s">
        <v>925</v>
      </c>
      <c r="D906" s="697">
        <v>1</v>
      </c>
      <c r="E906" s="698" t="s">
        <v>13</v>
      </c>
      <c r="F906" s="372"/>
      <c r="G906" s="372"/>
      <c r="H906" s="25"/>
      <c r="I906" s="152"/>
      <c r="J906" s="151"/>
      <c r="K906" s="153"/>
      <c r="L906" s="689"/>
    </row>
    <row r="907" spans="1:12" s="139" customFormat="1" ht="25.5" outlineLevel="3">
      <c r="A907" s="151"/>
      <c r="B907" s="28"/>
      <c r="C907" s="693" t="s">
        <v>926</v>
      </c>
      <c r="D907" s="697">
        <v>1</v>
      </c>
      <c r="E907" s="698" t="s">
        <v>13</v>
      </c>
      <c r="F907" s="372"/>
      <c r="G907" s="372"/>
      <c r="H907" s="25"/>
      <c r="I907" s="152"/>
      <c r="J907" s="151"/>
      <c r="K907" s="153"/>
      <c r="L907" s="689"/>
    </row>
    <row r="908" spans="1:12" s="139" customFormat="1" ht="25.5" outlineLevel="3">
      <c r="A908" s="151"/>
      <c r="B908" s="28"/>
      <c r="C908" s="693" t="s">
        <v>927</v>
      </c>
      <c r="D908" s="697">
        <v>3</v>
      </c>
      <c r="E908" s="698" t="s">
        <v>13</v>
      </c>
      <c r="F908" s="372"/>
      <c r="G908" s="372"/>
      <c r="H908" s="25"/>
      <c r="I908" s="152"/>
      <c r="J908" s="151"/>
      <c r="K908" s="153"/>
      <c r="L908" s="689"/>
    </row>
    <row r="909" spans="1:12" s="139" customFormat="1" ht="25.5" outlineLevel="3">
      <c r="A909" s="151"/>
      <c r="B909" s="28"/>
      <c r="C909" s="696" t="s">
        <v>928</v>
      </c>
      <c r="D909" s="697">
        <v>8</v>
      </c>
      <c r="E909" s="698" t="s">
        <v>13</v>
      </c>
      <c r="F909" s="373"/>
      <c r="G909" s="373"/>
      <c r="H909" s="25"/>
      <c r="I909" s="152"/>
      <c r="J909" s="151"/>
      <c r="K909" s="153"/>
      <c r="L909" s="689"/>
    </row>
    <row r="910" spans="1:12" s="139" customFormat="1" ht="12.75" outlineLevel="3">
      <c r="A910" s="151"/>
      <c r="B910" s="28"/>
      <c r="C910" s="693" t="s">
        <v>929</v>
      </c>
      <c r="D910" s="697">
        <v>12</v>
      </c>
      <c r="E910" s="698" t="s">
        <v>13</v>
      </c>
      <c r="F910" s="372"/>
      <c r="G910" s="372"/>
      <c r="H910" s="25"/>
      <c r="I910" s="152"/>
      <c r="J910" s="151"/>
      <c r="K910" s="153"/>
      <c r="L910" s="689"/>
    </row>
    <row r="911" spans="1:12" s="139" customFormat="1" ht="25.5" outlineLevel="3">
      <c r="A911" s="151"/>
      <c r="B911" s="28"/>
      <c r="C911" s="693" t="s">
        <v>930</v>
      </c>
      <c r="D911" s="697">
        <v>2</v>
      </c>
      <c r="E911" s="698" t="s">
        <v>13</v>
      </c>
      <c r="F911" s="372"/>
      <c r="G911" s="372"/>
      <c r="H911" s="25"/>
      <c r="I911" s="152"/>
      <c r="J911" s="151"/>
      <c r="K911" s="153"/>
      <c r="L911" s="689"/>
    </row>
    <row r="912" spans="1:12" s="139" customFormat="1" ht="25.5" outlineLevel="3">
      <c r="A912" s="151"/>
      <c r="B912" s="28"/>
      <c r="C912" s="693" t="s">
        <v>931</v>
      </c>
      <c r="D912" s="697">
        <v>6</v>
      </c>
      <c r="E912" s="698" t="s">
        <v>13</v>
      </c>
      <c r="F912" s="372"/>
      <c r="G912" s="372"/>
      <c r="H912" s="25"/>
      <c r="I912" s="152"/>
      <c r="J912" s="151"/>
      <c r="K912" s="153"/>
      <c r="L912" s="689"/>
    </row>
    <row r="913" spans="1:10" s="139" customFormat="1" ht="27" customHeight="1">
      <c r="A913" s="134">
        <v>4000000</v>
      </c>
      <c r="B913" s="135"/>
      <c r="C913" s="136" t="s">
        <v>1703</v>
      </c>
      <c r="D913" s="137"/>
      <c r="E913" s="607"/>
      <c r="F913" s="369"/>
      <c r="G913" s="369"/>
      <c r="H913" s="138"/>
      <c r="I913" s="138"/>
      <c r="J913" s="138"/>
    </row>
    <row r="914" spans="1:10" s="240" customFormat="1" ht="21" customHeight="1" outlineLevel="1">
      <c r="A914" s="236">
        <f>A913+100000</f>
        <v>4100000</v>
      </c>
      <c r="B914" s="237"/>
      <c r="C914" s="238" t="s">
        <v>2074</v>
      </c>
      <c r="D914" s="237"/>
      <c r="E914" s="635"/>
      <c r="F914" s="374"/>
      <c r="G914" s="374"/>
      <c r="H914" s="239"/>
      <c r="I914" s="239"/>
      <c r="J914" s="239"/>
    </row>
    <row r="915" spans="1:10" s="240" customFormat="1" ht="12.75" outlineLevel="3">
      <c r="A915" s="246">
        <f>A914+1</f>
        <v>4100001</v>
      </c>
      <c r="B915" s="279"/>
      <c r="C915" s="280" t="s">
        <v>2073</v>
      </c>
      <c r="D915" s="281">
        <v>500</v>
      </c>
      <c r="E915" s="622" t="s">
        <v>307</v>
      </c>
      <c r="F915" s="282"/>
      <c r="G915" s="282"/>
      <c r="H915" s="282"/>
      <c r="I915" s="282"/>
      <c r="J915" s="282"/>
    </row>
    <row r="916" spans="1:10" s="240" customFormat="1" ht="12.75" outlineLevel="3">
      <c r="A916" s="246">
        <f>A915+1</f>
        <v>4100002</v>
      </c>
      <c r="B916" s="279"/>
      <c r="C916" s="280" t="s">
        <v>2075</v>
      </c>
      <c r="D916" s="281">
        <v>1100</v>
      </c>
      <c r="E916" s="622" t="s">
        <v>307</v>
      </c>
      <c r="F916" s="282"/>
      <c r="G916" s="282"/>
      <c r="H916" s="282"/>
      <c r="I916" s="282"/>
      <c r="J916" s="282"/>
    </row>
    <row r="917" spans="1:10" s="240" customFormat="1" ht="12.75" outlineLevel="3">
      <c r="A917" s="246">
        <f t="shared" ref="A917:A981" si="28">A916+1</f>
        <v>4100003</v>
      </c>
      <c r="B917" s="279"/>
      <c r="C917" s="280" t="s">
        <v>2076</v>
      </c>
      <c r="D917" s="281">
        <v>100</v>
      </c>
      <c r="E917" s="622" t="s">
        <v>307</v>
      </c>
      <c r="F917" s="282"/>
      <c r="G917" s="282"/>
      <c r="H917" s="282"/>
      <c r="I917" s="282"/>
      <c r="J917" s="282"/>
    </row>
    <row r="918" spans="1:10" s="240" customFormat="1" ht="12.75" outlineLevel="3">
      <c r="A918" s="246">
        <f t="shared" si="28"/>
        <v>4100004</v>
      </c>
      <c r="B918" s="279"/>
      <c r="C918" s="280" t="s">
        <v>2077</v>
      </c>
      <c r="D918" s="281">
        <v>880</v>
      </c>
      <c r="E918" s="622" t="s">
        <v>307</v>
      </c>
      <c r="F918" s="282"/>
      <c r="G918" s="282"/>
      <c r="H918" s="282"/>
      <c r="I918" s="282"/>
      <c r="J918" s="282"/>
    </row>
    <row r="919" spans="1:10" s="240" customFormat="1" ht="12.75" outlineLevel="3">
      <c r="A919" s="246">
        <f t="shared" si="28"/>
        <v>4100005</v>
      </c>
      <c r="B919" s="279"/>
      <c r="C919" s="280" t="s">
        <v>2078</v>
      </c>
      <c r="D919" s="281">
        <v>65</v>
      </c>
      <c r="E919" s="622" t="s">
        <v>307</v>
      </c>
      <c r="F919" s="282"/>
      <c r="G919" s="282"/>
      <c r="H919" s="282"/>
      <c r="I919" s="282"/>
      <c r="J919" s="282"/>
    </row>
    <row r="920" spans="1:10" s="240" customFormat="1" ht="12.75" outlineLevel="3">
      <c r="A920" s="246">
        <f t="shared" si="28"/>
        <v>4100006</v>
      </c>
      <c r="B920" s="279"/>
      <c r="C920" s="280" t="s">
        <v>2079</v>
      </c>
      <c r="D920" s="281">
        <v>180</v>
      </c>
      <c r="E920" s="622" t="s">
        <v>307</v>
      </c>
      <c r="F920" s="282"/>
      <c r="G920" s="282"/>
      <c r="H920" s="282"/>
      <c r="I920" s="282"/>
      <c r="J920" s="282"/>
    </row>
    <row r="921" spans="1:10" s="240" customFormat="1" ht="12.75" outlineLevel="3">
      <c r="A921" s="246">
        <f t="shared" si="28"/>
        <v>4100007</v>
      </c>
      <c r="B921" s="279"/>
      <c r="C921" s="280" t="s">
        <v>2080</v>
      </c>
      <c r="D921" s="281">
        <v>170</v>
      </c>
      <c r="E921" s="622" t="s">
        <v>307</v>
      </c>
      <c r="F921" s="282"/>
      <c r="G921" s="282"/>
      <c r="H921" s="282"/>
      <c r="I921" s="282"/>
      <c r="J921" s="282"/>
    </row>
    <row r="922" spans="1:10" s="240" customFormat="1" ht="12.75" outlineLevel="3">
      <c r="A922" s="246">
        <f t="shared" si="28"/>
        <v>4100008</v>
      </c>
      <c r="B922" s="279"/>
      <c r="C922" s="280" t="s">
        <v>2081</v>
      </c>
      <c r="D922" s="281">
        <v>120</v>
      </c>
      <c r="E922" s="622" t="s">
        <v>307</v>
      </c>
      <c r="F922" s="282"/>
      <c r="G922" s="282"/>
      <c r="H922" s="282"/>
      <c r="I922" s="282"/>
      <c r="J922" s="282"/>
    </row>
    <row r="923" spans="1:10" s="240" customFormat="1" ht="12.75" outlineLevel="3">
      <c r="A923" s="246">
        <f t="shared" si="28"/>
        <v>4100009</v>
      </c>
      <c r="B923" s="279"/>
      <c r="C923" s="280" t="s">
        <v>2082</v>
      </c>
      <c r="D923" s="281">
        <v>240</v>
      </c>
      <c r="E923" s="622" t="s">
        <v>307</v>
      </c>
      <c r="F923" s="282"/>
      <c r="G923" s="282"/>
      <c r="H923" s="282"/>
      <c r="I923" s="282"/>
      <c r="J923" s="282"/>
    </row>
    <row r="924" spans="1:10" s="240" customFormat="1" ht="12.75" outlineLevel="3">
      <c r="A924" s="246">
        <f t="shared" si="28"/>
        <v>4100010</v>
      </c>
      <c r="B924" s="279"/>
      <c r="C924" s="280" t="s">
        <v>2083</v>
      </c>
      <c r="D924" s="281">
        <v>1100</v>
      </c>
      <c r="E924" s="622" t="s">
        <v>307</v>
      </c>
      <c r="F924" s="282"/>
      <c r="G924" s="282"/>
      <c r="H924" s="282"/>
      <c r="I924" s="282"/>
      <c r="J924" s="282"/>
    </row>
    <row r="925" spans="1:10" s="240" customFormat="1" ht="12.75" outlineLevel="3">
      <c r="A925" s="246">
        <f t="shared" si="28"/>
        <v>4100011</v>
      </c>
      <c r="B925" s="279"/>
      <c r="C925" s="280" t="s">
        <v>2084</v>
      </c>
      <c r="D925" s="281">
        <v>100</v>
      </c>
      <c r="E925" s="622" t="s">
        <v>307</v>
      </c>
      <c r="F925" s="282"/>
      <c r="G925" s="282"/>
      <c r="H925" s="282"/>
      <c r="I925" s="282"/>
      <c r="J925" s="282"/>
    </row>
    <row r="926" spans="1:10" s="240" customFormat="1" ht="12.75" outlineLevel="3">
      <c r="A926" s="246">
        <f t="shared" si="28"/>
        <v>4100012</v>
      </c>
      <c r="B926" s="279"/>
      <c r="C926" s="280" t="s">
        <v>2085</v>
      </c>
      <c r="D926" s="281">
        <v>1200</v>
      </c>
      <c r="E926" s="622" t="s">
        <v>307</v>
      </c>
      <c r="F926" s="282"/>
      <c r="G926" s="282"/>
      <c r="H926" s="282"/>
      <c r="I926" s="282"/>
      <c r="J926" s="282"/>
    </row>
    <row r="927" spans="1:10" s="240" customFormat="1" ht="12.75" outlineLevel="3">
      <c r="A927" s="246">
        <f t="shared" si="28"/>
        <v>4100013</v>
      </c>
      <c r="B927" s="279"/>
      <c r="C927" s="280" t="s">
        <v>2086</v>
      </c>
      <c r="D927" s="281">
        <v>1400</v>
      </c>
      <c r="E927" s="622" t="s">
        <v>307</v>
      </c>
      <c r="F927" s="282"/>
      <c r="G927" s="282"/>
      <c r="H927" s="282"/>
      <c r="I927" s="282"/>
      <c r="J927" s="282"/>
    </row>
    <row r="928" spans="1:10" s="240" customFormat="1" ht="12.75" outlineLevel="3">
      <c r="A928" s="246">
        <f t="shared" si="28"/>
        <v>4100014</v>
      </c>
      <c r="B928" s="279"/>
      <c r="C928" s="280" t="s">
        <v>2087</v>
      </c>
      <c r="D928" s="281">
        <v>48</v>
      </c>
      <c r="E928" s="622" t="s">
        <v>13</v>
      </c>
      <c r="F928" s="282"/>
      <c r="G928" s="282"/>
      <c r="H928" s="282"/>
      <c r="I928" s="282"/>
      <c r="J928" s="282"/>
    </row>
    <row r="929" spans="1:10" s="240" customFormat="1" ht="25.5" outlineLevel="3">
      <c r="A929" s="246">
        <f t="shared" si="28"/>
        <v>4100015</v>
      </c>
      <c r="B929" s="279"/>
      <c r="C929" s="280" t="s">
        <v>2088</v>
      </c>
      <c r="D929" s="281">
        <v>1960</v>
      </c>
      <c r="E929" s="622" t="s">
        <v>307</v>
      </c>
      <c r="F929" s="282"/>
      <c r="G929" s="282"/>
      <c r="H929" s="282"/>
      <c r="I929" s="282"/>
      <c r="J929" s="282"/>
    </row>
    <row r="930" spans="1:10" s="240" customFormat="1" ht="25.5" outlineLevel="3">
      <c r="A930" s="246">
        <f t="shared" si="28"/>
        <v>4100016</v>
      </c>
      <c r="B930" s="279"/>
      <c r="C930" s="280" t="s">
        <v>2089</v>
      </c>
      <c r="D930" s="281">
        <v>290</v>
      </c>
      <c r="E930" s="622" t="s">
        <v>307</v>
      </c>
      <c r="F930" s="282"/>
      <c r="G930" s="282"/>
      <c r="H930" s="282"/>
      <c r="I930" s="282"/>
      <c r="J930" s="282"/>
    </row>
    <row r="931" spans="1:10" s="240" customFormat="1" ht="25.5" outlineLevel="3">
      <c r="A931" s="246">
        <f t="shared" si="28"/>
        <v>4100017</v>
      </c>
      <c r="B931" s="279"/>
      <c r="C931" s="280" t="s">
        <v>2090</v>
      </c>
      <c r="D931" s="281">
        <v>820</v>
      </c>
      <c r="E931" s="622" t="s">
        <v>307</v>
      </c>
      <c r="F931" s="282"/>
      <c r="G931" s="282"/>
      <c r="H931" s="282"/>
      <c r="I931" s="282"/>
      <c r="J931" s="282"/>
    </row>
    <row r="932" spans="1:10" s="240" customFormat="1" ht="25.5" outlineLevel="3">
      <c r="A932" s="246">
        <f t="shared" si="28"/>
        <v>4100018</v>
      </c>
      <c r="B932" s="279"/>
      <c r="C932" s="280" t="s">
        <v>2091</v>
      </c>
      <c r="D932" s="281">
        <v>4480</v>
      </c>
      <c r="E932" s="622" t="s">
        <v>307</v>
      </c>
      <c r="F932" s="282"/>
      <c r="G932" s="282"/>
      <c r="H932" s="282"/>
      <c r="I932" s="282"/>
      <c r="J932" s="282"/>
    </row>
    <row r="933" spans="1:10" s="240" customFormat="1" ht="25.5" outlineLevel="3">
      <c r="A933" s="246">
        <f t="shared" si="28"/>
        <v>4100019</v>
      </c>
      <c r="B933" s="279"/>
      <c r="C933" s="280" t="s">
        <v>2092</v>
      </c>
      <c r="D933" s="281">
        <v>720</v>
      </c>
      <c r="E933" s="622" t="s">
        <v>307</v>
      </c>
      <c r="F933" s="282"/>
      <c r="G933" s="282"/>
      <c r="H933" s="282"/>
      <c r="I933" s="282"/>
      <c r="J933" s="282"/>
    </row>
    <row r="934" spans="1:10" s="240" customFormat="1" ht="25.5" outlineLevel="3">
      <c r="A934" s="246">
        <f t="shared" si="28"/>
        <v>4100020</v>
      </c>
      <c r="B934" s="279"/>
      <c r="C934" s="280" t="s">
        <v>2093</v>
      </c>
      <c r="D934" s="281">
        <v>630</v>
      </c>
      <c r="E934" s="622" t="s">
        <v>307</v>
      </c>
      <c r="F934" s="282"/>
      <c r="G934" s="282"/>
      <c r="H934" s="282"/>
      <c r="I934" s="282"/>
      <c r="J934" s="282"/>
    </row>
    <row r="935" spans="1:10" s="240" customFormat="1" ht="25.5" outlineLevel="3">
      <c r="A935" s="246">
        <f t="shared" si="28"/>
        <v>4100021</v>
      </c>
      <c r="B935" s="279"/>
      <c r="C935" s="280" t="s">
        <v>2094</v>
      </c>
      <c r="D935" s="281">
        <v>150</v>
      </c>
      <c r="E935" s="622" t="s">
        <v>307</v>
      </c>
      <c r="F935" s="282"/>
      <c r="G935" s="282"/>
      <c r="H935" s="282"/>
      <c r="I935" s="282"/>
      <c r="J935" s="282"/>
    </row>
    <row r="936" spans="1:10" s="240" customFormat="1" ht="25.5" outlineLevel="3">
      <c r="A936" s="246">
        <f t="shared" si="28"/>
        <v>4100022</v>
      </c>
      <c r="B936" s="279"/>
      <c r="C936" s="280" t="s">
        <v>2095</v>
      </c>
      <c r="D936" s="281">
        <v>40</v>
      </c>
      <c r="E936" s="622" t="s">
        <v>307</v>
      </c>
      <c r="F936" s="282"/>
      <c r="G936" s="282"/>
      <c r="H936" s="282"/>
      <c r="I936" s="282"/>
      <c r="J936" s="282"/>
    </row>
    <row r="937" spans="1:10" s="240" customFormat="1" ht="25.5" outlineLevel="3">
      <c r="A937" s="246">
        <f t="shared" si="28"/>
        <v>4100023</v>
      </c>
      <c r="B937" s="279"/>
      <c r="C937" s="280" t="s">
        <v>2096</v>
      </c>
      <c r="D937" s="281">
        <v>230</v>
      </c>
      <c r="E937" s="622" t="s">
        <v>307</v>
      </c>
      <c r="F937" s="282"/>
      <c r="G937" s="282"/>
      <c r="H937" s="282"/>
      <c r="I937" s="282"/>
      <c r="J937" s="282"/>
    </row>
    <row r="938" spans="1:10" s="240" customFormat="1" ht="25.5" outlineLevel="3">
      <c r="A938" s="246">
        <f t="shared" si="28"/>
        <v>4100024</v>
      </c>
      <c r="B938" s="279"/>
      <c r="C938" s="280" t="s">
        <v>2097</v>
      </c>
      <c r="D938" s="281">
        <v>570</v>
      </c>
      <c r="E938" s="622" t="s">
        <v>307</v>
      </c>
      <c r="F938" s="282"/>
      <c r="G938" s="282"/>
      <c r="H938" s="282"/>
      <c r="I938" s="282"/>
      <c r="J938" s="282"/>
    </row>
    <row r="939" spans="1:10" s="240" customFormat="1" ht="25.5" outlineLevel="3">
      <c r="A939" s="246">
        <f t="shared" si="28"/>
        <v>4100025</v>
      </c>
      <c r="B939" s="279"/>
      <c r="C939" s="280" t="s">
        <v>2098</v>
      </c>
      <c r="D939" s="281">
        <v>5</v>
      </c>
      <c r="E939" s="622" t="s">
        <v>307</v>
      </c>
      <c r="F939" s="282"/>
      <c r="G939" s="282"/>
      <c r="H939" s="282"/>
      <c r="I939" s="282"/>
      <c r="J939" s="282"/>
    </row>
    <row r="940" spans="1:10" s="240" customFormat="1" ht="25.5" outlineLevel="3">
      <c r="A940" s="246">
        <f t="shared" si="28"/>
        <v>4100026</v>
      </c>
      <c r="B940" s="279"/>
      <c r="C940" s="280" t="s">
        <v>2099</v>
      </c>
      <c r="D940" s="281">
        <v>225</v>
      </c>
      <c r="E940" s="622" t="s">
        <v>307</v>
      </c>
      <c r="F940" s="282"/>
      <c r="G940" s="282"/>
      <c r="H940" s="282"/>
      <c r="I940" s="282"/>
      <c r="J940" s="282"/>
    </row>
    <row r="941" spans="1:10" s="240" customFormat="1" ht="25.5" outlineLevel="3">
      <c r="A941" s="246">
        <f t="shared" si="28"/>
        <v>4100027</v>
      </c>
      <c r="B941" s="279"/>
      <c r="C941" s="280" t="s">
        <v>2100</v>
      </c>
      <c r="D941" s="281">
        <v>90</v>
      </c>
      <c r="E941" s="622" t="s">
        <v>307</v>
      </c>
      <c r="F941" s="282"/>
      <c r="G941" s="282"/>
      <c r="H941" s="282"/>
      <c r="I941" s="282"/>
      <c r="J941" s="282"/>
    </row>
    <row r="942" spans="1:10" s="240" customFormat="1" ht="25.5" outlineLevel="3">
      <c r="A942" s="246">
        <f t="shared" si="28"/>
        <v>4100028</v>
      </c>
      <c r="B942" s="279"/>
      <c r="C942" s="280" t="s">
        <v>2101</v>
      </c>
      <c r="D942" s="281">
        <v>600</v>
      </c>
      <c r="E942" s="622" t="s">
        <v>307</v>
      </c>
      <c r="F942" s="282"/>
      <c r="G942" s="282"/>
      <c r="H942" s="282"/>
      <c r="I942" s="282"/>
      <c r="J942" s="282"/>
    </row>
    <row r="943" spans="1:10" s="240" customFormat="1" ht="12.75" outlineLevel="3">
      <c r="A943" s="246">
        <f t="shared" si="28"/>
        <v>4100029</v>
      </c>
      <c r="B943" s="279"/>
      <c r="C943" s="280" t="s">
        <v>2102</v>
      </c>
      <c r="D943" s="281">
        <v>12</v>
      </c>
      <c r="E943" s="622" t="s">
        <v>13</v>
      </c>
      <c r="F943" s="282"/>
      <c r="G943" s="282"/>
      <c r="H943" s="282"/>
      <c r="I943" s="282"/>
      <c r="J943" s="282"/>
    </row>
    <row r="944" spans="1:10" s="240" customFormat="1" ht="25.5" outlineLevel="3">
      <c r="A944" s="246">
        <f t="shared" si="28"/>
        <v>4100030</v>
      </c>
      <c r="B944" s="279"/>
      <c r="C944" s="280" t="s">
        <v>2103</v>
      </c>
      <c r="D944" s="281">
        <v>190</v>
      </c>
      <c r="E944" s="622" t="s">
        <v>307</v>
      </c>
      <c r="F944" s="282"/>
      <c r="G944" s="282"/>
      <c r="H944" s="282"/>
      <c r="I944" s="282"/>
      <c r="J944" s="282"/>
    </row>
    <row r="945" spans="1:10" s="240" customFormat="1" ht="25.5" outlineLevel="3">
      <c r="A945" s="246">
        <f t="shared" si="28"/>
        <v>4100031</v>
      </c>
      <c r="B945" s="279"/>
      <c r="C945" s="280" t="s">
        <v>2104</v>
      </c>
      <c r="D945" s="281">
        <v>150</v>
      </c>
      <c r="E945" s="622" t="s">
        <v>307</v>
      </c>
      <c r="F945" s="282"/>
      <c r="G945" s="282"/>
      <c r="H945" s="282"/>
      <c r="I945" s="282"/>
      <c r="J945" s="282"/>
    </row>
    <row r="946" spans="1:10" s="240" customFormat="1" ht="25.5" outlineLevel="3">
      <c r="A946" s="246">
        <f t="shared" si="28"/>
        <v>4100032</v>
      </c>
      <c r="B946" s="279"/>
      <c r="C946" s="280" t="s">
        <v>2105</v>
      </c>
      <c r="D946" s="281">
        <v>1300</v>
      </c>
      <c r="E946" s="622" t="s">
        <v>307</v>
      </c>
      <c r="F946" s="282"/>
      <c r="G946" s="282"/>
      <c r="H946" s="282"/>
      <c r="I946" s="282"/>
      <c r="J946" s="282"/>
    </row>
    <row r="947" spans="1:10" s="240" customFormat="1" ht="25.5" outlineLevel="3">
      <c r="A947" s="246">
        <f t="shared" si="28"/>
        <v>4100033</v>
      </c>
      <c r="B947" s="279"/>
      <c r="C947" s="280" t="s">
        <v>2106</v>
      </c>
      <c r="D947" s="281">
        <v>90</v>
      </c>
      <c r="E947" s="622" t="s">
        <v>307</v>
      </c>
      <c r="F947" s="282"/>
      <c r="G947" s="282"/>
      <c r="H947" s="282"/>
      <c r="I947" s="282"/>
      <c r="J947" s="282"/>
    </row>
    <row r="948" spans="1:10" s="240" customFormat="1" ht="25.5" outlineLevel="3">
      <c r="A948" s="246">
        <f t="shared" si="28"/>
        <v>4100034</v>
      </c>
      <c r="B948" s="279"/>
      <c r="C948" s="280" t="s">
        <v>2107</v>
      </c>
      <c r="D948" s="281">
        <v>210</v>
      </c>
      <c r="E948" s="622" t="s">
        <v>307</v>
      </c>
      <c r="F948" s="282"/>
      <c r="G948" s="282"/>
      <c r="H948" s="282"/>
      <c r="I948" s="282"/>
      <c r="J948" s="282"/>
    </row>
    <row r="949" spans="1:10" s="240" customFormat="1" ht="38.25" outlineLevel="3">
      <c r="A949" s="246">
        <f t="shared" si="28"/>
        <v>4100035</v>
      </c>
      <c r="B949" s="279"/>
      <c r="C949" s="280" t="s">
        <v>2108</v>
      </c>
      <c r="D949" s="281">
        <v>180</v>
      </c>
      <c r="E949" s="622" t="s">
        <v>307</v>
      </c>
      <c r="F949" s="282"/>
      <c r="G949" s="282"/>
      <c r="H949" s="282"/>
      <c r="I949" s="282"/>
      <c r="J949" s="282"/>
    </row>
    <row r="950" spans="1:10" s="240" customFormat="1" ht="38.25" outlineLevel="3">
      <c r="A950" s="246">
        <f t="shared" si="28"/>
        <v>4100036</v>
      </c>
      <c r="B950" s="279"/>
      <c r="C950" s="280" t="s">
        <v>2109</v>
      </c>
      <c r="D950" s="281">
        <v>300</v>
      </c>
      <c r="E950" s="622" t="s">
        <v>307</v>
      </c>
      <c r="F950" s="282"/>
      <c r="G950" s="282"/>
      <c r="H950" s="282"/>
      <c r="I950" s="282"/>
      <c r="J950" s="282"/>
    </row>
    <row r="951" spans="1:10" s="240" customFormat="1" ht="38.25" outlineLevel="3">
      <c r="A951" s="246">
        <f t="shared" si="28"/>
        <v>4100037</v>
      </c>
      <c r="B951" s="279"/>
      <c r="C951" s="280" t="s">
        <v>2110</v>
      </c>
      <c r="D951" s="281">
        <v>40</v>
      </c>
      <c r="E951" s="622" t="s">
        <v>307</v>
      </c>
      <c r="F951" s="282"/>
      <c r="G951" s="282"/>
      <c r="H951" s="282"/>
      <c r="I951" s="282"/>
      <c r="J951" s="282"/>
    </row>
    <row r="952" spans="1:10" s="240" customFormat="1" ht="38.25" outlineLevel="3">
      <c r="A952" s="246">
        <f t="shared" si="28"/>
        <v>4100038</v>
      </c>
      <c r="B952" s="279"/>
      <c r="C952" s="280" t="s">
        <v>2111</v>
      </c>
      <c r="D952" s="281">
        <v>90</v>
      </c>
      <c r="E952" s="622" t="s">
        <v>307</v>
      </c>
      <c r="F952" s="282"/>
      <c r="G952" s="282"/>
      <c r="H952" s="282"/>
      <c r="I952" s="282"/>
      <c r="J952" s="282"/>
    </row>
    <row r="953" spans="1:10" s="240" customFormat="1" ht="38.25" outlineLevel="3">
      <c r="A953" s="246">
        <f t="shared" si="28"/>
        <v>4100039</v>
      </c>
      <c r="B953" s="279"/>
      <c r="C953" s="280" t="s">
        <v>2112</v>
      </c>
      <c r="D953" s="281">
        <v>180</v>
      </c>
      <c r="E953" s="622" t="s">
        <v>307</v>
      </c>
      <c r="F953" s="282"/>
      <c r="G953" s="282"/>
      <c r="H953" s="282"/>
      <c r="I953" s="282"/>
      <c r="J953" s="282"/>
    </row>
    <row r="954" spans="1:10" s="240" customFormat="1" ht="38.25" outlineLevel="3">
      <c r="A954" s="246">
        <f t="shared" si="28"/>
        <v>4100040</v>
      </c>
      <c r="B954" s="279"/>
      <c r="C954" s="280" t="s">
        <v>2113</v>
      </c>
      <c r="D954" s="281">
        <v>3130</v>
      </c>
      <c r="E954" s="622" t="s">
        <v>307</v>
      </c>
      <c r="F954" s="282"/>
      <c r="G954" s="282"/>
      <c r="H954" s="282"/>
      <c r="I954" s="282"/>
      <c r="J954" s="282"/>
    </row>
    <row r="955" spans="1:10" s="240" customFormat="1" ht="38.25" outlineLevel="3">
      <c r="A955" s="246">
        <f t="shared" si="28"/>
        <v>4100041</v>
      </c>
      <c r="B955" s="279"/>
      <c r="C955" s="280" t="s">
        <v>2114</v>
      </c>
      <c r="D955" s="281">
        <v>185</v>
      </c>
      <c r="E955" s="622" t="s">
        <v>307</v>
      </c>
      <c r="F955" s="282"/>
      <c r="G955" s="282"/>
      <c r="H955" s="282"/>
      <c r="I955" s="282"/>
      <c r="J955" s="282"/>
    </row>
    <row r="956" spans="1:10" s="240" customFormat="1" ht="38.25" outlineLevel="3">
      <c r="A956" s="442">
        <f t="shared" si="28"/>
        <v>4100042</v>
      </c>
      <c r="B956" s="283"/>
      <c r="C956" s="284" t="s">
        <v>2426</v>
      </c>
      <c r="D956" s="285">
        <v>12</v>
      </c>
      <c r="E956" s="619" t="s">
        <v>307</v>
      </c>
      <c r="F956" s="286"/>
      <c r="G956" s="286"/>
      <c r="H956" s="286"/>
      <c r="I956" s="286"/>
      <c r="J956" s="286"/>
    </row>
    <row r="957" spans="1:10" s="240" customFormat="1" ht="25.5" outlineLevel="3">
      <c r="A957" s="278">
        <f t="shared" si="28"/>
        <v>4100043</v>
      </c>
      <c r="B957" s="279"/>
      <c r="C957" s="280" t="s">
        <v>2115</v>
      </c>
      <c r="D957" s="281">
        <v>13100</v>
      </c>
      <c r="E957" s="622" t="s">
        <v>307</v>
      </c>
      <c r="F957" s="282"/>
      <c r="G957" s="282"/>
      <c r="H957" s="282"/>
      <c r="I957" s="282"/>
      <c r="J957" s="282"/>
    </row>
    <row r="958" spans="1:10" s="240" customFormat="1" ht="25.5" outlineLevel="3">
      <c r="A958" s="278">
        <f t="shared" si="28"/>
        <v>4100044</v>
      </c>
      <c r="B958" s="279"/>
      <c r="C958" s="280" t="s">
        <v>2116</v>
      </c>
      <c r="D958" s="281">
        <v>2170</v>
      </c>
      <c r="E958" s="622" t="s">
        <v>307</v>
      </c>
      <c r="F958" s="282"/>
      <c r="G958" s="282"/>
      <c r="H958" s="282"/>
      <c r="I958" s="282"/>
      <c r="J958" s="282"/>
    </row>
    <row r="959" spans="1:10" s="240" customFormat="1" ht="25.5" outlineLevel="3">
      <c r="A959" s="278">
        <f t="shared" si="28"/>
        <v>4100045</v>
      </c>
      <c r="B959" s="279"/>
      <c r="C959" s="280" t="s">
        <v>2117</v>
      </c>
      <c r="D959" s="281">
        <v>50</v>
      </c>
      <c r="E959" s="622" t="s">
        <v>307</v>
      </c>
      <c r="F959" s="282"/>
      <c r="G959" s="282"/>
      <c r="H959" s="282"/>
      <c r="I959" s="282"/>
      <c r="J959" s="282"/>
    </row>
    <row r="960" spans="1:10" s="240" customFormat="1" ht="25.5" outlineLevel="3">
      <c r="A960" s="278">
        <f t="shared" si="28"/>
        <v>4100046</v>
      </c>
      <c r="B960" s="279"/>
      <c r="C960" s="280" t="s">
        <v>2118</v>
      </c>
      <c r="D960" s="281">
        <v>80</v>
      </c>
      <c r="E960" s="622" t="s">
        <v>307</v>
      </c>
      <c r="F960" s="282"/>
      <c r="G960" s="282"/>
      <c r="H960" s="282"/>
      <c r="I960" s="282"/>
      <c r="J960" s="282"/>
    </row>
    <row r="961" spans="1:10" s="240" customFormat="1" ht="25.5" outlineLevel="3">
      <c r="A961" s="278">
        <f t="shared" si="28"/>
        <v>4100047</v>
      </c>
      <c r="B961" s="279"/>
      <c r="C961" s="280" t="s">
        <v>2119</v>
      </c>
      <c r="D961" s="281">
        <v>60</v>
      </c>
      <c r="E961" s="622" t="s">
        <v>307</v>
      </c>
      <c r="F961" s="282"/>
      <c r="G961" s="282"/>
      <c r="H961" s="282"/>
      <c r="I961" s="282"/>
      <c r="J961" s="282"/>
    </row>
    <row r="962" spans="1:10" s="240" customFormat="1" ht="25.5" outlineLevel="3">
      <c r="A962" s="278">
        <f t="shared" si="28"/>
        <v>4100048</v>
      </c>
      <c r="B962" s="279"/>
      <c r="C962" s="280" t="s">
        <v>2120</v>
      </c>
      <c r="D962" s="281">
        <v>280</v>
      </c>
      <c r="E962" s="622" t="s">
        <v>307</v>
      </c>
      <c r="F962" s="282"/>
      <c r="G962" s="282"/>
      <c r="H962" s="282"/>
      <c r="I962" s="282"/>
      <c r="J962" s="282"/>
    </row>
    <row r="963" spans="1:10" s="240" customFormat="1" ht="25.5" outlineLevel="3">
      <c r="A963" s="278">
        <f t="shared" si="28"/>
        <v>4100049</v>
      </c>
      <c r="B963" s="279"/>
      <c r="C963" s="280" t="s">
        <v>2121</v>
      </c>
      <c r="D963" s="281">
        <v>190</v>
      </c>
      <c r="E963" s="622" t="s">
        <v>307</v>
      </c>
      <c r="F963" s="282"/>
      <c r="G963" s="282"/>
      <c r="H963" s="282"/>
      <c r="I963" s="282"/>
      <c r="J963" s="282"/>
    </row>
    <row r="964" spans="1:10" s="240" customFormat="1" ht="25.5" outlineLevel="3">
      <c r="A964" s="278">
        <f t="shared" si="28"/>
        <v>4100050</v>
      </c>
      <c r="B964" s="279"/>
      <c r="C964" s="280" t="s">
        <v>2122</v>
      </c>
      <c r="D964" s="281">
        <v>25</v>
      </c>
      <c r="E964" s="622" t="s">
        <v>307</v>
      </c>
      <c r="F964" s="282"/>
      <c r="G964" s="282"/>
      <c r="H964" s="282"/>
      <c r="I964" s="282"/>
      <c r="J964" s="282"/>
    </row>
    <row r="965" spans="1:10" s="240" customFormat="1" ht="25.5" outlineLevel="3">
      <c r="A965" s="278">
        <f t="shared" si="28"/>
        <v>4100051</v>
      </c>
      <c r="B965" s="279"/>
      <c r="C965" s="280" t="s">
        <v>2123</v>
      </c>
      <c r="D965" s="281">
        <v>170</v>
      </c>
      <c r="E965" s="622" t="s">
        <v>307</v>
      </c>
      <c r="F965" s="282"/>
      <c r="G965" s="282"/>
      <c r="H965" s="282"/>
      <c r="I965" s="282"/>
      <c r="J965" s="282"/>
    </row>
    <row r="966" spans="1:10" s="240" customFormat="1" ht="25.5" outlineLevel="3">
      <c r="A966" s="278">
        <f t="shared" si="28"/>
        <v>4100052</v>
      </c>
      <c r="B966" s="279"/>
      <c r="C966" s="280" t="s">
        <v>2124</v>
      </c>
      <c r="D966" s="281">
        <v>100</v>
      </c>
      <c r="E966" s="622" t="s">
        <v>307</v>
      </c>
      <c r="F966" s="282"/>
      <c r="G966" s="282"/>
      <c r="H966" s="282"/>
      <c r="I966" s="282"/>
      <c r="J966" s="282"/>
    </row>
    <row r="967" spans="1:10" s="240" customFormat="1" ht="25.5" outlineLevel="3">
      <c r="A967" s="278">
        <f t="shared" si="28"/>
        <v>4100053</v>
      </c>
      <c r="B967" s="279"/>
      <c r="C967" s="280" t="s">
        <v>2125</v>
      </c>
      <c r="D967" s="281">
        <v>90</v>
      </c>
      <c r="E967" s="622" t="s">
        <v>307</v>
      </c>
      <c r="F967" s="282"/>
      <c r="G967" s="282"/>
      <c r="H967" s="282"/>
      <c r="I967" s="282"/>
      <c r="J967" s="282"/>
    </row>
    <row r="968" spans="1:10" s="240" customFormat="1" ht="25.5" outlineLevel="3">
      <c r="A968" s="278">
        <f t="shared" si="28"/>
        <v>4100054</v>
      </c>
      <c r="B968" s="279"/>
      <c r="C968" s="280" t="s">
        <v>2126</v>
      </c>
      <c r="D968" s="281">
        <v>15</v>
      </c>
      <c r="E968" s="622" t="s">
        <v>307</v>
      </c>
      <c r="F968" s="282"/>
      <c r="G968" s="282"/>
      <c r="H968" s="282"/>
      <c r="I968" s="282"/>
      <c r="J968" s="282"/>
    </row>
    <row r="969" spans="1:10" s="240" customFormat="1" ht="25.5" outlineLevel="3">
      <c r="A969" s="278">
        <f t="shared" si="28"/>
        <v>4100055</v>
      </c>
      <c r="B969" s="279"/>
      <c r="C969" s="280" t="s">
        <v>2127</v>
      </c>
      <c r="D969" s="281">
        <v>16</v>
      </c>
      <c r="E969" s="622" t="s">
        <v>307</v>
      </c>
      <c r="F969" s="282"/>
      <c r="G969" s="282"/>
      <c r="H969" s="282"/>
      <c r="I969" s="282"/>
      <c r="J969" s="282"/>
    </row>
    <row r="970" spans="1:10" s="240" customFormat="1" ht="25.5" outlineLevel="3">
      <c r="A970" s="278">
        <f t="shared" si="28"/>
        <v>4100056</v>
      </c>
      <c r="B970" s="279"/>
      <c r="C970" s="280" t="s">
        <v>2128</v>
      </c>
      <c r="D970" s="281">
        <v>40</v>
      </c>
      <c r="E970" s="622" t="s">
        <v>307</v>
      </c>
      <c r="F970" s="282"/>
      <c r="G970" s="282"/>
      <c r="H970" s="282"/>
      <c r="I970" s="282"/>
      <c r="J970" s="282"/>
    </row>
    <row r="971" spans="1:10" s="240" customFormat="1" ht="25.5" outlineLevel="3">
      <c r="A971" s="278">
        <f t="shared" si="28"/>
        <v>4100057</v>
      </c>
      <c r="B971" s="279"/>
      <c r="C971" s="280" t="s">
        <v>2129</v>
      </c>
      <c r="D971" s="281">
        <v>210</v>
      </c>
      <c r="E971" s="622" t="s">
        <v>307</v>
      </c>
      <c r="F971" s="282"/>
      <c r="G971" s="282"/>
      <c r="H971" s="282"/>
      <c r="I971" s="282"/>
      <c r="J971" s="282"/>
    </row>
    <row r="972" spans="1:10" s="240" customFormat="1" ht="25.5" outlineLevel="3">
      <c r="A972" s="278">
        <f t="shared" si="28"/>
        <v>4100058</v>
      </c>
      <c r="B972" s="279"/>
      <c r="C972" s="280" t="s">
        <v>2130</v>
      </c>
      <c r="D972" s="281">
        <v>25</v>
      </c>
      <c r="E972" s="622" t="s">
        <v>307</v>
      </c>
      <c r="F972" s="282"/>
      <c r="G972" s="282"/>
      <c r="H972" s="282"/>
      <c r="I972" s="282"/>
      <c r="J972" s="282"/>
    </row>
    <row r="973" spans="1:10" s="240" customFormat="1" ht="25.5" outlineLevel="3">
      <c r="A973" s="278">
        <f t="shared" si="28"/>
        <v>4100059</v>
      </c>
      <c r="B973" s="279"/>
      <c r="C973" s="280" t="s">
        <v>2131</v>
      </c>
      <c r="D973" s="281">
        <v>160</v>
      </c>
      <c r="E973" s="622" t="s">
        <v>307</v>
      </c>
      <c r="F973" s="282"/>
      <c r="G973" s="282"/>
      <c r="H973" s="282"/>
      <c r="I973" s="282"/>
      <c r="J973" s="282"/>
    </row>
    <row r="974" spans="1:10" s="240" customFormat="1" ht="25.5" outlineLevel="3">
      <c r="A974" s="278">
        <f t="shared" si="28"/>
        <v>4100060</v>
      </c>
      <c r="B974" s="279"/>
      <c r="C974" s="280" t="s">
        <v>2132</v>
      </c>
      <c r="D974" s="281">
        <v>35</v>
      </c>
      <c r="E974" s="622" t="s">
        <v>307</v>
      </c>
      <c r="F974" s="282"/>
      <c r="G974" s="282"/>
      <c r="H974" s="282"/>
      <c r="I974" s="282"/>
      <c r="J974" s="282"/>
    </row>
    <row r="975" spans="1:10" s="240" customFormat="1" ht="25.5" outlineLevel="3">
      <c r="A975" s="278">
        <f t="shared" si="28"/>
        <v>4100061</v>
      </c>
      <c r="B975" s="279"/>
      <c r="C975" s="280" t="s">
        <v>2133</v>
      </c>
      <c r="D975" s="281">
        <v>150</v>
      </c>
      <c r="E975" s="622" t="s">
        <v>307</v>
      </c>
      <c r="F975" s="282"/>
      <c r="G975" s="282"/>
      <c r="H975" s="282"/>
      <c r="I975" s="282"/>
      <c r="J975" s="282"/>
    </row>
    <row r="976" spans="1:10" s="240" customFormat="1" ht="12.75" outlineLevel="3">
      <c r="A976" s="278">
        <f t="shared" si="28"/>
        <v>4100062</v>
      </c>
      <c r="B976" s="279"/>
      <c r="C976" s="280" t="s">
        <v>2134</v>
      </c>
      <c r="D976" s="281">
        <v>1100</v>
      </c>
      <c r="E976" s="622" t="s">
        <v>307</v>
      </c>
      <c r="F976" s="282"/>
      <c r="G976" s="282"/>
      <c r="H976" s="282"/>
      <c r="I976" s="282"/>
      <c r="J976" s="282"/>
    </row>
    <row r="977" spans="1:10" s="240" customFormat="1" ht="38.25" outlineLevel="3">
      <c r="A977" s="278">
        <f t="shared" si="28"/>
        <v>4100063</v>
      </c>
      <c r="B977" s="279"/>
      <c r="C977" s="280" t="s">
        <v>2135</v>
      </c>
      <c r="D977" s="281">
        <v>1</v>
      </c>
      <c r="E977" s="622" t="s">
        <v>13</v>
      </c>
      <c r="F977" s="282"/>
      <c r="G977" s="282"/>
      <c r="H977" s="282"/>
      <c r="I977" s="282"/>
      <c r="J977" s="282"/>
    </row>
    <row r="978" spans="1:10" s="240" customFormat="1" ht="38.25" outlineLevel="3">
      <c r="A978" s="278">
        <f t="shared" si="28"/>
        <v>4100064</v>
      </c>
      <c r="B978" s="279"/>
      <c r="C978" s="280" t="s">
        <v>2136</v>
      </c>
      <c r="D978" s="281">
        <v>1</v>
      </c>
      <c r="E978" s="622" t="s">
        <v>13</v>
      </c>
      <c r="F978" s="282"/>
      <c r="G978" s="282"/>
      <c r="H978" s="282"/>
      <c r="I978" s="282"/>
      <c r="J978" s="282"/>
    </row>
    <row r="979" spans="1:10" s="240" customFormat="1" ht="38.25" outlineLevel="3">
      <c r="A979" s="278">
        <f t="shared" si="28"/>
        <v>4100065</v>
      </c>
      <c r="B979" s="279"/>
      <c r="C979" s="280" t="s">
        <v>2137</v>
      </c>
      <c r="D979" s="281">
        <v>1</v>
      </c>
      <c r="E979" s="622" t="s">
        <v>13</v>
      </c>
      <c r="F979" s="282"/>
      <c r="G979" s="282"/>
      <c r="H979" s="282"/>
      <c r="I979" s="282"/>
      <c r="J979" s="282"/>
    </row>
    <row r="980" spans="1:10" s="240" customFormat="1" ht="38.25" outlineLevel="3">
      <c r="A980" s="278">
        <f t="shared" si="28"/>
        <v>4100066</v>
      </c>
      <c r="B980" s="279"/>
      <c r="C980" s="280" t="s">
        <v>2138</v>
      </c>
      <c r="D980" s="281">
        <v>1</v>
      </c>
      <c r="E980" s="622" t="s">
        <v>13</v>
      </c>
      <c r="F980" s="282"/>
      <c r="G980" s="282"/>
      <c r="H980" s="282"/>
      <c r="I980" s="282"/>
      <c r="J980" s="282"/>
    </row>
    <row r="981" spans="1:10" s="240" customFormat="1" ht="38.25" outlineLevel="3">
      <c r="A981" s="278">
        <f t="shared" si="28"/>
        <v>4100067</v>
      </c>
      <c r="B981" s="279"/>
      <c r="C981" s="280" t="s">
        <v>2139</v>
      </c>
      <c r="D981" s="281">
        <v>1</v>
      </c>
      <c r="E981" s="622" t="s">
        <v>13</v>
      </c>
      <c r="F981" s="282"/>
      <c r="G981" s="282"/>
      <c r="H981" s="282"/>
      <c r="I981" s="282"/>
      <c r="J981" s="282"/>
    </row>
    <row r="982" spans="1:10" s="240" customFormat="1" ht="38.25" outlineLevel="3">
      <c r="A982" s="278">
        <f t="shared" ref="A982:A1045" si="29">A981+1</f>
        <v>4100068</v>
      </c>
      <c r="B982" s="279"/>
      <c r="C982" s="280" t="s">
        <v>2140</v>
      </c>
      <c r="D982" s="281">
        <v>1</v>
      </c>
      <c r="E982" s="622" t="s">
        <v>13</v>
      </c>
      <c r="F982" s="282"/>
      <c r="G982" s="282"/>
      <c r="H982" s="282"/>
      <c r="I982" s="282"/>
      <c r="J982" s="282"/>
    </row>
    <row r="983" spans="1:10" s="240" customFormat="1" ht="38.25" outlineLevel="3">
      <c r="A983" s="278">
        <f t="shared" si="29"/>
        <v>4100069</v>
      </c>
      <c r="B983" s="279"/>
      <c r="C983" s="280" t="s">
        <v>2141</v>
      </c>
      <c r="D983" s="281">
        <v>1</v>
      </c>
      <c r="E983" s="622" t="s">
        <v>13</v>
      </c>
      <c r="F983" s="282"/>
      <c r="G983" s="282"/>
      <c r="H983" s="282"/>
      <c r="I983" s="282"/>
      <c r="J983" s="282"/>
    </row>
    <row r="984" spans="1:10" s="240" customFormat="1" ht="38.25" outlineLevel="3">
      <c r="A984" s="442">
        <f t="shared" si="29"/>
        <v>4100070</v>
      </c>
      <c r="B984" s="283"/>
      <c r="C984" s="284" t="s">
        <v>2427</v>
      </c>
      <c r="D984" s="285">
        <v>1</v>
      </c>
      <c r="E984" s="619" t="s">
        <v>13</v>
      </c>
      <c r="F984" s="286"/>
      <c r="G984" s="286"/>
      <c r="H984" s="286"/>
      <c r="I984" s="286"/>
      <c r="J984" s="286"/>
    </row>
    <row r="985" spans="1:10" s="240" customFormat="1" ht="38.25" outlineLevel="3">
      <c r="A985" s="278">
        <f t="shared" si="29"/>
        <v>4100071</v>
      </c>
      <c r="B985" s="279"/>
      <c r="C985" s="280" t="s">
        <v>2142</v>
      </c>
      <c r="D985" s="281">
        <v>1</v>
      </c>
      <c r="E985" s="622" t="s">
        <v>13</v>
      </c>
      <c r="F985" s="282"/>
      <c r="G985" s="282"/>
      <c r="H985" s="282"/>
      <c r="I985" s="282"/>
      <c r="J985" s="282"/>
    </row>
    <row r="986" spans="1:10" s="240" customFormat="1" ht="38.25" outlineLevel="3">
      <c r="A986" s="278">
        <f t="shared" si="29"/>
        <v>4100072</v>
      </c>
      <c r="B986" s="279"/>
      <c r="C986" s="280" t="s">
        <v>2143</v>
      </c>
      <c r="D986" s="281">
        <v>1</v>
      </c>
      <c r="E986" s="622" t="s">
        <v>13</v>
      </c>
      <c r="F986" s="282"/>
      <c r="G986" s="282"/>
      <c r="H986" s="282"/>
      <c r="I986" s="282"/>
      <c r="J986" s="282"/>
    </row>
    <row r="987" spans="1:10" s="240" customFormat="1" ht="38.25" outlineLevel="3">
      <c r="A987" s="278">
        <f t="shared" si="29"/>
        <v>4100073</v>
      </c>
      <c r="B987" s="279"/>
      <c r="C987" s="280" t="s">
        <v>2144</v>
      </c>
      <c r="D987" s="281">
        <v>1</v>
      </c>
      <c r="E987" s="622" t="s">
        <v>13</v>
      </c>
      <c r="F987" s="282"/>
      <c r="G987" s="282"/>
      <c r="H987" s="282"/>
      <c r="I987" s="282"/>
      <c r="J987" s="282"/>
    </row>
    <row r="988" spans="1:10" s="240" customFormat="1" ht="38.25" outlineLevel="3">
      <c r="A988" s="278">
        <f t="shared" si="29"/>
        <v>4100074</v>
      </c>
      <c r="B988" s="279"/>
      <c r="C988" s="280" t="s">
        <v>2145</v>
      </c>
      <c r="D988" s="281">
        <v>1</v>
      </c>
      <c r="E988" s="622" t="s">
        <v>13</v>
      </c>
      <c r="F988" s="282"/>
      <c r="G988" s="282"/>
      <c r="H988" s="282"/>
      <c r="I988" s="282"/>
      <c r="J988" s="282"/>
    </row>
    <row r="989" spans="1:10" s="240" customFormat="1" ht="38.25" outlineLevel="3">
      <c r="A989" s="278">
        <f t="shared" si="29"/>
        <v>4100075</v>
      </c>
      <c r="B989" s="279"/>
      <c r="C989" s="280" t="s">
        <v>2146</v>
      </c>
      <c r="D989" s="281">
        <v>1</v>
      </c>
      <c r="E989" s="622" t="s">
        <v>13</v>
      </c>
      <c r="F989" s="282"/>
      <c r="G989" s="282"/>
      <c r="H989" s="282"/>
      <c r="I989" s="282"/>
      <c r="J989" s="282"/>
    </row>
    <row r="990" spans="1:10" s="240" customFormat="1" ht="38.25" outlineLevel="3">
      <c r="A990" s="278">
        <f t="shared" si="29"/>
        <v>4100076</v>
      </c>
      <c r="B990" s="279"/>
      <c r="C990" s="280" t="s">
        <v>2147</v>
      </c>
      <c r="D990" s="281">
        <v>1</v>
      </c>
      <c r="E990" s="622" t="s">
        <v>13</v>
      </c>
      <c r="F990" s="282"/>
      <c r="G990" s="282"/>
      <c r="H990" s="282"/>
      <c r="I990" s="282"/>
      <c r="J990" s="282"/>
    </row>
    <row r="991" spans="1:10" s="240" customFormat="1" ht="38.25" outlineLevel="3">
      <c r="A991" s="278">
        <f t="shared" si="29"/>
        <v>4100077</v>
      </c>
      <c r="B991" s="279"/>
      <c r="C991" s="280" t="s">
        <v>2148</v>
      </c>
      <c r="D991" s="281">
        <v>1</v>
      </c>
      <c r="E991" s="622" t="s">
        <v>13</v>
      </c>
      <c r="F991" s="282"/>
      <c r="G991" s="282"/>
      <c r="H991" s="282"/>
      <c r="I991" s="282"/>
      <c r="J991" s="282"/>
    </row>
    <row r="992" spans="1:10" s="240" customFormat="1" ht="38.25" outlineLevel="3">
      <c r="A992" s="278">
        <f t="shared" si="29"/>
        <v>4100078</v>
      </c>
      <c r="B992" s="279"/>
      <c r="C992" s="280" t="s">
        <v>2149</v>
      </c>
      <c r="D992" s="281">
        <v>1</v>
      </c>
      <c r="E992" s="622" t="s">
        <v>13</v>
      </c>
      <c r="F992" s="282"/>
      <c r="G992" s="282"/>
      <c r="H992" s="282"/>
      <c r="I992" s="282"/>
      <c r="J992" s="282"/>
    </row>
    <row r="993" spans="1:10" s="240" customFormat="1" ht="38.25" outlineLevel="3">
      <c r="A993" s="278">
        <f t="shared" si="29"/>
        <v>4100079</v>
      </c>
      <c r="B993" s="279"/>
      <c r="C993" s="280" t="s">
        <v>2150</v>
      </c>
      <c r="D993" s="281">
        <v>1</v>
      </c>
      <c r="E993" s="622" t="s">
        <v>13</v>
      </c>
      <c r="F993" s="282"/>
      <c r="G993" s="282"/>
      <c r="H993" s="282"/>
      <c r="I993" s="282"/>
      <c r="J993" s="282"/>
    </row>
    <row r="994" spans="1:10" s="240" customFormat="1" ht="38.25" outlineLevel="3">
      <c r="A994" s="278">
        <f t="shared" si="29"/>
        <v>4100080</v>
      </c>
      <c r="B994" s="279"/>
      <c r="C994" s="280" t="s">
        <v>2151</v>
      </c>
      <c r="D994" s="281">
        <v>1</v>
      </c>
      <c r="E994" s="622" t="s">
        <v>13</v>
      </c>
      <c r="F994" s="282"/>
      <c r="G994" s="282"/>
      <c r="H994" s="282"/>
      <c r="I994" s="282"/>
      <c r="J994" s="282"/>
    </row>
    <row r="995" spans="1:10" s="240" customFormat="1" ht="38.25" outlineLevel="3">
      <c r="A995" s="278">
        <f t="shared" si="29"/>
        <v>4100081</v>
      </c>
      <c r="B995" s="279"/>
      <c r="C995" s="280" t="s">
        <v>2152</v>
      </c>
      <c r="D995" s="281">
        <v>1</v>
      </c>
      <c r="E995" s="622" t="s">
        <v>13</v>
      </c>
      <c r="F995" s="282"/>
      <c r="G995" s="282"/>
      <c r="H995" s="282"/>
      <c r="I995" s="282"/>
      <c r="J995" s="282"/>
    </row>
    <row r="996" spans="1:10" s="240" customFormat="1" ht="38.25" outlineLevel="3">
      <c r="A996" s="278">
        <f t="shared" si="29"/>
        <v>4100082</v>
      </c>
      <c r="B996" s="279"/>
      <c r="C996" s="280" t="s">
        <v>2153</v>
      </c>
      <c r="D996" s="281">
        <v>1</v>
      </c>
      <c r="E996" s="622" t="s">
        <v>13</v>
      </c>
      <c r="F996" s="282"/>
      <c r="G996" s="282"/>
      <c r="H996" s="282"/>
      <c r="I996" s="282"/>
      <c r="J996" s="282"/>
    </row>
    <row r="997" spans="1:10" s="240" customFormat="1" ht="25.5" outlineLevel="3">
      <c r="A997" s="278">
        <f t="shared" si="29"/>
        <v>4100083</v>
      </c>
      <c r="B997" s="279"/>
      <c r="C997" s="280" t="s">
        <v>2154</v>
      </c>
      <c r="D997" s="281">
        <v>1</v>
      </c>
      <c r="E997" s="622" t="s">
        <v>13</v>
      </c>
      <c r="F997" s="282"/>
      <c r="G997" s="282"/>
      <c r="H997" s="282"/>
      <c r="I997" s="282"/>
      <c r="J997" s="282"/>
    </row>
    <row r="998" spans="1:10" s="240" customFormat="1" ht="12.75" outlineLevel="3">
      <c r="A998" s="278">
        <f t="shared" si="29"/>
        <v>4100084</v>
      </c>
      <c r="B998" s="279"/>
      <c r="C998" s="280" t="s">
        <v>2155</v>
      </c>
      <c r="D998" s="281">
        <v>6</v>
      </c>
      <c r="E998" s="622" t="s">
        <v>13</v>
      </c>
      <c r="F998" s="282"/>
      <c r="G998" s="282"/>
      <c r="H998" s="282"/>
      <c r="I998" s="282"/>
      <c r="J998" s="282"/>
    </row>
    <row r="999" spans="1:10" s="240" customFormat="1" ht="25.5" outlineLevel="3">
      <c r="A999" s="278">
        <f t="shared" si="29"/>
        <v>4100085</v>
      </c>
      <c r="B999" s="279"/>
      <c r="C999" s="280" t="s">
        <v>2156</v>
      </c>
      <c r="D999" s="281">
        <v>1</v>
      </c>
      <c r="E999" s="622" t="s">
        <v>13</v>
      </c>
      <c r="F999" s="282"/>
      <c r="G999" s="282"/>
      <c r="H999" s="282"/>
      <c r="I999" s="282"/>
      <c r="J999" s="282"/>
    </row>
    <row r="1000" spans="1:10" s="240" customFormat="1" ht="25.5" outlineLevel="3">
      <c r="A1000" s="278">
        <f t="shared" si="29"/>
        <v>4100086</v>
      </c>
      <c r="B1000" s="279"/>
      <c r="C1000" s="280" t="s">
        <v>2157</v>
      </c>
      <c r="D1000" s="281">
        <v>1</v>
      </c>
      <c r="E1000" s="622" t="s">
        <v>13</v>
      </c>
      <c r="F1000" s="282"/>
      <c r="G1000" s="282"/>
      <c r="H1000" s="282"/>
      <c r="I1000" s="282"/>
      <c r="J1000" s="282"/>
    </row>
    <row r="1001" spans="1:10" s="240" customFormat="1" ht="12.75" outlineLevel="3">
      <c r="A1001" s="278">
        <f t="shared" si="29"/>
        <v>4100087</v>
      </c>
      <c r="B1001" s="279"/>
      <c r="C1001" s="280" t="s">
        <v>2158</v>
      </c>
      <c r="D1001" s="281">
        <v>6</v>
      </c>
      <c r="E1001" s="622" t="s">
        <v>13</v>
      </c>
      <c r="F1001" s="282"/>
      <c r="G1001" s="282"/>
      <c r="H1001" s="282"/>
      <c r="I1001" s="282"/>
      <c r="J1001" s="282"/>
    </row>
    <row r="1002" spans="1:10" s="240" customFormat="1" ht="12.75" outlineLevel="3">
      <c r="A1002" s="278">
        <f t="shared" si="29"/>
        <v>4100088</v>
      </c>
      <c r="B1002" s="279"/>
      <c r="C1002" s="280" t="s">
        <v>2159</v>
      </c>
      <c r="D1002" s="281">
        <v>1</v>
      </c>
      <c r="E1002" s="622" t="s">
        <v>13</v>
      </c>
      <c r="F1002" s="282"/>
      <c r="G1002" s="282"/>
      <c r="H1002" s="282"/>
      <c r="I1002" s="282"/>
      <c r="J1002" s="282"/>
    </row>
    <row r="1003" spans="1:10" s="240" customFormat="1" ht="25.5" outlineLevel="3">
      <c r="A1003" s="278">
        <f t="shared" si="29"/>
        <v>4100089</v>
      </c>
      <c r="B1003" s="279"/>
      <c r="C1003" s="280" t="s">
        <v>2160</v>
      </c>
      <c r="D1003" s="281">
        <v>1</v>
      </c>
      <c r="E1003" s="622" t="s">
        <v>13</v>
      </c>
      <c r="F1003" s="282"/>
      <c r="G1003" s="282"/>
      <c r="H1003" s="282"/>
      <c r="I1003" s="282"/>
      <c r="J1003" s="282"/>
    </row>
    <row r="1004" spans="1:10" s="240" customFormat="1" ht="25.5" outlineLevel="3">
      <c r="A1004" s="278">
        <f t="shared" si="29"/>
        <v>4100090</v>
      </c>
      <c r="B1004" s="279"/>
      <c r="C1004" s="280" t="s">
        <v>2161</v>
      </c>
      <c r="D1004" s="281">
        <v>19</v>
      </c>
      <c r="E1004" s="622" t="s">
        <v>13</v>
      </c>
      <c r="F1004" s="282"/>
      <c r="G1004" s="282"/>
      <c r="H1004" s="282"/>
      <c r="I1004" s="282"/>
      <c r="J1004" s="282"/>
    </row>
    <row r="1005" spans="1:10" s="240" customFormat="1" ht="25.5" outlineLevel="3">
      <c r="A1005" s="278">
        <f t="shared" si="29"/>
        <v>4100091</v>
      </c>
      <c r="B1005" s="283"/>
      <c r="C1005" s="284" t="s">
        <v>2162</v>
      </c>
      <c r="D1005" s="285">
        <v>96</v>
      </c>
      <c r="E1005" s="619" t="s">
        <v>307</v>
      </c>
      <c r="F1005" s="286"/>
      <c r="G1005" s="286"/>
      <c r="H1005" s="286"/>
      <c r="I1005" s="286"/>
      <c r="J1005" s="286"/>
    </row>
    <row r="1006" spans="1:10" s="240" customFormat="1" ht="25.5" outlineLevel="3">
      <c r="A1006" s="278">
        <f t="shared" si="29"/>
        <v>4100092</v>
      </c>
      <c r="B1006" s="279"/>
      <c r="C1006" s="280" t="s">
        <v>2163</v>
      </c>
      <c r="D1006" s="281">
        <v>132</v>
      </c>
      <c r="E1006" s="622" t="s">
        <v>13</v>
      </c>
      <c r="F1006" s="282"/>
      <c r="G1006" s="282"/>
      <c r="H1006" s="282"/>
      <c r="I1006" s="282"/>
      <c r="J1006" s="282"/>
    </row>
    <row r="1007" spans="1:10" s="240" customFormat="1" ht="25.5" outlineLevel="3">
      <c r="A1007" s="278">
        <f t="shared" si="29"/>
        <v>4100093</v>
      </c>
      <c r="B1007" s="279"/>
      <c r="C1007" s="280" t="s">
        <v>2164</v>
      </c>
      <c r="D1007" s="281">
        <v>42</v>
      </c>
      <c r="E1007" s="622" t="s">
        <v>13</v>
      </c>
      <c r="F1007" s="282"/>
      <c r="G1007" s="282"/>
      <c r="H1007" s="282"/>
      <c r="I1007" s="282"/>
      <c r="J1007" s="282"/>
    </row>
    <row r="1008" spans="1:10" s="240" customFormat="1" ht="25.5" outlineLevel="3">
      <c r="A1008" s="278">
        <f t="shared" si="29"/>
        <v>4100094</v>
      </c>
      <c r="B1008" s="279"/>
      <c r="C1008" s="280" t="s">
        <v>2165</v>
      </c>
      <c r="D1008" s="281">
        <v>16</v>
      </c>
      <c r="E1008" s="622" t="s">
        <v>13</v>
      </c>
      <c r="F1008" s="282"/>
      <c r="G1008" s="282"/>
      <c r="H1008" s="282"/>
      <c r="I1008" s="282"/>
      <c r="J1008" s="282"/>
    </row>
    <row r="1009" spans="1:10" s="240" customFormat="1" ht="25.5" outlineLevel="3">
      <c r="A1009" s="278">
        <f t="shared" si="29"/>
        <v>4100095</v>
      </c>
      <c r="B1009" s="279"/>
      <c r="C1009" s="280" t="s">
        <v>2166</v>
      </c>
      <c r="D1009" s="281">
        <v>1</v>
      </c>
      <c r="E1009" s="622" t="s">
        <v>13</v>
      </c>
      <c r="F1009" s="282"/>
      <c r="G1009" s="282"/>
      <c r="H1009" s="282"/>
      <c r="I1009" s="282"/>
      <c r="J1009" s="282"/>
    </row>
    <row r="1010" spans="1:10" s="240" customFormat="1" ht="25.5" outlineLevel="3">
      <c r="A1010" s="278">
        <f t="shared" si="29"/>
        <v>4100096</v>
      </c>
      <c r="B1010" s="279"/>
      <c r="C1010" s="280" t="s">
        <v>2167</v>
      </c>
      <c r="D1010" s="281">
        <v>15</v>
      </c>
      <c r="E1010" s="622" t="s">
        <v>13</v>
      </c>
      <c r="F1010" s="282"/>
      <c r="G1010" s="282"/>
      <c r="H1010" s="282"/>
      <c r="I1010" s="282"/>
      <c r="J1010" s="282"/>
    </row>
    <row r="1011" spans="1:10" s="240" customFormat="1" ht="25.5" outlineLevel="3">
      <c r="A1011" s="278">
        <f t="shared" si="29"/>
        <v>4100097</v>
      </c>
      <c r="B1011" s="279"/>
      <c r="C1011" s="280" t="s">
        <v>2168</v>
      </c>
      <c r="D1011" s="281">
        <v>58</v>
      </c>
      <c r="E1011" s="622" t="s">
        <v>13</v>
      </c>
      <c r="F1011" s="282"/>
      <c r="G1011" s="282"/>
      <c r="H1011" s="282"/>
      <c r="I1011" s="282"/>
      <c r="J1011" s="282"/>
    </row>
    <row r="1012" spans="1:10" s="240" customFormat="1" ht="25.5" outlineLevel="3">
      <c r="A1012" s="278">
        <f t="shared" si="29"/>
        <v>4100098</v>
      </c>
      <c r="B1012" s="279"/>
      <c r="C1012" s="280" t="s">
        <v>2169</v>
      </c>
      <c r="D1012" s="281">
        <v>7</v>
      </c>
      <c r="E1012" s="622" t="s">
        <v>13</v>
      </c>
      <c r="F1012" s="282"/>
      <c r="G1012" s="282"/>
      <c r="H1012" s="282"/>
      <c r="I1012" s="282"/>
      <c r="J1012" s="282"/>
    </row>
    <row r="1013" spans="1:10" s="240" customFormat="1" ht="25.5" outlineLevel="3">
      <c r="A1013" s="278">
        <f t="shared" si="29"/>
        <v>4100099</v>
      </c>
      <c r="B1013" s="279"/>
      <c r="C1013" s="280" t="s">
        <v>2170</v>
      </c>
      <c r="D1013" s="281">
        <v>3</v>
      </c>
      <c r="E1013" s="622" t="s">
        <v>13</v>
      </c>
      <c r="F1013" s="282"/>
      <c r="G1013" s="282"/>
      <c r="H1013" s="282"/>
      <c r="I1013" s="282"/>
      <c r="J1013" s="282"/>
    </row>
    <row r="1014" spans="1:10" s="240" customFormat="1" ht="25.5" outlineLevel="3">
      <c r="A1014" s="278">
        <f t="shared" si="29"/>
        <v>4100100</v>
      </c>
      <c r="B1014" s="279"/>
      <c r="C1014" s="280" t="s">
        <v>2172</v>
      </c>
      <c r="D1014" s="281">
        <v>93</v>
      </c>
      <c r="E1014" s="622" t="s">
        <v>13</v>
      </c>
      <c r="F1014" s="282"/>
      <c r="G1014" s="282"/>
      <c r="H1014" s="282"/>
      <c r="I1014" s="282"/>
      <c r="J1014" s="282"/>
    </row>
    <row r="1015" spans="1:10" s="240" customFormat="1" ht="25.5" outlineLevel="3">
      <c r="A1015" s="278">
        <f t="shared" si="29"/>
        <v>4100101</v>
      </c>
      <c r="B1015" s="279"/>
      <c r="C1015" s="280" t="s">
        <v>2175</v>
      </c>
      <c r="D1015" s="281">
        <v>4</v>
      </c>
      <c r="E1015" s="622" t="s">
        <v>13</v>
      </c>
      <c r="F1015" s="282"/>
      <c r="G1015" s="282"/>
      <c r="H1015" s="282"/>
      <c r="I1015" s="282"/>
      <c r="J1015" s="282"/>
    </row>
    <row r="1016" spans="1:10" s="240" customFormat="1" ht="25.5" outlineLevel="3">
      <c r="A1016" s="278">
        <f t="shared" si="29"/>
        <v>4100102</v>
      </c>
      <c r="B1016" s="279"/>
      <c r="C1016" s="280" t="s">
        <v>2176</v>
      </c>
      <c r="D1016" s="281">
        <v>3</v>
      </c>
      <c r="E1016" s="622" t="s">
        <v>13</v>
      </c>
      <c r="F1016" s="282"/>
      <c r="G1016" s="282"/>
      <c r="H1016" s="282"/>
      <c r="I1016" s="282"/>
      <c r="J1016" s="282"/>
    </row>
    <row r="1017" spans="1:10" s="240" customFormat="1" ht="25.5" outlineLevel="3">
      <c r="A1017" s="278">
        <f t="shared" si="29"/>
        <v>4100103</v>
      </c>
      <c r="B1017" s="279"/>
      <c r="C1017" s="280" t="s">
        <v>2177</v>
      </c>
      <c r="D1017" s="281">
        <v>9</v>
      </c>
      <c r="E1017" s="622" t="s">
        <v>13</v>
      </c>
      <c r="F1017" s="282"/>
      <c r="G1017" s="282"/>
      <c r="H1017" s="282"/>
      <c r="I1017" s="282"/>
      <c r="J1017" s="282"/>
    </row>
    <row r="1018" spans="1:10" s="240" customFormat="1" ht="25.5" outlineLevel="3">
      <c r="A1018" s="278">
        <f t="shared" si="29"/>
        <v>4100104</v>
      </c>
      <c r="B1018" s="279"/>
      <c r="C1018" s="280" t="s">
        <v>2178</v>
      </c>
      <c r="D1018" s="281">
        <v>20</v>
      </c>
      <c r="E1018" s="622" t="s">
        <v>13</v>
      </c>
      <c r="F1018" s="282"/>
      <c r="G1018" s="282"/>
      <c r="H1018" s="282"/>
      <c r="I1018" s="282"/>
      <c r="J1018" s="282"/>
    </row>
    <row r="1019" spans="1:10" s="240" customFormat="1" ht="25.5" outlineLevel="3">
      <c r="A1019" s="278">
        <f t="shared" si="29"/>
        <v>4100105</v>
      </c>
      <c r="B1019" s="279"/>
      <c r="C1019" s="280" t="s">
        <v>2179</v>
      </c>
      <c r="D1019" s="281">
        <v>18</v>
      </c>
      <c r="E1019" s="622" t="s">
        <v>13</v>
      </c>
      <c r="F1019" s="282"/>
      <c r="G1019" s="282"/>
      <c r="H1019" s="282"/>
      <c r="I1019" s="282"/>
      <c r="J1019" s="282"/>
    </row>
    <row r="1020" spans="1:10" s="240" customFormat="1" ht="25.5" outlineLevel="3">
      <c r="A1020" s="278">
        <f t="shared" si="29"/>
        <v>4100106</v>
      </c>
      <c r="B1020" s="279"/>
      <c r="C1020" s="280" t="s">
        <v>2180</v>
      </c>
      <c r="D1020" s="281">
        <v>72</v>
      </c>
      <c r="E1020" s="622" t="s">
        <v>13</v>
      </c>
      <c r="F1020" s="282"/>
      <c r="G1020" s="282"/>
      <c r="H1020" s="282"/>
      <c r="I1020" s="282"/>
      <c r="J1020" s="282"/>
    </row>
    <row r="1021" spans="1:10" s="240" customFormat="1" ht="25.5" outlineLevel="3">
      <c r="A1021" s="278">
        <f t="shared" si="29"/>
        <v>4100107</v>
      </c>
      <c r="B1021" s="279"/>
      <c r="C1021" s="280" t="s">
        <v>2181</v>
      </c>
      <c r="D1021" s="281">
        <v>31</v>
      </c>
      <c r="E1021" s="622" t="s">
        <v>13</v>
      </c>
      <c r="F1021" s="282"/>
      <c r="G1021" s="282"/>
      <c r="H1021" s="282"/>
      <c r="I1021" s="282"/>
      <c r="J1021" s="282"/>
    </row>
    <row r="1022" spans="1:10" s="240" customFormat="1" ht="25.5" outlineLevel="3">
      <c r="A1022" s="278">
        <f t="shared" si="29"/>
        <v>4100108</v>
      </c>
      <c r="B1022" s="279"/>
      <c r="C1022" s="280" t="s">
        <v>2182</v>
      </c>
      <c r="D1022" s="281">
        <v>60</v>
      </c>
      <c r="E1022" s="622" t="s">
        <v>13</v>
      </c>
      <c r="F1022" s="282"/>
      <c r="G1022" s="282"/>
      <c r="H1022" s="282"/>
      <c r="I1022" s="282"/>
      <c r="J1022" s="282"/>
    </row>
    <row r="1023" spans="1:10" s="240" customFormat="1" ht="25.5" outlineLevel="3">
      <c r="A1023" s="278">
        <f t="shared" si="29"/>
        <v>4100109</v>
      </c>
      <c r="B1023" s="279"/>
      <c r="C1023" s="280" t="s">
        <v>2183</v>
      </c>
      <c r="D1023" s="281">
        <v>2</v>
      </c>
      <c r="E1023" s="622" t="s">
        <v>13</v>
      </c>
      <c r="F1023" s="282"/>
      <c r="G1023" s="282"/>
      <c r="H1023" s="282"/>
      <c r="I1023" s="282"/>
      <c r="J1023" s="282"/>
    </row>
    <row r="1024" spans="1:10" s="240" customFormat="1" ht="25.5" outlineLevel="3">
      <c r="A1024" s="278">
        <f t="shared" si="29"/>
        <v>4100110</v>
      </c>
      <c r="B1024" s="279"/>
      <c r="C1024" s="280" t="s">
        <v>2184</v>
      </c>
      <c r="D1024" s="281">
        <v>128</v>
      </c>
      <c r="E1024" s="622" t="s">
        <v>13</v>
      </c>
      <c r="F1024" s="282"/>
      <c r="G1024" s="282"/>
      <c r="H1024" s="282"/>
      <c r="I1024" s="282"/>
      <c r="J1024" s="282"/>
    </row>
    <row r="1025" spans="1:10" s="240" customFormat="1" ht="25.5" outlineLevel="3">
      <c r="A1025" s="278">
        <f t="shared" si="29"/>
        <v>4100111</v>
      </c>
      <c r="B1025" s="279"/>
      <c r="C1025" s="280" t="s">
        <v>2185</v>
      </c>
      <c r="D1025" s="281">
        <v>10</v>
      </c>
      <c r="E1025" s="622" t="s">
        <v>13</v>
      </c>
      <c r="F1025" s="282"/>
      <c r="G1025" s="282"/>
      <c r="H1025" s="282"/>
      <c r="I1025" s="282"/>
      <c r="J1025" s="282"/>
    </row>
    <row r="1026" spans="1:10" s="240" customFormat="1" ht="25.5" outlineLevel="3">
      <c r="A1026" s="278">
        <f t="shared" si="29"/>
        <v>4100112</v>
      </c>
      <c r="B1026" s="279"/>
      <c r="C1026" s="280" t="s">
        <v>2186</v>
      </c>
      <c r="D1026" s="281">
        <v>6</v>
      </c>
      <c r="E1026" s="622" t="s">
        <v>13</v>
      </c>
      <c r="F1026" s="282"/>
      <c r="G1026" s="282"/>
      <c r="H1026" s="282"/>
      <c r="I1026" s="282"/>
      <c r="J1026" s="282"/>
    </row>
    <row r="1027" spans="1:10" s="240" customFormat="1" ht="25.5" outlineLevel="3">
      <c r="A1027" s="278">
        <f t="shared" si="29"/>
        <v>4100113</v>
      </c>
      <c r="B1027" s="279"/>
      <c r="C1027" s="280" t="s">
        <v>2187</v>
      </c>
      <c r="D1027" s="281">
        <v>5</v>
      </c>
      <c r="E1027" s="622" t="s">
        <v>13</v>
      </c>
      <c r="F1027" s="282"/>
      <c r="G1027" s="282"/>
      <c r="H1027" s="282"/>
      <c r="I1027" s="282"/>
      <c r="J1027" s="282"/>
    </row>
    <row r="1028" spans="1:10" s="240" customFormat="1" ht="25.5" outlineLevel="3">
      <c r="A1028" s="278">
        <f t="shared" si="29"/>
        <v>4100114</v>
      </c>
      <c r="B1028" s="279"/>
      <c r="C1028" s="280" t="s">
        <v>2188</v>
      </c>
      <c r="D1028" s="281">
        <v>29</v>
      </c>
      <c r="E1028" s="622" t="s">
        <v>13</v>
      </c>
      <c r="F1028" s="282"/>
      <c r="G1028" s="282"/>
      <c r="H1028" s="282"/>
      <c r="I1028" s="282"/>
      <c r="J1028" s="282"/>
    </row>
    <row r="1029" spans="1:10" s="240" customFormat="1" ht="25.5" outlineLevel="3">
      <c r="A1029" s="278">
        <f t="shared" si="29"/>
        <v>4100115</v>
      </c>
      <c r="B1029" s="279"/>
      <c r="C1029" s="280" t="s">
        <v>2189</v>
      </c>
      <c r="D1029" s="281">
        <v>7</v>
      </c>
      <c r="E1029" s="622" t="s">
        <v>13</v>
      </c>
      <c r="F1029" s="282"/>
      <c r="G1029" s="282"/>
      <c r="H1029" s="282"/>
      <c r="I1029" s="282"/>
      <c r="J1029" s="282"/>
    </row>
    <row r="1030" spans="1:10" s="240" customFormat="1" ht="25.5" outlineLevel="3">
      <c r="A1030" s="278">
        <f t="shared" si="29"/>
        <v>4100116</v>
      </c>
      <c r="B1030" s="279"/>
      <c r="C1030" s="280" t="s">
        <v>2190</v>
      </c>
      <c r="D1030" s="281">
        <v>1</v>
      </c>
      <c r="E1030" s="622" t="s">
        <v>13</v>
      </c>
      <c r="F1030" s="282"/>
      <c r="G1030" s="282"/>
      <c r="H1030" s="282"/>
      <c r="I1030" s="282"/>
      <c r="J1030" s="282"/>
    </row>
    <row r="1031" spans="1:10" s="240" customFormat="1" ht="25.5" outlineLevel="3">
      <c r="A1031" s="278">
        <f t="shared" si="29"/>
        <v>4100117</v>
      </c>
      <c r="B1031" s="279"/>
      <c r="C1031" s="280" t="s">
        <v>2191</v>
      </c>
      <c r="D1031" s="281">
        <v>65</v>
      </c>
      <c r="E1031" s="622" t="s">
        <v>13</v>
      </c>
      <c r="F1031" s="282"/>
      <c r="G1031" s="282"/>
      <c r="H1031" s="282"/>
      <c r="I1031" s="282"/>
      <c r="J1031" s="282"/>
    </row>
    <row r="1032" spans="1:10" s="240" customFormat="1" ht="25.5" outlineLevel="3">
      <c r="A1032" s="278">
        <f t="shared" si="29"/>
        <v>4100118</v>
      </c>
      <c r="B1032" s="279"/>
      <c r="C1032" s="280" t="s">
        <v>2192</v>
      </c>
      <c r="D1032" s="281">
        <v>6</v>
      </c>
      <c r="E1032" s="622" t="s">
        <v>13</v>
      </c>
      <c r="F1032" s="282"/>
      <c r="G1032" s="282"/>
      <c r="H1032" s="282"/>
      <c r="I1032" s="282"/>
      <c r="J1032" s="282"/>
    </row>
    <row r="1033" spans="1:10" s="240" customFormat="1" ht="25.5" outlineLevel="3">
      <c r="A1033" s="278">
        <f t="shared" si="29"/>
        <v>4100119</v>
      </c>
      <c r="B1033" s="279"/>
      <c r="C1033" s="280" t="s">
        <v>2193</v>
      </c>
      <c r="D1033" s="281">
        <v>1</v>
      </c>
      <c r="E1033" s="622" t="s">
        <v>13</v>
      </c>
      <c r="F1033" s="282"/>
      <c r="G1033" s="282"/>
      <c r="H1033" s="282"/>
      <c r="I1033" s="282"/>
      <c r="J1033" s="282"/>
    </row>
    <row r="1034" spans="1:10" s="240" customFormat="1" ht="25.5" outlineLevel="3">
      <c r="A1034" s="278">
        <f t="shared" si="29"/>
        <v>4100120</v>
      </c>
      <c r="B1034" s="279"/>
      <c r="C1034" s="280" t="s">
        <v>2194</v>
      </c>
      <c r="D1034" s="281">
        <v>7</v>
      </c>
      <c r="E1034" s="622" t="s">
        <v>13</v>
      </c>
      <c r="F1034" s="282"/>
      <c r="G1034" s="282"/>
      <c r="H1034" s="282"/>
      <c r="I1034" s="282"/>
      <c r="J1034" s="282"/>
    </row>
    <row r="1035" spans="1:10" s="240" customFormat="1" ht="25.5" outlineLevel="3">
      <c r="A1035" s="278">
        <f t="shared" si="29"/>
        <v>4100121</v>
      </c>
      <c r="B1035" s="279"/>
      <c r="C1035" s="280" t="s">
        <v>2195</v>
      </c>
      <c r="D1035" s="281">
        <v>2</v>
      </c>
      <c r="E1035" s="622" t="s">
        <v>13</v>
      </c>
      <c r="F1035" s="282"/>
      <c r="G1035" s="282"/>
      <c r="H1035" s="282"/>
      <c r="I1035" s="282"/>
      <c r="J1035" s="282"/>
    </row>
    <row r="1036" spans="1:10" s="240" customFormat="1" ht="25.5" outlineLevel="3">
      <c r="A1036" s="278">
        <f t="shared" si="29"/>
        <v>4100122</v>
      </c>
      <c r="B1036" s="279"/>
      <c r="C1036" s="280" t="s">
        <v>2196</v>
      </c>
      <c r="D1036" s="281">
        <v>3</v>
      </c>
      <c r="E1036" s="622" t="s">
        <v>13</v>
      </c>
      <c r="F1036" s="282"/>
      <c r="G1036" s="282"/>
      <c r="H1036" s="282"/>
      <c r="I1036" s="282"/>
      <c r="J1036" s="282"/>
    </row>
    <row r="1037" spans="1:10" s="240" customFormat="1" ht="25.5" outlineLevel="3">
      <c r="A1037" s="278">
        <f t="shared" si="29"/>
        <v>4100123</v>
      </c>
      <c r="B1037" s="279"/>
      <c r="C1037" s="280" t="s">
        <v>2197</v>
      </c>
      <c r="D1037" s="281">
        <v>2</v>
      </c>
      <c r="E1037" s="622" t="s">
        <v>13</v>
      </c>
      <c r="F1037" s="282"/>
      <c r="G1037" s="282"/>
      <c r="H1037" s="282"/>
      <c r="I1037" s="282"/>
      <c r="J1037" s="282"/>
    </row>
    <row r="1038" spans="1:10" s="240" customFormat="1" ht="38.25" outlineLevel="3">
      <c r="A1038" s="278">
        <f t="shared" si="29"/>
        <v>4100124</v>
      </c>
      <c r="B1038" s="279"/>
      <c r="C1038" s="280" t="s">
        <v>2198</v>
      </c>
      <c r="D1038" s="281">
        <v>2</v>
      </c>
      <c r="E1038" s="622" t="s">
        <v>13</v>
      </c>
      <c r="F1038" s="282"/>
      <c r="G1038" s="282"/>
      <c r="H1038" s="282"/>
      <c r="I1038" s="282"/>
      <c r="J1038" s="282"/>
    </row>
    <row r="1039" spans="1:10" s="240" customFormat="1" ht="25.5" outlineLevel="3">
      <c r="A1039" s="278">
        <f t="shared" si="29"/>
        <v>4100125</v>
      </c>
      <c r="B1039" s="279"/>
      <c r="C1039" s="280" t="s">
        <v>2199</v>
      </c>
      <c r="D1039" s="281">
        <v>9</v>
      </c>
      <c r="E1039" s="622" t="s">
        <v>13</v>
      </c>
      <c r="F1039" s="282"/>
      <c r="G1039" s="282"/>
      <c r="H1039" s="282"/>
      <c r="I1039" s="282"/>
      <c r="J1039" s="282"/>
    </row>
    <row r="1040" spans="1:10" s="240" customFormat="1" ht="25.5" outlineLevel="3">
      <c r="A1040" s="278">
        <f t="shared" si="29"/>
        <v>4100126</v>
      </c>
      <c r="B1040" s="279"/>
      <c r="C1040" s="280" t="s">
        <v>2200</v>
      </c>
      <c r="D1040" s="281">
        <v>2</v>
      </c>
      <c r="E1040" s="622" t="s">
        <v>13</v>
      </c>
      <c r="F1040" s="282"/>
      <c r="G1040" s="282"/>
      <c r="H1040" s="282"/>
      <c r="I1040" s="282"/>
      <c r="J1040" s="282"/>
    </row>
    <row r="1041" spans="1:10" s="240" customFormat="1" ht="25.5" outlineLevel="3">
      <c r="A1041" s="278">
        <f t="shared" si="29"/>
        <v>4100127</v>
      </c>
      <c r="B1041" s="279"/>
      <c r="C1041" s="280" t="s">
        <v>2201</v>
      </c>
      <c r="D1041" s="281">
        <v>5</v>
      </c>
      <c r="E1041" s="622" t="s">
        <v>13</v>
      </c>
      <c r="F1041" s="282"/>
      <c r="G1041" s="282"/>
      <c r="H1041" s="282"/>
      <c r="I1041" s="282"/>
      <c r="J1041" s="282"/>
    </row>
    <row r="1042" spans="1:10" s="240" customFormat="1" ht="25.5" outlineLevel="3">
      <c r="A1042" s="278">
        <f t="shared" si="29"/>
        <v>4100128</v>
      </c>
      <c r="B1042" s="279"/>
      <c r="C1042" s="280" t="s">
        <v>2202</v>
      </c>
      <c r="D1042" s="281">
        <v>6</v>
      </c>
      <c r="E1042" s="622" t="s">
        <v>13</v>
      </c>
      <c r="F1042" s="282"/>
      <c r="G1042" s="282"/>
      <c r="H1042" s="282"/>
      <c r="I1042" s="282"/>
      <c r="J1042" s="282"/>
    </row>
    <row r="1043" spans="1:10" s="240" customFormat="1" ht="25.5" outlineLevel="3">
      <c r="A1043" s="278">
        <f t="shared" si="29"/>
        <v>4100129</v>
      </c>
      <c r="B1043" s="279"/>
      <c r="C1043" s="280" t="s">
        <v>2203</v>
      </c>
      <c r="D1043" s="281">
        <v>4</v>
      </c>
      <c r="E1043" s="622" t="s">
        <v>13</v>
      </c>
      <c r="F1043" s="282"/>
      <c r="G1043" s="282"/>
      <c r="H1043" s="282"/>
      <c r="I1043" s="282"/>
      <c r="J1043" s="282"/>
    </row>
    <row r="1044" spans="1:10" s="240" customFormat="1" ht="25.5" outlineLevel="3">
      <c r="A1044" s="278">
        <f t="shared" si="29"/>
        <v>4100130</v>
      </c>
      <c r="B1044" s="279"/>
      <c r="C1044" s="280" t="s">
        <v>2204</v>
      </c>
      <c r="D1044" s="281">
        <v>29</v>
      </c>
      <c r="E1044" s="622" t="s">
        <v>13</v>
      </c>
      <c r="F1044" s="282"/>
      <c r="G1044" s="282"/>
      <c r="H1044" s="282"/>
      <c r="I1044" s="282"/>
      <c r="J1044" s="282"/>
    </row>
    <row r="1045" spans="1:10" s="240" customFormat="1" ht="25.5" outlineLevel="3">
      <c r="A1045" s="278">
        <f t="shared" si="29"/>
        <v>4100131</v>
      </c>
      <c r="B1045" s="279"/>
      <c r="C1045" s="280" t="s">
        <v>2205</v>
      </c>
      <c r="D1045" s="281">
        <v>9</v>
      </c>
      <c r="E1045" s="622" t="s">
        <v>13</v>
      </c>
      <c r="F1045" s="282"/>
      <c r="G1045" s="282"/>
      <c r="H1045" s="282"/>
      <c r="I1045" s="282"/>
      <c r="J1045" s="282"/>
    </row>
    <row r="1046" spans="1:10" s="240" customFormat="1" ht="25.5" outlineLevel="3">
      <c r="A1046" s="278">
        <f t="shared" ref="A1046:A1096" si="30">A1045+1</f>
        <v>4100132</v>
      </c>
      <c r="B1046" s="279"/>
      <c r="C1046" s="280" t="s">
        <v>2206</v>
      </c>
      <c r="D1046" s="281">
        <v>3</v>
      </c>
      <c r="E1046" s="622" t="s">
        <v>13</v>
      </c>
      <c r="F1046" s="282"/>
      <c r="G1046" s="282"/>
      <c r="H1046" s="282"/>
      <c r="I1046" s="282"/>
      <c r="J1046" s="282"/>
    </row>
    <row r="1047" spans="1:10" s="240" customFormat="1" ht="25.5" outlineLevel="3">
      <c r="A1047" s="278">
        <f t="shared" si="30"/>
        <v>4100133</v>
      </c>
      <c r="B1047" s="279"/>
      <c r="C1047" s="280" t="s">
        <v>2207</v>
      </c>
      <c r="D1047" s="281">
        <v>9</v>
      </c>
      <c r="E1047" s="622" t="s">
        <v>13</v>
      </c>
      <c r="F1047" s="282"/>
      <c r="G1047" s="282"/>
      <c r="H1047" s="282"/>
      <c r="I1047" s="282"/>
      <c r="J1047" s="282"/>
    </row>
    <row r="1048" spans="1:10" s="240" customFormat="1" ht="25.5" outlineLevel="3">
      <c r="A1048" s="278">
        <f t="shared" si="30"/>
        <v>4100134</v>
      </c>
      <c r="B1048" s="279"/>
      <c r="C1048" s="280" t="s">
        <v>2208</v>
      </c>
      <c r="D1048" s="281">
        <v>73</v>
      </c>
      <c r="E1048" s="622" t="s">
        <v>13</v>
      </c>
      <c r="F1048" s="282"/>
      <c r="G1048" s="282"/>
      <c r="H1048" s="282"/>
      <c r="I1048" s="282"/>
      <c r="J1048" s="282"/>
    </row>
    <row r="1049" spans="1:10" s="240" customFormat="1" ht="25.5" outlineLevel="3">
      <c r="A1049" s="278">
        <f t="shared" si="30"/>
        <v>4100135</v>
      </c>
      <c r="B1049" s="279"/>
      <c r="C1049" s="280" t="s">
        <v>2209</v>
      </c>
      <c r="D1049" s="281">
        <v>101</v>
      </c>
      <c r="E1049" s="622" t="s">
        <v>13</v>
      </c>
      <c r="F1049" s="282"/>
      <c r="G1049" s="282"/>
      <c r="H1049" s="282"/>
      <c r="I1049" s="282"/>
      <c r="J1049" s="282"/>
    </row>
    <row r="1050" spans="1:10" s="240" customFormat="1" ht="25.5" outlineLevel="3">
      <c r="A1050" s="278">
        <f t="shared" si="30"/>
        <v>4100136</v>
      </c>
      <c r="B1050" s="279"/>
      <c r="C1050" s="280" t="s">
        <v>2210</v>
      </c>
      <c r="D1050" s="281">
        <v>8</v>
      </c>
      <c r="E1050" s="622" t="s">
        <v>13</v>
      </c>
      <c r="F1050" s="282"/>
      <c r="G1050" s="282"/>
      <c r="H1050" s="282"/>
      <c r="I1050" s="282"/>
      <c r="J1050" s="282"/>
    </row>
    <row r="1051" spans="1:10" s="240" customFormat="1" ht="25.5" outlineLevel="3">
      <c r="A1051" s="278">
        <f t="shared" si="30"/>
        <v>4100137</v>
      </c>
      <c r="B1051" s="279"/>
      <c r="C1051" s="280" t="s">
        <v>2211</v>
      </c>
      <c r="D1051" s="281">
        <v>10</v>
      </c>
      <c r="E1051" s="622" t="s">
        <v>13</v>
      </c>
      <c r="F1051" s="282"/>
      <c r="G1051" s="282"/>
      <c r="H1051" s="282"/>
      <c r="I1051" s="282"/>
      <c r="J1051" s="282"/>
    </row>
    <row r="1052" spans="1:10" s="240" customFormat="1" ht="25.5" outlineLevel="3">
      <c r="A1052" s="278">
        <f t="shared" si="30"/>
        <v>4100138</v>
      </c>
      <c r="B1052" s="279"/>
      <c r="C1052" s="280" t="s">
        <v>2212</v>
      </c>
      <c r="D1052" s="281">
        <v>78</v>
      </c>
      <c r="E1052" s="622" t="s">
        <v>13</v>
      </c>
      <c r="F1052" s="282"/>
      <c r="G1052" s="282"/>
      <c r="H1052" s="282"/>
      <c r="I1052" s="282"/>
      <c r="J1052" s="282"/>
    </row>
    <row r="1053" spans="1:10" s="240" customFormat="1" ht="25.5" outlineLevel="3">
      <c r="A1053" s="278">
        <f t="shared" si="30"/>
        <v>4100139</v>
      </c>
      <c r="B1053" s="279"/>
      <c r="C1053" s="280" t="s">
        <v>2213</v>
      </c>
      <c r="D1053" s="281">
        <v>10</v>
      </c>
      <c r="E1053" s="622" t="s">
        <v>13</v>
      </c>
      <c r="F1053" s="282"/>
      <c r="G1053" s="282"/>
      <c r="H1053" s="282"/>
      <c r="I1053" s="282"/>
      <c r="J1053" s="282"/>
    </row>
    <row r="1054" spans="1:10" s="240" customFormat="1" ht="12.75" outlineLevel="3">
      <c r="A1054" s="278">
        <f t="shared" si="30"/>
        <v>4100140</v>
      </c>
      <c r="B1054" s="279"/>
      <c r="C1054" s="280" t="s">
        <v>2214</v>
      </c>
      <c r="D1054" s="281">
        <v>9</v>
      </c>
      <c r="E1054" s="622" t="s">
        <v>13</v>
      </c>
      <c r="F1054" s="282"/>
      <c r="G1054" s="282"/>
      <c r="H1054" s="282"/>
      <c r="I1054" s="282"/>
      <c r="J1054" s="282"/>
    </row>
    <row r="1055" spans="1:10" s="240" customFormat="1" ht="12.75" outlineLevel="3">
      <c r="A1055" s="278">
        <f t="shared" si="30"/>
        <v>4100141</v>
      </c>
      <c r="B1055" s="279"/>
      <c r="C1055" s="280" t="s">
        <v>2215</v>
      </c>
      <c r="D1055" s="281">
        <v>6</v>
      </c>
      <c r="E1055" s="622" t="s">
        <v>13</v>
      </c>
      <c r="F1055" s="282"/>
      <c r="G1055" s="282"/>
      <c r="H1055" s="282"/>
      <c r="I1055" s="282"/>
      <c r="J1055" s="282"/>
    </row>
    <row r="1056" spans="1:10" s="240" customFormat="1" ht="25.5" outlineLevel="3">
      <c r="A1056" s="278">
        <f t="shared" si="30"/>
        <v>4100142</v>
      </c>
      <c r="B1056" s="279"/>
      <c r="C1056" s="280" t="s">
        <v>2216</v>
      </c>
      <c r="D1056" s="281">
        <v>6</v>
      </c>
      <c r="E1056" s="622" t="s">
        <v>11</v>
      </c>
      <c r="F1056" s="282"/>
      <c r="G1056" s="282"/>
      <c r="H1056" s="282"/>
      <c r="I1056" s="282"/>
      <c r="J1056" s="282"/>
    </row>
    <row r="1057" spans="1:10" s="240" customFormat="1" ht="12.75" outlineLevel="3">
      <c r="A1057" s="278">
        <f t="shared" si="30"/>
        <v>4100143</v>
      </c>
      <c r="B1057" s="279"/>
      <c r="C1057" s="280" t="s">
        <v>2217</v>
      </c>
      <c r="D1057" s="281">
        <v>10</v>
      </c>
      <c r="E1057" s="622" t="s">
        <v>13</v>
      </c>
      <c r="F1057" s="282"/>
      <c r="G1057" s="282"/>
      <c r="H1057" s="282"/>
      <c r="I1057" s="282"/>
      <c r="J1057" s="282"/>
    </row>
    <row r="1058" spans="1:10" s="240" customFormat="1" ht="12.75" outlineLevel="3">
      <c r="A1058" s="278">
        <f t="shared" si="30"/>
        <v>4100144</v>
      </c>
      <c r="B1058" s="279"/>
      <c r="C1058" s="280" t="s">
        <v>2218</v>
      </c>
      <c r="D1058" s="281">
        <v>14</v>
      </c>
      <c r="E1058" s="622" t="s">
        <v>13</v>
      </c>
      <c r="F1058" s="282"/>
      <c r="G1058" s="282"/>
      <c r="H1058" s="282"/>
      <c r="I1058" s="282"/>
      <c r="J1058" s="282"/>
    </row>
    <row r="1059" spans="1:10" s="240" customFormat="1" ht="12.75" outlineLevel="3">
      <c r="A1059" s="278">
        <f t="shared" si="30"/>
        <v>4100145</v>
      </c>
      <c r="B1059" s="279"/>
      <c r="C1059" s="280" t="s">
        <v>2219</v>
      </c>
      <c r="D1059" s="281">
        <v>3</v>
      </c>
      <c r="E1059" s="622" t="s">
        <v>13</v>
      </c>
      <c r="F1059" s="282"/>
      <c r="G1059" s="282"/>
      <c r="H1059" s="282"/>
      <c r="I1059" s="282"/>
      <c r="J1059" s="282"/>
    </row>
    <row r="1060" spans="1:10" s="240" customFormat="1" ht="12.75" outlineLevel="3">
      <c r="A1060" s="278">
        <f t="shared" si="30"/>
        <v>4100146</v>
      </c>
      <c r="B1060" s="279"/>
      <c r="C1060" s="280" t="s">
        <v>2220</v>
      </c>
      <c r="D1060" s="281">
        <v>9</v>
      </c>
      <c r="E1060" s="622" t="s">
        <v>13</v>
      </c>
      <c r="F1060" s="282"/>
      <c r="G1060" s="282"/>
      <c r="H1060" s="282"/>
      <c r="I1060" s="282"/>
      <c r="J1060" s="282"/>
    </row>
    <row r="1061" spans="1:10" s="240" customFormat="1" ht="12.75" outlineLevel="3">
      <c r="A1061" s="278">
        <f t="shared" si="30"/>
        <v>4100147</v>
      </c>
      <c r="B1061" s="279"/>
      <c r="C1061" s="280" t="s">
        <v>2221</v>
      </c>
      <c r="D1061" s="281">
        <v>36</v>
      </c>
      <c r="E1061" s="622" t="s">
        <v>13</v>
      </c>
      <c r="F1061" s="282"/>
      <c r="G1061" s="282"/>
      <c r="H1061" s="282"/>
      <c r="I1061" s="282"/>
      <c r="J1061" s="282"/>
    </row>
    <row r="1062" spans="1:10" s="240" customFormat="1" ht="12.75" outlineLevel="3">
      <c r="A1062" s="278">
        <f t="shared" si="30"/>
        <v>4100148</v>
      </c>
      <c r="B1062" s="279"/>
      <c r="C1062" s="280" t="s">
        <v>2222</v>
      </c>
      <c r="D1062" s="281">
        <v>180</v>
      </c>
      <c r="E1062" s="622" t="s">
        <v>13</v>
      </c>
      <c r="F1062" s="282"/>
      <c r="G1062" s="282"/>
      <c r="H1062" s="282"/>
      <c r="I1062" s="282"/>
      <c r="J1062" s="282"/>
    </row>
    <row r="1063" spans="1:10" s="240" customFormat="1" ht="12.75" outlineLevel="3">
      <c r="A1063" s="278">
        <f t="shared" si="30"/>
        <v>4100149</v>
      </c>
      <c r="B1063" s="279"/>
      <c r="C1063" s="280" t="s">
        <v>2223</v>
      </c>
      <c r="D1063" s="281">
        <v>8</v>
      </c>
      <c r="E1063" s="622" t="s">
        <v>13</v>
      </c>
      <c r="F1063" s="282"/>
      <c r="G1063" s="282"/>
      <c r="H1063" s="282"/>
      <c r="I1063" s="282"/>
      <c r="J1063" s="282"/>
    </row>
    <row r="1064" spans="1:10" s="240" customFormat="1" ht="12.75" outlineLevel="3">
      <c r="A1064" s="278">
        <f t="shared" si="30"/>
        <v>4100150</v>
      </c>
      <c r="B1064" s="279"/>
      <c r="C1064" s="280" t="s">
        <v>2224</v>
      </c>
      <c r="D1064" s="281">
        <v>22</v>
      </c>
      <c r="E1064" s="622" t="s">
        <v>13</v>
      </c>
      <c r="F1064" s="282"/>
      <c r="G1064" s="282"/>
      <c r="H1064" s="282"/>
      <c r="I1064" s="282"/>
      <c r="J1064" s="282"/>
    </row>
    <row r="1065" spans="1:10" s="240" customFormat="1" ht="12.75" outlineLevel="3">
      <c r="A1065" s="278">
        <f t="shared" si="30"/>
        <v>4100151</v>
      </c>
      <c r="B1065" s="279"/>
      <c r="C1065" s="280" t="s">
        <v>2225</v>
      </c>
      <c r="D1065" s="281">
        <v>1</v>
      </c>
      <c r="E1065" s="622" t="s">
        <v>13</v>
      </c>
      <c r="F1065" s="282"/>
      <c r="G1065" s="282"/>
      <c r="H1065" s="282"/>
      <c r="I1065" s="282"/>
      <c r="J1065" s="282"/>
    </row>
    <row r="1066" spans="1:10" s="240" customFormat="1" ht="12.75" outlineLevel="3">
      <c r="A1066" s="278">
        <f t="shared" si="30"/>
        <v>4100152</v>
      </c>
      <c r="B1066" s="279"/>
      <c r="C1066" s="280" t="s">
        <v>2226</v>
      </c>
      <c r="D1066" s="281">
        <v>12</v>
      </c>
      <c r="E1066" s="622" t="s">
        <v>13</v>
      </c>
      <c r="F1066" s="282"/>
      <c r="G1066" s="282"/>
      <c r="H1066" s="282"/>
      <c r="I1066" s="282"/>
      <c r="J1066" s="282"/>
    </row>
    <row r="1067" spans="1:10" s="240" customFormat="1" ht="12.75" outlineLevel="3">
      <c r="A1067" s="278">
        <f t="shared" si="30"/>
        <v>4100153</v>
      </c>
      <c r="B1067" s="279"/>
      <c r="C1067" s="280" t="s">
        <v>2227</v>
      </c>
      <c r="D1067" s="281">
        <v>1</v>
      </c>
      <c r="E1067" s="622" t="s">
        <v>13</v>
      </c>
      <c r="F1067" s="282"/>
      <c r="G1067" s="282"/>
      <c r="H1067" s="282"/>
      <c r="I1067" s="282"/>
      <c r="J1067" s="282"/>
    </row>
    <row r="1068" spans="1:10" s="240" customFormat="1" ht="12.75" outlineLevel="3">
      <c r="A1068" s="278">
        <f t="shared" si="30"/>
        <v>4100154</v>
      </c>
      <c r="B1068" s="279"/>
      <c r="C1068" s="280" t="s">
        <v>2228</v>
      </c>
      <c r="D1068" s="281">
        <v>2</v>
      </c>
      <c r="E1068" s="622" t="s">
        <v>13</v>
      </c>
      <c r="F1068" s="282"/>
      <c r="G1068" s="282"/>
      <c r="H1068" s="282"/>
      <c r="I1068" s="282"/>
      <c r="J1068" s="282"/>
    </row>
    <row r="1069" spans="1:10" s="240" customFormat="1" ht="12.75" outlineLevel="3">
      <c r="A1069" s="278">
        <f t="shared" si="30"/>
        <v>4100155</v>
      </c>
      <c r="B1069" s="279"/>
      <c r="C1069" s="280" t="s">
        <v>2229</v>
      </c>
      <c r="D1069" s="281">
        <v>113</v>
      </c>
      <c r="E1069" s="622" t="s">
        <v>13</v>
      </c>
      <c r="F1069" s="282"/>
      <c r="G1069" s="282"/>
      <c r="H1069" s="282"/>
      <c r="I1069" s="282"/>
      <c r="J1069" s="282"/>
    </row>
    <row r="1070" spans="1:10" s="240" customFormat="1" ht="12.75" outlineLevel="3">
      <c r="A1070" s="278">
        <f t="shared" si="30"/>
        <v>4100156</v>
      </c>
      <c r="B1070" s="279"/>
      <c r="C1070" s="280" t="s">
        <v>2230</v>
      </c>
      <c r="D1070" s="281">
        <v>11</v>
      </c>
      <c r="E1070" s="622" t="s">
        <v>13</v>
      </c>
      <c r="F1070" s="282"/>
      <c r="G1070" s="282"/>
      <c r="H1070" s="282"/>
      <c r="I1070" s="282"/>
      <c r="J1070" s="282"/>
    </row>
    <row r="1071" spans="1:10" s="240" customFormat="1" ht="12.75" outlineLevel="3">
      <c r="A1071" s="278">
        <f t="shared" si="30"/>
        <v>4100157</v>
      </c>
      <c r="B1071" s="279"/>
      <c r="C1071" s="280" t="s">
        <v>2231</v>
      </c>
      <c r="D1071" s="281">
        <v>1</v>
      </c>
      <c r="E1071" s="622" t="s">
        <v>13</v>
      </c>
      <c r="F1071" s="282"/>
      <c r="G1071" s="282"/>
      <c r="H1071" s="282"/>
      <c r="I1071" s="282"/>
      <c r="J1071" s="282"/>
    </row>
    <row r="1072" spans="1:10" s="240" customFormat="1" ht="12.75" outlineLevel="3">
      <c r="A1072" s="278">
        <f t="shared" si="30"/>
        <v>4100158</v>
      </c>
      <c r="B1072" s="279"/>
      <c r="C1072" s="280" t="s">
        <v>2232</v>
      </c>
      <c r="D1072" s="281">
        <v>3</v>
      </c>
      <c r="E1072" s="622" t="s">
        <v>13</v>
      </c>
      <c r="F1072" s="282"/>
      <c r="G1072" s="282"/>
      <c r="H1072" s="282"/>
      <c r="I1072" s="282"/>
      <c r="J1072" s="282"/>
    </row>
    <row r="1073" spans="1:10" s="240" customFormat="1" ht="12.75" outlineLevel="3">
      <c r="A1073" s="278">
        <f t="shared" si="30"/>
        <v>4100159</v>
      </c>
      <c r="B1073" s="279"/>
      <c r="C1073" s="280" t="s">
        <v>2233</v>
      </c>
      <c r="D1073" s="281">
        <v>18</v>
      </c>
      <c r="E1073" s="622" t="s">
        <v>13</v>
      </c>
      <c r="F1073" s="282"/>
      <c r="G1073" s="282"/>
      <c r="H1073" s="282"/>
      <c r="I1073" s="282"/>
      <c r="J1073" s="282"/>
    </row>
    <row r="1074" spans="1:10" s="240" customFormat="1" ht="12.75" outlineLevel="3">
      <c r="A1074" s="278">
        <f t="shared" si="30"/>
        <v>4100160</v>
      </c>
      <c r="B1074" s="279"/>
      <c r="C1074" s="280" t="s">
        <v>2234</v>
      </c>
      <c r="D1074" s="281">
        <v>3</v>
      </c>
      <c r="E1074" s="622" t="s">
        <v>13</v>
      </c>
      <c r="F1074" s="282"/>
      <c r="G1074" s="282"/>
      <c r="H1074" s="282"/>
      <c r="I1074" s="282"/>
      <c r="J1074" s="282"/>
    </row>
    <row r="1075" spans="1:10" s="240" customFormat="1" ht="12.75" outlineLevel="3">
      <c r="A1075" s="278">
        <f t="shared" si="30"/>
        <v>4100161</v>
      </c>
      <c r="B1075" s="279"/>
      <c r="C1075" s="280" t="s">
        <v>2258</v>
      </c>
      <c r="D1075" s="281">
        <v>3</v>
      </c>
      <c r="E1075" s="622" t="s">
        <v>13</v>
      </c>
      <c r="F1075" s="282"/>
      <c r="G1075" s="282"/>
      <c r="H1075" s="282"/>
      <c r="I1075" s="282"/>
      <c r="J1075" s="282"/>
    </row>
    <row r="1076" spans="1:10" s="240" customFormat="1" ht="12.75" outlineLevel="3">
      <c r="A1076" s="278">
        <f t="shared" si="30"/>
        <v>4100162</v>
      </c>
      <c r="B1076" s="279"/>
      <c r="C1076" s="280" t="s">
        <v>2235</v>
      </c>
      <c r="D1076" s="281">
        <v>14</v>
      </c>
      <c r="E1076" s="622" t="s">
        <v>13</v>
      </c>
      <c r="F1076" s="282"/>
      <c r="G1076" s="282"/>
      <c r="H1076" s="282"/>
      <c r="I1076" s="282"/>
      <c r="J1076" s="282"/>
    </row>
    <row r="1077" spans="1:10" s="240" customFormat="1" ht="12.75" outlineLevel="3">
      <c r="A1077" s="278">
        <f t="shared" si="30"/>
        <v>4100163</v>
      </c>
      <c r="B1077" s="279"/>
      <c r="C1077" s="280" t="s">
        <v>2236</v>
      </c>
      <c r="D1077" s="281">
        <v>8</v>
      </c>
      <c r="E1077" s="622" t="s">
        <v>13</v>
      </c>
      <c r="F1077" s="282"/>
      <c r="G1077" s="282"/>
      <c r="H1077" s="282"/>
      <c r="I1077" s="282"/>
      <c r="J1077" s="282"/>
    </row>
    <row r="1078" spans="1:10" s="240" customFormat="1" ht="12.75" outlineLevel="3">
      <c r="A1078" s="278">
        <f t="shared" si="30"/>
        <v>4100164</v>
      </c>
      <c r="B1078" s="279"/>
      <c r="C1078" s="280" t="s">
        <v>2237</v>
      </c>
      <c r="D1078" s="281">
        <v>4</v>
      </c>
      <c r="E1078" s="622" t="s">
        <v>13</v>
      </c>
      <c r="F1078" s="282"/>
      <c r="G1078" s="282"/>
      <c r="H1078" s="282"/>
      <c r="I1078" s="282"/>
      <c r="J1078" s="282"/>
    </row>
    <row r="1079" spans="1:10" s="240" customFormat="1" ht="12.75" outlineLevel="3">
      <c r="A1079" s="278">
        <f t="shared" si="30"/>
        <v>4100165</v>
      </c>
      <c r="B1079" s="279"/>
      <c r="C1079" s="280" t="s">
        <v>2238</v>
      </c>
      <c r="D1079" s="281">
        <v>15</v>
      </c>
      <c r="E1079" s="622" t="s">
        <v>13</v>
      </c>
      <c r="F1079" s="282"/>
      <c r="G1079" s="282"/>
      <c r="H1079" s="282"/>
      <c r="I1079" s="282"/>
      <c r="J1079" s="282"/>
    </row>
    <row r="1080" spans="1:10" s="240" customFormat="1" ht="12.75" outlineLevel="3">
      <c r="A1080" s="278">
        <f t="shared" si="30"/>
        <v>4100166</v>
      </c>
      <c r="B1080" s="279"/>
      <c r="C1080" s="280" t="s">
        <v>2239</v>
      </c>
      <c r="D1080" s="281">
        <v>7</v>
      </c>
      <c r="E1080" s="622" t="s">
        <v>13</v>
      </c>
      <c r="F1080" s="282"/>
      <c r="G1080" s="282"/>
      <c r="H1080" s="282"/>
      <c r="I1080" s="282"/>
      <c r="J1080" s="282"/>
    </row>
    <row r="1081" spans="1:10" s="240" customFormat="1" ht="25.5" outlineLevel="3">
      <c r="A1081" s="278">
        <f t="shared" si="30"/>
        <v>4100167</v>
      </c>
      <c r="B1081" s="279"/>
      <c r="C1081" s="280" t="s">
        <v>2240</v>
      </c>
      <c r="D1081" s="281">
        <v>10</v>
      </c>
      <c r="E1081" s="622" t="s">
        <v>13</v>
      </c>
      <c r="F1081" s="282"/>
      <c r="G1081" s="282"/>
      <c r="H1081" s="282"/>
      <c r="I1081" s="282"/>
      <c r="J1081" s="282"/>
    </row>
    <row r="1082" spans="1:10" s="240" customFormat="1" ht="12.75" outlineLevel="3">
      <c r="A1082" s="278">
        <f t="shared" si="30"/>
        <v>4100168</v>
      </c>
      <c r="B1082" s="279"/>
      <c r="C1082" s="280" t="s">
        <v>2241</v>
      </c>
      <c r="D1082" s="281">
        <v>310</v>
      </c>
      <c r="E1082" s="622" t="s">
        <v>307</v>
      </c>
      <c r="F1082" s="282"/>
      <c r="G1082" s="282"/>
      <c r="H1082" s="282"/>
      <c r="I1082" s="282"/>
      <c r="J1082" s="282"/>
    </row>
    <row r="1083" spans="1:10" s="240" customFormat="1" ht="38.25" outlineLevel="3">
      <c r="A1083" s="278">
        <f t="shared" si="30"/>
        <v>4100169</v>
      </c>
      <c r="B1083" s="279"/>
      <c r="C1083" s="280" t="s">
        <v>2242</v>
      </c>
      <c r="D1083" s="281">
        <v>4</v>
      </c>
      <c r="E1083" s="622" t="s">
        <v>13</v>
      </c>
      <c r="F1083" s="282"/>
      <c r="G1083" s="282"/>
      <c r="H1083" s="282"/>
      <c r="I1083" s="282"/>
      <c r="J1083" s="282"/>
    </row>
    <row r="1084" spans="1:10" s="240" customFormat="1" ht="38.25" outlineLevel="3">
      <c r="A1084" s="278">
        <f t="shared" si="30"/>
        <v>4100170</v>
      </c>
      <c r="B1084" s="279"/>
      <c r="C1084" s="280" t="s">
        <v>2243</v>
      </c>
      <c r="D1084" s="281">
        <v>410</v>
      </c>
      <c r="E1084" s="622" t="s">
        <v>307</v>
      </c>
      <c r="F1084" s="282"/>
      <c r="G1084" s="282"/>
      <c r="H1084" s="282"/>
      <c r="I1084" s="282"/>
      <c r="J1084" s="282"/>
    </row>
    <row r="1085" spans="1:10" s="240" customFormat="1" ht="38.25" outlineLevel="3">
      <c r="A1085" s="278">
        <f t="shared" si="30"/>
        <v>4100171</v>
      </c>
      <c r="B1085" s="279"/>
      <c r="C1085" s="280" t="s">
        <v>2244</v>
      </c>
      <c r="D1085" s="281">
        <v>40</v>
      </c>
      <c r="E1085" s="622" t="s">
        <v>307</v>
      </c>
      <c r="F1085" s="282"/>
      <c r="G1085" s="282"/>
      <c r="H1085" s="282"/>
      <c r="I1085" s="282"/>
      <c r="J1085" s="282"/>
    </row>
    <row r="1086" spans="1:10" s="240" customFormat="1" ht="38.25" outlineLevel="3">
      <c r="A1086" s="278">
        <f t="shared" si="30"/>
        <v>4100172</v>
      </c>
      <c r="B1086" s="279"/>
      <c r="C1086" s="280" t="s">
        <v>2245</v>
      </c>
      <c r="D1086" s="281">
        <v>12</v>
      </c>
      <c r="E1086" s="622" t="s">
        <v>307</v>
      </c>
      <c r="F1086" s="282"/>
      <c r="G1086" s="282"/>
      <c r="H1086" s="282"/>
      <c r="I1086" s="282"/>
      <c r="J1086" s="282"/>
    </row>
    <row r="1087" spans="1:10" s="240" customFormat="1" ht="38.25" outlineLevel="3">
      <c r="A1087" s="278">
        <f t="shared" si="30"/>
        <v>4100173</v>
      </c>
      <c r="B1087" s="279"/>
      <c r="C1087" s="280" t="s">
        <v>2246</v>
      </c>
      <c r="D1087" s="281">
        <v>4</v>
      </c>
      <c r="E1087" s="622" t="s">
        <v>13</v>
      </c>
      <c r="F1087" s="282"/>
      <c r="G1087" s="282"/>
      <c r="H1087" s="282"/>
      <c r="I1087" s="282"/>
      <c r="J1087" s="282"/>
    </row>
    <row r="1088" spans="1:10" s="240" customFormat="1" ht="38.25" outlineLevel="3">
      <c r="A1088" s="278">
        <f t="shared" si="30"/>
        <v>4100174</v>
      </c>
      <c r="B1088" s="279"/>
      <c r="C1088" s="280" t="s">
        <v>2247</v>
      </c>
      <c r="D1088" s="281">
        <v>4</v>
      </c>
      <c r="E1088" s="622" t="s">
        <v>13</v>
      </c>
      <c r="F1088" s="282"/>
      <c r="G1088" s="282"/>
      <c r="H1088" s="282"/>
      <c r="I1088" s="282"/>
      <c r="J1088" s="282"/>
    </row>
    <row r="1089" spans="1:10" s="240" customFormat="1" ht="38.25" outlineLevel="3">
      <c r="A1089" s="278">
        <f t="shared" si="30"/>
        <v>4100175</v>
      </c>
      <c r="B1089" s="279"/>
      <c r="C1089" s="280" t="s">
        <v>2248</v>
      </c>
      <c r="D1089" s="281">
        <v>16</v>
      </c>
      <c r="E1089" s="622" t="s">
        <v>13</v>
      </c>
      <c r="F1089" s="282"/>
      <c r="G1089" s="282"/>
      <c r="H1089" s="282"/>
      <c r="I1089" s="282"/>
      <c r="J1089" s="282"/>
    </row>
    <row r="1090" spans="1:10" s="240" customFormat="1" ht="38.25" outlineLevel="3">
      <c r="A1090" s="278">
        <f t="shared" si="30"/>
        <v>4100176</v>
      </c>
      <c r="B1090" s="279"/>
      <c r="C1090" s="280" t="s">
        <v>2249</v>
      </c>
      <c r="D1090" s="281">
        <v>540</v>
      </c>
      <c r="E1090" s="622" t="s">
        <v>307</v>
      </c>
      <c r="F1090" s="282"/>
      <c r="G1090" s="282"/>
      <c r="H1090" s="282"/>
      <c r="I1090" s="282"/>
      <c r="J1090" s="282"/>
    </row>
    <row r="1091" spans="1:10" s="240" customFormat="1" ht="38.25" outlineLevel="3">
      <c r="A1091" s="278">
        <f t="shared" si="30"/>
        <v>4100177</v>
      </c>
      <c r="B1091" s="279"/>
      <c r="C1091" s="280" t="s">
        <v>2250</v>
      </c>
      <c r="D1091" s="281">
        <v>210</v>
      </c>
      <c r="E1091" s="622" t="s">
        <v>307</v>
      </c>
      <c r="F1091" s="282"/>
      <c r="G1091" s="282"/>
      <c r="H1091" s="282"/>
      <c r="I1091" s="282"/>
      <c r="J1091" s="282"/>
    </row>
    <row r="1092" spans="1:10" s="240" customFormat="1" ht="12.75" outlineLevel="3">
      <c r="A1092" s="278">
        <f t="shared" si="30"/>
        <v>4100178</v>
      </c>
      <c r="B1092" s="279"/>
      <c r="C1092" s="280" t="s">
        <v>2251</v>
      </c>
      <c r="D1092" s="281">
        <v>10</v>
      </c>
      <c r="E1092" s="622" t="s">
        <v>13</v>
      </c>
      <c r="F1092" s="282"/>
      <c r="G1092" s="282"/>
      <c r="H1092" s="282"/>
      <c r="I1092" s="282"/>
      <c r="J1092" s="282"/>
    </row>
    <row r="1093" spans="1:10" s="240" customFormat="1" ht="25.5" outlineLevel="3">
      <c r="A1093" s="278">
        <f t="shared" si="30"/>
        <v>4100179</v>
      </c>
      <c r="B1093" s="279"/>
      <c r="C1093" s="280" t="s">
        <v>2252</v>
      </c>
      <c r="D1093" s="281">
        <v>1</v>
      </c>
      <c r="E1093" s="622" t="s">
        <v>11</v>
      </c>
      <c r="F1093" s="282"/>
      <c r="G1093" s="282"/>
      <c r="H1093" s="282"/>
      <c r="I1093" s="282"/>
      <c r="J1093" s="282"/>
    </row>
    <row r="1094" spans="1:10" s="240" customFormat="1" ht="12.75" outlineLevel="3">
      <c r="A1094" s="278">
        <f t="shared" si="30"/>
        <v>4100180</v>
      </c>
      <c r="B1094" s="279"/>
      <c r="C1094" s="280" t="s">
        <v>2253</v>
      </c>
      <c r="D1094" s="281">
        <v>75</v>
      </c>
      <c r="E1094" s="622" t="s">
        <v>2254</v>
      </c>
      <c r="F1094" s="282"/>
      <c r="G1094" s="282"/>
      <c r="H1094" s="282"/>
      <c r="I1094" s="282"/>
      <c r="J1094" s="282"/>
    </row>
    <row r="1095" spans="1:10" s="240" customFormat="1" ht="25.5" outlineLevel="3">
      <c r="A1095" s="278">
        <f t="shared" si="30"/>
        <v>4100181</v>
      </c>
      <c r="B1095" s="279"/>
      <c r="C1095" s="280" t="s">
        <v>2255</v>
      </c>
      <c r="D1095" s="281">
        <v>1450</v>
      </c>
      <c r="E1095" s="622" t="s">
        <v>2254</v>
      </c>
      <c r="F1095" s="282"/>
      <c r="G1095" s="282"/>
      <c r="H1095" s="282"/>
      <c r="I1095" s="282"/>
      <c r="J1095" s="282"/>
    </row>
    <row r="1096" spans="1:10" s="240" customFormat="1" ht="12.75" outlineLevel="3">
      <c r="A1096" s="278">
        <f t="shared" si="30"/>
        <v>4100182</v>
      </c>
      <c r="B1096" s="279"/>
      <c r="C1096" s="280" t="s">
        <v>2256</v>
      </c>
      <c r="D1096" s="281">
        <v>64</v>
      </c>
      <c r="E1096" s="622" t="s">
        <v>2257</v>
      </c>
      <c r="F1096" s="282"/>
      <c r="G1096" s="282"/>
      <c r="H1096" s="282"/>
      <c r="I1096" s="282"/>
      <c r="J1096" s="282"/>
    </row>
    <row r="1097" spans="1:10" s="139" customFormat="1" ht="27" customHeight="1">
      <c r="A1097" s="134">
        <v>5000000</v>
      </c>
      <c r="B1097" s="135"/>
      <c r="C1097" s="136" t="s">
        <v>796</v>
      </c>
      <c r="D1097" s="137"/>
      <c r="E1097" s="607"/>
      <c r="F1097" s="369"/>
      <c r="G1097" s="369"/>
      <c r="H1097" s="138"/>
      <c r="I1097" s="138"/>
      <c r="J1097" s="138"/>
    </row>
    <row r="1098" spans="1:10" s="240" customFormat="1" ht="21" customHeight="1" outlineLevel="1">
      <c r="A1098" s="236">
        <f>A1097+100000</f>
        <v>5100000</v>
      </c>
      <c r="B1098" s="237"/>
      <c r="C1098" s="238" t="s">
        <v>1446</v>
      </c>
      <c r="D1098" s="237"/>
      <c r="E1098" s="635"/>
      <c r="F1098" s="374"/>
      <c r="G1098" s="374"/>
      <c r="H1098" s="239"/>
      <c r="I1098" s="239"/>
      <c r="J1098" s="239"/>
    </row>
    <row r="1099" spans="1:10" s="245" customFormat="1" ht="23.25" customHeight="1" outlineLevel="2">
      <c r="A1099" s="241">
        <f>A1098+1000</f>
        <v>5101000</v>
      </c>
      <c r="B1099" s="242"/>
      <c r="C1099" s="243" t="s">
        <v>1447</v>
      </c>
      <c r="D1099" s="243"/>
      <c r="E1099" s="636"/>
      <c r="F1099" s="375"/>
      <c r="G1099" s="375"/>
      <c r="H1099" s="244"/>
      <c r="I1099" s="244"/>
      <c r="J1099" s="244"/>
    </row>
    <row r="1100" spans="1:10" s="240" customFormat="1" ht="25.5" outlineLevel="3">
      <c r="A1100" s="246">
        <f>A1099+1</f>
        <v>5101001</v>
      </c>
      <c r="B1100" s="247"/>
      <c r="C1100" s="248" t="s">
        <v>1448</v>
      </c>
      <c r="D1100" s="249">
        <v>24200</v>
      </c>
      <c r="E1100" s="637" t="s">
        <v>307</v>
      </c>
      <c r="F1100" s="250"/>
      <c r="G1100" s="250"/>
      <c r="H1100" s="250"/>
      <c r="I1100" s="250"/>
      <c r="J1100" s="250"/>
    </row>
    <row r="1101" spans="1:10" s="240" customFormat="1" ht="12.75" outlineLevel="3">
      <c r="A1101" s="246">
        <f>A1100+1</f>
        <v>5101002</v>
      </c>
      <c r="B1101" s="247"/>
      <c r="C1101" s="248" t="s">
        <v>1449</v>
      </c>
      <c r="D1101" s="249">
        <v>400</v>
      </c>
      <c r="E1101" s="637" t="s">
        <v>13</v>
      </c>
      <c r="F1101" s="250"/>
      <c r="G1101" s="250"/>
      <c r="H1101" s="250"/>
      <c r="I1101" s="250"/>
      <c r="J1101" s="250"/>
    </row>
    <row r="1102" spans="1:10" s="240" customFormat="1" ht="76.5" outlineLevel="3">
      <c r="A1102" s="246">
        <f t="shared" ref="A1102:A1110" si="31">A1101+1</f>
        <v>5101003</v>
      </c>
      <c r="B1102" s="247"/>
      <c r="C1102" s="248" t="s">
        <v>1450</v>
      </c>
      <c r="D1102" s="249">
        <v>400</v>
      </c>
      <c r="E1102" s="637" t="s">
        <v>13</v>
      </c>
      <c r="F1102" s="250"/>
      <c r="G1102" s="250"/>
      <c r="H1102" s="250"/>
      <c r="I1102" s="250"/>
      <c r="J1102" s="250"/>
    </row>
    <row r="1103" spans="1:10" s="240" customFormat="1" ht="25.5" outlineLevel="3">
      <c r="A1103" s="246">
        <f t="shared" si="31"/>
        <v>5101004</v>
      </c>
      <c r="B1103" s="247"/>
      <c r="C1103" s="248" t="s">
        <v>1451</v>
      </c>
      <c r="D1103" s="249">
        <v>320</v>
      </c>
      <c r="E1103" s="637" t="s">
        <v>13</v>
      </c>
      <c r="F1103" s="250"/>
      <c r="G1103" s="250"/>
      <c r="H1103" s="250"/>
      <c r="I1103" s="250"/>
      <c r="J1103" s="250"/>
    </row>
    <row r="1104" spans="1:10" s="240" customFormat="1" ht="25.5" outlineLevel="3">
      <c r="A1104" s="246">
        <f t="shared" si="31"/>
        <v>5101005</v>
      </c>
      <c r="B1104" s="247"/>
      <c r="C1104" s="248" t="s">
        <v>1452</v>
      </c>
      <c r="D1104" s="249">
        <v>46</v>
      </c>
      <c r="E1104" s="637" t="s">
        <v>13</v>
      </c>
      <c r="F1104" s="250"/>
      <c r="G1104" s="250"/>
      <c r="H1104" s="250"/>
      <c r="I1104" s="250"/>
      <c r="J1104" s="250"/>
    </row>
    <row r="1105" spans="1:10" s="240" customFormat="1" ht="25.5" outlineLevel="3">
      <c r="A1105" s="246">
        <f t="shared" si="31"/>
        <v>5101006</v>
      </c>
      <c r="B1105" s="247"/>
      <c r="C1105" s="248" t="s">
        <v>1453</v>
      </c>
      <c r="D1105" s="249">
        <v>46</v>
      </c>
      <c r="E1105" s="637" t="s">
        <v>13</v>
      </c>
      <c r="F1105" s="250"/>
      <c r="G1105" s="250"/>
      <c r="H1105" s="250"/>
      <c r="I1105" s="250"/>
      <c r="J1105" s="250"/>
    </row>
    <row r="1106" spans="1:10" s="240" customFormat="1" ht="25.5" outlineLevel="3">
      <c r="A1106" s="246">
        <f t="shared" si="31"/>
        <v>5101007</v>
      </c>
      <c r="B1106" s="247"/>
      <c r="C1106" s="248" t="s">
        <v>1454</v>
      </c>
      <c r="D1106" s="249">
        <v>46</v>
      </c>
      <c r="E1106" s="637" t="s">
        <v>13</v>
      </c>
      <c r="F1106" s="250"/>
      <c r="G1106" s="250"/>
      <c r="H1106" s="250"/>
      <c r="I1106" s="250"/>
      <c r="J1106" s="250"/>
    </row>
    <row r="1107" spans="1:10" s="240" customFormat="1" ht="25.5" outlineLevel="3">
      <c r="A1107" s="246">
        <f t="shared" si="31"/>
        <v>5101008</v>
      </c>
      <c r="B1107" s="247"/>
      <c r="C1107" s="248" t="s">
        <v>1455</v>
      </c>
      <c r="D1107" s="249">
        <v>300</v>
      </c>
      <c r="E1107" s="637" t="s">
        <v>13</v>
      </c>
      <c r="F1107" s="250"/>
      <c r="G1107" s="250"/>
      <c r="H1107" s="250"/>
      <c r="I1107" s="250"/>
      <c r="J1107" s="250"/>
    </row>
    <row r="1108" spans="1:10" s="240" customFormat="1" ht="25.5" outlineLevel="3">
      <c r="A1108" s="246">
        <f t="shared" si="31"/>
        <v>5101009</v>
      </c>
      <c r="B1108" s="247"/>
      <c r="C1108" s="248" t="s">
        <v>1456</v>
      </c>
      <c r="D1108" s="249">
        <v>100</v>
      </c>
      <c r="E1108" s="637" t="s">
        <v>13</v>
      </c>
      <c r="F1108" s="250"/>
      <c r="G1108" s="250"/>
      <c r="H1108" s="250"/>
      <c r="I1108" s="250"/>
      <c r="J1108" s="250"/>
    </row>
    <row r="1109" spans="1:10" s="240" customFormat="1" ht="25.5" outlineLevel="3">
      <c r="A1109" s="246">
        <f t="shared" si="31"/>
        <v>5101010</v>
      </c>
      <c r="B1109" s="247"/>
      <c r="C1109" s="248" t="s">
        <v>1457</v>
      </c>
      <c r="D1109" s="249">
        <v>346</v>
      </c>
      <c r="E1109" s="637" t="s">
        <v>13</v>
      </c>
      <c r="F1109" s="250"/>
      <c r="G1109" s="250"/>
      <c r="H1109" s="250"/>
      <c r="I1109" s="250"/>
      <c r="J1109" s="250"/>
    </row>
    <row r="1110" spans="1:10" s="240" customFormat="1" ht="38.25" outlineLevel="3">
      <c r="A1110" s="246">
        <f t="shared" si="31"/>
        <v>5101011</v>
      </c>
      <c r="B1110" s="247"/>
      <c r="C1110" s="248" t="s">
        <v>1458</v>
      </c>
      <c r="D1110" s="249">
        <v>54</v>
      </c>
      <c r="E1110" s="637" t="s">
        <v>13</v>
      </c>
      <c r="F1110" s="250"/>
      <c r="G1110" s="250"/>
      <c r="H1110" s="250"/>
      <c r="I1110" s="250"/>
      <c r="J1110" s="250"/>
    </row>
    <row r="1111" spans="1:10" s="245" customFormat="1" ht="23.25" customHeight="1" outlineLevel="2">
      <c r="A1111" s="241">
        <f>A1099+500</f>
        <v>5101500</v>
      </c>
      <c r="B1111" s="242"/>
      <c r="C1111" s="243" t="s">
        <v>1459</v>
      </c>
      <c r="D1111" s="243"/>
      <c r="E1111" s="636"/>
      <c r="F1111" s="375"/>
      <c r="G1111" s="375"/>
      <c r="H1111" s="244"/>
      <c r="I1111" s="244"/>
      <c r="J1111" s="244"/>
    </row>
    <row r="1112" spans="1:10" s="245" customFormat="1" ht="38.25" outlineLevel="3">
      <c r="A1112" s="246">
        <f>A1111+1</f>
        <v>5101501</v>
      </c>
      <c r="B1112" s="251"/>
      <c r="C1112" s="252" t="s">
        <v>1460</v>
      </c>
      <c r="D1112" s="253">
        <v>20</v>
      </c>
      <c r="E1112" s="638" t="s">
        <v>13</v>
      </c>
      <c r="F1112" s="376"/>
      <c r="G1112" s="376"/>
      <c r="H1112" s="254"/>
      <c r="I1112" s="254"/>
      <c r="J1112" s="254"/>
    </row>
    <row r="1113" spans="1:10" s="245" customFormat="1" ht="25.5" outlineLevel="3">
      <c r="A1113" s="246">
        <f>A1112+1</f>
        <v>5101502</v>
      </c>
      <c r="B1113" s="251"/>
      <c r="C1113" s="252" t="s">
        <v>1461</v>
      </c>
      <c r="D1113" s="253">
        <v>400</v>
      </c>
      <c r="E1113" s="638" t="s">
        <v>13</v>
      </c>
      <c r="F1113" s="376"/>
      <c r="G1113" s="376"/>
      <c r="H1113" s="254"/>
      <c r="I1113" s="254"/>
      <c r="J1113" s="254"/>
    </row>
    <row r="1114" spans="1:10" s="245" customFormat="1" ht="12.75" outlineLevel="3">
      <c r="A1114" s="246">
        <f>A1113+1</f>
        <v>5101503</v>
      </c>
      <c r="B1114" s="251"/>
      <c r="C1114" s="252" t="s">
        <v>1462</v>
      </c>
      <c r="D1114" s="253">
        <v>20</v>
      </c>
      <c r="E1114" s="638" t="s">
        <v>13</v>
      </c>
      <c r="F1114" s="376"/>
      <c r="G1114" s="376"/>
      <c r="H1114" s="254"/>
      <c r="I1114" s="254"/>
      <c r="J1114" s="254"/>
    </row>
    <row r="1115" spans="1:10" s="245" customFormat="1" ht="12.75" outlineLevel="3">
      <c r="A1115" s="246">
        <f>A1114+1</f>
        <v>5101504</v>
      </c>
      <c r="B1115" s="251"/>
      <c r="C1115" s="252" t="s">
        <v>1463</v>
      </c>
      <c r="D1115" s="253">
        <v>35</v>
      </c>
      <c r="E1115" s="638" t="s">
        <v>13</v>
      </c>
      <c r="F1115" s="376"/>
      <c r="G1115" s="376"/>
      <c r="H1115" s="254"/>
      <c r="I1115" s="254"/>
      <c r="J1115" s="254"/>
    </row>
    <row r="1116" spans="1:10" s="245" customFormat="1" ht="23.25" customHeight="1" outlineLevel="2">
      <c r="A1116" s="241">
        <f>A1111+500</f>
        <v>5102000</v>
      </c>
      <c r="B1116" s="242"/>
      <c r="C1116" s="243" t="s">
        <v>1464</v>
      </c>
      <c r="D1116" s="243"/>
      <c r="E1116" s="636"/>
      <c r="F1116" s="375"/>
      <c r="G1116" s="375"/>
      <c r="H1116" s="244"/>
      <c r="I1116" s="244"/>
      <c r="J1116" s="244"/>
    </row>
    <row r="1117" spans="1:10" s="245" customFormat="1" ht="25.5" outlineLevel="3">
      <c r="A1117" s="246">
        <f t="shared" ref="A1117:A1123" si="32">A1116+1</f>
        <v>5102001</v>
      </c>
      <c r="B1117" s="251"/>
      <c r="C1117" s="252" t="s">
        <v>1465</v>
      </c>
      <c r="D1117" s="253">
        <v>160</v>
      </c>
      <c r="E1117" s="638" t="s">
        <v>307</v>
      </c>
      <c r="F1117" s="376"/>
      <c r="G1117" s="376"/>
      <c r="H1117" s="254"/>
      <c r="I1117" s="254"/>
      <c r="J1117" s="254"/>
    </row>
    <row r="1118" spans="1:10" s="245" customFormat="1" ht="25.5" outlineLevel="3">
      <c r="A1118" s="246">
        <f t="shared" si="32"/>
        <v>5102002</v>
      </c>
      <c r="B1118" s="251"/>
      <c r="C1118" s="255" t="s">
        <v>2054</v>
      </c>
      <c r="D1118" s="253">
        <v>1</v>
      </c>
      <c r="E1118" s="638" t="s">
        <v>13</v>
      </c>
      <c r="F1118" s="376"/>
      <c r="G1118" s="376"/>
      <c r="H1118" s="254"/>
      <c r="I1118" s="254"/>
      <c r="J1118" s="254"/>
    </row>
    <row r="1119" spans="1:10" s="245" customFormat="1" ht="12.75" outlineLevel="3">
      <c r="A1119" s="246">
        <f t="shared" si="32"/>
        <v>5102003</v>
      </c>
      <c r="B1119" s="251"/>
      <c r="C1119" s="255" t="s">
        <v>2055</v>
      </c>
      <c r="D1119" s="253">
        <v>24</v>
      </c>
      <c r="E1119" s="638" t="s">
        <v>13</v>
      </c>
      <c r="F1119" s="376"/>
      <c r="G1119" s="376"/>
      <c r="H1119" s="254"/>
      <c r="I1119" s="254"/>
      <c r="J1119" s="254"/>
    </row>
    <row r="1120" spans="1:10" s="245" customFormat="1" ht="25.5" outlineLevel="3">
      <c r="A1120" s="246">
        <f t="shared" si="32"/>
        <v>5102004</v>
      </c>
      <c r="B1120" s="251"/>
      <c r="C1120" s="255" t="s">
        <v>2056</v>
      </c>
      <c r="D1120" s="253">
        <v>24</v>
      </c>
      <c r="E1120" s="638" t="s">
        <v>13</v>
      </c>
      <c r="F1120" s="376"/>
      <c r="G1120" s="376"/>
      <c r="H1120" s="254"/>
      <c r="I1120" s="254"/>
      <c r="J1120" s="254"/>
    </row>
    <row r="1121" spans="1:10" s="245" customFormat="1" ht="25.5" outlineLevel="3">
      <c r="A1121" s="246">
        <f t="shared" si="32"/>
        <v>5102005</v>
      </c>
      <c r="B1121" s="251"/>
      <c r="C1121" s="255" t="s">
        <v>1466</v>
      </c>
      <c r="D1121" s="253">
        <v>2</v>
      </c>
      <c r="E1121" s="638" t="s">
        <v>13</v>
      </c>
      <c r="F1121" s="376"/>
      <c r="G1121" s="376"/>
      <c r="H1121" s="254"/>
      <c r="I1121" s="254"/>
      <c r="J1121" s="254"/>
    </row>
    <row r="1122" spans="1:10" s="245" customFormat="1" ht="25.5" outlineLevel="3">
      <c r="A1122" s="246">
        <f t="shared" si="32"/>
        <v>5102006</v>
      </c>
      <c r="B1122" s="251"/>
      <c r="C1122" s="256" t="s">
        <v>2057</v>
      </c>
      <c r="D1122" s="253">
        <v>2</v>
      </c>
      <c r="E1122" s="638" t="s">
        <v>13</v>
      </c>
      <c r="F1122" s="376"/>
      <c r="G1122" s="376"/>
      <c r="H1122" s="254"/>
      <c r="I1122" s="254"/>
      <c r="J1122" s="254"/>
    </row>
    <row r="1123" spans="1:10" s="245" customFormat="1" ht="25.5" outlineLevel="3">
      <c r="A1123" s="246">
        <f t="shared" si="32"/>
        <v>5102007</v>
      </c>
      <c r="B1123" s="251"/>
      <c r="C1123" s="252" t="s">
        <v>1467</v>
      </c>
      <c r="D1123" s="253">
        <v>1</v>
      </c>
      <c r="E1123" s="638" t="s">
        <v>13</v>
      </c>
      <c r="F1123" s="376"/>
      <c r="G1123" s="376"/>
      <c r="H1123" s="254"/>
      <c r="I1123" s="254"/>
      <c r="J1123" s="254"/>
    </row>
    <row r="1124" spans="1:10" s="245" customFormat="1" ht="23.25" customHeight="1" outlineLevel="2">
      <c r="A1124" s="241">
        <f>A1116+500</f>
        <v>5102500</v>
      </c>
      <c r="B1124" s="242"/>
      <c r="C1124" s="243" t="s">
        <v>1468</v>
      </c>
      <c r="D1124" s="243"/>
      <c r="E1124" s="636"/>
      <c r="F1124" s="375"/>
      <c r="G1124" s="375"/>
      <c r="H1124" s="244"/>
      <c r="I1124" s="244"/>
      <c r="J1124" s="244"/>
    </row>
    <row r="1125" spans="1:10" s="245" customFormat="1" ht="38.25" outlineLevel="3">
      <c r="A1125" s="246">
        <f t="shared" ref="A1125:A1130" si="33">A1124+1</f>
        <v>5102501</v>
      </c>
      <c r="B1125" s="251"/>
      <c r="C1125" s="252" t="s">
        <v>1469</v>
      </c>
      <c r="D1125" s="253">
        <v>500</v>
      </c>
      <c r="E1125" s="638" t="s">
        <v>307</v>
      </c>
      <c r="F1125" s="376"/>
      <c r="G1125" s="376"/>
      <c r="H1125" s="254"/>
      <c r="I1125" s="254"/>
      <c r="J1125" s="254"/>
    </row>
    <row r="1126" spans="1:10" s="245" customFormat="1" ht="38.25" outlineLevel="3">
      <c r="A1126" s="246">
        <f t="shared" si="33"/>
        <v>5102502</v>
      </c>
      <c r="B1126" s="251"/>
      <c r="C1126" s="252" t="s">
        <v>1470</v>
      </c>
      <c r="D1126" s="253">
        <v>15</v>
      </c>
      <c r="E1126" s="638" t="s">
        <v>13</v>
      </c>
      <c r="F1126" s="376"/>
      <c r="G1126" s="376"/>
      <c r="H1126" s="254"/>
      <c r="I1126" s="254"/>
      <c r="J1126" s="254"/>
    </row>
    <row r="1127" spans="1:10" s="245" customFormat="1" ht="25.5" outlineLevel="3">
      <c r="A1127" s="246">
        <f t="shared" si="33"/>
        <v>5102503</v>
      </c>
      <c r="B1127" s="251"/>
      <c r="C1127" s="252" t="s">
        <v>1466</v>
      </c>
      <c r="D1127" s="253">
        <v>15</v>
      </c>
      <c r="E1127" s="638" t="s">
        <v>13</v>
      </c>
      <c r="F1127" s="376"/>
      <c r="G1127" s="376"/>
      <c r="H1127" s="254"/>
      <c r="I1127" s="254"/>
      <c r="J1127" s="254"/>
    </row>
    <row r="1128" spans="1:10" s="245" customFormat="1" ht="25.5" outlineLevel="3">
      <c r="A1128" s="246">
        <f t="shared" si="33"/>
        <v>5102504</v>
      </c>
      <c r="B1128" s="251"/>
      <c r="C1128" s="252" t="s">
        <v>1471</v>
      </c>
      <c r="D1128" s="253">
        <v>180</v>
      </c>
      <c r="E1128" s="638" t="s">
        <v>13</v>
      </c>
      <c r="F1128" s="376"/>
      <c r="G1128" s="376"/>
      <c r="H1128" s="254"/>
      <c r="I1128" s="254"/>
      <c r="J1128" s="254"/>
    </row>
    <row r="1129" spans="1:10" s="245" customFormat="1" ht="12.75" outlineLevel="3">
      <c r="A1129" s="246">
        <f t="shared" si="33"/>
        <v>5102505</v>
      </c>
      <c r="B1129" s="251"/>
      <c r="C1129" s="252" t="s">
        <v>1472</v>
      </c>
      <c r="D1129" s="253">
        <v>180</v>
      </c>
      <c r="E1129" s="638" t="s">
        <v>13</v>
      </c>
      <c r="F1129" s="376"/>
      <c r="G1129" s="376"/>
      <c r="H1129" s="254"/>
      <c r="I1129" s="254"/>
      <c r="J1129" s="254"/>
    </row>
    <row r="1130" spans="1:10" s="245" customFormat="1" ht="25.5" outlineLevel="3">
      <c r="A1130" s="246">
        <f t="shared" si="33"/>
        <v>5102506</v>
      </c>
      <c r="B1130" s="251"/>
      <c r="C1130" s="252" t="s">
        <v>1473</v>
      </c>
      <c r="D1130" s="253">
        <v>15</v>
      </c>
      <c r="E1130" s="638" t="s">
        <v>13</v>
      </c>
      <c r="F1130" s="376"/>
      <c r="G1130" s="376"/>
      <c r="H1130" s="254"/>
      <c r="I1130" s="254"/>
      <c r="J1130" s="254"/>
    </row>
    <row r="1131" spans="1:10" s="245" customFormat="1" ht="23.25" customHeight="1" outlineLevel="2">
      <c r="A1131" s="241">
        <f>A1124+500</f>
        <v>5103000</v>
      </c>
      <c r="B1131" s="242"/>
      <c r="C1131" s="243" t="s">
        <v>1474</v>
      </c>
      <c r="D1131" s="243"/>
      <c r="E1131" s="636"/>
      <c r="F1131" s="375"/>
      <c r="G1131" s="375"/>
      <c r="H1131" s="244"/>
      <c r="I1131" s="244"/>
      <c r="J1131" s="244"/>
    </row>
    <row r="1132" spans="1:10" s="154" customFormat="1" ht="38.25" outlineLevel="3">
      <c r="A1132" s="246">
        <f t="shared" ref="A1132:A1142" si="34">A1131+1</f>
        <v>5103001</v>
      </c>
      <c r="B1132" s="251"/>
      <c r="C1132" s="252" t="s">
        <v>1475</v>
      </c>
      <c r="D1132" s="253">
        <v>1</v>
      </c>
      <c r="E1132" s="638" t="s">
        <v>13</v>
      </c>
      <c r="F1132" s="376"/>
      <c r="G1132" s="376"/>
      <c r="H1132" s="254"/>
      <c r="I1132" s="254"/>
      <c r="J1132" s="254"/>
    </row>
    <row r="1133" spans="1:10" s="154" customFormat="1" ht="12.75" outlineLevel="3">
      <c r="A1133" s="246">
        <f t="shared" si="34"/>
        <v>5103002</v>
      </c>
      <c r="B1133" s="251"/>
      <c r="C1133" s="252" t="s">
        <v>1476</v>
      </c>
      <c r="D1133" s="253">
        <v>1</v>
      </c>
      <c r="E1133" s="638" t="s">
        <v>13</v>
      </c>
      <c r="F1133" s="376"/>
      <c r="G1133" s="376"/>
      <c r="H1133" s="254"/>
      <c r="I1133" s="254"/>
      <c r="J1133" s="254"/>
    </row>
    <row r="1134" spans="1:10" s="154" customFormat="1" ht="12.75" outlineLevel="3">
      <c r="A1134" s="246">
        <f t="shared" si="34"/>
        <v>5103003</v>
      </c>
      <c r="B1134" s="251"/>
      <c r="C1134" s="252" t="s">
        <v>1477</v>
      </c>
      <c r="D1134" s="253">
        <v>3</v>
      </c>
      <c r="E1134" s="638" t="s">
        <v>13</v>
      </c>
      <c r="F1134" s="376"/>
      <c r="G1134" s="376"/>
      <c r="H1134" s="254"/>
      <c r="I1134" s="254"/>
      <c r="J1134" s="254"/>
    </row>
    <row r="1135" spans="1:10" s="154" customFormat="1" ht="12.75" outlineLevel="3">
      <c r="A1135" s="246">
        <f t="shared" si="34"/>
        <v>5103004</v>
      </c>
      <c r="B1135" s="251"/>
      <c r="C1135" s="252" t="s">
        <v>1478</v>
      </c>
      <c r="D1135" s="253">
        <v>1</v>
      </c>
      <c r="E1135" s="638" t="s">
        <v>13</v>
      </c>
      <c r="F1135" s="376"/>
      <c r="G1135" s="376"/>
      <c r="H1135" s="254"/>
      <c r="I1135" s="254"/>
      <c r="J1135" s="254"/>
    </row>
    <row r="1136" spans="1:10" s="154" customFormat="1" ht="12.75" outlineLevel="3">
      <c r="A1136" s="246">
        <f t="shared" si="34"/>
        <v>5103005</v>
      </c>
      <c r="B1136" s="251"/>
      <c r="C1136" s="252" t="s">
        <v>1479</v>
      </c>
      <c r="D1136" s="253">
        <v>8</v>
      </c>
      <c r="E1136" s="638" t="s">
        <v>13</v>
      </c>
      <c r="F1136" s="376"/>
      <c r="G1136" s="376"/>
      <c r="H1136" s="254"/>
      <c r="I1136" s="254"/>
      <c r="J1136" s="254"/>
    </row>
    <row r="1137" spans="1:10" s="154" customFormat="1" ht="12.75" outlineLevel="3">
      <c r="A1137" s="246">
        <f t="shared" si="34"/>
        <v>5103006</v>
      </c>
      <c r="B1137" s="251"/>
      <c r="C1137" s="252" t="s">
        <v>1480</v>
      </c>
      <c r="D1137" s="253">
        <v>1</v>
      </c>
      <c r="E1137" s="638" t="s">
        <v>13</v>
      </c>
      <c r="F1137" s="376"/>
      <c r="G1137" s="376"/>
      <c r="H1137" s="254"/>
      <c r="I1137" s="254"/>
      <c r="J1137" s="254"/>
    </row>
    <row r="1138" spans="1:10" s="154" customFormat="1" ht="12.75" outlineLevel="3">
      <c r="A1138" s="246">
        <f t="shared" si="34"/>
        <v>5103007</v>
      </c>
      <c r="B1138" s="251"/>
      <c r="C1138" s="252" t="s">
        <v>1481</v>
      </c>
      <c r="D1138" s="253">
        <v>2</v>
      </c>
      <c r="E1138" s="638" t="s">
        <v>13</v>
      </c>
      <c r="F1138" s="376"/>
      <c r="G1138" s="376"/>
      <c r="H1138" s="254"/>
      <c r="I1138" s="254"/>
      <c r="J1138" s="254"/>
    </row>
    <row r="1139" spans="1:10" s="154" customFormat="1" ht="25.5" outlineLevel="3">
      <c r="A1139" s="246">
        <f t="shared" si="34"/>
        <v>5103008</v>
      </c>
      <c r="B1139" s="251"/>
      <c r="C1139" s="252" t="s">
        <v>1482</v>
      </c>
      <c r="D1139" s="253">
        <v>1</v>
      </c>
      <c r="E1139" s="638" t="s">
        <v>13</v>
      </c>
      <c r="F1139" s="376"/>
      <c r="G1139" s="376"/>
      <c r="H1139" s="254"/>
      <c r="I1139" s="254"/>
      <c r="J1139" s="254"/>
    </row>
    <row r="1140" spans="1:10" s="154" customFormat="1" ht="25.5" outlineLevel="3">
      <c r="A1140" s="246">
        <f t="shared" si="34"/>
        <v>5103009</v>
      </c>
      <c r="B1140" s="251"/>
      <c r="C1140" s="252" t="s">
        <v>1483</v>
      </c>
      <c r="D1140" s="253">
        <v>2</v>
      </c>
      <c r="E1140" s="638" t="s">
        <v>13</v>
      </c>
      <c r="F1140" s="376"/>
      <c r="G1140" s="376"/>
      <c r="H1140" s="254"/>
      <c r="I1140" s="254"/>
      <c r="J1140" s="254"/>
    </row>
    <row r="1141" spans="1:10" s="154" customFormat="1" ht="12.75" outlineLevel="3">
      <c r="A1141" s="246">
        <f t="shared" si="34"/>
        <v>5103010</v>
      </c>
      <c r="B1141" s="251"/>
      <c r="C1141" s="252" t="s">
        <v>1479</v>
      </c>
      <c r="D1141" s="253">
        <v>1</v>
      </c>
      <c r="E1141" s="638" t="s">
        <v>13</v>
      </c>
      <c r="F1141" s="376"/>
      <c r="G1141" s="376"/>
      <c r="H1141" s="254"/>
      <c r="I1141" s="254"/>
      <c r="J1141" s="254"/>
    </row>
    <row r="1142" spans="1:10" s="154" customFormat="1" ht="25.5" outlineLevel="3">
      <c r="A1142" s="246">
        <f t="shared" si="34"/>
        <v>5103011</v>
      </c>
      <c r="B1142" s="251"/>
      <c r="C1142" s="252" t="s">
        <v>1484</v>
      </c>
      <c r="D1142" s="253">
        <v>2</v>
      </c>
      <c r="E1142" s="638" t="s">
        <v>13</v>
      </c>
      <c r="F1142" s="376"/>
      <c r="G1142" s="376"/>
      <c r="H1142" s="254"/>
      <c r="I1142" s="254"/>
      <c r="J1142" s="254"/>
    </row>
    <row r="1143" spans="1:10" s="245" customFormat="1" ht="23.25" customHeight="1" outlineLevel="2">
      <c r="A1143" s="241">
        <f>A1131+500</f>
        <v>5103500</v>
      </c>
      <c r="B1143" s="242"/>
      <c r="C1143" s="243" t="s">
        <v>1485</v>
      </c>
      <c r="D1143" s="243"/>
      <c r="E1143" s="636"/>
      <c r="F1143" s="375"/>
      <c r="G1143" s="375"/>
      <c r="H1143" s="244"/>
      <c r="I1143" s="244"/>
      <c r="J1143" s="244"/>
    </row>
    <row r="1144" spans="1:10" s="154" customFormat="1" ht="25.5" outlineLevel="3">
      <c r="A1144" s="246">
        <f>A1143+1</f>
        <v>5103501</v>
      </c>
      <c r="B1144" s="251"/>
      <c r="C1144" s="252" t="s">
        <v>1486</v>
      </c>
      <c r="D1144" s="253">
        <v>1</v>
      </c>
      <c r="E1144" s="638" t="s">
        <v>13</v>
      </c>
      <c r="F1144" s="376"/>
      <c r="G1144" s="376"/>
      <c r="H1144" s="254"/>
      <c r="I1144" s="254"/>
      <c r="J1144" s="254"/>
    </row>
    <row r="1145" spans="1:10" s="154" customFormat="1" ht="25.5" outlineLevel="3">
      <c r="A1145" s="246">
        <f>A1144+1</f>
        <v>5103502</v>
      </c>
      <c r="B1145" s="251"/>
      <c r="C1145" s="252" t="s">
        <v>1483</v>
      </c>
      <c r="D1145" s="253">
        <v>1</v>
      </c>
      <c r="E1145" s="638" t="s">
        <v>13</v>
      </c>
      <c r="F1145" s="376"/>
      <c r="G1145" s="376"/>
      <c r="H1145" s="254"/>
      <c r="I1145" s="254"/>
      <c r="J1145" s="254"/>
    </row>
    <row r="1146" spans="1:10" s="154" customFormat="1" ht="12.75" outlineLevel="3">
      <c r="A1146" s="246">
        <f>A1145+1</f>
        <v>5103503</v>
      </c>
      <c r="B1146" s="251"/>
      <c r="C1146" s="252" t="s">
        <v>1487</v>
      </c>
      <c r="D1146" s="253">
        <v>1</v>
      </c>
      <c r="E1146" s="638" t="s">
        <v>13</v>
      </c>
      <c r="F1146" s="376"/>
      <c r="G1146" s="376"/>
      <c r="H1146" s="254"/>
      <c r="I1146" s="254"/>
      <c r="J1146" s="254"/>
    </row>
    <row r="1147" spans="1:10" s="154" customFormat="1" ht="12.75" outlineLevel="3">
      <c r="A1147" s="246">
        <f>A1146+1</f>
        <v>5103504</v>
      </c>
      <c r="B1147" s="251"/>
      <c r="C1147" s="252" t="s">
        <v>1488</v>
      </c>
      <c r="D1147" s="253">
        <v>1</v>
      </c>
      <c r="E1147" s="638" t="s">
        <v>13</v>
      </c>
      <c r="F1147" s="376"/>
      <c r="G1147" s="376"/>
      <c r="H1147" s="254"/>
      <c r="I1147" s="254"/>
      <c r="J1147" s="254"/>
    </row>
    <row r="1148" spans="1:10" s="245" customFormat="1" ht="23.25" customHeight="1" outlineLevel="2">
      <c r="A1148" s="241">
        <f>A1143+500</f>
        <v>5104000</v>
      </c>
      <c r="B1148" s="242"/>
      <c r="C1148" s="243" t="s">
        <v>1489</v>
      </c>
      <c r="D1148" s="243"/>
      <c r="E1148" s="636"/>
      <c r="F1148" s="375"/>
      <c r="G1148" s="375"/>
      <c r="H1148" s="244"/>
      <c r="I1148" s="244"/>
      <c r="J1148" s="244"/>
    </row>
    <row r="1149" spans="1:10" s="154" customFormat="1" ht="25.5" outlineLevel="3">
      <c r="A1149" s="246">
        <f>A1148+1</f>
        <v>5104001</v>
      </c>
      <c r="B1149" s="257"/>
      <c r="C1149" s="252" t="s">
        <v>1486</v>
      </c>
      <c r="D1149" s="258">
        <v>1</v>
      </c>
      <c r="E1149" s="639" t="s">
        <v>13</v>
      </c>
      <c r="F1149" s="376"/>
      <c r="G1149" s="376"/>
      <c r="H1149" s="254"/>
      <c r="I1149" s="254"/>
      <c r="J1149" s="254"/>
    </row>
    <row r="1150" spans="1:10" s="154" customFormat="1" ht="25.5" outlineLevel="3">
      <c r="A1150" s="246">
        <f>A1149+1</f>
        <v>5104002</v>
      </c>
      <c r="B1150" s="257"/>
      <c r="C1150" s="252" t="s">
        <v>1483</v>
      </c>
      <c r="D1150" s="258">
        <v>1</v>
      </c>
      <c r="E1150" s="639" t="s">
        <v>13</v>
      </c>
      <c r="F1150" s="376"/>
      <c r="G1150" s="376"/>
      <c r="H1150" s="254"/>
      <c r="I1150" s="254"/>
      <c r="J1150" s="254"/>
    </row>
    <row r="1151" spans="1:10" s="154" customFormat="1" ht="12.75" outlineLevel="3">
      <c r="A1151" s="246">
        <f>A1150+1</f>
        <v>5104003</v>
      </c>
      <c r="B1151" s="257"/>
      <c r="C1151" s="252" t="s">
        <v>1487</v>
      </c>
      <c r="D1151" s="258">
        <v>1</v>
      </c>
      <c r="E1151" s="639" t="s">
        <v>13</v>
      </c>
      <c r="F1151" s="376"/>
      <c r="G1151" s="376"/>
      <c r="H1151" s="254"/>
      <c r="I1151" s="254"/>
      <c r="J1151" s="254"/>
    </row>
    <row r="1152" spans="1:10" s="154" customFormat="1" ht="12.75" outlineLevel="3">
      <c r="A1152" s="246">
        <f>A1151+1</f>
        <v>5104004</v>
      </c>
      <c r="B1152" s="257"/>
      <c r="C1152" s="252" t="s">
        <v>1488</v>
      </c>
      <c r="D1152" s="258">
        <v>1</v>
      </c>
      <c r="E1152" s="639" t="s">
        <v>13</v>
      </c>
      <c r="F1152" s="376"/>
      <c r="G1152" s="376"/>
      <c r="H1152" s="254"/>
      <c r="I1152" s="254"/>
      <c r="J1152" s="254"/>
    </row>
    <row r="1153" spans="1:10" s="245" customFormat="1" ht="23.25" customHeight="1" outlineLevel="2">
      <c r="A1153" s="241">
        <f>A1148+500</f>
        <v>5104500</v>
      </c>
      <c r="B1153" s="242"/>
      <c r="C1153" s="243" t="s">
        <v>1490</v>
      </c>
      <c r="D1153" s="243"/>
      <c r="E1153" s="636"/>
      <c r="F1153" s="375"/>
      <c r="G1153" s="375"/>
      <c r="H1153" s="244"/>
      <c r="I1153" s="244"/>
      <c r="J1153" s="244"/>
    </row>
    <row r="1154" spans="1:10" s="154" customFormat="1" ht="25.5" outlineLevel="3">
      <c r="A1154" s="246">
        <f t="shared" ref="A1154:A1159" si="35">A1153+1</f>
        <v>5104501</v>
      </c>
      <c r="B1154" s="257"/>
      <c r="C1154" s="252" t="s">
        <v>1486</v>
      </c>
      <c r="D1154" s="258">
        <v>1</v>
      </c>
      <c r="E1154" s="639" t="s">
        <v>13</v>
      </c>
      <c r="F1154" s="376"/>
      <c r="G1154" s="376"/>
      <c r="H1154" s="254"/>
      <c r="I1154" s="254"/>
      <c r="J1154" s="254"/>
    </row>
    <row r="1155" spans="1:10" s="154" customFormat="1" ht="25.5" outlineLevel="3">
      <c r="A1155" s="246">
        <f t="shared" si="35"/>
        <v>5104502</v>
      </c>
      <c r="B1155" s="257"/>
      <c r="C1155" s="252" t="s">
        <v>1491</v>
      </c>
      <c r="D1155" s="258">
        <v>1</v>
      </c>
      <c r="E1155" s="639" t="s">
        <v>13</v>
      </c>
      <c r="F1155" s="376"/>
      <c r="G1155" s="376"/>
      <c r="H1155" s="254"/>
      <c r="I1155" s="254"/>
      <c r="J1155" s="254"/>
    </row>
    <row r="1156" spans="1:10" s="154" customFormat="1" ht="25.5" outlineLevel="3">
      <c r="A1156" s="246">
        <f t="shared" si="35"/>
        <v>5104503</v>
      </c>
      <c r="B1156" s="257"/>
      <c r="C1156" s="252" t="s">
        <v>1492</v>
      </c>
      <c r="D1156" s="258">
        <v>3</v>
      </c>
      <c r="E1156" s="639" t="s">
        <v>13</v>
      </c>
      <c r="F1156" s="376"/>
      <c r="G1156" s="376"/>
      <c r="H1156" s="254"/>
      <c r="I1156" s="254"/>
      <c r="J1156" s="254"/>
    </row>
    <row r="1157" spans="1:10" s="154" customFormat="1" ht="25.5" outlineLevel="3">
      <c r="A1157" s="246">
        <f t="shared" si="35"/>
        <v>5104504</v>
      </c>
      <c r="B1157" s="257"/>
      <c r="C1157" s="252" t="s">
        <v>1483</v>
      </c>
      <c r="D1157" s="258">
        <v>5</v>
      </c>
      <c r="E1157" s="639" t="s">
        <v>13</v>
      </c>
      <c r="F1157" s="376"/>
      <c r="G1157" s="376"/>
      <c r="H1157" s="254"/>
      <c r="I1157" s="254"/>
      <c r="J1157" s="254"/>
    </row>
    <row r="1158" spans="1:10" s="154" customFormat="1" ht="12.75" outlineLevel="3">
      <c r="A1158" s="246">
        <f t="shared" si="35"/>
        <v>5104505</v>
      </c>
      <c r="B1158" s="257"/>
      <c r="C1158" s="252" t="s">
        <v>1487</v>
      </c>
      <c r="D1158" s="258">
        <v>5</v>
      </c>
      <c r="E1158" s="639" t="s">
        <v>13</v>
      </c>
      <c r="F1158" s="376"/>
      <c r="G1158" s="376"/>
      <c r="H1158" s="254"/>
      <c r="I1158" s="254"/>
      <c r="J1158" s="254"/>
    </row>
    <row r="1159" spans="1:10" s="154" customFormat="1" ht="12.75" outlineLevel="3">
      <c r="A1159" s="246">
        <f t="shared" si="35"/>
        <v>5104506</v>
      </c>
      <c r="B1159" s="257"/>
      <c r="C1159" s="252" t="s">
        <v>1488</v>
      </c>
      <c r="D1159" s="258">
        <v>1</v>
      </c>
      <c r="E1159" s="639" t="s">
        <v>13</v>
      </c>
      <c r="F1159" s="376"/>
      <c r="G1159" s="376"/>
      <c r="H1159" s="254"/>
      <c r="I1159" s="254"/>
      <c r="J1159" s="254"/>
    </row>
    <row r="1160" spans="1:10" s="245" customFormat="1" ht="23.25" customHeight="1" outlineLevel="2">
      <c r="A1160" s="241">
        <f>A1153+500</f>
        <v>5105000</v>
      </c>
      <c r="B1160" s="242"/>
      <c r="C1160" s="243" t="s">
        <v>1493</v>
      </c>
      <c r="D1160" s="243"/>
      <c r="E1160" s="636"/>
      <c r="F1160" s="375"/>
      <c r="G1160" s="375"/>
      <c r="H1160" s="244"/>
      <c r="I1160" s="244"/>
      <c r="J1160" s="244"/>
    </row>
    <row r="1161" spans="1:10" s="154" customFormat="1" ht="25.5" outlineLevel="3">
      <c r="A1161" s="246">
        <f>A1160+1</f>
        <v>5105001</v>
      </c>
      <c r="B1161" s="257"/>
      <c r="C1161" s="252" t="s">
        <v>1494</v>
      </c>
      <c r="D1161" s="258">
        <v>1</v>
      </c>
      <c r="E1161" s="639" t="s">
        <v>13</v>
      </c>
      <c r="F1161" s="376"/>
      <c r="G1161" s="376"/>
      <c r="H1161" s="254"/>
      <c r="I1161" s="254"/>
      <c r="J1161" s="254"/>
    </row>
    <row r="1162" spans="1:10" s="154" customFormat="1" ht="25.5" outlineLevel="3">
      <c r="A1162" s="246">
        <f>A1161+1</f>
        <v>5105002</v>
      </c>
      <c r="B1162" s="257"/>
      <c r="C1162" s="252" t="s">
        <v>1495</v>
      </c>
      <c r="D1162" s="258">
        <v>2</v>
      </c>
      <c r="E1162" s="639" t="s">
        <v>13</v>
      </c>
      <c r="F1162" s="376"/>
      <c r="G1162" s="376"/>
      <c r="H1162" s="254"/>
      <c r="I1162" s="254"/>
      <c r="J1162" s="254"/>
    </row>
    <row r="1163" spans="1:10" s="154" customFormat="1" ht="25.5" outlineLevel="3">
      <c r="A1163" s="246">
        <f>A1162+1</f>
        <v>5105003</v>
      </c>
      <c r="B1163" s="257"/>
      <c r="C1163" s="252" t="s">
        <v>1483</v>
      </c>
      <c r="D1163" s="258">
        <v>3</v>
      </c>
      <c r="E1163" s="639" t="s">
        <v>13</v>
      </c>
      <c r="F1163" s="376"/>
      <c r="G1163" s="376"/>
      <c r="H1163" s="254"/>
      <c r="I1163" s="254"/>
      <c r="J1163" s="254"/>
    </row>
    <row r="1164" spans="1:10" s="154" customFormat="1" ht="12.75" outlineLevel="3">
      <c r="A1164" s="246">
        <f>A1163+1</f>
        <v>5105004</v>
      </c>
      <c r="B1164" s="257"/>
      <c r="C1164" s="252" t="s">
        <v>1487</v>
      </c>
      <c r="D1164" s="258">
        <v>3</v>
      </c>
      <c r="E1164" s="639" t="s">
        <v>13</v>
      </c>
      <c r="F1164" s="376"/>
      <c r="G1164" s="376"/>
      <c r="H1164" s="254"/>
      <c r="I1164" s="254"/>
      <c r="J1164" s="254"/>
    </row>
    <row r="1165" spans="1:10" s="154" customFormat="1" ht="12.75" outlineLevel="3">
      <c r="A1165" s="246">
        <f>A1164+1</f>
        <v>5105005</v>
      </c>
      <c r="B1165" s="257"/>
      <c r="C1165" s="252" t="s">
        <v>1488</v>
      </c>
      <c r="D1165" s="258">
        <v>1</v>
      </c>
      <c r="E1165" s="639" t="s">
        <v>13</v>
      </c>
      <c r="F1165" s="376"/>
      <c r="G1165" s="376"/>
      <c r="H1165" s="254"/>
      <c r="I1165" s="254"/>
      <c r="J1165" s="254"/>
    </row>
    <row r="1166" spans="1:10" s="245" customFormat="1" ht="23.25" customHeight="1" outlineLevel="2">
      <c r="A1166" s="241">
        <f>A1160+500</f>
        <v>5105500</v>
      </c>
      <c r="B1166" s="242"/>
      <c r="C1166" s="243" t="s">
        <v>1496</v>
      </c>
      <c r="D1166" s="243"/>
      <c r="E1166" s="636"/>
      <c r="F1166" s="375"/>
      <c r="G1166" s="375"/>
      <c r="H1166" s="244"/>
      <c r="I1166" s="244"/>
      <c r="J1166" s="244"/>
    </row>
    <row r="1167" spans="1:10" s="154" customFormat="1" ht="25.5" outlineLevel="3">
      <c r="A1167" s="246">
        <f>A1166+1</f>
        <v>5105501</v>
      </c>
      <c r="B1167" s="257"/>
      <c r="C1167" s="252" t="s">
        <v>1486</v>
      </c>
      <c r="D1167" s="258">
        <v>1</v>
      </c>
      <c r="E1167" s="639" t="s">
        <v>13</v>
      </c>
      <c r="F1167" s="376"/>
      <c r="G1167" s="376"/>
      <c r="H1167" s="254"/>
      <c r="I1167" s="254"/>
      <c r="J1167" s="254"/>
    </row>
    <row r="1168" spans="1:10" s="154" customFormat="1" ht="25.5" outlineLevel="3">
      <c r="A1168" s="246">
        <f>A1167+1</f>
        <v>5105502</v>
      </c>
      <c r="B1168" s="257"/>
      <c r="C1168" s="252" t="s">
        <v>1483</v>
      </c>
      <c r="D1168" s="258">
        <v>1</v>
      </c>
      <c r="E1168" s="639" t="s">
        <v>13</v>
      </c>
      <c r="F1168" s="376"/>
      <c r="G1168" s="376"/>
      <c r="H1168" s="254"/>
      <c r="I1168" s="254"/>
      <c r="J1168" s="254"/>
    </row>
    <row r="1169" spans="1:10" s="154" customFormat="1" ht="12.75" outlineLevel="3">
      <c r="A1169" s="246">
        <f>A1168+1</f>
        <v>5105503</v>
      </c>
      <c r="B1169" s="257"/>
      <c r="C1169" s="252" t="s">
        <v>1487</v>
      </c>
      <c r="D1169" s="258">
        <v>5</v>
      </c>
      <c r="E1169" s="639" t="s">
        <v>13</v>
      </c>
      <c r="F1169" s="376"/>
      <c r="G1169" s="376"/>
      <c r="H1169" s="254"/>
      <c r="I1169" s="254"/>
      <c r="J1169" s="254"/>
    </row>
    <row r="1170" spans="1:10" s="154" customFormat="1" ht="12.75" outlineLevel="3">
      <c r="A1170" s="246">
        <f>A1169+1</f>
        <v>5105504</v>
      </c>
      <c r="B1170" s="257"/>
      <c r="C1170" s="252" t="s">
        <v>1488</v>
      </c>
      <c r="D1170" s="258">
        <v>1</v>
      </c>
      <c r="E1170" s="639" t="s">
        <v>13</v>
      </c>
      <c r="F1170" s="376"/>
      <c r="G1170" s="376"/>
      <c r="H1170" s="254"/>
      <c r="I1170" s="254"/>
      <c r="J1170" s="254"/>
    </row>
    <row r="1171" spans="1:10" s="245" customFormat="1" ht="23.25" customHeight="1" outlineLevel="2">
      <c r="A1171" s="241">
        <f>A1166+500</f>
        <v>5106000</v>
      </c>
      <c r="B1171" s="242"/>
      <c r="C1171" s="243" t="s">
        <v>1497</v>
      </c>
      <c r="D1171" s="243"/>
      <c r="E1171" s="636"/>
      <c r="F1171" s="375"/>
      <c r="G1171" s="375"/>
      <c r="H1171" s="244"/>
      <c r="I1171" s="244"/>
      <c r="J1171" s="244"/>
    </row>
    <row r="1172" spans="1:10" s="154" customFormat="1" ht="25.5" outlineLevel="3">
      <c r="A1172" s="246">
        <f t="shared" ref="A1172:A1177" si="36">A1171+1</f>
        <v>5106001</v>
      </c>
      <c r="B1172" s="257"/>
      <c r="C1172" s="252" t="s">
        <v>1486</v>
      </c>
      <c r="D1172" s="258">
        <v>1</v>
      </c>
      <c r="E1172" s="639" t="s">
        <v>13</v>
      </c>
      <c r="F1172" s="376"/>
      <c r="G1172" s="376"/>
      <c r="H1172" s="254"/>
      <c r="I1172" s="254"/>
      <c r="J1172" s="254"/>
    </row>
    <row r="1173" spans="1:10" s="154" customFormat="1" ht="25.5" outlineLevel="3">
      <c r="A1173" s="246">
        <f t="shared" si="36"/>
        <v>5106002</v>
      </c>
      <c r="B1173" s="257"/>
      <c r="C1173" s="252" t="s">
        <v>1491</v>
      </c>
      <c r="D1173" s="258">
        <v>1</v>
      </c>
      <c r="E1173" s="639" t="s">
        <v>13</v>
      </c>
      <c r="F1173" s="376"/>
      <c r="G1173" s="376"/>
      <c r="H1173" s="254"/>
      <c r="I1173" s="254"/>
      <c r="J1173" s="254"/>
    </row>
    <row r="1174" spans="1:10" s="154" customFormat="1" ht="25.5" outlineLevel="3">
      <c r="A1174" s="246">
        <f t="shared" si="36"/>
        <v>5106003</v>
      </c>
      <c r="B1174" s="257"/>
      <c r="C1174" s="252" t="s">
        <v>1492</v>
      </c>
      <c r="D1174" s="258">
        <v>3</v>
      </c>
      <c r="E1174" s="639" t="s">
        <v>13</v>
      </c>
      <c r="F1174" s="376"/>
      <c r="G1174" s="376"/>
      <c r="H1174" s="254"/>
      <c r="I1174" s="254"/>
      <c r="J1174" s="254"/>
    </row>
    <row r="1175" spans="1:10" s="154" customFormat="1" ht="25.5" outlineLevel="3">
      <c r="A1175" s="246">
        <f t="shared" si="36"/>
        <v>5106004</v>
      </c>
      <c r="B1175" s="257"/>
      <c r="C1175" s="252" t="s">
        <v>1483</v>
      </c>
      <c r="D1175" s="258">
        <v>1</v>
      </c>
      <c r="E1175" s="639" t="s">
        <v>13</v>
      </c>
      <c r="F1175" s="376"/>
      <c r="G1175" s="376"/>
      <c r="H1175" s="254"/>
      <c r="I1175" s="254"/>
      <c r="J1175" s="254"/>
    </row>
    <row r="1176" spans="1:10" s="154" customFormat="1" ht="12.75" outlineLevel="3">
      <c r="A1176" s="246">
        <f t="shared" si="36"/>
        <v>5106005</v>
      </c>
      <c r="B1176" s="257"/>
      <c r="C1176" s="252" t="s">
        <v>1487</v>
      </c>
      <c r="D1176" s="258">
        <v>5</v>
      </c>
      <c r="E1176" s="639" t="s">
        <v>13</v>
      </c>
      <c r="F1176" s="376"/>
      <c r="G1176" s="376"/>
      <c r="H1176" s="254"/>
      <c r="I1176" s="254"/>
      <c r="J1176" s="254"/>
    </row>
    <row r="1177" spans="1:10" s="154" customFormat="1" ht="12.75" outlineLevel="3">
      <c r="A1177" s="246">
        <f t="shared" si="36"/>
        <v>5106006</v>
      </c>
      <c r="B1177" s="257"/>
      <c r="C1177" s="252" t="s">
        <v>1488</v>
      </c>
      <c r="D1177" s="258">
        <v>1</v>
      </c>
      <c r="E1177" s="639" t="s">
        <v>13</v>
      </c>
      <c r="F1177" s="376"/>
      <c r="G1177" s="376"/>
      <c r="H1177" s="254"/>
      <c r="I1177" s="254"/>
      <c r="J1177" s="254"/>
    </row>
    <row r="1178" spans="1:10" s="245" customFormat="1" ht="23.25" customHeight="1" outlineLevel="2">
      <c r="A1178" s="241">
        <f>A1171+500</f>
        <v>5106500</v>
      </c>
      <c r="B1178" s="242"/>
      <c r="C1178" s="243" t="s">
        <v>1498</v>
      </c>
      <c r="D1178" s="243"/>
      <c r="E1178" s="636"/>
      <c r="F1178" s="375"/>
      <c r="G1178" s="375"/>
      <c r="H1178" s="244"/>
      <c r="I1178" s="244"/>
      <c r="J1178" s="244"/>
    </row>
    <row r="1179" spans="1:10" s="154" customFormat="1" ht="25.5" outlineLevel="3">
      <c r="A1179" s="246">
        <f>A1178+1</f>
        <v>5106501</v>
      </c>
      <c r="B1179" s="257"/>
      <c r="C1179" s="252" t="s">
        <v>1486</v>
      </c>
      <c r="D1179" s="258">
        <v>1</v>
      </c>
      <c r="E1179" s="639" t="s">
        <v>13</v>
      </c>
      <c r="F1179" s="376"/>
      <c r="G1179" s="376"/>
      <c r="H1179" s="254"/>
      <c r="I1179" s="254"/>
      <c r="J1179" s="254"/>
    </row>
    <row r="1180" spans="1:10" s="154" customFormat="1" ht="25.5" outlineLevel="3">
      <c r="A1180" s="246">
        <f>A1179+1</f>
        <v>5106502</v>
      </c>
      <c r="B1180" s="257"/>
      <c r="C1180" s="252" t="s">
        <v>1483</v>
      </c>
      <c r="D1180" s="258">
        <v>1</v>
      </c>
      <c r="E1180" s="639" t="s">
        <v>13</v>
      </c>
      <c r="F1180" s="376"/>
      <c r="G1180" s="376"/>
      <c r="H1180" s="254"/>
      <c r="I1180" s="254"/>
      <c r="J1180" s="254"/>
    </row>
    <row r="1181" spans="1:10" s="154" customFormat="1" ht="12.75" outlineLevel="3">
      <c r="A1181" s="246">
        <f>A1180+1</f>
        <v>5106503</v>
      </c>
      <c r="B1181" s="257"/>
      <c r="C1181" s="252" t="s">
        <v>1487</v>
      </c>
      <c r="D1181" s="258">
        <v>1</v>
      </c>
      <c r="E1181" s="639" t="s">
        <v>13</v>
      </c>
      <c r="F1181" s="376"/>
      <c r="G1181" s="376"/>
      <c r="H1181" s="254"/>
      <c r="I1181" s="254"/>
      <c r="J1181" s="254"/>
    </row>
    <row r="1182" spans="1:10" s="154" customFormat="1" ht="12.75" outlineLevel="3">
      <c r="A1182" s="246">
        <f>A1181+1</f>
        <v>5106504</v>
      </c>
      <c r="B1182" s="257"/>
      <c r="C1182" s="252" t="s">
        <v>1479</v>
      </c>
      <c r="D1182" s="258">
        <v>1</v>
      </c>
      <c r="E1182" s="639" t="s">
        <v>13</v>
      </c>
      <c r="F1182" s="376"/>
      <c r="G1182" s="376"/>
      <c r="H1182" s="254"/>
      <c r="I1182" s="254"/>
      <c r="J1182" s="254"/>
    </row>
    <row r="1183" spans="1:10" s="245" customFormat="1" ht="23.25" customHeight="1" outlineLevel="2">
      <c r="A1183" s="241">
        <f>A1178+500</f>
        <v>5107000</v>
      </c>
      <c r="B1183" s="242"/>
      <c r="C1183" s="243" t="s">
        <v>1499</v>
      </c>
      <c r="D1183" s="243"/>
      <c r="E1183" s="636"/>
      <c r="F1183" s="375"/>
      <c r="G1183" s="375"/>
      <c r="H1183" s="244"/>
      <c r="I1183" s="244"/>
      <c r="J1183" s="244"/>
    </row>
    <row r="1184" spans="1:10" s="154" customFormat="1" ht="25.5" outlineLevel="3">
      <c r="A1184" s="246">
        <f>A1183+1</f>
        <v>5107001</v>
      </c>
      <c r="B1184" s="257"/>
      <c r="C1184" s="252" t="s">
        <v>1500</v>
      </c>
      <c r="D1184" s="258">
        <v>1</v>
      </c>
      <c r="E1184" s="639" t="s">
        <v>13</v>
      </c>
      <c r="F1184" s="376"/>
      <c r="G1184" s="376"/>
      <c r="H1184" s="254"/>
      <c r="I1184" s="254"/>
      <c r="J1184" s="254"/>
    </row>
    <row r="1185" spans="1:10" s="154" customFormat="1" ht="51" outlineLevel="3">
      <c r="A1185" s="246">
        <f>A1184+1</f>
        <v>5107002</v>
      </c>
      <c r="B1185" s="257"/>
      <c r="C1185" s="252" t="s">
        <v>1501</v>
      </c>
      <c r="D1185" s="258">
        <v>1</v>
      </c>
      <c r="E1185" s="639" t="s">
        <v>13</v>
      </c>
      <c r="F1185" s="376"/>
      <c r="G1185" s="376"/>
      <c r="H1185" s="254"/>
      <c r="I1185" s="254"/>
      <c r="J1185" s="254"/>
    </row>
    <row r="1186" spans="1:10" s="154" customFormat="1" ht="25.5" outlineLevel="3">
      <c r="A1186" s="246">
        <f>A1185+1</f>
        <v>5107003</v>
      </c>
      <c r="B1186" s="257"/>
      <c r="C1186" s="252" t="s">
        <v>1502</v>
      </c>
      <c r="D1186" s="258">
        <v>1</v>
      </c>
      <c r="E1186" s="639" t="s">
        <v>13</v>
      </c>
      <c r="F1186" s="376"/>
      <c r="G1186" s="376"/>
      <c r="H1186" s="254"/>
      <c r="I1186" s="254"/>
      <c r="J1186" s="254"/>
    </row>
    <row r="1187" spans="1:10" s="154" customFormat="1" ht="38.25" outlineLevel="3">
      <c r="A1187" s="246">
        <f>A1186+1</f>
        <v>5107004</v>
      </c>
      <c r="B1187" s="257"/>
      <c r="C1187" s="252" t="s">
        <v>1503</v>
      </c>
      <c r="D1187" s="258">
        <v>1</v>
      </c>
      <c r="E1187" s="639" t="s">
        <v>13</v>
      </c>
      <c r="F1187" s="376"/>
      <c r="G1187" s="376"/>
      <c r="H1187" s="254"/>
      <c r="I1187" s="254"/>
      <c r="J1187" s="254"/>
    </row>
    <row r="1188" spans="1:10" s="154" customFormat="1" ht="51" outlineLevel="3">
      <c r="A1188" s="246">
        <f>A1187+1</f>
        <v>5107005</v>
      </c>
      <c r="B1188" s="257"/>
      <c r="C1188" s="252" t="s">
        <v>1504</v>
      </c>
      <c r="D1188" s="258">
        <v>1</v>
      </c>
      <c r="E1188" s="639" t="s">
        <v>11</v>
      </c>
      <c r="F1188" s="376"/>
      <c r="G1188" s="376"/>
      <c r="H1188" s="254"/>
      <c r="I1188" s="254"/>
      <c r="J1188" s="254"/>
    </row>
    <row r="1189" spans="1:10" s="245" customFormat="1" ht="23.25" customHeight="1" outlineLevel="2">
      <c r="A1189" s="241">
        <f>A1183+500</f>
        <v>5107500</v>
      </c>
      <c r="B1189" s="242"/>
      <c r="C1189" s="243" t="s">
        <v>1505</v>
      </c>
      <c r="D1189" s="243"/>
      <c r="E1189" s="636"/>
      <c r="F1189" s="375"/>
      <c r="G1189" s="375"/>
      <c r="H1189" s="244"/>
      <c r="I1189" s="244"/>
      <c r="J1189" s="244"/>
    </row>
    <row r="1190" spans="1:10" s="154" customFormat="1" ht="25.5" outlineLevel="3">
      <c r="A1190" s="246">
        <f>A1189+1</f>
        <v>5107501</v>
      </c>
      <c r="B1190" s="257"/>
      <c r="C1190" s="252" t="s">
        <v>1506</v>
      </c>
      <c r="D1190" s="258">
        <v>75</v>
      </c>
      <c r="E1190" s="639" t="s">
        <v>13</v>
      </c>
      <c r="F1190" s="376"/>
      <c r="G1190" s="376"/>
      <c r="H1190" s="254"/>
      <c r="I1190" s="254"/>
      <c r="J1190" s="254"/>
    </row>
    <row r="1191" spans="1:10" s="245" customFormat="1" ht="23.25" customHeight="1" outlineLevel="2">
      <c r="A1191" s="241">
        <f>A1189+500</f>
        <v>5108000</v>
      </c>
      <c r="B1191" s="242"/>
      <c r="C1191" s="243" t="s">
        <v>1507</v>
      </c>
      <c r="D1191" s="243"/>
      <c r="E1191" s="636"/>
      <c r="F1191" s="375"/>
      <c r="G1191" s="375"/>
      <c r="H1191" s="244"/>
      <c r="I1191" s="244"/>
      <c r="J1191" s="244"/>
    </row>
    <row r="1192" spans="1:10" s="154" customFormat="1" ht="25.5" outlineLevel="3">
      <c r="A1192" s="246">
        <f>A1191+1</f>
        <v>5108001</v>
      </c>
      <c r="B1192" s="257"/>
      <c r="C1192" s="252" t="s">
        <v>1508</v>
      </c>
      <c r="D1192" s="258">
        <v>14</v>
      </c>
      <c r="E1192" s="639" t="s">
        <v>13</v>
      </c>
      <c r="F1192" s="376"/>
      <c r="G1192" s="376"/>
      <c r="H1192" s="254"/>
      <c r="I1192" s="254"/>
      <c r="J1192" s="254"/>
    </row>
    <row r="1193" spans="1:10" s="245" customFormat="1" ht="23.25" customHeight="1" outlineLevel="2">
      <c r="A1193" s="241">
        <f>A1191+500</f>
        <v>5108500</v>
      </c>
      <c r="B1193" s="242"/>
      <c r="C1193" s="243" t="s">
        <v>1509</v>
      </c>
      <c r="D1193" s="243"/>
      <c r="E1193" s="636"/>
      <c r="F1193" s="375"/>
      <c r="G1193" s="375"/>
      <c r="H1193" s="244"/>
      <c r="I1193" s="244"/>
      <c r="J1193" s="244"/>
    </row>
    <row r="1194" spans="1:10" s="154" customFormat="1" ht="25.5" outlineLevel="3">
      <c r="A1194" s="246">
        <f>A1193+1</f>
        <v>5108501</v>
      </c>
      <c r="B1194" s="257"/>
      <c r="C1194" s="252" t="s">
        <v>1510</v>
      </c>
      <c r="D1194" s="258">
        <v>8</v>
      </c>
      <c r="E1194" s="639" t="s">
        <v>13</v>
      </c>
      <c r="F1194" s="376"/>
      <c r="G1194" s="376"/>
      <c r="H1194" s="254"/>
      <c r="I1194" s="254"/>
      <c r="J1194" s="254"/>
    </row>
    <row r="1195" spans="1:10" s="154" customFormat="1" ht="12.75" outlineLevel="3">
      <c r="A1195" s="246">
        <f>A1194+1</f>
        <v>5108502</v>
      </c>
      <c r="B1195" s="257"/>
      <c r="C1195" s="252" t="s">
        <v>1511</v>
      </c>
      <c r="D1195" s="258">
        <v>1</v>
      </c>
      <c r="E1195" s="639" t="s">
        <v>13</v>
      </c>
      <c r="F1195" s="376"/>
      <c r="G1195" s="376"/>
      <c r="H1195" s="254"/>
      <c r="I1195" s="254"/>
      <c r="J1195" s="254"/>
    </row>
    <row r="1196" spans="1:10" s="154" customFormat="1" ht="12.75" outlineLevel="3">
      <c r="A1196" s="246">
        <f>A1195+1</f>
        <v>5108503</v>
      </c>
      <c r="B1196" s="257"/>
      <c r="C1196" s="252" t="s">
        <v>1512</v>
      </c>
      <c r="D1196" s="258">
        <v>1</v>
      </c>
      <c r="E1196" s="639" t="s">
        <v>11</v>
      </c>
      <c r="F1196" s="376"/>
      <c r="G1196" s="376"/>
      <c r="H1196" s="254"/>
      <c r="I1196" s="254"/>
      <c r="J1196" s="254"/>
    </row>
    <row r="1197" spans="1:10" s="245" customFormat="1" ht="23.25" customHeight="1" outlineLevel="2">
      <c r="A1197" s="241">
        <f>A1193+500</f>
        <v>5109000</v>
      </c>
      <c r="B1197" s="242"/>
      <c r="C1197" s="243" t="s">
        <v>1513</v>
      </c>
      <c r="D1197" s="243"/>
      <c r="E1197" s="636"/>
      <c r="F1197" s="375"/>
      <c r="G1197" s="375"/>
      <c r="H1197" s="244"/>
      <c r="I1197" s="244"/>
      <c r="J1197" s="244"/>
    </row>
    <row r="1198" spans="1:10" s="154" customFormat="1" ht="38.25" outlineLevel="3">
      <c r="A1198" s="246">
        <f>A1197+1</f>
        <v>5109001</v>
      </c>
      <c r="B1198" s="257"/>
      <c r="C1198" s="252" t="s">
        <v>1514</v>
      </c>
      <c r="D1198" s="258">
        <v>1</v>
      </c>
      <c r="E1198" s="639" t="s">
        <v>13</v>
      </c>
      <c r="F1198" s="376"/>
      <c r="G1198" s="376"/>
      <c r="H1198" s="254"/>
      <c r="I1198" s="254"/>
      <c r="J1198" s="254"/>
    </row>
    <row r="1199" spans="1:10" s="154" customFormat="1" ht="25.5" outlineLevel="3">
      <c r="A1199" s="246">
        <f>A1198+1</f>
        <v>5109002</v>
      </c>
      <c r="B1199" s="257"/>
      <c r="C1199" s="252" t="s">
        <v>1515</v>
      </c>
      <c r="D1199" s="258">
        <v>2</v>
      </c>
      <c r="E1199" s="639" t="s">
        <v>13</v>
      </c>
      <c r="F1199" s="376"/>
      <c r="G1199" s="376"/>
      <c r="H1199" s="254"/>
      <c r="I1199" s="254"/>
      <c r="J1199" s="254"/>
    </row>
    <row r="1200" spans="1:10" s="154" customFormat="1" ht="12.75" outlineLevel="3">
      <c r="A1200" s="246">
        <f>A1199+1</f>
        <v>5109003</v>
      </c>
      <c r="B1200" s="257"/>
      <c r="C1200" s="252" t="s">
        <v>1516</v>
      </c>
      <c r="D1200" s="258">
        <v>2</v>
      </c>
      <c r="E1200" s="639" t="s">
        <v>13</v>
      </c>
      <c r="F1200" s="376"/>
      <c r="G1200" s="376"/>
      <c r="H1200" s="254"/>
      <c r="I1200" s="254"/>
      <c r="J1200" s="254"/>
    </row>
    <row r="1201" spans="1:10" s="154" customFormat="1" ht="25.5" outlineLevel="3">
      <c r="A1201" s="246">
        <f>A1200+1</f>
        <v>5109004</v>
      </c>
      <c r="B1201" s="257"/>
      <c r="C1201" s="252" t="s">
        <v>1517</v>
      </c>
      <c r="D1201" s="258">
        <v>1</v>
      </c>
      <c r="E1201" s="639" t="s">
        <v>13</v>
      </c>
      <c r="F1201" s="376"/>
      <c r="G1201" s="376"/>
      <c r="H1201" s="254"/>
      <c r="I1201" s="254"/>
      <c r="J1201" s="254"/>
    </row>
    <row r="1202" spans="1:10" s="245" customFormat="1" ht="23.25" customHeight="1" outlineLevel="2">
      <c r="A1202" s="241">
        <f>A1197+500</f>
        <v>5109500</v>
      </c>
      <c r="B1202" s="242"/>
      <c r="C1202" s="243" t="s">
        <v>1518</v>
      </c>
      <c r="D1202" s="243"/>
      <c r="E1202" s="636"/>
      <c r="F1202" s="375"/>
      <c r="G1202" s="375"/>
      <c r="H1202" s="244"/>
      <c r="I1202" s="244"/>
      <c r="J1202" s="244"/>
    </row>
    <row r="1203" spans="1:10" s="154" customFormat="1" ht="38.25" outlineLevel="3">
      <c r="A1203" s="246">
        <f>A1202+1</f>
        <v>5109501</v>
      </c>
      <c r="B1203" s="257"/>
      <c r="C1203" s="252" t="s">
        <v>1519</v>
      </c>
      <c r="D1203" s="258">
        <v>6</v>
      </c>
      <c r="E1203" s="639" t="s">
        <v>13</v>
      </c>
      <c r="F1203" s="376"/>
      <c r="G1203" s="376"/>
      <c r="H1203" s="254"/>
      <c r="I1203" s="254"/>
      <c r="J1203" s="254"/>
    </row>
    <row r="1204" spans="1:10" s="154" customFormat="1" ht="25.5" outlineLevel="3">
      <c r="A1204" s="246">
        <f>A1203+1</f>
        <v>5109502</v>
      </c>
      <c r="B1204" s="257"/>
      <c r="C1204" s="252" t="s">
        <v>1515</v>
      </c>
      <c r="D1204" s="258">
        <v>8</v>
      </c>
      <c r="E1204" s="639" t="s">
        <v>13</v>
      </c>
      <c r="F1204" s="376"/>
      <c r="G1204" s="376"/>
      <c r="H1204" s="254"/>
      <c r="I1204" s="254"/>
      <c r="J1204" s="254"/>
    </row>
    <row r="1205" spans="1:10" s="154" customFormat="1" ht="12.75" outlineLevel="3">
      <c r="A1205" s="246">
        <f>A1204+1</f>
        <v>5109503</v>
      </c>
      <c r="B1205" s="257"/>
      <c r="C1205" s="252" t="s">
        <v>1516</v>
      </c>
      <c r="D1205" s="258">
        <v>6</v>
      </c>
      <c r="E1205" s="639" t="s">
        <v>13</v>
      </c>
      <c r="F1205" s="376"/>
      <c r="G1205" s="376"/>
      <c r="H1205" s="254"/>
      <c r="I1205" s="254"/>
      <c r="J1205" s="254"/>
    </row>
    <row r="1206" spans="1:10" s="154" customFormat="1" ht="25.5" outlineLevel="3">
      <c r="A1206" s="246">
        <f>A1205+1</f>
        <v>5109504</v>
      </c>
      <c r="B1206" s="257"/>
      <c r="C1206" s="252" t="s">
        <v>1517</v>
      </c>
      <c r="D1206" s="258">
        <v>6</v>
      </c>
      <c r="E1206" s="639" t="s">
        <v>13</v>
      </c>
      <c r="F1206" s="376"/>
      <c r="G1206" s="376"/>
      <c r="H1206" s="254"/>
      <c r="I1206" s="254"/>
      <c r="J1206" s="254"/>
    </row>
    <row r="1207" spans="1:10" s="154" customFormat="1" ht="12.75" outlineLevel="3">
      <c r="A1207" s="246">
        <f>A1206+1</f>
        <v>5109505</v>
      </c>
      <c r="B1207" s="257"/>
      <c r="C1207" s="252" t="s">
        <v>1520</v>
      </c>
      <c r="D1207" s="258">
        <v>1</v>
      </c>
      <c r="E1207" s="639" t="s">
        <v>13</v>
      </c>
      <c r="F1207" s="376"/>
      <c r="G1207" s="376"/>
      <c r="H1207" s="254"/>
      <c r="I1207" s="254"/>
      <c r="J1207" s="254"/>
    </row>
    <row r="1208" spans="1:10" s="245" customFormat="1" ht="23.25" customHeight="1" outlineLevel="2">
      <c r="A1208" s="241">
        <f>A1202+500</f>
        <v>5110000</v>
      </c>
      <c r="B1208" s="242"/>
      <c r="C1208" s="243" t="s">
        <v>1521</v>
      </c>
      <c r="D1208" s="243"/>
      <c r="E1208" s="636"/>
      <c r="F1208" s="375"/>
      <c r="G1208" s="375"/>
      <c r="H1208" s="244"/>
      <c r="I1208" s="244"/>
      <c r="J1208" s="244"/>
    </row>
    <row r="1209" spans="1:10" s="154" customFormat="1" ht="25.5" outlineLevel="3">
      <c r="A1209" s="259">
        <f>A1208+1</f>
        <v>5110001</v>
      </c>
      <c r="B1209" s="260"/>
      <c r="C1209" s="261" t="s">
        <v>1522</v>
      </c>
      <c r="D1209" s="262">
        <v>400</v>
      </c>
      <c r="E1209" s="640" t="s">
        <v>13</v>
      </c>
      <c r="F1209" s="377"/>
      <c r="G1209" s="377"/>
      <c r="H1209" s="263"/>
      <c r="I1209" s="263"/>
      <c r="J1209" s="263"/>
    </row>
    <row r="1210" spans="1:10" s="154" customFormat="1" ht="12.75" outlineLevel="3">
      <c r="A1210" s="264">
        <f>A1209+1</f>
        <v>5110002</v>
      </c>
      <c r="B1210" s="265"/>
      <c r="C1210" s="266" t="s">
        <v>1523</v>
      </c>
      <c r="D1210" s="267">
        <v>48</v>
      </c>
      <c r="E1210" s="641" t="s">
        <v>13</v>
      </c>
      <c r="F1210" s="378"/>
      <c r="G1210" s="378"/>
      <c r="H1210" s="268"/>
      <c r="I1210" s="268"/>
      <c r="J1210" s="268"/>
    </row>
    <row r="1211" spans="1:10" s="154" customFormat="1" ht="12.75" outlineLevel="3">
      <c r="A1211" s="264">
        <f>A1210+1</f>
        <v>5110003</v>
      </c>
      <c r="B1211" s="265"/>
      <c r="C1211" s="266" t="s">
        <v>1524</v>
      </c>
      <c r="D1211" s="267">
        <v>6</v>
      </c>
      <c r="E1211" s="641" t="s">
        <v>13</v>
      </c>
      <c r="F1211" s="378"/>
      <c r="G1211" s="378"/>
      <c r="H1211" s="268"/>
      <c r="I1211" s="268"/>
      <c r="J1211" s="268"/>
    </row>
    <row r="1212" spans="1:10" s="154" customFormat="1" ht="12.75" outlineLevel="3">
      <c r="A1212" s="431">
        <f>A1211+1</f>
        <v>5110004</v>
      </c>
      <c r="B1212" s="432"/>
      <c r="C1212" s="433" t="s">
        <v>2442</v>
      </c>
      <c r="D1212" s="434">
        <v>1</v>
      </c>
      <c r="E1212" s="642" t="s">
        <v>11</v>
      </c>
      <c r="F1212" s="435"/>
      <c r="G1212" s="435"/>
      <c r="H1212" s="436"/>
      <c r="I1212" s="436"/>
      <c r="J1212" s="436"/>
    </row>
    <row r="1213" spans="1:10" s="154" customFormat="1" ht="25.5" outlineLevel="3">
      <c r="A1213" s="431">
        <f>A1212+1</f>
        <v>5110005</v>
      </c>
      <c r="B1213" s="432"/>
      <c r="C1213" s="437" t="s">
        <v>1525</v>
      </c>
      <c r="D1213" s="434">
        <v>1</v>
      </c>
      <c r="E1213" s="642" t="s">
        <v>11</v>
      </c>
      <c r="F1213" s="435"/>
      <c r="G1213" s="435"/>
      <c r="H1213" s="436"/>
      <c r="I1213" s="436"/>
      <c r="J1213" s="436"/>
    </row>
    <row r="1214" spans="1:10" s="240" customFormat="1" ht="21" customHeight="1" outlineLevel="1">
      <c r="A1214" s="236">
        <f>A1098+100000</f>
        <v>5200000</v>
      </c>
      <c r="B1214" s="237"/>
      <c r="C1214" s="238" t="s">
        <v>1526</v>
      </c>
      <c r="D1214" s="237"/>
      <c r="E1214" s="635"/>
      <c r="F1214" s="374"/>
      <c r="G1214" s="374"/>
      <c r="H1214" s="239"/>
      <c r="I1214" s="239"/>
      <c r="J1214" s="239"/>
    </row>
    <row r="1215" spans="1:10" s="245" customFormat="1" ht="23.25" customHeight="1" outlineLevel="2">
      <c r="A1215" s="241">
        <f>A1214+1000</f>
        <v>5201000</v>
      </c>
      <c r="B1215" s="242"/>
      <c r="C1215" s="243" t="s">
        <v>1527</v>
      </c>
      <c r="D1215" s="243"/>
      <c r="E1215" s="636"/>
      <c r="F1215" s="375"/>
      <c r="G1215" s="375"/>
      <c r="H1215" s="244"/>
      <c r="I1215" s="244"/>
      <c r="J1215" s="244"/>
    </row>
    <row r="1216" spans="1:10" s="154" customFormat="1" ht="63.75" outlineLevel="3">
      <c r="A1216" s="246">
        <f t="shared" ref="A1216:A1228" si="37">A1215+1</f>
        <v>5201001</v>
      </c>
      <c r="B1216" s="269"/>
      <c r="C1216" s="269" t="s">
        <v>1528</v>
      </c>
      <c r="D1216" s="258">
        <v>1</v>
      </c>
      <c r="E1216" s="643" t="s">
        <v>11</v>
      </c>
      <c r="F1216" s="376"/>
      <c r="G1216" s="376"/>
      <c r="H1216" s="254"/>
      <c r="I1216" s="254"/>
      <c r="J1216" s="254"/>
    </row>
    <row r="1217" spans="1:10" s="154" customFormat="1" ht="12.75" outlineLevel="3">
      <c r="A1217" s="246">
        <f t="shared" si="37"/>
        <v>5201002</v>
      </c>
      <c r="B1217" s="269"/>
      <c r="C1217" s="269" t="s">
        <v>1529</v>
      </c>
      <c r="D1217" s="258">
        <v>4</v>
      </c>
      <c r="E1217" s="643" t="s">
        <v>13</v>
      </c>
      <c r="F1217" s="376"/>
      <c r="G1217" s="376"/>
      <c r="H1217" s="254"/>
      <c r="I1217" s="254"/>
      <c r="J1217" s="254"/>
    </row>
    <row r="1218" spans="1:10" s="154" customFormat="1" ht="51" outlineLevel="3">
      <c r="A1218" s="246">
        <f t="shared" si="37"/>
        <v>5201003</v>
      </c>
      <c r="B1218" s="269"/>
      <c r="C1218" s="269" t="s">
        <v>1530</v>
      </c>
      <c r="D1218" s="258">
        <v>9</v>
      </c>
      <c r="E1218" s="643" t="s">
        <v>13</v>
      </c>
      <c r="F1218" s="376"/>
      <c r="G1218" s="376"/>
      <c r="H1218" s="254"/>
      <c r="I1218" s="254"/>
      <c r="J1218" s="254"/>
    </row>
    <row r="1219" spans="1:10" s="154" customFormat="1" ht="25.5" outlineLevel="3">
      <c r="A1219" s="246">
        <f t="shared" si="37"/>
        <v>5201004</v>
      </c>
      <c r="B1219" s="269"/>
      <c r="C1219" s="269" t="s">
        <v>1531</v>
      </c>
      <c r="D1219" s="258">
        <v>1</v>
      </c>
      <c r="E1219" s="643" t="s">
        <v>13</v>
      </c>
      <c r="F1219" s="376"/>
      <c r="G1219" s="376"/>
      <c r="H1219" s="254"/>
      <c r="I1219" s="254"/>
      <c r="J1219" s="254"/>
    </row>
    <row r="1220" spans="1:10" s="154" customFormat="1" ht="38.25" outlineLevel="3">
      <c r="A1220" s="246">
        <f t="shared" si="37"/>
        <v>5201005</v>
      </c>
      <c r="B1220" s="269"/>
      <c r="C1220" s="269" t="s">
        <v>1532</v>
      </c>
      <c r="D1220" s="258">
        <v>62</v>
      </c>
      <c r="E1220" s="643" t="s">
        <v>13</v>
      </c>
      <c r="F1220" s="376"/>
      <c r="G1220" s="376"/>
      <c r="H1220" s="254"/>
      <c r="I1220" s="254"/>
      <c r="J1220" s="254"/>
    </row>
    <row r="1221" spans="1:10" s="154" customFormat="1" ht="12.75" outlineLevel="3">
      <c r="A1221" s="246">
        <f t="shared" si="37"/>
        <v>5201006</v>
      </c>
      <c r="B1221" s="269"/>
      <c r="C1221" s="269" t="s">
        <v>1533</v>
      </c>
      <c r="D1221" s="258">
        <v>1</v>
      </c>
      <c r="E1221" s="643" t="s">
        <v>13</v>
      </c>
      <c r="F1221" s="376"/>
      <c r="G1221" s="376"/>
      <c r="H1221" s="254"/>
      <c r="I1221" s="254"/>
      <c r="J1221" s="254"/>
    </row>
    <row r="1222" spans="1:10" s="154" customFormat="1" ht="12.75" outlineLevel="3">
      <c r="A1222" s="246">
        <f t="shared" si="37"/>
        <v>5201007</v>
      </c>
      <c r="B1222" s="269"/>
      <c r="C1222" s="269" t="s">
        <v>1534</v>
      </c>
      <c r="D1222" s="258">
        <v>9</v>
      </c>
      <c r="E1222" s="643" t="s">
        <v>13</v>
      </c>
      <c r="F1222" s="376"/>
      <c r="G1222" s="376"/>
      <c r="H1222" s="254"/>
      <c r="I1222" s="254"/>
      <c r="J1222" s="254"/>
    </row>
    <row r="1223" spans="1:10" s="154" customFormat="1" ht="12.75" outlineLevel="3">
      <c r="A1223" s="246">
        <f t="shared" si="37"/>
        <v>5201008</v>
      </c>
      <c r="B1223" s="269"/>
      <c r="C1223" s="269" t="s">
        <v>1535</v>
      </c>
      <c r="D1223" s="258">
        <v>1</v>
      </c>
      <c r="E1223" s="643" t="s">
        <v>11</v>
      </c>
      <c r="F1223" s="376"/>
      <c r="G1223" s="376"/>
      <c r="H1223" s="254"/>
      <c r="I1223" s="254"/>
      <c r="J1223" s="254"/>
    </row>
    <row r="1224" spans="1:10" s="154" customFormat="1" ht="25.5" outlineLevel="3">
      <c r="A1224" s="246">
        <f t="shared" si="37"/>
        <v>5201009</v>
      </c>
      <c r="B1224" s="269"/>
      <c r="C1224" s="269" t="s">
        <v>1536</v>
      </c>
      <c r="D1224" s="258">
        <v>300</v>
      </c>
      <c r="E1224" s="643" t="s">
        <v>307</v>
      </c>
      <c r="F1224" s="376"/>
      <c r="G1224" s="376"/>
      <c r="H1224" s="254"/>
      <c r="I1224" s="254"/>
      <c r="J1224" s="254"/>
    </row>
    <row r="1225" spans="1:10" s="154" customFormat="1" ht="12.75" outlineLevel="3">
      <c r="A1225" s="246">
        <f t="shared" si="37"/>
        <v>5201010</v>
      </c>
      <c r="B1225" s="269"/>
      <c r="C1225" s="269" t="s">
        <v>1537</v>
      </c>
      <c r="D1225" s="258">
        <f>ROUNDUP((D1220+D1221)*60,-2)</f>
        <v>3800</v>
      </c>
      <c r="E1225" s="643" t="s">
        <v>307</v>
      </c>
      <c r="F1225" s="376"/>
      <c r="G1225" s="376"/>
      <c r="H1225" s="254"/>
      <c r="I1225" s="254"/>
      <c r="J1225" s="254"/>
    </row>
    <row r="1226" spans="1:10" s="154" customFormat="1" ht="12.75" outlineLevel="3">
      <c r="A1226" s="246">
        <f t="shared" si="37"/>
        <v>5201011</v>
      </c>
      <c r="B1226" s="269"/>
      <c r="C1226" s="269" t="s">
        <v>1538</v>
      </c>
      <c r="D1226" s="258">
        <v>120</v>
      </c>
      <c r="E1226" s="643" t="s">
        <v>307</v>
      </c>
      <c r="F1226" s="376"/>
      <c r="G1226" s="376"/>
      <c r="H1226" s="254"/>
      <c r="I1226" s="254"/>
      <c r="J1226" s="254"/>
    </row>
    <row r="1227" spans="1:10" s="154" customFormat="1" ht="12.75" outlineLevel="3">
      <c r="A1227" s="246">
        <f t="shared" si="37"/>
        <v>5201012</v>
      </c>
      <c r="B1227" s="269"/>
      <c r="C1227" s="269" t="s">
        <v>1539</v>
      </c>
      <c r="D1227" s="258">
        <v>1</v>
      </c>
      <c r="E1227" s="643" t="s">
        <v>11</v>
      </c>
      <c r="F1227" s="376"/>
      <c r="G1227" s="376"/>
      <c r="H1227" s="254"/>
      <c r="I1227" s="254"/>
      <c r="J1227" s="254"/>
    </row>
    <row r="1228" spans="1:10" s="154" customFormat="1" ht="25.5" outlineLevel="3">
      <c r="A1228" s="246">
        <f t="shared" si="37"/>
        <v>5201013</v>
      </c>
      <c r="B1228" s="269"/>
      <c r="C1228" s="269" t="s">
        <v>2443</v>
      </c>
      <c r="D1228" s="258">
        <v>1</v>
      </c>
      <c r="E1228" s="643" t="s">
        <v>11</v>
      </c>
      <c r="F1228" s="376"/>
      <c r="G1228" s="376"/>
      <c r="H1228" s="254"/>
      <c r="I1228" s="254"/>
      <c r="J1228" s="254"/>
    </row>
    <row r="1229" spans="1:10" s="245" customFormat="1" ht="23.25" customHeight="1" outlineLevel="2">
      <c r="A1229" s="241">
        <f>A1215+1000</f>
        <v>5202000</v>
      </c>
      <c r="B1229" s="242"/>
      <c r="C1229" s="243" t="s">
        <v>1540</v>
      </c>
      <c r="D1229" s="243"/>
      <c r="E1229" s="636"/>
      <c r="F1229" s="375"/>
      <c r="G1229" s="375"/>
      <c r="H1229" s="244"/>
      <c r="I1229" s="244"/>
      <c r="J1229" s="244"/>
    </row>
    <row r="1230" spans="1:10" s="154" customFormat="1" ht="25.5" outlineLevel="3">
      <c r="A1230" s="246">
        <f t="shared" ref="A1230:A1235" si="38">A1229+1</f>
        <v>5202001</v>
      </c>
      <c r="B1230" s="269"/>
      <c r="C1230" s="269" t="s">
        <v>1541</v>
      </c>
      <c r="D1230" s="258">
        <v>5</v>
      </c>
      <c r="E1230" s="639" t="s">
        <v>13</v>
      </c>
      <c r="F1230" s="376"/>
      <c r="G1230" s="376"/>
      <c r="H1230" s="254"/>
      <c r="I1230" s="254"/>
      <c r="J1230" s="254"/>
    </row>
    <row r="1231" spans="1:10" s="154" customFormat="1" ht="12.75" outlineLevel="3">
      <c r="A1231" s="246">
        <f t="shared" si="38"/>
        <v>5202002</v>
      </c>
      <c r="B1231" s="269"/>
      <c r="C1231" s="269" t="s">
        <v>1542</v>
      </c>
      <c r="D1231" s="258">
        <v>2</v>
      </c>
      <c r="E1231" s="639" t="s">
        <v>13</v>
      </c>
      <c r="F1231" s="376"/>
      <c r="G1231" s="376"/>
      <c r="H1231" s="254"/>
      <c r="I1231" s="254"/>
      <c r="J1231" s="254"/>
    </row>
    <row r="1232" spans="1:10" s="154" customFormat="1" ht="12.75" outlineLevel="3">
      <c r="A1232" s="246">
        <f t="shared" si="38"/>
        <v>5202003</v>
      </c>
      <c r="B1232" s="269"/>
      <c r="C1232" s="269" t="s">
        <v>1543</v>
      </c>
      <c r="D1232" s="258">
        <v>5</v>
      </c>
      <c r="E1232" s="639" t="s">
        <v>13</v>
      </c>
      <c r="F1232" s="376"/>
      <c r="G1232" s="376"/>
      <c r="H1232" s="254"/>
      <c r="I1232" s="254"/>
      <c r="J1232" s="254"/>
    </row>
    <row r="1233" spans="1:10" s="154" customFormat="1" ht="25.5" outlineLevel="3">
      <c r="A1233" s="246">
        <f t="shared" si="38"/>
        <v>5202004</v>
      </c>
      <c r="B1233" s="269"/>
      <c r="C1233" s="269" t="s">
        <v>1544</v>
      </c>
      <c r="D1233" s="258">
        <v>5</v>
      </c>
      <c r="E1233" s="639" t="s">
        <v>13</v>
      </c>
      <c r="F1233" s="376"/>
      <c r="G1233" s="376"/>
      <c r="H1233" s="254"/>
      <c r="I1233" s="254"/>
      <c r="J1233" s="254"/>
    </row>
    <row r="1234" spans="1:10" s="154" customFormat="1" ht="12.75" outlineLevel="3">
      <c r="A1234" s="246">
        <f t="shared" si="38"/>
        <v>5202005</v>
      </c>
      <c r="B1234" s="269"/>
      <c r="C1234" s="269" t="s">
        <v>1545</v>
      </c>
      <c r="D1234" s="258">
        <v>1</v>
      </c>
      <c r="E1234" s="639" t="s">
        <v>13</v>
      </c>
      <c r="F1234" s="376"/>
      <c r="G1234" s="376"/>
      <c r="H1234" s="254"/>
      <c r="I1234" s="254"/>
      <c r="J1234" s="254"/>
    </row>
    <row r="1235" spans="1:10" s="154" customFormat="1" ht="12.75" outlineLevel="3">
      <c r="A1235" s="246">
        <f t="shared" si="38"/>
        <v>5202006</v>
      </c>
      <c r="B1235" s="269"/>
      <c r="C1235" s="269" t="s">
        <v>1546</v>
      </c>
      <c r="D1235" s="258">
        <v>1</v>
      </c>
      <c r="E1235" s="643" t="s">
        <v>11</v>
      </c>
      <c r="F1235" s="376"/>
      <c r="G1235" s="376"/>
      <c r="H1235" s="254"/>
      <c r="I1235" s="254"/>
      <c r="J1235" s="254"/>
    </row>
    <row r="1236" spans="1:10" s="240" customFormat="1" ht="21" customHeight="1" outlineLevel="1">
      <c r="A1236" s="236">
        <f>A1214+100000</f>
        <v>5300000</v>
      </c>
      <c r="B1236" s="237"/>
      <c r="C1236" s="238" t="s">
        <v>1547</v>
      </c>
      <c r="D1236" s="237"/>
      <c r="E1236" s="635"/>
      <c r="F1236" s="374"/>
      <c r="G1236" s="374"/>
      <c r="H1236" s="239"/>
      <c r="I1236" s="239"/>
      <c r="J1236" s="239"/>
    </row>
    <row r="1237" spans="1:10" s="245" customFormat="1" ht="23.25" customHeight="1" outlineLevel="2">
      <c r="A1237" s="241">
        <f>A1236+1000</f>
        <v>5301000</v>
      </c>
      <c r="B1237" s="242"/>
      <c r="C1237" s="243" t="s">
        <v>1548</v>
      </c>
      <c r="D1237" s="243"/>
      <c r="E1237" s="636"/>
      <c r="F1237" s="375"/>
      <c r="G1237" s="375"/>
      <c r="H1237" s="244"/>
      <c r="I1237" s="244"/>
      <c r="J1237" s="244"/>
    </row>
    <row r="1238" spans="1:10" s="154" customFormat="1" ht="12.75" outlineLevel="3">
      <c r="A1238" s="246">
        <f t="shared" ref="A1238:A1296" si="39">A1237+1</f>
        <v>5301001</v>
      </c>
      <c r="B1238" s="269"/>
      <c r="C1238" s="269" t="s">
        <v>1682</v>
      </c>
      <c r="D1238" s="258">
        <v>7</v>
      </c>
      <c r="E1238" s="639" t="s">
        <v>13</v>
      </c>
      <c r="F1238" s="376"/>
      <c r="G1238" s="376"/>
      <c r="H1238" s="254"/>
      <c r="I1238" s="254"/>
      <c r="J1238" s="254"/>
    </row>
    <row r="1239" spans="1:10" s="154" customFormat="1" ht="12.75" outlineLevel="3">
      <c r="A1239" s="246">
        <f t="shared" si="39"/>
        <v>5301002</v>
      </c>
      <c r="B1239" s="269"/>
      <c r="C1239" s="269" t="s">
        <v>1683</v>
      </c>
      <c r="D1239" s="258">
        <v>7</v>
      </c>
      <c r="E1239" s="639" t="s">
        <v>13</v>
      </c>
      <c r="F1239" s="376"/>
      <c r="G1239" s="376"/>
      <c r="H1239" s="254"/>
      <c r="I1239" s="254"/>
      <c r="J1239" s="254"/>
    </row>
    <row r="1240" spans="1:10" s="154" customFormat="1" ht="25.5" outlineLevel="3">
      <c r="A1240" s="246">
        <f t="shared" si="39"/>
        <v>5301003</v>
      </c>
      <c r="B1240" s="269"/>
      <c r="C1240" s="269" t="s">
        <v>2058</v>
      </c>
      <c r="D1240" s="258">
        <v>7</v>
      </c>
      <c r="E1240" s="639" t="s">
        <v>13</v>
      </c>
      <c r="F1240" s="376"/>
      <c r="G1240" s="376"/>
      <c r="H1240" s="254"/>
      <c r="I1240" s="254"/>
      <c r="J1240" s="254"/>
    </row>
    <row r="1241" spans="1:10" s="154" customFormat="1" ht="12.75" outlineLevel="3">
      <c r="A1241" s="246">
        <f t="shared" si="39"/>
        <v>5301004</v>
      </c>
      <c r="B1241" s="269"/>
      <c r="C1241" s="269" t="s">
        <v>1684</v>
      </c>
      <c r="D1241" s="258">
        <v>51</v>
      </c>
      <c r="E1241" s="639" t="s">
        <v>13</v>
      </c>
      <c r="F1241" s="376"/>
      <c r="G1241" s="376"/>
      <c r="H1241" s="254"/>
      <c r="I1241" s="254"/>
      <c r="J1241" s="254"/>
    </row>
    <row r="1242" spans="1:10" s="154" customFormat="1" ht="12.75" outlineLevel="3">
      <c r="A1242" s="246">
        <f t="shared" si="39"/>
        <v>5301005</v>
      </c>
      <c r="B1242" s="269"/>
      <c r="C1242" s="269" t="s">
        <v>1683</v>
      </c>
      <c r="D1242" s="258">
        <v>51</v>
      </c>
      <c r="E1242" s="639" t="s">
        <v>13</v>
      </c>
      <c r="F1242" s="376"/>
      <c r="G1242" s="376"/>
      <c r="H1242" s="254"/>
      <c r="I1242" s="254"/>
      <c r="J1242" s="254"/>
    </row>
    <row r="1243" spans="1:10" s="154" customFormat="1" ht="25.5" outlineLevel="3">
      <c r="A1243" s="246">
        <f t="shared" si="39"/>
        <v>5301006</v>
      </c>
      <c r="B1243" s="269"/>
      <c r="C1243" s="269" t="s">
        <v>2058</v>
      </c>
      <c r="D1243" s="258">
        <v>51</v>
      </c>
      <c r="E1243" s="639" t="s">
        <v>13</v>
      </c>
      <c r="F1243" s="376"/>
      <c r="G1243" s="376"/>
      <c r="H1243" s="254"/>
      <c r="I1243" s="254"/>
      <c r="J1243" s="254"/>
    </row>
    <row r="1244" spans="1:10" s="154" customFormat="1" ht="12.75" outlineLevel="3">
      <c r="A1244" s="246">
        <f t="shared" si="39"/>
        <v>5301007</v>
      </c>
      <c r="B1244" s="269"/>
      <c r="C1244" s="269" t="s">
        <v>2059</v>
      </c>
      <c r="D1244" s="258">
        <v>70</v>
      </c>
      <c r="E1244" s="639" t="s">
        <v>13</v>
      </c>
      <c r="F1244" s="376"/>
      <c r="G1244" s="376"/>
      <c r="H1244" s="254"/>
      <c r="I1244" s="254"/>
      <c r="J1244" s="254"/>
    </row>
    <row r="1245" spans="1:10" s="154" customFormat="1" ht="25.5" outlineLevel="3">
      <c r="A1245" s="246">
        <f t="shared" si="39"/>
        <v>5301008</v>
      </c>
      <c r="B1245" s="269"/>
      <c r="C1245" s="269" t="s">
        <v>1689</v>
      </c>
      <c r="D1245" s="258">
        <v>46</v>
      </c>
      <c r="E1245" s="639" t="s">
        <v>13</v>
      </c>
      <c r="F1245" s="376"/>
      <c r="G1245" s="376"/>
      <c r="H1245" s="254"/>
      <c r="I1245" s="254"/>
      <c r="J1245" s="254"/>
    </row>
    <row r="1246" spans="1:10" s="154" customFormat="1" ht="12.75" outlineLevel="3">
      <c r="A1246" s="246">
        <f t="shared" si="39"/>
        <v>5301009</v>
      </c>
      <c r="B1246" s="269"/>
      <c r="C1246" s="269" t="s">
        <v>1553</v>
      </c>
      <c r="D1246" s="258">
        <v>46</v>
      </c>
      <c r="E1246" s="639" t="s">
        <v>13</v>
      </c>
      <c r="F1246" s="376"/>
      <c r="G1246" s="376"/>
      <c r="H1246" s="254"/>
      <c r="I1246" s="254"/>
      <c r="J1246" s="254"/>
    </row>
    <row r="1247" spans="1:10" s="154" customFormat="1" ht="51" outlineLevel="3">
      <c r="A1247" s="246">
        <f t="shared" si="39"/>
        <v>5301010</v>
      </c>
      <c r="B1247" s="269"/>
      <c r="C1247" s="269" t="s">
        <v>1554</v>
      </c>
      <c r="D1247" s="258">
        <v>46</v>
      </c>
      <c r="E1247" s="639" t="s">
        <v>13</v>
      </c>
      <c r="F1247" s="376"/>
      <c r="G1247" s="376"/>
      <c r="H1247" s="254"/>
      <c r="I1247" s="254"/>
      <c r="J1247" s="254"/>
    </row>
    <row r="1248" spans="1:10" s="154" customFormat="1" ht="12.75" outlineLevel="3">
      <c r="A1248" s="246">
        <f t="shared" si="39"/>
        <v>5301011</v>
      </c>
      <c r="B1248" s="269"/>
      <c r="C1248" s="269" t="s">
        <v>1555</v>
      </c>
      <c r="D1248" s="258">
        <v>46</v>
      </c>
      <c r="E1248" s="639" t="s">
        <v>13</v>
      </c>
      <c r="F1248" s="376"/>
      <c r="G1248" s="376"/>
      <c r="H1248" s="254"/>
      <c r="I1248" s="254"/>
      <c r="J1248" s="254"/>
    </row>
    <row r="1249" spans="1:10" s="154" customFormat="1" ht="12.75" outlineLevel="3">
      <c r="A1249" s="246">
        <f t="shared" si="39"/>
        <v>5301012</v>
      </c>
      <c r="B1249" s="269"/>
      <c r="C1249" s="269" t="s">
        <v>1690</v>
      </c>
      <c r="D1249" s="258">
        <v>25</v>
      </c>
      <c r="E1249" s="639" t="s">
        <v>13</v>
      </c>
      <c r="F1249" s="376"/>
      <c r="G1249" s="376"/>
      <c r="H1249" s="254"/>
      <c r="I1249" s="254"/>
      <c r="J1249" s="254"/>
    </row>
    <row r="1250" spans="1:10" s="245" customFormat="1" ht="23.25" customHeight="1" outlineLevel="2">
      <c r="A1250" s="241">
        <f>A1237+1000</f>
        <v>5302000</v>
      </c>
      <c r="B1250" s="242"/>
      <c r="C1250" s="243" t="s">
        <v>1556</v>
      </c>
      <c r="D1250" s="243"/>
      <c r="E1250" s="636"/>
      <c r="F1250" s="375"/>
      <c r="G1250" s="375"/>
      <c r="H1250" s="244"/>
      <c r="I1250" s="244"/>
      <c r="J1250" s="244"/>
    </row>
    <row r="1251" spans="1:10" s="154" customFormat="1" ht="12.75" outlineLevel="3">
      <c r="A1251" s="246">
        <f t="shared" si="39"/>
        <v>5302001</v>
      </c>
      <c r="B1251" s="269"/>
      <c r="C1251" s="269" t="s">
        <v>1551</v>
      </c>
      <c r="D1251" s="258">
        <v>2</v>
      </c>
      <c r="E1251" s="639" t="s">
        <v>13</v>
      </c>
      <c r="F1251" s="376"/>
      <c r="G1251" s="376"/>
      <c r="H1251" s="254"/>
      <c r="I1251" s="254"/>
      <c r="J1251" s="254"/>
    </row>
    <row r="1252" spans="1:10" s="154" customFormat="1" ht="12.75" outlineLevel="3">
      <c r="A1252" s="246">
        <f t="shared" si="39"/>
        <v>5302002</v>
      </c>
      <c r="B1252" s="269"/>
      <c r="C1252" s="269" t="s">
        <v>1557</v>
      </c>
      <c r="D1252" s="258">
        <v>2</v>
      </c>
      <c r="E1252" s="639" t="s">
        <v>13</v>
      </c>
      <c r="F1252" s="376"/>
      <c r="G1252" s="376"/>
      <c r="H1252" s="254"/>
      <c r="I1252" s="254"/>
      <c r="J1252" s="254"/>
    </row>
    <row r="1253" spans="1:10" s="154" customFormat="1" ht="12.75" outlineLevel="3">
      <c r="A1253" s="246">
        <f t="shared" si="39"/>
        <v>5302003</v>
      </c>
      <c r="B1253" s="269"/>
      <c r="C1253" s="269" t="s">
        <v>1549</v>
      </c>
      <c r="D1253" s="258">
        <v>2</v>
      </c>
      <c r="E1253" s="639" t="s">
        <v>13</v>
      </c>
      <c r="F1253" s="376"/>
      <c r="G1253" s="376"/>
      <c r="H1253" s="254"/>
      <c r="I1253" s="254"/>
      <c r="J1253" s="254"/>
    </row>
    <row r="1254" spans="1:10" s="154" customFormat="1" ht="25.5" outlineLevel="3">
      <c r="A1254" s="246">
        <f t="shared" si="39"/>
        <v>5302004</v>
      </c>
      <c r="B1254" s="269"/>
      <c r="C1254" s="269" t="s">
        <v>1550</v>
      </c>
      <c r="D1254" s="258">
        <v>2</v>
      </c>
      <c r="E1254" s="639" t="s">
        <v>13</v>
      </c>
      <c r="F1254" s="376"/>
      <c r="G1254" s="376"/>
      <c r="H1254" s="254"/>
      <c r="I1254" s="254"/>
      <c r="J1254" s="254"/>
    </row>
    <row r="1255" spans="1:10" s="154" customFormat="1" ht="12.75" outlineLevel="3">
      <c r="A1255" s="246">
        <f t="shared" si="39"/>
        <v>5302005</v>
      </c>
      <c r="B1255" s="269"/>
      <c r="C1255" s="269" t="s">
        <v>1552</v>
      </c>
      <c r="D1255" s="258">
        <v>2</v>
      </c>
      <c r="E1255" s="639" t="s">
        <v>13</v>
      </c>
      <c r="F1255" s="376"/>
      <c r="G1255" s="376"/>
      <c r="H1255" s="254"/>
      <c r="I1255" s="254"/>
      <c r="J1255" s="254"/>
    </row>
    <row r="1256" spans="1:10" s="245" customFormat="1" ht="23.25" customHeight="1" outlineLevel="2">
      <c r="A1256" s="241">
        <f>A1250+1000</f>
        <v>5303000</v>
      </c>
      <c r="B1256" s="242"/>
      <c r="C1256" s="243" t="s">
        <v>1558</v>
      </c>
      <c r="D1256" s="243"/>
      <c r="E1256" s="636"/>
      <c r="F1256" s="375"/>
      <c r="G1256" s="375"/>
      <c r="H1256" s="244"/>
      <c r="I1256" s="244"/>
      <c r="J1256" s="244"/>
    </row>
    <row r="1257" spans="1:10" s="154" customFormat="1" ht="12.75" outlineLevel="3">
      <c r="A1257" s="246">
        <f t="shared" si="39"/>
        <v>5303001</v>
      </c>
      <c r="B1257" s="269"/>
      <c r="C1257" s="269" t="s">
        <v>1682</v>
      </c>
      <c r="D1257" s="258">
        <v>1</v>
      </c>
      <c r="E1257" s="639" t="s">
        <v>13</v>
      </c>
      <c r="F1257" s="376"/>
      <c r="G1257" s="376"/>
      <c r="H1257" s="254"/>
      <c r="I1257" s="254"/>
      <c r="J1257" s="254"/>
    </row>
    <row r="1258" spans="1:10" s="154" customFormat="1" ht="12.75" outlineLevel="3">
      <c r="A1258" s="246">
        <f t="shared" si="39"/>
        <v>5303002</v>
      </c>
      <c r="B1258" s="269"/>
      <c r="C1258" s="269" t="s">
        <v>1683</v>
      </c>
      <c r="D1258" s="258">
        <v>1</v>
      </c>
      <c r="E1258" s="639" t="s">
        <v>13</v>
      </c>
      <c r="F1258" s="376"/>
      <c r="G1258" s="376"/>
      <c r="H1258" s="254"/>
      <c r="I1258" s="254"/>
      <c r="J1258" s="254"/>
    </row>
    <row r="1259" spans="1:10" s="154" customFormat="1" ht="25.5" outlineLevel="3">
      <c r="A1259" s="246">
        <f t="shared" si="39"/>
        <v>5303003</v>
      </c>
      <c r="B1259" s="269"/>
      <c r="C1259" s="269" t="s">
        <v>2058</v>
      </c>
      <c r="D1259" s="258">
        <v>1</v>
      </c>
      <c r="E1259" s="639" t="s">
        <v>13</v>
      </c>
      <c r="F1259" s="376"/>
      <c r="G1259" s="376"/>
      <c r="H1259" s="254"/>
      <c r="I1259" s="254"/>
      <c r="J1259" s="254"/>
    </row>
    <row r="1260" spans="1:10" s="154" customFormat="1" ht="12.75" outlineLevel="3">
      <c r="A1260" s="246">
        <f t="shared" si="39"/>
        <v>5303004</v>
      </c>
      <c r="B1260" s="269"/>
      <c r="C1260" s="269" t="s">
        <v>1684</v>
      </c>
      <c r="D1260" s="258">
        <v>3</v>
      </c>
      <c r="E1260" s="639" t="s">
        <v>13</v>
      </c>
      <c r="F1260" s="376"/>
      <c r="G1260" s="376"/>
      <c r="H1260" s="254"/>
      <c r="I1260" s="254"/>
      <c r="J1260" s="254"/>
    </row>
    <row r="1261" spans="1:10" s="154" customFormat="1" ht="12.75" outlineLevel="3">
      <c r="A1261" s="246">
        <f t="shared" si="39"/>
        <v>5303005</v>
      </c>
      <c r="B1261" s="269"/>
      <c r="C1261" s="269" t="s">
        <v>2059</v>
      </c>
      <c r="D1261" s="258">
        <v>5</v>
      </c>
      <c r="E1261" s="639" t="s">
        <v>13</v>
      </c>
      <c r="F1261" s="376"/>
      <c r="G1261" s="376"/>
      <c r="H1261" s="254"/>
      <c r="I1261" s="254"/>
      <c r="J1261" s="254"/>
    </row>
    <row r="1262" spans="1:10" s="154" customFormat="1" ht="25.5" outlineLevel="3">
      <c r="A1262" s="246">
        <f t="shared" si="39"/>
        <v>5303006</v>
      </c>
      <c r="B1262" s="269"/>
      <c r="C1262" s="269" t="s">
        <v>2060</v>
      </c>
      <c r="D1262" s="258">
        <v>5</v>
      </c>
      <c r="E1262" s="639" t="s">
        <v>13</v>
      </c>
      <c r="F1262" s="376"/>
      <c r="G1262" s="376"/>
      <c r="H1262" s="254"/>
      <c r="I1262" s="254"/>
      <c r="J1262" s="254"/>
    </row>
    <row r="1263" spans="1:10" s="154" customFormat="1" ht="12.75" outlineLevel="3">
      <c r="A1263" s="246">
        <f t="shared" si="39"/>
        <v>5303007</v>
      </c>
      <c r="B1263" s="269"/>
      <c r="C1263" s="269" t="s">
        <v>1559</v>
      </c>
      <c r="D1263" s="258">
        <v>3</v>
      </c>
      <c r="E1263" s="639" t="s">
        <v>13</v>
      </c>
      <c r="F1263" s="379"/>
      <c r="G1263" s="376"/>
      <c r="H1263" s="254"/>
      <c r="I1263" s="254"/>
      <c r="J1263" s="254"/>
    </row>
    <row r="1264" spans="1:10" s="154" customFormat="1" ht="12.75" outlineLevel="3">
      <c r="A1264" s="246">
        <f t="shared" si="39"/>
        <v>5303008</v>
      </c>
      <c r="B1264" s="269"/>
      <c r="C1264" s="269" t="s">
        <v>1685</v>
      </c>
      <c r="D1264" s="258">
        <v>1</v>
      </c>
      <c r="E1264" s="639" t="s">
        <v>13</v>
      </c>
      <c r="F1264" s="379"/>
      <c r="G1264" s="376"/>
      <c r="H1264" s="254"/>
      <c r="I1264" s="254"/>
      <c r="J1264" s="254"/>
    </row>
    <row r="1265" spans="1:10" s="154" customFormat="1" ht="12.75" outlineLevel="3">
      <c r="A1265" s="246">
        <f>A1264+1</f>
        <v>5303009</v>
      </c>
      <c r="B1265" s="269"/>
      <c r="C1265" s="269" t="s">
        <v>2061</v>
      </c>
      <c r="D1265" s="258">
        <v>1</v>
      </c>
      <c r="E1265" s="639" t="s">
        <v>13</v>
      </c>
      <c r="F1265" s="379"/>
      <c r="G1265" s="376"/>
      <c r="H1265" s="254"/>
      <c r="I1265" s="254"/>
      <c r="J1265" s="254"/>
    </row>
    <row r="1266" spans="1:10" s="154" customFormat="1" ht="12.75" outlineLevel="3">
      <c r="A1266" s="246">
        <f t="shared" si="39"/>
        <v>5303010</v>
      </c>
      <c r="B1266" s="269"/>
      <c r="C1266" s="269" t="s">
        <v>1686</v>
      </c>
      <c r="D1266" s="258">
        <v>1</v>
      </c>
      <c r="E1266" s="639" t="s">
        <v>13</v>
      </c>
      <c r="F1266" s="376"/>
      <c r="G1266" s="376"/>
      <c r="H1266" s="254"/>
      <c r="I1266" s="254"/>
      <c r="J1266" s="254"/>
    </row>
    <row r="1267" spans="1:10" s="154" customFormat="1" ht="12.75" outlineLevel="3">
      <c r="A1267" s="246">
        <f t="shared" si="39"/>
        <v>5303011</v>
      </c>
      <c r="B1267" s="269"/>
      <c r="C1267" s="269" t="s">
        <v>1687</v>
      </c>
      <c r="D1267" s="258">
        <v>12</v>
      </c>
      <c r="E1267" s="639" t="s">
        <v>13</v>
      </c>
      <c r="F1267" s="376"/>
      <c r="G1267" s="376"/>
      <c r="H1267" s="254"/>
      <c r="I1267" s="254"/>
      <c r="J1267" s="254"/>
    </row>
    <row r="1268" spans="1:10" s="154" customFormat="1" ht="12.75" outlineLevel="3">
      <c r="A1268" s="246">
        <f t="shared" si="39"/>
        <v>5303012</v>
      </c>
      <c r="B1268" s="269"/>
      <c r="C1268" s="269" t="s">
        <v>1688</v>
      </c>
      <c r="D1268" s="258">
        <v>200</v>
      </c>
      <c r="E1268" s="639" t="s">
        <v>13</v>
      </c>
      <c r="F1268" s="376"/>
      <c r="G1268" s="376"/>
      <c r="H1268" s="254"/>
      <c r="I1268" s="254"/>
      <c r="J1268" s="254"/>
    </row>
    <row r="1269" spans="1:10" s="154" customFormat="1" ht="25.5" outlineLevel="3">
      <c r="A1269" s="246">
        <f t="shared" si="39"/>
        <v>5303013</v>
      </c>
      <c r="B1269" s="269"/>
      <c r="C1269" s="269" t="s">
        <v>1560</v>
      </c>
      <c r="D1269" s="258">
        <v>1</v>
      </c>
      <c r="E1269" s="639" t="s">
        <v>13</v>
      </c>
      <c r="F1269" s="376"/>
      <c r="G1269" s="376"/>
      <c r="H1269" s="254"/>
      <c r="I1269" s="254"/>
      <c r="J1269" s="254"/>
    </row>
    <row r="1270" spans="1:10" s="245" customFormat="1" ht="23.25" customHeight="1" outlineLevel="2">
      <c r="A1270" s="241">
        <f>A1256+1000</f>
        <v>5304000</v>
      </c>
      <c r="B1270" s="242"/>
      <c r="C1270" s="243" t="s">
        <v>1561</v>
      </c>
      <c r="D1270" s="243"/>
      <c r="E1270" s="636"/>
      <c r="F1270" s="375"/>
      <c r="G1270" s="375"/>
      <c r="H1270" s="244"/>
      <c r="I1270" s="244"/>
      <c r="J1270" s="244"/>
    </row>
    <row r="1271" spans="1:10" s="154" customFormat="1" ht="12.75" outlineLevel="3">
      <c r="A1271" s="246">
        <f>A1270+1</f>
        <v>5304001</v>
      </c>
      <c r="B1271" s="269"/>
      <c r="C1271" s="269" t="s">
        <v>1562</v>
      </c>
      <c r="D1271" s="258">
        <v>1</v>
      </c>
      <c r="E1271" s="639" t="s">
        <v>11</v>
      </c>
      <c r="F1271" s="270"/>
      <c r="G1271" s="376"/>
      <c r="H1271" s="254"/>
      <c r="I1271" s="254"/>
      <c r="J1271" s="254"/>
    </row>
    <row r="1272" spans="1:10" s="154" customFormat="1" ht="12.75" outlineLevel="3">
      <c r="A1272" s="246">
        <f t="shared" si="39"/>
        <v>5304002</v>
      </c>
      <c r="B1272" s="269"/>
      <c r="C1272" s="269" t="s">
        <v>1563</v>
      </c>
      <c r="D1272" s="258">
        <v>1</v>
      </c>
      <c r="E1272" s="639" t="s">
        <v>11</v>
      </c>
      <c r="F1272" s="270"/>
      <c r="G1272" s="376"/>
      <c r="H1272" s="254"/>
      <c r="I1272" s="254"/>
      <c r="J1272" s="254"/>
    </row>
    <row r="1273" spans="1:10" s="154" customFormat="1" ht="12.75" outlineLevel="3">
      <c r="A1273" s="278">
        <f t="shared" si="39"/>
        <v>5304003</v>
      </c>
      <c r="B1273" s="444"/>
      <c r="C1273" s="444" t="s">
        <v>1564</v>
      </c>
      <c r="D1273" s="445">
        <v>1</v>
      </c>
      <c r="E1273" s="644" t="s">
        <v>11</v>
      </c>
      <c r="F1273" s="447"/>
      <c r="G1273" s="448"/>
      <c r="H1273" s="446"/>
      <c r="I1273" s="446"/>
      <c r="J1273" s="446"/>
    </row>
    <row r="1274" spans="1:10" s="154" customFormat="1" ht="12.75" outlineLevel="3">
      <c r="A1274" s="278">
        <f t="shared" si="39"/>
        <v>5304004</v>
      </c>
      <c r="B1274" s="444"/>
      <c r="C1274" s="444" t="s">
        <v>1565</v>
      </c>
      <c r="D1274" s="445">
        <v>1</v>
      </c>
      <c r="E1274" s="644" t="s">
        <v>11</v>
      </c>
      <c r="F1274" s="449"/>
      <c r="G1274" s="449"/>
      <c r="H1274" s="446"/>
      <c r="I1274" s="446"/>
      <c r="J1274" s="446"/>
    </row>
    <row r="1275" spans="1:10" s="154" customFormat="1" ht="12.75" outlineLevel="3">
      <c r="A1275" s="278">
        <f t="shared" si="39"/>
        <v>5304005</v>
      </c>
      <c r="B1275" s="444"/>
      <c r="C1275" s="444" t="s">
        <v>1566</v>
      </c>
      <c r="D1275" s="445">
        <v>1</v>
      </c>
      <c r="E1275" s="644" t="s">
        <v>11</v>
      </c>
      <c r="F1275" s="449"/>
      <c r="G1275" s="448"/>
      <c r="H1275" s="446"/>
      <c r="I1275" s="446"/>
      <c r="J1275" s="446"/>
    </row>
    <row r="1276" spans="1:10" s="154" customFormat="1" ht="12.75" outlineLevel="3">
      <c r="A1276" s="278">
        <f t="shared" si="39"/>
        <v>5304006</v>
      </c>
      <c r="B1276" s="444"/>
      <c r="C1276" s="444" t="s">
        <v>1567</v>
      </c>
      <c r="D1276" s="445">
        <v>1</v>
      </c>
      <c r="E1276" s="644" t="s">
        <v>11</v>
      </c>
      <c r="F1276" s="449"/>
      <c r="G1276" s="448"/>
      <c r="H1276" s="446"/>
      <c r="I1276" s="446"/>
      <c r="J1276" s="446"/>
    </row>
    <row r="1277" spans="1:10" s="245" customFormat="1" ht="23.25" customHeight="1" outlineLevel="2">
      <c r="A1277" s="241">
        <f>A1270+1000</f>
        <v>5305000</v>
      </c>
      <c r="B1277" s="242"/>
      <c r="C1277" s="243" t="s">
        <v>1568</v>
      </c>
      <c r="D1277" s="243"/>
      <c r="E1277" s="636"/>
      <c r="F1277" s="375"/>
      <c r="G1277" s="375"/>
      <c r="H1277" s="244"/>
      <c r="I1277" s="244"/>
      <c r="J1277" s="244"/>
    </row>
    <row r="1278" spans="1:10" s="154" customFormat="1" ht="38.25" outlineLevel="3">
      <c r="A1278" s="246">
        <f t="shared" si="39"/>
        <v>5305001</v>
      </c>
      <c r="B1278" s="269"/>
      <c r="C1278" s="269" t="s">
        <v>1569</v>
      </c>
      <c r="D1278" s="258">
        <v>700</v>
      </c>
      <c r="E1278" s="639" t="s">
        <v>307</v>
      </c>
      <c r="F1278" s="270"/>
      <c r="G1278" s="376"/>
      <c r="H1278" s="254"/>
      <c r="I1278" s="254"/>
      <c r="J1278" s="254"/>
    </row>
    <row r="1279" spans="1:10" s="154" customFormat="1" ht="12.75" outlineLevel="3">
      <c r="A1279" s="246">
        <f t="shared" si="39"/>
        <v>5305002</v>
      </c>
      <c r="B1279" s="269"/>
      <c r="C1279" s="269" t="s">
        <v>1570</v>
      </c>
      <c r="D1279" s="258">
        <v>250</v>
      </c>
      <c r="E1279" s="639" t="s">
        <v>307</v>
      </c>
      <c r="F1279" s="270"/>
      <c r="G1279" s="376"/>
      <c r="H1279" s="254"/>
      <c r="I1279" s="254"/>
      <c r="J1279" s="254"/>
    </row>
    <row r="1280" spans="1:10" s="154" customFormat="1" ht="25.5" outlineLevel="3">
      <c r="A1280" s="246">
        <f t="shared" si="39"/>
        <v>5305003</v>
      </c>
      <c r="B1280" s="269"/>
      <c r="C1280" s="269" t="s">
        <v>1571</v>
      </c>
      <c r="D1280" s="258">
        <v>120</v>
      </c>
      <c r="E1280" s="639" t="s">
        <v>307</v>
      </c>
      <c r="F1280" s="270"/>
      <c r="G1280" s="376"/>
      <c r="H1280" s="254"/>
      <c r="I1280" s="254"/>
      <c r="J1280" s="254"/>
    </row>
    <row r="1281" spans="1:11" s="154" customFormat="1" ht="12.75" outlineLevel="3">
      <c r="A1281" s="246">
        <f t="shared" si="39"/>
        <v>5305004</v>
      </c>
      <c r="B1281" s="269"/>
      <c r="C1281" s="269" t="s">
        <v>1572</v>
      </c>
      <c r="D1281" s="258">
        <v>150</v>
      </c>
      <c r="E1281" s="639" t="s">
        <v>307</v>
      </c>
      <c r="F1281" s="270"/>
      <c r="G1281" s="376"/>
      <c r="H1281" s="254"/>
      <c r="I1281" s="254"/>
      <c r="J1281" s="254"/>
    </row>
    <row r="1282" spans="1:11" s="154" customFormat="1" ht="12.75" outlineLevel="3">
      <c r="A1282" s="246">
        <f t="shared" si="39"/>
        <v>5305005</v>
      </c>
      <c r="B1282" s="269"/>
      <c r="C1282" s="269" t="s">
        <v>1573</v>
      </c>
      <c r="D1282" s="258">
        <v>1</v>
      </c>
      <c r="E1282" s="639" t="s">
        <v>11</v>
      </c>
      <c r="F1282" s="272"/>
      <c r="G1282" s="273"/>
      <c r="H1282" s="254"/>
      <c r="I1282" s="254"/>
      <c r="J1282" s="254"/>
    </row>
    <row r="1283" spans="1:11" s="240" customFormat="1" ht="21" customHeight="1" outlineLevel="1">
      <c r="A1283" s="236">
        <f>A1236+100000</f>
        <v>5400000</v>
      </c>
      <c r="B1283" s="237"/>
      <c r="C1283" s="238" t="s">
        <v>1574</v>
      </c>
      <c r="D1283" s="237"/>
      <c r="E1283" s="635"/>
      <c r="F1283" s="374"/>
      <c r="G1283" s="374"/>
      <c r="H1283" s="239"/>
      <c r="I1283" s="239"/>
      <c r="J1283" s="239"/>
      <c r="K1283" s="277"/>
    </row>
    <row r="1284" spans="1:11" s="154" customFormat="1" ht="25.5" outlineLevel="2">
      <c r="A1284" s="246">
        <f t="shared" si="39"/>
        <v>5400001</v>
      </c>
      <c r="B1284" s="269"/>
      <c r="C1284" s="269" t="s">
        <v>1575</v>
      </c>
      <c r="D1284" s="258">
        <v>5</v>
      </c>
      <c r="E1284" s="639" t="s">
        <v>13</v>
      </c>
      <c r="F1284" s="270"/>
      <c r="G1284" s="376"/>
      <c r="H1284" s="254"/>
      <c r="I1284" s="254"/>
      <c r="J1284" s="254"/>
    </row>
    <row r="1285" spans="1:11" s="154" customFormat="1" ht="17.25" customHeight="1" outlineLevel="2">
      <c r="A1285" s="246">
        <f t="shared" si="39"/>
        <v>5400002</v>
      </c>
      <c r="B1285" s="269"/>
      <c r="C1285" s="269" t="s">
        <v>1576</v>
      </c>
      <c r="D1285" s="258">
        <v>5</v>
      </c>
      <c r="E1285" s="639" t="s">
        <v>13</v>
      </c>
      <c r="F1285" s="270"/>
      <c r="G1285" s="376"/>
      <c r="H1285" s="254"/>
      <c r="I1285" s="254"/>
      <c r="J1285" s="254"/>
    </row>
    <row r="1286" spans="1:11" s="154" customFormat="1" ht="17.25" customHeight="1" outlineLevel="2">
      <c r="A1286" s="246">
        <f t="shared" si="39"/>
        <v>5400003</v>
      </c>
      <c r="B1286" s="269"/>
      <c r="C1286" s="269" t="s">
        <v>1577</v>
      </c>
      <c r="D1286" s="258">
        <v>4</v>
      </c>
      <c r="E1286" s="639" t="s">
        <v>13</v>
      </c>
      <c r="F1286" s="270"/>
      <c r="G1286" s="376"/>
      <c r="H1286" s="254"/>
      <c r="I1286" s="254"/>
      <c r="J1286" s="254"/>
    </row>
    <row r="1287" spans="1:11" s="154" customFormat="1" ht="17.25" customHeight="1" outlineLevel="2">
      <c r="A1287" s="246">
        <f t="shared" si="39"/>
        <v>5400004</v>
      </c>
      <c r="B1287" s="269"/>
      <c r="C1287" s="269" t="s">
        <v>1578</v>
      </c>
      <c r="D1287" s="258">
        <v>1</v>
      </c>
      <c r="E1287" s="639" t="s">
        <v>13</v>
      </c>
      <c r="F1287" s="270"/>
      <c r="G1287" s="376"/>
      <c r="H1287" s="254"/>
      <c r="I1287" s="254"/>
      <c r="J1287" s="254"/>
    </row>
    <row r="1288" spans="1:11" s="154" customFormat="1" ht="17.25" customHeight="1" outlineLevel="2">
      <c r="A1288" s="246">
        <f t="shared" si="39"/>
        <v>5400005</v>
      </c>
      <c r="B1288" s="269"/>
      <c r="C1288" s="269" t="s">
        <v>1579</v>
      </c>
      <c r="D1288" s="258">
        <v>5</v>
      </c>
      <c r="E1288" s="639" t="s">
        <v>13</v>
      </c>
      <c r="F1288" s="270"/>
      <c r="G1288" s="376"/>
      <c r="H1288" s="254"/>
      <c r="I1288" s="254"/>
      <c r="J1288" s="254"/>
    </row>
    <row r="1289" spans="1:11" s="154" customFormat="1" ht="17.25" customHeight="1" outlineLevel="2">
      <c r="A1289" s="246">
        <f t="shared" si="39"/>
        <v>5400006</v>
      </c>
      <c r="B1289" s="269"/>
      <c r="C1289" s="269" t="s">
        <v>1580</v>
      </c>
      <c r="D1289" s="258">
        <v>5</v>
      </c>
      <c r="E1289" s="639" t="s">
        <v>13</v>
      </c>
      <c r="F1289" s="270"/>
      <c r="G1289" s="376"/>
      <c r="H1289" s="254"/>
      <c r="I1289" s="254"/>
      <c r="J1289" s="254"/>
    </row>
    <row r="1290" spans="1:11" s="154" customFormat="1" ht="17.25" customHeight="1" outlineLevel="2">
      <c r="A1290" s="246">
        <f t="shared" si="39"/>
        <v>5400007</v>
      </c>
      <c r="B1290" s="269"/>
      <c r="C1290" s="269" t="s">
        <v>1581</v>
      </c>
      <c r="D1290" s="258">
        <v>5</v>
      </c>
      <c r="E1290" s="639" t="s">
        <v>13</v>
      </c>
      <c r="F1290" s="270"/>
      <c r="G1290" s="376"/>
      <c r="H1290" s="254"/>
      <c r="I1290" s="254"/>
      <c r="J1290" s="254"/>
    </row>
    <row r="1291" spans="1:11" s="154" customFormat="1" ht="17.25" customHeight="1" outlineLevel="2">
      <c r="A1291" s="246">
        <f t="shared" si="39"/>
        <v>5400008</v>
      </c>
      <c r="B1291" s="269"/>
      <c r="C1291" s="269" t="s">
        <v>1582</v>
      </c>
      <c r="D1291" s="258">
        <v>5</v>
      </c>
      <c r="E1291" s="639" t="s">
        <v>13</v>
      </c>
      <c r="F1291" s="270"/>
      <c r="G1291" s="376"/>
      <c r="H1291" s="254"/>
      <c r="I1291" s="254"/>
      <c r="J1291" s="254"/>
    </row>
    <row r="1292" spans="1:11" s="154" customFormat="1" ht="17.25" customHeight="1" outlineLevel="2">
      <c r="A1292" s="246">
        <f t="shared" si="39"/>
        <v>5400009</v>
      </c>
      <c r="B1292" s="269"/>
      <c r="C1292" s="269" t="s">
        <v>1583</v>
      </c>
      <c r="D1292" s="258">
        <v>5</v>
      </c>
      <c r="E1292" s="639" t="s">
        <v>13</v>
      </c>
      <c r="F1292" s="270"/>
      <c r="G1292" s="376"/>
      <c r="H1292" s="254"/>
      <c r="I1292" s="254"/>
      <c r="J1292" s="254"/>
    </row>
    <row r="1293" spans="1:11" s="154" customFormat="1" ht="17.25" customHeight="1" outlineLevel="2">
      <c r="A1293" s="246">
        <f t="shared" si="39"/>
        <v>5400010</v>
      </c>
      <c r="B1293" s="269"/>
      <c r="C1293" s="269" t="s">
        <v>1584</v>
      </c>
      <c r="D1293" s="258">
        <v>5</v>
      </c>
      <c r="E1293" s="639" t="s">
        <v>13</v>
      </c>
      <c r="F1293" s="270"/>
      <c r="G1293" s="376"/>
      <c r="H1293" s="254"/>
      <c r="I1293" s="254"/>
      <c r="J1293" s="254"/>
    </row>
    <row r="1294" spans="1:11" s="154" customFormat="1" ht="17.25" customHeight="1" outlineLevel="2">
      <c r="A1294" s="246">
        <f t="shared" si="39"/>
        <v>5400011</v>
      </c>
      <c r="B1294" s="269"/>
      <c r="C1294" s="269" t="s">
        <v>1585</v>
      </c>
      <c r="D1294" s="258">
        <v>5</v>
      </c>
      <c r="E1294" s="639" t="s">
        <v>13</v>
      </c>
      <c r="F1294" s="270"/>
      <c r="G1294" s="376"/>
      <c r="H1294" s="254"/>
      <c r="I1294" s="254"/>
      <c r="J1294" s="254"/>
    </row>
    <row r="1295" spans="1:11" s="154" customFormat="1" ht="17.25" customHeight="1" outlineLevel="2">
      <c r="A1295" s="246">
        <f t="shared" si="39"/>
        <v>5400012</v>
      </c>
      <c r="B1295" s="269"/>
      <c r="C1295" s="269" t="s">
        <v>1586</v>
      </c>
      <c r="D1295" s="258">
        <v>5</v>
      </c>
      <c r="E1295" s="639" t="s">
        <v>13</v>
      </c>
      <c r="F1295" s="270"/>
      <c r="G1295" s="376"/>
      <c r="H1295" s="254"/>
      <c r="I1295" s="254"/>
      <c r="J1295" s="254"/>
    </row>
    <row r="1296" spans="1:11" s="154" customFormat="1" ht="17.25" customHeight="1" outlineLevel="2">
      <c r="A1296" s="246">
        <f t="shared" si="39"/>
        <v>5400013</v>
      </c>
      <c r="B1296" s="269"/>
      <c r="C1296" s="269" t="s">
        <v>1587</v>
      </c>
      <c r="D1296" s="258">
        <v>5</v>
      </c>
      <c r="E1296" s="639" t="s">
        <v>13</v>
      </c>
      <c r="F1296" s="270"/>
      <c r="G1296" s="376"/>
      <c r="H1296" s="254"/>
      <c r="I1296" s="254"/>
      <c r="J1296" s="254"/>
    </row>
    <row r="1297" spans="1:10" s="154" customFormat="1" ht="17.25" customHeight="1" outlineLevel="2">
      <c r="A1297" s="246">
        <f t="shared" ref="A1297:A1301" si="40">A1296+1</f>
        <v>5400014</v>
      </c>
      <c r="B1297" s="269"/>
      <c r="C1297" s="269" t="s">
        <v>1588</v>
      </c>
      <c r="D1297" s="258">
        <v>5</v>
      </c>
      <c r="E1297" s="639" t="s">
        <v>13</v>
      </c>
      <c r="F1297" s="270"/>
      <c r="G1297" s="376"/>
      <c r="H1297" s="254"/>
      <c r="I1297" s="254"/>
      <c r="J1297" s="254"/>
    </row>
    <row r="1298" spans="1:10" s="154" customFormat="1" ht="17.25" customHeight="1" outlineLevel="2">
      <c r="A1298" s="246">
        <f t="shared" si="40"/>
        <v>5400015</v>
      </c>
      <c r="B1298" s="269"/>
      <c r="C1298" s="269" t="s">
        <v>1589</v>
      </c>
      <c r="D1298" s="258">
        <v>5</v>
      </c>
      <c r="E1298" s="639" t="s">
        <v>13</v>
      </c>
      <c r="F1298" s="270"/>
      <c r="G1298" s="376"/>
      <c r="H1298" s="254"/>
      <c r="I1298" s="254"/>
      <c r="J1298" s="254"/>
    </row>
    <row r="1299" spans="1:10" s="154" customFormat="1" ht="17.25" customHeight="1" outlineLevel="2">
      <c r="A1299" s="246">
        <f t="shared" si="40"/>
        <v>5400016</v>
      </c>
      <c r="B1299" s="269"/>
      <c r="C1299" s="269" t="s">
        <v>1590</v>
      </c>
      <c r="D1299" s="258">
        <v>5</v>
      </c>
      <c r="E1299" s="639" t="s">
        <v>13</v>
      </c>
      <c r="F1299" s="270"/>
      <c r="G1299" s="376"/>
      <c r="H1299" s="254"/>
      <c r="I1299" s="254"/>
      <c r="J1299" s="254"/>
    </row>
    <row r="1300" spans="1:10" s="154" customFormat="1" ht="25.5" outlineLevel="2">
      <c r="A1300" s="246">
        <f t="shared" si="40"/>
        <v>5400017</v>
      </c>
      <c r="B1300" s="269"/>
      <c r="C1300" s="269" t="s">
        <v>1591</v>
      </c>
      <c r="D1300" s="258">
        <v>4</v>
      </c>
      <c r="E1300" s="639" t="s">
        <v>13</v>
      </c>
      <c r="F1300" s="270"/>
      <c r="G1300" s="376"/>
      <c r="H1300" s="254"/>
      <c r="I1300" s="254"/>
      <c r="J1300" s="254"/>
    </row>
    <row r="1301" spans="1:10" s="154" customFormat="1" ht="17.25" customHeight="1" outlineLevel="2">
      <c r="A1301" s="246">
        <f t="shared" si="40"/>
        <v>5400018</v>
      </c>
      <c r="B1301" s="269"/>
      <c r="C1301" s="269" t="s">
        <v>1592</v>
      </c>
      <c r="D1301" s="258">
        <v>2</v>
      </c>
      <c r="E1301" s="639" t="s">
        <v>13</v>
      </c>
      <c r="F1301" s="270"/>
      <c r="G1301" s="376"/>
      <c r="H1301" s="254"/>
      <c r="I1301" s="254"/>
      <c r="J1301" s="254"/>
    </row>
    <row r="1302" spans="1:10" s="240" customFormat="1" ht="21" customHeight="1" outlineLevel="1">
      <c r="A1302" s="236">
        <f>A1283+100000</f>
        <v>5500000</v>
      </c>
      <c r="B1302" s="237"/>
      <c r="C1302" s="238" t="s">
        <v>1593</v>
      </c>
      <c r="D1302" s="237"/>
      <c r="E1302" s="635"/>
      <c r="F1302" s="374"/>
      <c r="G1302" s="374"/>
      <c r="H1302" s="239"/>
      <c r="I1302" s="239"/>
      <c r="J1302" s="239"/>
    </row>
    <row r="1303" spans="1:10" s="245" customFormat="1" ht="23.25" customHeight="1" outlineLevel="2">
      <c r="A1303" s="241">
        <f>A1302+1000</f>
        <v>5501000</v>
      </c>
      <c r="B1303" s="242"/>
      <c r="C1303" s="243" t="s">
        <v>1594</v>
      </c>
      <c r="D1303" s="243"/>
      <c r="E1303" s="636"/>
      <c r="F1303" s="375"/>
      <c r="G1303" s="375"/>
      <c r="H1303" s="244"/>
      <c r="I1303" s="244"/>
      <c r="J1303" s="244"/>
    </row>
    <row r="1304" spans="1:10" s="154" customFormat="1" ht="25.5" outlineLevel="3">
      <c r="A1304" s="246">
        <f>A1303+1</f>
        <v>5501001</v>
      </c>
      <c r="B1304" s="269"/>
      <c r="C1304" s="269" t="s">
        <v>1595</v>
      </c>
      <c r="D1304" s="258">
        <v>1</v>
      </c>
      <c r="E1304" s="639" t="s">
        <v>13</v>
      </c>
      <c r="F1304" s="270"/>
      <c r="G1304" s="376"/>
      <c r="H1304" s="254"/>
      <c r="I1304" s="254"/>
      <c r="J1304" s="254"/>
    </row>
    <row r="1305" spans="1:10" s="154" customFormat="1" ht="25.5" outlineLevel="3">
      <c r="A1305" s="246">
        <f>A1304+1</f>
        <v>5501002</v>
      </c>
      <c r="B1305" s="269"/>
      <c r="C1305" s="269" t="s">
        <v>2062</v>
      </c>
      <c r="D1305" s="258">
        <v>6</v>
      </c>
      <c r="E1305" s="639" t="s">
        <v>13</v>
      </c>
      <c r="F1305" s="270"/>
      <c r="G1305" s="376"/>
      <c r="H1305" s="254"/>
      <c r="I1305" s="254"/>
      <c r="J1305" s="254"/>
    </row>
    <row r="1306" spans="1:10" s="154" customFormat="1" ht="12.75" outlineLevel="3">
      <c r="A1306" s="246">
        <f>A1305+1</f>
        <v>5501003</v>
      </c>
      <c r="B1306" s="269"/>
      <c r="C1306" s="269" t="s">
        <v>2063</v>
      </c>
      <c r="D1306" s="258">
        <v>49</v>
      </c>
      <c r="E1306" s="639" t="s">
        <v>13</v>
      </c>
      <c r="F1306" s="270"/>
      <c r="G1306" s="376"/>
      <c r="H1306" s="254"/>
      <c r="I1306" s="254"/>
      <c r="J1306" s="254"/>
    </row>
    <row r="1307" spans="1:10" s="245" customFormat="1" ht="23.25" customHeight="1" outlineLevel="2">
      <c r="A1307" s="241">
        <f>A1303+1000</f>
        <v>5502000</v>
      </c>
      <c r="B1307" s="242"/>
      <c r="C1307" s="243" t="s">
        <v>1596</v>
      </c>
      <c r="D1307" s="243"/>
      <c r="E1307" s="636"/>
      <c r="F1307" s="375"/>
      <c r="G1307" s="375"/>
      <c r="H1307" s="244"/>
      <c r="I1307" s="244"/>
      <c r="J1307" s="244"/>
    </row>
    <row r="1308" spans="1:10" s="154" customFormat="1" ht="38.25" outlineLevel="3">
      <c r="A1308" s="246">
        <f t="shared" ref="A1308:A1314" si="41">A1307+1</f>
        <v>5502001</v>
      </c>
      <c r="B1308" s="269"/>
      <c r="C1308" s="274" t="s">
        <v>2064</v>
      </c>
      <c r="D1308" s="258">
        <v>16</v>
      </c>
      <c r="E1308" s="639" t="s">
        <v>13</v>
      </c>
      <c r="F1308" s="270"/>
      <c r="G1308" s="376"/>
      <c r="H1308" s="254"/>
      <c r="I1308" s="254"/>
      <c r="J1308" s="254"/>
    </row>
    <row r="1309" spans="1:10" s="154" customFormat="1" ht="38.25" outlineLevel="3">
      <c r="A1309" s="246">
        <f t="shared" si="41"/>
        <v>5502002</v>
      </c>
      <c r="B1309" s="269"/>
      <c r="C1309" s="275" t="s">
        <v>2065</v>
      </c>
      <c r="D1309" s="258">
        <v>33</v>
      </c>
      <c r="E1309" s="639" t="s">
        <v>13</v>
      </c>
      <c r="F1309" s="270"/>
      <c r="G1309" s="376"/>
      <c r="H1309" s="254"/>
      <c r="I1309" s="254"/>
      <c r="J1309" s="254"/>
    </row>
    <row r="1310" spans="1:10" s="154" customFormat="1" ht="12.75" outlineLevel="3">
      <c r="A1310" s="246">
        <f t="shared" si="41"/>
        <v>5502003</v>
      </c>
      <c r="B1310" s="269"/>
      <c r="C1310" s="276" t="s">
        <v>1597</v>
      </c>
      <c r="D1310" s="258">
        <v>6</v>
      </c>
      <c r="E1310" s="639" t="s">
        <v>13</v>
      </c>
      <c r="F1310" s="270"/>
      <c r="G1310" s="376"/>
      <c r="H1310" s="254"/>
      <c r="I1310" s="254"/>
      <c r="J1310" s="254"/>
    </row>
    <row r="1311" spans="1:10" s="245" customFormat="1" ht="23.25" customHeight="1" outlineLevel="2">
      <c r="A1311" s="241">
        <f>A1307+1000</f>
        <v>5503000</v>
      </c>
      <c r="B1311" s="242"/>
      <c r="C1311" s="243" t="s">
        <v>1598</v>
      </c>
      <c r="D1311" s="243"/>
      <c r="E1311" s="636"/>
      <c r="F1311" s="375"/>
      <c r="G1311" s="375"/>
      <c r="H1311" s="244"/>
      <c r="I1311" s="244"/>
      <c r="J1311" s="244"/>
    </row>
    <row r="1312" spans="1:10" s="154" customFormat="1" ht="12.75" outlineLevel="3">
      <c r="A1312" s="246">
        <f t="shared" si="41"/>
        <v>5503001</v>
      </c>
      <c r="B1312" s="269"/>
      <c r="C1312" s="269" t="s">
        <v>1599</v>
      </c>
      <c r="D1312" s="258">
        <v>50</v>
      </c>
      <c r="E1312" s="639" t="s">
        <v>307</v>
      </c>
      <c r="F1312" s="270"/>
      <c r="G1312" s="376"/>
      <c r="H1312" s="254"/>
      <c r="I1312" s="254"/>
      <c r="J1312" s="254"/>
    </row>
    <row r="1313" spans="1:10" s="154" customFormat="1" ht="25.5" outlineLevel="3">
      <c r="A1313" s="246">
        <f t="shared" si="41"/>
        <v>5503002</v>
      </c>
      <c r="B1313" s="269"/>
      <c r="C1313" s="269" t="s">
        <v>1600</v>
      </c>
      <c r="D1313" s="258">
        <v>1</v>
      </c>
      <c r="E1313" s="639" t="s">
        <v>11</v>
      </c>
      <c r="F1313" s="270"/>
      <c r="G1313" s="376"/>
      <c r="H1313" s="254"/>
      <c r="I1313" s="254"/>
      <c r="J1313" s="254"/>
    </row>
    <row r="1314" spans="1:10" s="154" customFormat="1" ht="25.5" outlineLevel="3">
      <c r="A1314" s="246">
        <f t="shared" si="41"/>
        <v>5503003</v>
      </c>
      <c r="B1314" s="269"/>
      <c r="C1314" s="269" t="s">
        <v>1601</v>
      </c>
      <c r="D1314" s="258">
        <v>1</v>
      </c>
      <c r="E1314" s="639" t="s">
        <v>11</v>
      </c>
      <c r="F1314" s="270"/>
      <c r="G1314" s="376"/>
      <c r="H1314" s="254"/>
      <c r="I1314" s="254"/>
      <c r="J1314" s="254"/>
    </row>
    <row r="1315" spans="1:10" s="154" customFormat="1" ht="51" outlineLevel="3">
      <c r="A1315" s="246">
        <f>A1314+1</f>
        <v>5503004</v>
      </c>
      <c r="B1315" s="269"/>
      <c r="C1315" s="269" t="s">
        <v>1602</v>
      </c>
      <c r="D1315" s="258">
        <v>1</v>
      </c>
      <c r="E1315" s="639" t="s">
        <v>11</v>
      </c>
      <c r="F1315" s="270"/>
      <c r="G1315" s="376"/>
      <c r="H1315" s="254"/>
      <c r="I1315" s="254"/>
      <c r="J1315" s="254"/>
    </row>
    <row r="1316" spans="1:10" s="240" customFormat="1" ht="21" customHeight="1" outlineLevel="1">
      <c r="A1316" s="236">
        <f>A1302+100000</f>
        <v>5600000</v>
      </c>
      <c r="B1316" s="237"/>
      <c r="C1316" s="238" t="s">
        <v>1603</v>
      </c>
      <c r="D1316" s="237"/>
      <c r="E1316" s="635"/>
      <c r="F1316" s="374"/>
      <c r="G1316" s="374"/>
      <c r="H1316" s="239"/>
      <c r="I1316" s="239"/>
      <c r="J1316" s="239"/>
    </row>
    <row r="1317" spans="1:10" s="245" customFormat="1" ht="23.25" customHeight="1" outlineLevel="2">
      <c r="A1317" s="241">
        <f>A1316+1000</f>
        <v>5601000</v>
      </c>
      <c r="B1317" s="242"/>
      <c r="C1317" s="243" t="s">
        <v>1603</v>
      </c>
      <c r="D1317" s="243"/>
      <c r="E1317" s="636"/>
      <c r="F1317" s="375"/>
      <c r="G1317" s="375"/>
      <c r="H1317" s="244"/>
      <c r="I1317" s="244"/>
      <c r="J1317" s="244"/>
    </row>
    <row r="1318" spans="1:10" s="154" customFormat="1" ht="25.5" outlineLevel="3">
      <c r="A1318" s="246">
        <f t="shared" ref="A1318:A1332" si="42">A1317+1</f>
        <v>5601001</v>
      </c>
      <c r="B1318" s="269"/>
      <c r="C1318" s="269" t="s">
        <v>1604</v>
      </c>
      <c r="D1318" s="258">
        <v>10</v>
      </c>
      <c r="E1318" s="639" t="s">
        <v>11</v>
      </c>
      <c r="F1318" s="270"/>
      <c r="G1318" s="376"/>
      <c r="H1318" s="254"/>
      <c r="I1318" s="254"/>
      <c r="J1318" s="254"/>
    </row>
    <row r="1319" spans="1:10" s="154" customFormat="1" ht="25.5" outlineLevel="3">
      <c r="A1319" s="246">
        <f t="shared" si="42"/>
        <v>5601002</v>
      </c>
      <c r="B1319" s="269"/>
      <c r="C1319" s="269" t="s">
        <v>1605</v>
      </c>
      <c r="D1319" s="258">
        <v>10</v>
      </c>
      <c r="E1319" s="639" t="s">
        <v>11</v>
      </c>
      <c r="F1319" s="270"/>
      <c r="G1319" s="376"/>
      <c r="H1319" s="254"/>
      <c r="I1319" s="254"/>
      <c r="J1319" s="254"/>
    </row>
    <row r="1320" spans="1:10" s="154" customFormat="1" ht="25.5" outlineLevel="3">
      <c r="A1320" s="246">
        <f t="shared" si="42"/>
        <v>5601003</v>
      </c>
      <c r="B1320" s="269"/>
      <c r="C1320" s="269" t="s">
        <v>1606</v>
      </c>
      <c r="D1320" s="258">
        <v>10</v>
      </c>
      <c r="E1320" s="639" t="s">
        <v>11</v>
      </c>
      <c r="F1320" s="270"/>
      <c r="G1320" s="376"/>
      <c r="H1320" s="254"/>
      <c r="I1320" s="254"/>
      <c r="J1320" s="254"/>
    </row>
    <row r="1321" spans="1:10" s="154" customFormat="1" ht="25.5" outlineLevel="3">
      <c r="A1321" s="246">
        <f t="shared" si="42"/>
        <v>5601004</v>
      </c>
      <c r="B1321" s="269"/>
      <c r="C1321" s="269" t="s">
        <v>1605</v>
      </c>
      <c r="D1321" s="258">
        <v>10</v>
      </c>
      <c r="E1321" s="639" t="s">
        <v>11</v>
      </c>
      <c r="F1321" s="270"/>
      <c r="G1321" s="376"/>
      <c r="H1321" s="254"/>
      <c r="I1321" s="254"/>
      <c r="J1321" s="254"/>
    </row>
    <row r="1322" spans="1:10" s="154" customFormat="1" ht="25.5" outlineLevel="3">
      <c r="A1322" s="246">
        <f t="shared" si="42"/>
        <v>5601005</v>
      </c>
      <c r="B1322" s="269"/>
      <c r="C1322" s="269" t="s">
        <v>1607</v>
      </c>
      <c r="D1322" s="258">
        <v>10</v>
      </c>
      <c r="E1322" s="639" t="s">
        <v>11</v>
      </c>
      <c r="F1322" s="270"/>
      <c r="G1322" s="376"/>
      <c r="H1322" s="254"/>
      <c r="I1322" s="254"/>
      <c r="J1322" s="254"/>
    </row>
    <row r="1323" spans="1:10" s="154" customFormat="1" ht="25.5" outlineLevel="3">
      <c r="A1323" s="246">
        <f t="shared" si="42"/>
        <v>5601006</v>
      </c>
      <c r="B1323" s="269"/>
      <c r="C1323" s="269" t="s">
        <v>1606</v>
      </c>
      <c r="D1323" s="258">
        <v>10</v>
      </c>
      <c r="E1323" s="639" t="s">
        <v>11</v>
      </c>
      <c r="F1323" s="270"/>
      <c r="G1323" s="376"/>
      <c r="H1323" s="254"/>
      <c r="I1323" s="254"/>
      <c r="J1323" s="254"/>
    </row>
    <row r="1324" spans="1:10" s="154" customFormat="1" ht="12.75" outlineLevel="3">
      <c r="A1324" s="246">
        <f t="shared" si="42"/>
        <v>5601007</v>
      </c>
      <c r="B1324" s="269"/>
      <c r="C1324" s="269" t="s">
        <v>1608</v>
      </c>
      <c r="D1324" s="258">
        <v>200</v>
      </c>
      <c r="E1324" s="639" t="s">
        <v>307</v>
      </c>
      <c r="F1324" s="270"/>
      <c r="G1324" s="376"/>
      <c r="H1324" s="254"/>
      <c r="I1324" s="254"/>
      <c r="J1324" s="254"/>
    </row>
    <row r="1325" spans="1:10" s="154" customFormat="1" ht="12.75" outlineLevel="3">
      <c r="A1325" s="246">
        <f t="shared" si="42"/>
        <v>5601008</v>
      </c>
      <c r="B1325" s="269"/>
      <c r="C1325" s="269" t="s">
        <v>1609</v>
      </c>
      <c r="D1325" s="258">
        <v>200</v>
      </c>
      <c r="E1325" s="639" t="s">
        <v>307</v>
      </c>
      <c r="F1325" s="270"/>
      <c r="G1325" s="376"/>
      <c r="H1325" s="254"/>
      <c r="I1325" s="254"/>
      <c r="J1325" s="254"/>
    </row>
    <row r="1326" spans="1:10" s="154" customFormat="1" ht="38.25" outlineLevel="3">
      <c r="A1326" s="246">
        <f t="shared" si="42"/>
        <v>5601009</v>
      </c>
      <c r="B1326" s="269"/>
      <c r="C1326" s="269" t="s">
        <v>1610</v>
      </c>
      <c r="D1326" s="258">
        <v>1</v>
      </c>
      <c r="E1326" s="639" t="s">
        <v>11</v>
      </c>
      <c r="F1326" s="270"/>
      <c r="G1326" s="376"/>
      <c r="H1326" s="254"/>
      <c r="I1326" s="254"/>
      <c r="J1326" s="254"/>
    </row>
    <row r="1327" spans="1:10" s="154" customFormat="1" ht="25.5" outlineLevel="3">
      <c r="A1327" s="246">
        <f t="shared" si="42"/>
        <v>5601010</v>
      </c>
      <c r="B1327" s="269"/>
      <c r="C1327" s="269" t="s">
        <v>1611</v>
      </c>
      <c r="D1327" s="258">
        <v>1</v>
      </c>
      <c r="E1327" s="639" t="s">
        <v>11</v>
      </c>
      <c r="F1327" s="270"/>
      <c r="G1327" s="376"/>
      <c r="H1327" s="254"/>
      <c r="I1327" s="254"/>
      <c r="J1327" s="254"/>
    </row>
    <row r="1328" spans="1:10" s="240" customFormat="1" ht="21" customHeight="1" outlineLevel="1">
      <c r="A1328" s="236">
        <f>A1316+100000</f>
        <v>5700000</v>
      </c>
      <c r="B1328" s="237"/>
      <c r="C1328" s="238" t="s">
        <v>1612</v>
      </c>
      <c r="D1328" s="237"/>
      <c r="E1328" s="635"/>
      <c r="F1328" s="374"/>
      <c r="G1328" s="374"/>
      <c r="H1328" s="239"/>
      <c r="I1328" s="239"/>
      <c r="J1328" s="239"/>
    </row>
    <row r="1329" spans="1:10" s="154" customFormat="1" ht="25.5" outlineLevel="2">
      <c r="A1329" s="246">
        <f t="shared" si="42"/>
        <v>5700001</v>
      </c>
      <c r="B1329" s="269"/>
      <c r="C1329" s="269" t="s">
        <v>1613</v>
      </c>
      <c r="D1329" s="258">
        <v>1000</v>
      </c>
      <c r="E1329" s="639" t="s">
        <v>307</v>
      </c>
      <c r="F1329" s="270"/>
      <c r="G1329" s="376"/>
      <c r="H1329" s="254"/>
      <c r="I1329" s="254"/>
      <c r="J1329" s="254"/>
    </row>
    <row r="1330" spans="1:10" s="154" customFormat="1" ht="25.5" outlineLevel="2">
      <c r="A1330" s="246">
        <f t="shared" si="42"/>
        <v>5700002</v>
      </c>
      <c r="B1330" s="269"/>
      <c r="C1330" s="269" t="s">
        <v>1614</v>
      </c>
      <c r="D1330" s="258">
        <v>1000</v>
      </c>
      <c r="E1330" s="639" t="s">
        <v>307</v>
      </c>
      <c r="F1330" s="270"/>
      <c r="G1330" s="376"/>
      <c r="H1330" s="254"/>
      <c r="I1330" s="254"/>
      <c r="J1330" s="254"/>
    </row>
    <row r="1331" spans="1:10" s="154" customFormat="1" ht="25.5" outlineLevel="2">
      <c r="A1331" s="246">
        <f t="shared" si="42"/>
        <v>5700003</v>
      </c>
      <c r="B1331" s="269"/>
      <c r="C1331" s="269" t="s">
        <v>1615</v>
      </c>
      <c r="D1331" s="258">
        <v>150</v>
      </c>
      <c r="E1331" s="639" t="s">
        <v>307</v>
      </c>
      <c r="F1331" s="270"/>
      <c r="G1331" s="376"/>
      <c r="H1331" s="254"/>
      <c r="I1331" s="254"/>
      <c r="J1331" s="254"/>
    </row>
    <row r="1332" spans="1:10" s="154" customFormat="1" ht="25.5" outlineLevel="2">
      <c r="A1332" s="246">
        <f t="shared" si="42"/>
        <v>5700004</v>
      </c>
      <c r="B1332" s="269"/>
      <c r="C1332" s="269" t="s">
        <v>1616</v>
      </c>
      <c r="D1332" s="258">
        <v>23</v>
      </c>
      <c r="E1332" s="639" t="s">
        <v>11</v>
      </c>
      <c r="F1332" s="270"/>
      <c r="G1332" s="376"/>
      <c r="H1332" s="254"/>
      <c r="I1332" s="254"/>
      <c r="J1332" s="254"/>
    </row>
    <row r="1333" spans="1:10" s="240" customFormat="1" ht="21" customHeight="1" outlineLevel="1">
      <c r="A1333" s="236">
        <f>A1328+100000</f>
        <v>5800000</v>
      </c>
      <c r="B1333" s="237"/>
      <c r="C1333" s="238" t="s">
        <v>1617</v>
      </c>
      <c r="D1333" s="237"/>
      <c r="E1333" s="635"/>
      <c r="F1333" s="374"/>
      <c r="G1333" s="374"/>
      <c r="H1333" s="239"/>
      <c r="I1333" s="239"/>
      <c r="J1333" s="239"/>
    </row>
    <row r="1334" spans="1:10" s="245" customFormat="1" ht="23.25" customHeight="1" outlineLevel="2">
      <c r="A1334" s="241">
        <f>A1333+500</f>
        <v>5800500</v>
      </c>
      <c r="B1334" s="242"/>
      <c r="C1334" s="243" t="s">
        <v>1691</v>
      </c>
      <c r="D1334" s="243"/>
      <c r="E1334" s="636"/>
      <c r="F1334" s="375"/>
      <c r="G1334" s="375"/>
      <c r="H1334" s="244"/>
      <c r="I1334" s="244"/>
      <c r="J1334" s="244"/>
    </row>
    <row r="1335" spans="1:10" s="154" customFormat="1" ht="89.25" outlineLevel="3">
      <c r="A1335" s="246">
        <f t="shared" ref="A1335:A1392" si="43">A1334+1</f>
        <v>5800501</v>
      </c>
      <c r="B1335" s="269"/>
      <c r="C1335" s="269" t="s">
        <v>1618</v>
      </c>
      <c r="D1335" s="258">
        <v>1</v>
      </c>
      <c r="E1335" s="639" t="s">
        <v>13</v>
      </c>
      <c r="F1335" s="270"/>
      <c r="G1335" s="376"/>
      <c r="H1335" s="254"/>
      <c r="I1335" s="254"/>
      <c r="J1335" s="254"/>
    </row>
    <row r="1336" spans="1:10" s="154" customFormat="1" ht="12.75" outlineLevel="3">
      <c r="A1336" s="246">
        <f t="shared" si="43"/>
        <v>5800502</v>
      </c>
      <c r="B1336" s="269"/>
      <c r="C1336" s="269" t="s">
        <v>1619</v>
      </c>
      <c r="D1336" s="258">
        <v>1</v>
      </c>
      <c r="E1336" s="639" t="s">
        <v>13</v>
      </c>
      <c r="F1336" s="270"/>
      <c r="G1336" s="376"/>
      <c r="H1336" s="254"/>
      <c r="I1336" s="254"/>
      <c r="J1336" s="254"/>
    </row>
    <row r="1337" spans="1:10" s="154" customFormat="1" ht="12.75" outlineLevel="3">
      <c r="A1337" s="246">
        <f t="shared" si="43"/>
        <v>5800503</v>
      </c>
      <c r="B1337" s="269"/>
      <c r="C1337" s="269" t="s">
        <v>1620</v>
      </c>
      <c r="D1337" s="258">
        <v>1</v>
      </c>
      <c r="E1337" s="639" t="s">
        <v>13</v>
      </c>
      <c r="F1337" s="270"/>
      <c r="G1337" s="376"/>
      <c r="H1337" s="254"/>
      <c r="I1337" s="254"/>
      <c r="J1337" s="254"/>
    </row>
    <row r="1338" spans="1:10" s="154" customFormat="1" ht="25.5" outlineLevel="3">
      <c r="A1338" s="246">
        <f t="shared" si="43"/>
        <v>5800504</v>
      </c>
      <c r="B1338" s="269"/>
      <c r="C1338" s="269" t="s">
        <v>1621</v>
      </c>
      <c r="D1338" s="258">
        <v>1</v>
      </c>
      <c r="E1338" s="639" t="s">
        <v>13</v>
      </c>
      <c r="F1338" s="270"/>
      <c r="G1338" s="376"/>
      <c r="H1338" s="254"/>
      <c r="I1338" s="254"/>
      <c r="J1338" s="254"/>
    </row>
    <row r="1339" spans="1:10" s="154" customFormat="1" ht="12.75" outlineLevel="3">
      <c r="A1339" s="246">
        <f t="shared" si="43"/>
        <v>5800505</v>
      </c>
      <c r="B1339" s="269"/>
      <c r="C1339" s="269" t="s">
        <v>1622</v>
      </c>
      <c r="D1339" s="258">
        <v>3</v>
      </c>
      <c r="E1339" s="639" t="s">
        <v>13</v>
      </c>
      <c r="F1339" s="270"/>
      <c r="G1339" s="376"/>
      <c r="H1339" s="254"/>
      <c r="I1339" s="254"/>
      <c r="J1339" s="254"/>
    </row>
    <row r="1340" spans="1:10" s="154" customFormat="1" ht="12.75" outlineLevel="3">
      <c r="A1340" s="246">
        <f t="shared" si="43"/>
        <v>5800506</v>
      </c>
      <c r="B1340" s="269"/>
      <c r="C1340" s="269" t="s">
        <v>1623</v>
      </c>
      <c r="D1340" s="258">
        <v>1</v>
      </c>
      <c r="E1340" s="639" t="s">
        <v>13</v>
      </c>
      <c r="F1340" s="270"/>
      <c r="G1340" s="376"/>
      <c r="H1340" s="254"/>
      <c r="I1340" s="254"/>
      <c r="J1340" s="254"/>
    </row>
    <row r="1341" spans="1:10" s="154" customFormat="1" ht="12.75" outlineLevel="3">
      <c r="A1341" s="246">
        <f t="shared" si="43"/>
        <v>5800507</v>
      </c>
      <c r="B1341" s="269"/>
      <c r="C1341" s="269" t="s">
        <v>1624</v>
      </c>
      <c r="D1341" s="258">
        <v>1</v>
      </c>
      <c r="E1341" s="639" t="s">
        <v>13</v>
      </c>
      <c r="F1341" s="270"/>
      <c r="G1341" s="376"/>
      <c r="H1341" s="254"/>
      <c r="I1341" s="254"/>
      <c r="J1341" s="254"/>
    </row>
    <row r="1342" spans="1:10" s="154" customFormat="1" ht="25.5" outlineLevel="3">
      <c r="A1342" s="246">
        <f t="shared" si="43"/>
        <v>5800508</v>
      </c>
      <c r="B1342" s="269"/>
      <c r="C1342" s="269" t="s">
        <v>1625</v>
      </c>
      <c r="D1342" s="258">
        <v>1</v>
      </c>
      <c r="E1342" s="639" t="s">
        <v>13</v>
      </c>
      <c r="F1342" s="270"/>
      <c r="G1342" s="376"/>
      <c r="H1342" s="254"/>
      <c r="I1342" s="254"/>
      <c r="J1342" s="254"/>
    </row>
    <row r="1343" spans="1:10" s="154" customFormat="1" ht="12.75" outlineLevel="3">
      <c r="A1343" s="246">
        <f t="shared" si="43"/>
        <v>5800509</v>
      </c>
      <c r="B1343" s="269"/>
      <c r="C1343" s="269" t="s">
        <v>1626</v>
      </c>
      <c r="D1343" s="258">
        <v>2</v>
      </c>
      <c r="E1343" s="639" t="s">
        <v>13</v>
      </c>
      <c r="F1343" s="270"/>
      <c r="G1343" s="376"/>
      <c r="H1343" s="254"/>
      <c r="I1343" s="254"/>
      <c r="J1343" s="254"/>
    </row>
    <row r="1344" spans="1:10" s="154" customFormat="1" ht="12.75" outlineLevel="3">
      <c r="A1344" s="246">
        <f t="shared" si="43"/>
        <v>5800510</v>
      </c>
      <c r="B1344" s="269"/>
      <c r="C1344" s="269" t="s">
        <v>1627</v>
      </c>
      <c r="D1344" s="258">
        <v>1</v>
      </c>
      <c r="E1344" s="639" t="s">
        <v>13</v>
      </c>
      <c r="F1344" s="270"/>
      <c r="G1344" s="376"/>
      <c r="H1344" s="254"/>
      <c r="I1344" s="254"/>
      <c r="J1344" s="254"/>
    </row>
    <row r="1345" spans="1:10" s="245" customFormat="1" ht="23.25" customHeight="1" outlineLevel="2">
      <c r="A1345" s="241">
        <f>A1334+1000</f>
        <v>5801500</v>
      </c>
      <c r="B1345" s="242"/>
      <c r="C1345" s="243" t="s">
        <v>1628</v>
      </c>
      <c r="D1345" s="243"/>
      <c r="E1345" s="636"/>
      <c r="F1345" s="375"/>
      <c r="G1345" s="375"/>
      <c r="H1345" s="244"/>
      <c r="I1345" s="244"/>
      <c r="J1345" s="244"/>
    </row>
    <row r="1346" spans="1:10" s="154" customFormat="1" ht="12.75" outlineLevel="3">
      <c r="A1346" s="246">
        <f t="shared" si="43"/>
        <v>5801501</v>
      </c>
      <c r="B1346" s="269"/>
      <c r="C1346" s="269" t="s">
        <v>1629</v>
      </c>
      <c r="D1346" s="258">
        <v>374</v>
      </c>
      <c r="E1346" s="639" t="s">
        <v>13</v>
      </c>
      <c r="F1346" s="270"/>
      <c r="G1346" s="376"/>
      <c r="H1346" s="254"/>
      <c r="I1346" s="254"/>
      <c r="J1346" s="254"/>
    </row>
    <row r="1347" spans="1:10" s="154" customFormat="1" ht="25.5" outlineLevel="3">
      <c r="A1347" s="246">
        <f t="shared" si="43"/>
        <v>5801502</v>
      </c>
      <c r="B1347" s="269"/>
      <c r="C1347" s="269" t="s">
        <v>1630</v>
      </c>
      <c r="D1347" s="258">
        <v>2</v>
      </c>
      <c r="E1347" s="639" t="s">
        <v>13</v>
      </c>
      <c r="F1347" s="270"/>
      <c r="G1347" s="376"/>
      <c r="H1347" s="254"/>
      <c r="I1347" s="254"/>
      <c r="J1347" s="254"/>
    </row>
    <row r="1348" spans="1:10" s="154" customFormat="1" ht="12.75" outlineLevel="3">
      <c r="A1348" s="246">
        <f t="shared" si="43"/>
        <v>5801503</v>
      </c>
      <c r="B1348" s="269"/>
      <c r="C1348" s="269" t="s">
        <v>1631</v>
      </c>
      <c r="D1348" s="258">
        <f>D1347+D1346</f>
        <v>376</v>
      </c>
      <c r="E1348" s="639" t="s">
        <v>13</v>
      </c>
      <c r="F1348" s="270"/>
      <c r="G1348" s="376"/>
      <c r="H1348" s="254"/>
      <c r="I1348" s="254"/>
      <c r="J1348" s="254"/>
    </row>
    <row r="1349" spans="1:10" s="245" customFormat="1" ht="23.25" customHeight="1" outlineLevel="2">
      <c r="A1349" s="241">
        <f>A1345+1000</f>
        <v>5802500</v>
      </c>
      <c r="B1349" s="242"/>
      <c r="C1349" s="243" t="s">
        <v>1632</v>
      </c>
      <c r="D1349" s="243"/>
      <c r="E1349" s="636"/>
      <c r="F1349" s="375"/>
      <c r="G1349" s="375"/>
      <c r="H1349" s="244"/>
      <c r="I1349" s="244"/>
      <c r="J1349" s="244"/>
    </row>
    <row r="1350" spans="1:10" s="154" customFormat="1" ht="12.75" outlineLevel="3">
      <c r="A1350" s="246">
        <f t="shared" si="43"/>
        <v>5802501</v>
      </c>
      <c r="B1350" s="269"/>
      <c r="C1350" s="269" t="s">
        <v>1633</v>
      </c>
      <c r="D1350" s="258">
        <v>64</v>
      </c>
      <c r="E1350" s="639" t="s">
        <v>13</v>
      </c>
      <c r="F1350" s="270"/>
      <c r="G1350" s="376"/>
      <c r="H1350" s="254"/>
      <c r="I1350" s="254"/>
      <c r="J1350" s="254"/>
    </row>
    <row r="1351" spans="1:10" s="154" customFormat="1" ht="12.75" outlineLevel="3">
      <c r="A1351" s="246">
        <f t="shared" si="43"/>
        <v>5802502</v>
      </c>
      <c r="B1351" s="269"/>
      <c r="C1351" s="269" t="s">
        <v>1634</v>
      </c>
      <c r="D1351" s="258">
        <f>D1350</f>
        <v>64</v>
      </c>
      <c r="E1351" s="639" t="s">
        <v>13</v>
      </c>
      <c r="F1351" s="270"/>
      <c r="G1351" s="376"/>
      <c r="H1351" s="254"/>
      <c r="I1351" s="254"/>
      <c r="J1351" s="254"/>
    </row>
    <row r="1352" spans="1:10" s="245" customFormat="1" ht="23.25" customHeight="1" outlineLevel="2">
      <c r="A1352" s="241">
        <f>A1349+1000</f>
        <v>5803500</v>
      </c>
      <c r="B1352" s="242"/>
      <c r="C1352" s="243" t="s">
        <v>1635</v>
      </c>
      <c r="D1352" s="243"/>
      <c r="E1352" s="636"/>
      <c r="F1352" s="375"/>
      <c r="G1352" s="375"/>
      <c r="H1352" s="244"/>
      <c r="I1352" s="244"/>
      <c r="J1352" s="244"/>
    </row>
    <row r="1353" spans="1:10" s="154" customFormat="1" ht="25.5" outlineLevel="3">
      <c r="A1353" s="246">
        <f t="shared" si="43"/>
        <v>5803501</v>
      </c>
      <c r="B1353" s="269"/>
      <c r="C1353" s="269" t="s">
        <v>1636</v>
      </c>
      <c r="D1353" s="258">
        <v>32</v>
      </c>
      <c r="E1353" s="639" t="s">
        <v>13</v>
      </c>
      <c r="F1353" s="270"/>
      <c r="G1353" s="376"/>
      <c r="H1353" s="254"/>
      <c r="I1353" s="254"/>
      <c r="J1353" s="254"/>
    </row>
    <row r="1354" spans="1:10" s="154" customFormat="1" ht="25.5" outlineLevel="3">
      <c r="A1354" s="246">
        <f t="shared" si="43"/>
        <v>5803502</v>
      </c>
      <c r="B1354" s="269"/>
      <c r="C1354" s="269" t="s">
        <v>1637</v>
      </c>
      <c r="D1354" s="258">
        <v>1</v>
      </c>
      <c r="E1354" s="639" t="s">
        <v>13</v>
      </c>
      <c r="F1354" s="270"/>
      <c r="G1354" s="376"/>
      <c r="H1354" s="254"/>
      <c r="I1354" s="254"/>
      <c r="J1354" s="254"/>
    </row>
    <row r="1355" spans="1:10" s="245" customFormat="1" ht="23.25" customHeight="1" outlineLevel="2">
      <c r="A1355" s="241">
        <f>A1352+1000</f>
        <v>5804500</v>
      </c>
      <c r="B1355" s="242"/>
      <c r="C1355" s="243" t="s">
        <v>1638</v>
      </c>
      <c r="D1355" s="243"/>
      <c r="E1355" s="636"/>
      <c r="F1355" s="375"/>
      <c r="G1355" s="375"/>
      <c r="H1355" s="244"/>
      <c r="I1355" s="244"/>
      <c r="J1355" s="244"/>
    </row>
    <row r="1356" spans="1:10" s="154" customFormat="1" ht="12.75" outlineLevel="3">
      <c r="A1356" s="246">
        <f t="shared" si="43"/>
        <v>5804501</v>
      </c>
      <c r="B1356" s="269"/>
      <c r="C1356" s="269" t="s">
        <v>1639</v>
      </c>
      <c r="D1356" s="258">
        <v>6</v>
      </c>
      <c r="E1356" s="639" t="s">
        <v>13</v>
      </c>
      <c r="F1356" s="270"/>
      <c r="G1356" s="376"/>
      <c r="H1356" s="254"/>
      <c r="I1356" s="254"/>
      <c r="J1356" s="254"/>
    </row>
    <row r="1357" spans="1:10" s="154" customFormat="1" ht="12.75" outlineLevel="3">
      <c r="A1357" s="246">
        <f t="shared" si="43"/>
        <v>5804502</v>
      </c>
      <c r="B1357" s="269"/>
      <c r="C1357" s="269" t="s">
        <v>1640</v>
      </c>
      <c r="D1357" s="258">
        <v>9</v>
      </c>
      <c r="E1357" s="639" t="s">
        <v>13</v>
      </c>
      <c r="F1357" s="270"/>
      <c r="G1357" s="376"/>
      <c r="H1357" s="254"/>
      <c r="I1357" s="254"/>
      <c r="J1357" s="254"/>
    </row>
    <row r="1358" spans="1:10" s="154" customFormat="1" ht="12.75" outlineLevel="3">
      <c r="A1358" s="246">
        <f t="shared" si="43"/>
        <v>5804503</v>
      </c>
      <c r="B1358" s="269"/>
      <c r="C1358" s="269" t="s">
        <v>1641</v>
      </c>
      <c r="D1358" s="258">
        <v>6</v>
      </c>
      <c r="E1358" s="639" t="s">
        <v>13</v>
      </c>
      <c r="F1358" s="270"/>
      <c r="G1358" s="376"/>
      <c r="H1358" s="254"/>
      <c r="I1358" s="254"/>
      <c r="J1358" s="254"/>
    </row>
    <row r="1359" spans="1:10" s="154" customFormat="1" ht="12.75" outlineLevel="3">
      <c r="A1359" s="246">
        <f t="shared" si="43"/>
        <v>5804504</v>
      </c>
      <c r="B1359" s="269"/>
      <c r="C1359" s="269" t="s">
        <v>1642</v>
      </c>
      <c r="D1359" s="258">
        <v>19</v>
      </c>
      <c r="E1359" s="639" t="s">
        <v>13</v>
      </c>
      <c r="F1359" s="270"/>
      <c r="G1359" s="376"/>
      <c r="H1359" s="254"/>
      <c r="I1359" s="254"/>
      <c r="J1359" s="254"/>
    </row>
    <row r="1360" spans="1:10" s="154" customFormat="1" ht="12.75" outlineLevel="3">
      <c r="A1360" s="246">
        <f t="shared" si="43"/>
        <v>5804505</v>
      </c>
      <c r="B1360" s="269"/>
      <c r="C1360" s="269" t="s">
        <v>1643</v>
      </c>
      <c r="D1360" s="258">
        <f>SUM(D1356:D1359)</f>
        <v>40</v>
      </c>
      <c r="E1360" s="639" t="s">
        <v>13</v>
      </c>
      <c r="F1360" s="270"/>
      <c r="G1360" s="376"/>
      <c r="H1360" s="254"/>
      <c r="I1360" s="254"/>
      <c r="J1360" s="254"/>
    </row>
    <row r="1361" spans="1:10" s="154" customFormat="1" ht="12.75" outlineLevel="3">
      <c r="A1361" s="246">
        <f t="shared" si="43"/>
        <v>5804506</v>
      </c>
      <c r="B1361" s="269"/>
      <c r="C1361" s="269" t="s">
        <v>1644</v>
      </c>
      <c r="D1361" s="258">
        <v>130</v>
      </c>
      <c r="E1361" s="639" t="s">
        <v>13</v>
      </c>
      <c r="F1361" s="270"/>
      <c r="G1361" s="376"/>
      <c r="H1361" s="254"/>
      <c r="I1361" s="254"/>
      <c r="J1361" s="254"/>
    </row>
    <row r="1362" spans="1:10" s="245" customFormat="1" ht="23.25" customHeight="1" outlineLevel="2">
      <c r="A1362" s="241">
        <f>A1355+1000</f>
        <v>5805500</v>
      </c>
      <c r="B1362" s="242"/>
      <c r="C1362" s="243" t="s">
        <v>1645</v>
      </c>
      <c r="D1362" s="243"/>
      <c r="E1362" s="636"/>
      <c r="F1362" s="375"/>
      <c r="G1362" s="375"/>
      <c r="H1362" s="244"/>
      <c r="I1362" s="244"/>
      <c r="J1362" s="244"/>
    </row>
    <row r="1363" spans="1:10" s="154" customFormat="1" ht="12.75" outlineLevel="3">
      <c r="A1363" s="246">
        <f t="shared" si="43"/>
        <v>5805501</v>
      </c>
      <c r="B1363" s="269"/>
      <c r="C1363" s="269" t="s">
        <v>1646</v>
      </c>
      <c r="D1363" s="258">
        <v>42</v>
      </c>
      <c r="E1363" s="639" t="s">
        <v>13</v>
      </c>
      <c r="F1363" s="270"/>
      <c r="G1363" s="376"/>
      <c r="H1363" s="254"/>
      <c r="I1363" s="254"/>
      <c r="J1363" s="254"/>
    </row>
    <row r="1364" spans="1:10" s="154" customFormat="1" ht="12.75" outlineLevel="3">
      <c r="A1364" s="246">
        <f t="shared" si="43"/>
        <v>5805502</v>
      </c>
      <c r="B1364" s="269"/>
      <c r="C1364" s="269" t="s">
        <v>1647</v>
      </c>
      <c r="D1364" s="258">
        <v>8</v>
      </c>
      <c r="E1364" s="639" t="s">
        <v>13</v>
      </c>
      <c r="F1364" s="270"/>
      <c r="G1364" s="376"/>
      <c r="H1364" s="254"/>
      <c r="I1364" s="254"/>
      <c r="J1364" s="254"/>
    </row>
    <row r="1365" spans="1:10" s="154" customFormat="1" ht="38.25" outlineLevel="3">
      <c r="A1365" s="246">
        <f t="shared" si="43"/>
        <v>5805503</v>
      </c>
      <c r="B1365" s="269"/>
      <c r="C1365" s="269" t="s">
        <v>1648</v>
      </c>
      <c r="D1365" s="258">
        <v>4</v>
      </c>
      <c r="E1365" s="639" t="s">
        <v>13</v>
      </c>
      <c r="F1365" s="270"/>
      <c r="G1365" s="376"/>
      <c r="H1365" s="254"/>
      <c r="I1365" s="254"/>
      <c r="J1365" s="254"/>
    </row>
    <row r="1366" spans="1:10" s="245" customFormat="1" ht="23.25" customHeight="1" outlineLevel="2">
      <c r="A1366" s="241">
        <f>A1362+1000</f>
        <v>5806500</v>
      </c>
      <c r="B1366" s="242"/>
      <c r="C1366" s="243" t="s">
        <v>1649</v>
      </c>
      <c r="D1366" s="243"/>
      <c r="E1366" s="636"/>
      <c r="F1366" s="375"/>
      <c r="G1366" s="375"/>
      <c r="H1366" s="244"/>
      <c r="I1366" s="244"/>
      <c r="J1366" s="244"/>
    </row>
    <row r="1367" spans="1:10" s="154" customFormat="1" ht="12.75" outlineLevel="3">
      <c r="A1367" s="246">
        <f t="shared" si="43"/>
        <v>5806501</v>
      </c>
      <c r="B1367" s="269"/>
      <c r="C1367" s="257" t="s">
        <v>1650</v>
      </c>
      <c r="D1367" s="271">
        <v>8</v>
      </c>
      <c r="E1367" s="639" t="s">
        <v>13</v>
      </c>
      <c r="F1367" s="376"/>
      <c r="G1367" s="376"/>
      <c r="H1367" s="254"/>
      <c r="I1367" s="254"/>
      <c r="J1367" s="254"/>
    </row>
    <row r="1368" spans="1:10" s="245" customFormat="1" ht="23.25" customHeight="1" outlineLevel="2">
      <c r="A1368" s="241">
        <f>A1366+1000</f>
        <v>5807500</v>
      </c>
      <c r="B1368" s="242"/>
      <c r="C1368" s="243" t="s">
        <v>1651</v>
      </c>
      <c r="D1368" s="243"/>
      <c r="E1368" s="636"/>
      <c r="F1368" s="375"/>
      <c r="G1368" s="375"/>
      <c r="H1368" s="244"/>
      <c r="I1368" s="244"/>
      <c r="J1368" s="244"/>
    </row>
    <row r="1369" spans="1:10" s="154" customFormat="1" ht="25.5" outlineLevel="3">
      <c r="A1369" s="246">
        <f t="shared" si="43"/>
        <v>5807501</v>
      </c>
      <c r="B1369" s="269"/>
      <c r="C1369" s="269" t="s">
        <v>1652</v>
      </c>
      <c r="D1369" s="258">
        <v>3</v>
      </c>
      <c r="E1369" s="639" t="s">
        <v>13</v>
      </c>
      <c r="F1369" s="270"/>
      <c r="G1369" s="376"/>
      <c r="H1369" s="254"/>
      <c r="I1369" s="254"/>
      <c r="J1369" s="254"/>
    </row>
    <row r="1370" spans="1:10" s="154" customFormat="1" ht="12.75" outlineLevel="3">
      <c r="A1370" s="246">
        <f t="shared" si="43"/>
        <v>5807502</v>
      </c>
      <c r="B1370" s="269"/>
      <c r="C1370" s="269" t="s">
        <v>1653</v>
      </c>
      <c r="D1370" s="258">
        <v>3</v>
      </c>
      <c r="E1370" s="639" t="s">
        <v>13</v>
      </c>
      <c r="F1370" s="270"/>
      <c r="G1370" s="376"/>
      <c r="H1370" s="254"/>
      <c r="I1370" s="254"/>
      <c r="J1370" s="254"/>
    </row>
    <row r="1371" spans="1:10" s="154" customFormat="1" ht="25.5" outlineLevel="3">
      <c r="A1371" s="246">
        <f t="shared" si="43"/>
        <v>5807503</v>
      </c>
      <c r="B1371" s="269"/>
      <c r="C1371" s="269" t="s">
        <v>1654</v>
      </c>
      <c r="D1371" s="258">
        <v>4</v>
      </c>
      <c r="E1371" s="639" t="s">
        <v>13</v>
      </c>
      <c r="F1371" s="270"/>
      <c r="G1371" s="376"/>
      <c r="H1371" s="254"/>
      <c r="I1371" s="254"/>
      <c r="J1371" s="254"/>
    </row>
    <row r="1372" spans="1:10" s="154" customFormat="1" ht="12.75" outlineLevel="3">
      <c r="A1372" s="246">
        <f t="shared" si="43"/>
        <v>5807504</v>
      </c>
      <c r="B1372" s="269"/>
      <c r="C1372" s="269" t="s">
        <v>1655</v>
      </c>
      <c r="D1372" s="258">
        <v>4</v>
      </c>
      <c r="E1372" s="639" t="s">
        <v>13</v>
      </c>
      <c r="F1372" s="270"/>
      <c r="G1372" s="376"/>
      <c r="H1372" s="254"/>
      <c r="I1372" s="254"/>
      <c r="J1372" s="254"/>
    </row>
    <row r="1373" spans="1:10" s="245" customFormat="1" ht="23.25" customHeight="1" outlineLevel="2">
      <c r="A1373" s="241">
        <f>A1368+1000</f>
        <v>5808500</v>
      </c>
      <c r="B1373" s="242"/>
      <c r="C1373" s="243" t="s">
        <v>1656</v>
      </c>
      <c r="D1373" s="243"/>
      <c r="E1373" s="636"/>
      <c r="F1373" s="375"/>
      <c r="G1373" s="375"/>
      <c r="H1373" s="244"/>
      <c r="I1373" s="244"/>
      <c r="J1373" s="244"/>
    </row>
    <row r="1374" spans="1:10" s="154" customFormat="1" ht="12.75" outlineLevel="3">
      <c r="A1374" s="246">
        <f t="shared" si="43"/>
        <v>5808501</v>
      </c>
      <c r="B1374" s="269"/>
      <c r="C1374" s="269" t="s">
        <v>1657</v>
      </c>
      <c r="D1374" s="258">
        <f>80+450+90</f>
        <v>620</v>
      </c>
      <c r="E1374" s="639" t="s">
        <v>307</v>
      </c>
      <c r="F1374" s="270"/>
      <c r="G1374" s="376"/>
      <c r="H1374" s="254"/>
      <c r="I1374" s="254"/>
      <c r="J1374" s="254"/>
    </row>
    <row r="1375" spans="1:10" s="154" customFormat="1" ht="25.5" outlineLevel="3">
      <c r="A1375" s="246">
        <f t="shared" si="43"/>
        <v>5808502</v>
      </c>
      <c r="B1375" s="269"/>
      <c r="C1375" s="269" t="s">
        <v>1658</v>
      </c>
      <c r="D1375" s="258">
        <f>2+16+4</f>
        <v>22</v>
      </c>
      <c r="E1375" s="639" t="s">
        <v>13</v>
      </c>
      <c r="F1375" s="270"/>
      <c r="G1375" s="376"/>
      <c r="H1375" s="254"/>
      <c r="I1375" s="254"/>
      <c r="J1375" s="254"/>
    </row>
    <row r="1376" spans="1:10" s="154" customFormat="1" ht="12.75" outlineLevel="3">
      <c r="A1376" s="246">
        <f t="shared" si="43"/>
        <v>5808503</v>
      </c>
      <c r="B1376" s="269"/>
      <c r="C1376" s="269" t="s">
        <v>1659</v>
      </c>
      <c r="D1376" s="258">
        <f>2000</f>
        <v>2000</v>
      </c>
      <c r="E1376" s="639" t="s">
        <v>13</v>
      </c>
      <c r="F1376" s="270"/>
      <c r="G1376" s="376"/>
      <c r="H1376" s="254"/>
      <c r="I1376" s="254"/>
      <c r="J1376" s="254"/>
    </row>
    <row r="1377" spans="1:10" s="245" customFormat="1" ht="23.25" customHeight="1" outlineLevel="2">
      <c r="A1377" s="241">
        <f>A1373+1000</f>
        <v>5809500</v>
      </c>
      <c r="B1377" s="242"/>
      <c r="C1377" s="243" t="s">
        <v>1660</v>
      </c>
      <c r="D1377" s="243"/>
      <c r="E1377" s="636"/>
      <c r="F1377" s="375"/>
      <c r="G1377" s="375"/>
      <c r="H1377" s="244"/>
      <c r="I1377" s="244"/>
      <c r="J1377" s="244"/>
    </row>
    <row r="1378" spans="1:10" s="154" customFormat="1" ht="12.75" outlineLevel="3">
      <c r="A1378" s="246">
        <f t="shared" si="43"/>
        <v>5809501</v>
      </c>
      <c r="B1378" s="269"/>
      <c r="C1378" s="269" t="s">
        <v>1661</v>
      </c>
      <c r="D1378" s="258">
        <v>9800</v>
      </c>
      <c r="E1378" s="639" t="s">
        <v>307</v>
      </c>
      <c r="F1378" s="270"/>
      <c r="G1378" s="376"/>
      <c r="H1378" s="254"/>
      <c r="I1378" s="254"/>
      <c r="J1378" s="254"/>
    </row>
    <row r="1379" spans="1:10" s="154" customFormat="1" ht="25.5" outlineLevel="3">
      <c r="A1379" s="246">
        <f t="shared" si="43"/>
        <v>5809502</v>
      </c>
      <c r="B1379" s="269"/>
      <c r="C1379" s="269" t="s">
        <v>1662</v>
      </c>
      <c r="D1379" s="258">
        <v>550</v>
      </c>
      <c r="E1379" s="639" t="s">
        <v>307</v>
      </c>
      <c r="F1379" s="270"/>
      <c r="G1379" s="376"/>
      <c r="H1379" s="254"/>
      <c r="I1379" s="254"/>
      <c r="J1379" s="254"/>
    </row>
    <row r="1380" spans="1:10" s="154" customFormat="1" ht="25.5" outlineLevel="3">
      <c r="A1380" s="246">
        <f t="shared" si="43"/>
        <v>5809503</v>
      </c>
      <c r="B1380" s="269"/>
      <c r="C1380" s="269" t="s">
        <v>1663</v>
      </c>
      <c r="D1380" s="258">
        <v>50</v>
      </c>
      <c r="E1380" s="639" t="s">
        <v>307</v>
      </c>
      <c r="F1380" s="270"/>
      <c r="G1380" s="376"/>
      <c r="H1380" s="254"/>
      <c r="I1380" s="254"/>
      <c r="J1380" s="254"/>
    </row>
    <row r="1381" spans="1:10" s="154" customFormat="1" ht="25.5" outlineLevel="3">
      <c r="A1381" s="246">
        <f t="shared" si="43"/>
        <v>5809504</v>
      </c>
      <c r="B1381" s="269"/>
      <c r="C1381" s="269" t="s">
        <v>1664</v>
      </c>
      <c r="D1381" s="258">
        <v>220</v>
      </c>
      <c r="E1381" s="639" t="s">
        <v>307</v>
      </c>
      <c r="F1381" s="270"/>
      <c r="G1381" s="376"/>
      <c r="H1381" s="254"/>
      <c r="I1381" s="254"/>
      <c r="J1381" s="254"/>
    </row>
    <row r="1382" spans="1:10" s="245" customFormat="1" ht="23.25" customHeight="1" outlineLevel="2">
      <c r="A1382" s="241">
        <f>A1377+1000</f>
        <v>5810500</v>
      </c>
      <c r="B1382" s="242"/>
      <c r="C1382" s="243" t="s">
        <v>1665</v>
      </c>
      <c r="D1382" s="243"/>
      <c r="E1382" s="636"/>
      <c r="F1382" s="375"/>
      <c r="G1382" s="375"/>
      <c r="H1382" s="244"/>
      <c r="I1382" s="244"/>
      <c r="J1382" s="244"/>
    </row>
    <row r="1383" spans="1:10" s="154" customFormat="1" ht="25.5" outlineLevel="3">
      <c r="A1383" s="246">
        <f t="shared" si="43"/>
        <v>5810501</v>
      </c>
      <c r="B1383" s="269"/>
      <c r="C1383" s="269" t="s">
        <v>1666</v>
      </c>
      <c r="D1383" s="258">
        <v>2</v>
      </c>
      <c r="E1383" s="639" t="s">
        <v>13</v>
      </c>
      <c r="F1383" s="270"/>
      <c r="G1383" s="376"/>
      <c r="H1383" s="254"/>
      <c r="I1383" s="254"/>
      <c r="J1383" s="254"/>
    </row>
    <row r="1384" spans="1:10" s="154" customFormat="1" ht="38.25" outlineLevel="3">
      <c r="A1384" s="246">
        <f t="shared" si="43"/>
        <v>5810502</v>
      </c>
      <c r="B1384" s="269"/>
      <c r="C1384" s="269" t="s">
        <v>1667</v>
      </c>
      <c r="D1384" s="258">
        <v>300</v>
      </c>
      <c r="E1384" s="639" t="s">
        <v>307</v>
      </c>
      <c r="F1384" s="270"/>
      <c r="G1384" s="376"/>
      <c r="H1384" s="254"/>
      <c r="I1384" s="254"/>
      <c r="J1384" s="254"/>
    </row>
    <row r="1385" spans="1:10" s="154" customFormat="1" ht="25.5" outlineLevel="3">
      <c r="A1385" s="246">
        <f t="shared" si="43"/>
        <v>5810503</v>
      </c>
      <c r="B1385" s="269"/>
      <c r="C1385" s="269" t="s">
        <v>1668</v>
      </c>
      <c r="D1385" s="258">
        <v>2800</v>
      </c>
      <c r="E1385" s="639" t="s">
        <v>307</v>
      </c>
      <c r="F1385" s="270"/>
      <c r="G1385" s="376"/>
      <c r="H1385" s="254"/>
      <c r="I1385" s="254"/>
      <c r="J1385" s="254"/>
    </row>
    <row r="1386" spans="1:10" s="154" customFormat="1" ht="38.25" outlineLevel="3">
      <c r="A1386" s="246">
        <f t="shared" si="43"/>
        <v>5810504</v>
      </c>
      <c r="B1386" s="269"/>
      <c r="C1386" s="269" t="s">
        <v>1669</v>
      </c>
      <c r="D1386" s="258">
        <v>450</v>
      </c>
      <c r="E1386" s="639" t="s">
        <v>307</v>
      </c>
      <c r="F1386" s="270"/>
      <c r="G1386" s="376"/>
      <c r="H1386" s="254"/>
      <c r="I1386" s="254"/>
      <c r="J1386" s="254"/>
    </row>
    <row r="1387" spans="1:10" s="154" customFormat="1" ht="25.5" outlineLevel="3">
      <c r="A1387" s="246">
        <f t="shared" si="43"/>
        <v>5810505</v>
      </c>
      <c r="B1387" s="269"/>
      <c r="C1387" s="269" t="s">
        <v>1670</v>
      </c>
      <c r="D1387" s="258">
        <v>2800</v>
      </c>
      <c r="E1387" s="639" t="s">
        <v>13</v>
      </c>
      <c r="F1387" s="270"/>
      <c r="G1387" s="376"/>
      <c r="H1387" s="254"/>
      <c r="I1387" s="254"/>
      <c r="J1387" s="254"/>
    </row>
    <row r="1388" spans="1:10" s="154" customFormat="1" ht="12.75" outlineLevel="3">
      <c r="A1388" s="246">
        <f t="shared" si="43"/>
        <v>5810506</v>
      </c>
      <c r="B1388" s="269"/>
      <c r="C1388" s="269" t="s">
        <v>1671</v>
      </c>
      <c r="D1388" s="258">
        <v>1</v>
      </c>
      <c r="E1388" s="639" t="s">
        <v>11</v>
      </c>
      <c r="F1388" s="270"/>
      <c r="G1388" s="376"/>
      <c r="H1388" s="254"/>
      <c r="I1388" s="254"/>
      <c r="J1388" s="254"/>
    </row>
    <row r="1389" spans="1:10" s="245" customFormat="1" ht="23.25" customHeight="1" outlineLevel="2">
      <c r="A1389" s="241">
        <f>A1382+1000</f>
        <v>5811500</v>
      </c>
      <c r="B1389" s="242"/>
      <c r="C1389" s="243" t="s">
        <v>1672</v>
      </c>
      <c r="D1389" s="243"/>
      <c r="E1389" s="636"/>
      <c r="F1389" s="375"/>
      <c r="G1389" s="375"/>
      <c r="H1389" s="244"/>
      <c r="I1389" s="244"/>
      <c r="J1389" s="244"/>
    </row>
    <row r="1390" spans="1:10" s="154" customFormat="1" ht="12.75" outlineLevel="3">
      <c r="A1390" s="246">
        <f t="shared" si="43"/>
        <v>5811501</v>
      </c>
      <c r="B1390" s="269"/>
      <c r="C1390" s="269" t="s">
        <v>1673</v>
      </c>
      <c r="D1390" s="258">
        <v>1</v>
      </c>
      <c r="E1390" s="639" t="s">
        <v>11</v>
      </c>
      <c r="F1390" s="270"/>
      <c r="G1390" s="376"/>
      <c r="H1390" s="254"/>
      <c r="I1390" s="254"/>
      <c r="J1390" s="254"/>
    </row>
    <row r="1391" spans="1:10" s="154" customFormat="1" ht="12.75" outlineLevel="3">
      <c r="A1391" s="246">
        <f t="shared" si="43"/>
        <v>5811502</v>
      </c>
      <c r="B1391" s="269"/>
      <c r="C1391" s="269" t="s">
        <v>1674</v>
      </c>
      <c r="D1391" s="258">
        <v>1</v>
      </c>
      <c r="E1391" s="639" t="s">
        <v>11</v>
      </c>
      <c r="F1391" s="270"/>
      <c r="G1391" s="376"/>
      <c r="H1391" s="254"/>
      <c r="I1391" s="254"/>
      <c r="J1391" s="254"/>
    </row>
    <row r="1392" spans="1:10" s="154" customFormat="1" ht="25.5" outlineLevel="3">
      <c r="A1392" s="278">
        <f t="shared" si="43"/>
        <v>5811503</v>
      </c>
      <c r="B1392" s="444"/>
      <c r="C1392" s="444" t="s">
        <v>2444</v>
      </c>
      <c r="D1392" s="445">
        <v>1</v>
      </c>
      <c r="E1392" s="644" t="s">
        <v>11</v>
      </c>
      <c r="F1392" s="447"/>
      <c r="G1392" s="448"/>
      <c r="H1392" s="446"/>
      <c r="I1392" s="446"/>
      <c r="J1392" s="446"/>
    </row>
    <row r="1393" spans="1:11" s="240" customFormat="1" ht="21" customHeight="1" outlineLevel="1">
      <c r="A1393" s="236">
        <f>A1333+100000</f>
        <v>5900000</v>
      </c>
      <c r="B1393" s="237"/>
      <c r="C1393" s="238" t="s">
        <v>1675</v>
      </c>
      <c r="D1393" s="237"/>
      <c r="E1393" s="635"/>
      <c r="F1393" s="374"/>
      <c r="G1393" s="374"/>
      <c r="H1393" s="239"/>
      <c r="I1393" s="239"/>
      <c r="J1393" s="239"/>
    </row>
    <row r="1394" spans="1:11" s="154" customFormat="1" ht="22.5" outlineLevel="3">
      <c r="A1394" s="3">
        <f>A1393+1</f>
        <v>5900001</v>
      </c>
      <c r="B1394" s="114"/>
      <c r="C1394" s="114" t="s">
        <v>1676</v>
      </c>
      <c r="D1394" s="115">
        <f>D1395*2</f>
        <v>280</v>
      </c>
      <c r="E1394" s="645" t="s">
        <v>307</v>
      </c>
      <c r="F1394" s="380"/>
      <c r="G1394" s="404"/>
      <c r="H1394" s="117"/>
      <c r="I1394" s="117"/>
      <c r="J1394" s="102"/>
    </row>
    <row r="1395" spans="1:11" s="154" customFormat="1" ht="33.75" outlineLevel="3">
      <c r="A1395" s="3">
        <f t="shared" ref="A1395:A1398" si="44">A1394+1</f>
        <v>5900002</v>
      </c>
      <c r="B1395" s="114"/>
      <c r="C1395" s="114" t="s">
        <v>1677</v>
      </c>
      <c r="D1395" s="115">
        <v>140</v>
      </c>
      <c r="E1395" s="645" t="s">
        <v>307</v>
      </c>
      <c r="F1395" s="380"/>
      <c r="G1395" s="404"/>
      <c r="H1395" s="117"/>
      <c r="I1395" s="117"/>
      <c r="J1395" s="102"/>
    </row>
    <row r="1396" spans="1:11" s="154" customFormat="1" ht="12.75" outlineLevel="3">
      <c r="A1396" s="3">
        <f t="shared" si="44"/>
        <v>5900003</v>
      </c>
      <c r="B1396" s="114"/>
      <c r="C1396" s="114" t="s">
        <v>1678</v>
      </c>
      <c r="D1396" s="115">
        <v>1</v>
      </c>
      <c r="E1396" s="645" t="s">
        <v>11</v>
      </c>
      <c r="F1396" s="380"/>
      <c r="G1396" s="404"/>
      <c r="H1396" s="117"/>
      <c r="I1396" s="117"/>
      <c r="J1396" s="102"/>
    </row>
    <row r="1397" spans="1:11" s="154" customFormat="1" ht="22.5" outlineLevel="3">
      <c r="A1397" s="3">
        <f t="shared" si="44"/>
        <v>5900004</v>
      </c>
      <c r="B1397" s="114"/>
      <c r="C1397" s="114" t="s">
        <v>1679</v>
      </c>
      <c r="D1397" s="115">
        <v>3</v>
      </c>
      <c r="E1397" s="645" t="s">
        <v>11</v>
      </c>
      <c r="F1397" s="380"/>
      <c r="G1397" s="404"/>
      <c r="H1397" s="117"/>
      <c r="I1397" s="117"/>
      <c r="J1397" s="102"/>
    </row>
    <row r="1398" spans="1:11" s="154" customFormat="1" ht="35.25" outlineLevel="3">
      <c r="A1398" s="3">
        <f t="shared" si="44"/>
        <v>5900005</v>
      </c>
      <c r="B1398" s="114"/>
      <c r="C1398" s="114" t="s">
        <v>1680</v>
      </c>
      <c r="D1398" s="115">
        <v>3</v>
      </c>
      <c r="E1398" s="645" t="s">
        <v>11</v>
      </c>
      <c r="F1398" s="380"/>
      <c r="G1398" s="404"/>
      <c r="H1398" s="117"/>
      <c r="I1398" s="117"/>
      <c r="J1398" s="102"/>
    </row>
    <row r="1399" spans="1:11" s="154" customFormat="1" ht="22.5" outlineLevel="3">
      <c r="A1399" s="3">
        <f>A1398+1</f>
        <v>5900006</v>
      </c>
      <c r="B1399" s="114"/>
      <c r="C1399" s="114" t="s">
        <v>1681</v>
      </c>
      <c r="D1399" s="115">
        <v>1</v>
      </c>
      <c r="E1399" s="645" t="s">
        <v>11</v>
      </c>
      <c r="F1399" s="380"/>
      <c r="G1399" s="404"/>
      <c r="H1399" s="117"/>
      <c r="I1399" s="117"/>
      <c r="J1399" s="102"/>
    </row>
    <row r="1400" spans="1:11" s="139" customFormat="1" ht="27" customHeight="1">
      <c r="A1400" s="302">
        <v>6000000</v>
      </c>
      <c r="B1400" s="303"/>
      <c r="C1400" s="304" t="s">
        <v>797</v>
      </c>
      <c r="D1400" s="305"/>
      <c r="E1400" s="607"/>
      <c r="F1400" s="369"/>
      <c r="G1400" s="369"/>
      <c r="H1400" s="324"/>
      <c r="I1400" s="324"/>
      <c r="J1400" s="324"/>
      <c r="K1400" s="307"/>
    </row>
    <row r="1401" spans="1:11" s="301" customFormat="1" outlineLevel="1">
      <c r="A1401" s="236">
        <f>A1400+100000</f>
        <v>6100000</v>
      </c>
      <c r="B1401" s="298"/>
      <c r="C1401" s="238" t="s">
        <v>2349</v>
      </c>
      <c r="D1401" s="300"/>
      <c r="E1401" s="646"/>
      <c r="F1401" s="381"/>
      <c r="G1401" s="381"/>
      <c r="H1401" s="299"/>
      <c r="I1401" s="299"/>
      <c r="J1401" s="299"/>
      <c r="K1401" s="309"/>
    </row>
    <row r="1402" spans="1:11" s="301" customFormat="1" outlineLevel="2">
      <c r="A1402" s="364"/>
      <c r="B1402" s="242"/>
      <c r="C1402" s="112" t="s">
        <v>2273</v>
      </c>
      <c r="D1402" s="316"/>
      <c r="E1402" s="647"/>
      <c r="F1402" s="382"/>
      <c r="G1402" s="382"/>
      <c r="H1402" s="113"/>
      <c r="I1402" s="113"/>
      <c r="J1402" s="113"/>
      <c r="K1402" s="309"/>
    </row>
    <row r="1403" spans="1:11" s="301" customFormat="1" ht="26.25" outlineLevel="3">
      <c r="A1403" s="246">
        <f>A1401+1</f>
        <v>6100001</v>
      </c>
      <c r="B1403" s="116"/>
      <c r="C1403" s="100" t="s">
        <v>2274</v>
      </c>
      <c r="D1403" s="289">
        <v>2</v>
      </c>
      <c r="E1403" s="63" t="s">
        <v>13</v>
      </c>
      <c r="F1403" s="311"/>
      <c r="G1403" s="282"/>
      <c r="H1403" s="254"/>
      <c r="I1403" s="254"/>
      <c r="J1403" s="254"/>
      <c r="K1403" s="309"/>
    </row>
    <row r="1404" spans="1:11" s="301" customFormat="1" ht="39" outlineLevel="3">
      <c r="A1404" s="246">
        <f t="shared" ref="A1404:A1411" si="45">A1402+1</f>
        <v>1</v>
      </c>
      <c r="B1404" s="116"/>
      <c r="C1404" s="100" t="s">
        <v>2275</v>
      </c>
      <c r="D1404" s="289">
        <v>1</v>
      </c>
      <c r="E1404" s="63" t="s">
        <v>13</v>
      </c>
      <c r="F1404" s="311"/>
      <c r="G1404" s="282"/>
      <c r="H1404" s="254"/>
      <c r="I1404" s="254"/>
      <c r="J1404" s="254"/>
      <c r="K1404" s="309"/>
    </row>
    <row r="1405" spans="1:11" s="301" customFormat="1" ht="26.25" outlineLevel="3">
      <c r="A1405" s="246">
        <f t="shared" si="45"/>
        <v>6100002</v>
      </c>
      <c r="B1405" s="116"/>
      <c r="C1405" s="100" t="s">
        <v>2276</v>
      </c>
      <c r="D1405" s="289">
        <v>1</v>
      </c>
      <c r="E1405" s="63" t="s">
        <v>13</v>
      </c>
      <c r="F1405" s="311"/>
      <c r="G1405" s="282"/>
      <c r="H1405" s="254"/>
      <c r="I1405" s="254"/>
      <c r="J1405" s="254"/>
      <c r="K1405" s="309"/>
    </row>
    <row r="1406" spans="1:11" s="301" customFormat="1" ht="26.25" outlineLevel="3">
      <c r="A1406" s="246">
        <f t="shared" si="45"/>
        <v>2</v>
      </c>
      <c r="B1406" s="116"/>
      <c r="C1406" s="100" t="s">
        <v>2277</v>
      </c>
      <c r="D1406" s="289">
        <v>1</v>
      </c>
      <c r="E1406" s="63" t="s">
        <v>13</v>
      </c>
      <c r="F1406" s="311"/>
      <c r="G1406" s="282"/>
      <c r="H1406" s="254"/>
      <c r="I1406" s="254"/>
      <c r="J1406" s="254"/>
      <c r="K1406" s="309"/>
    </row>
    <row r="1407" spans="1:11" s="301" customFormat="1" ht="26.25" outlineLevel="3">
      <c r="A1407" s="246">
        <f t="shared" si="45"/>
        <v>6100003</v>
      </c>
      <c r="B1407" s="116"/>
      <c r="C1407" s="100" t="s">
        <v>2278</v>
      </c>
      <c r="D1407" s="289">
        <v>2</v>
      </c>
      <c r="E1407" s="63" t="s">
        <v>13</v>
      </c>
      <c r="F1407" s="311"/>
      <c r="G1407" s="282"/>
      <c r="H1407" s="254"/>
      <c r="I1407" s="254"/>
      <c r="J1407" s="254"/>
      <c r="K1407" s="309"/>
    </row>
    <row r="1408" spans="1:11" s="301" customFormat="1" ht="39" outlineLevel="3">
      <c r="A1408" s="246">
        <f t="shared" si="45"/>
        <v>3</v>
      </c>
      <c r="B1408" s="116"/>
      <c r="C1408" s="100" t="s">
        <v>2279</v>
      </c>
      <c r="D1408" s="289">
        <v>2</v>
      </c>
      <c r="E1408" s="63" t="s">
        <v>13</v>
      </c>
      <c r="F1408" s="311"/>
      <c r="G1408" s="282"/>
      <c r="H1408" s="254"/>
      <c r="I1408" s="254"/>
      <c r="J1408" s="254"/>
      <c r="K1408" s="309"/>
    </row>
    <row r="1409" spans="1:11" s="301" customFormat="1" outlineLevel="3">
      <c r="A1409" s="246">
        <f t="shared" si="45"/>
        <v>6100004</v>
      </c>
      <c r="B1409" s="116"/>
      <c r="C1409" s="100" t="s">
        <v>2280</v>
      </c>
      <c r="D1409" s="289">
        <v>1</v>
      </c>
      <c r="E1409" s="63" t="s">
        <v>13</v>
      </c>
      <c r="F1409" s="311"/>
      <c r="G1409" s="282"/>
      <c r="H1409" s="254"/>
      <c r="I1409" s="254"/>
      <c r="J1409" s="254"/>
      <c r="K1409" s="309"/>
    </row>
    <row r="1410" spans="1:11" s="301" customFormat="1" outlineLevel="3">
      <c r="A1410" s="246">
        <f t="shared" si="45"/>
        <v>4</v>
      </c>
      <c r="B1410" s="116"/>
      <c r="C1410" s="100" t="s">
        <v>2281</v>
      </c>
      <c r="D1410" s="289">
        <v>1</v>
      </c>
      <c r="E1410" s="63" t="s">
        <v>13</v>
      </c>
      <c r="F1410" s="311"/>
      <c r="G1410" s="282"/>
      <c r="H1410" s="254"/>
      <c r="I1410" s="254"/>
      <c r="J1410" s="254"/>
      <c r="K1410" s="309"/>
    </row>
    <row r="1411" spans="1:11" s="301" customFormat="1" ht="26.25" outlineLevel="3">
      <c r="A1411" s="246">
        <f t="shared" si="45"/>
        <v>6100005</v>
      </c>
      <c r="B1411" s="116"/>
      <c r="C1411" s="100" t="s">
        <v>2282</v>
      </c>
      <c r="D1411" s="289">
        <v>1</v>
      </c>
      <c r="E1411" s="63" t="s">
        <v>13</v>
      </c>
      <c r="F1411" s="311"/>
      <c r="G1411" s="282"/>
      <c r="H1411" s="254"/>
      <c r="I1411" s="254"/>
      <c r="J1411" s="254"/>
      <c r="K1411" s="309"/>
    </row>
    <row r="1412" spans="1:11" s="301" customFormat="1" outlineLevel="2">
      <c r="A1412" s="312"/>
      <c r="B1412" s="310"/>
      <c r="C1412" s="112" t="s">
        <v>2283</v>
      </c>
      <c r="D1412" s="112"/>
      <c r="E1412" s="648"/>
      <c r="F1412" s="383"/>
      <c r="G1412" s="386"/>
      <c r="H1412" s="113"/>
      <c r="I1412" s="113"/>
      <c r="J1412" s="113"/>
      <c r="K1412" s="308"/>
    </row>
    <row r="1413" spans="1:11" s="301" customFormat="1" ht="39" outlineLevel="3">
      <c r="A1413" s="246">
        <f>A1411+1</f>
        <v>6100006</v>
      </c>
      <c r="B1413" s="290"/>
      <c r="C1413" s="100" t="s">
        <v>2275</v>
      </c>
      <c r="D1413" s="289">
        <v>1</v>
      </c>
      <c r="E1413" s="63" t="s">
        <v>13</v>
      </c>
      <c r="F1413" s="384"/>
      <c r="G1413" s="385"/>
      <c r="H1413" s="254"/>
      <c r="I1413" s="254"/>
      <c r="J1413" s="254"/>
      <c r="K1413" s="308"/>
    </row>
    <row r="1414" spans="1:11" s="301" customFormat="1" ht="26.25" outlineLevel="3">
      <c r="A1414" s="246">
        <f>A1413+1</f>
        <v>6100007</v>
      </c>
      <c r="B1414" s="290"/>
      <c r="C1414" s="100" t="s">
        <v>2277</v>
      </c>
      <c r="D1414" s="289">
        <v>3</v>
      </c>
      <c r="E1414" s="63" t="s">
        <v>13</v>
      </c>
      <c r="F1414" s="384"/>
      <c r="G1414" s="385"/>
      <c r="H1414" s="254"/>
      <c r="I1414" s="254"/>
      <c r="J1414" s="254"/>
      <c r="K1414" s="308"/>
    </row>
    <row r="1415" spans="1:11" s="301" customFormat="1" ht="26.25" outlineLevel="3">
      <c r="A1415" s="246">
        <f t="shared" ref="A1415:A1418" si="46">A1414+1</f>
        <v>6100008</v>
      </c>
      <c r="B1415" s="290"/>
      <c r="C1415" s="100" t="s">
        <v>2284</v>
      </c>
      <c r="D1415" s="289">
        <v>1</v>
      </c>
      <c r="E1415" s="63" t="s">
        <v>13</v>
      </c>
      <c r="F1415" s="384"/>
      <c r="G1415" s="385"/>
      <c r="H1415" s="254"/>
      <c r="I1415" s="254"/>
      <c r="J1415" s="254"/>
      <c r="K1415" s="308"/>
    </row>
    <row r="1416" spans="1:11" s="301" customFormat="1" outlineLevel="3">
      <c r="A1416" s="246">
        <f t="shared" si="46"/>
        <v>6100009</v>
      </c>
      <c r="B1416" s="290"/>
      <c r="C1416" s="100" t="s">
        <v>2280</v>
      </c>
      <c r="D1416" s="289">
        <v>1</v>
      </c>
      <c r="E1416" s="63" t="s">
        <v>13</v>
      </c>
      <c r="F1416" s="384"/>
      <c r="G1416" s="385"/>
      <c r="H1416" s="254"/>
      <c r="I1416" s="254"/>
      <c r="J1416" s="254"/>
      <c r="K1416" s="308"/>
    </row>
    <row r="1417" spans="1:11" s="301" customFormat="1" outlineLevel="3">
      <c r="A1417" s="246">
        <f t="shared" si="46"/>
        <v>6100010</v>
      </c>
      <c r="B1417" s="290"/>
      <c r="C1417" s="100" t="s">
        <v>2281</v>
      </c>
      <c r="D1417" s="289">
        <v>1</v>
      </c>
      <c r="E1417" s="63" t="s">
        <v>13</v>
      </c>
      <c r="F1417" s="384"/>
      <c r="G1417" s="385"/>
      <c r="H1417" s="254"/>
      <c r="I1417" s="254"/>
      <c r="J1417" s="254"/>
      <c r="K1417" s="308"/>
    </row>
    <row r="1418" spans="1:11" s="301" customFormat="1" ht="26.25" outlineLevel="3">
      <c r="A1418" s="246">
        <f t="shared" si="46"/>
        <v>6100011</v>
      </c>
      <c r="B1418" s="290"/>
      <c r="C1418" s="100" t="s">
        <v>2285</v>
      </c>
      <c r="D1418" s="289">
        <v>1</v>
      </c>
      <c r="E1418" s="63" t="s">
        <v>13</v>
      </c>
      <c r="F1418" s="384"/>
      <c r="G1418" s="385"/>
      <c r="H1418" s="254"/>
      <c r="I1418" s="254"/>
      <c r="J1418" s="254"/>
      <c r="K1418" s="308"/>
    </row>
    <row r="1419" spans="1:11" s="301" customFormat="1" outlineLevel="2">
      <c r="A1419" s="312"/>
      <c r="B1419" s="310"/>
      <c r="C1419" s="112" t="s">
        <v>2286</v>
      </c>
      <c r="D1419" s="112"/>
      <c r="E1419" s="648"/>
      <c r="F1419" s="383"/>
      <c r="G1419" s="386"/>
      <c r="H1419" s="113"/>
      <c r="I1419" s="113"/>
      <c r="J1419" s="113"/>
      <c r="K1419" s="308"/>
    </row>
    <row r="1420" spans="1:11" s="301" customFormat="1" ht="39" outlineLevel="3">
      <c r="A1420" s="246">
        <f>A1418+1</f>
        <v>6100012</v>
      </c>
      <c r="B1420" s="290"/>
      <c r="C1420" s="100" t="s">
        <v>2287</v>
      </c>
      <c r="D1420" s="289">
        <v>1</v>
      </c>
      <c r="E1420" s="63" t="s">
        <v>13</v>
      </c>
      <c r="F1420" s="385"/>
      <c r="G1420" s="385"/>
      <c r="H1420" s="254"/>
      <c r="I1420" s="254"/>
      <c r="J1420" s="254"/>
      <c r="K1420" s="308"/>
    </row>
    <row r="1421" spans="1:11" s="301" customFormat="1" ht="26.25" outlineLevel="3">
      <c r="A1421" s="246">
        <f>A1420+1</f>
        <v>6100013</v>
      </c>
      <c r="B1421" s="290"/>
      <c r="C1421" s="100" t="s">
        <v>2277</v>
      </c>
      <c r="D1421" s="289">
        <v>2</v>
      </c>
      <c r="E1421" s="63" t="s">
        <v>13</v>
      </c>
      <c r="F1421" s="385"/>
      <c r="G1421" s="385"/>
      <c r="H1421" s="254"/>
      <c r="I1421" s="254"/>
      <c r="J1421" s="254"/>
      <c r="K1421" s="308"/>
    </row>
    <row r="1422" spans="1:11" s="301" customFormat="1" ht="26.25" outlineLevel="3">
      <c r="A1422" s="246">
        <f t="shared" ref="A1422:A1426" si="47">A1421+1</f>
        <v>6100014</v>
      </c>
      <c r="B1422" s="290"/>
      <c r="C1422" s="100" t="s">
        <v>2284</v>
      </c>
      <c r="D1422" s="289">
        <v>2</v>
      </c>
      <c r="E1422" s="63" t="s">
        <v>13</v>
      </c>
      <c r="F1422" s="385"/>
      <c r="G1422" s="385"/>
      <c r="H1422" s="254"/>
      <c r="I1422" s="254"/>
      <c r="J1422" s="254"/>
      <c r="K1422" s="308"/>
    </row>
    <row r="1423" spans="1:11" s="301" customFormat="1" outlineLevel="3">
      <c r="A1423" s="246">
        <f t="shared" si="47"/>
        <v>6100015</v>
      </c>
      <c r="B1423" s="290"/>
      <c r="C1423" s="100" t="s">
        <v>2280</v>
      </c>
      <c r="D1423" s="289">
        <v>1</v>
      </c>
      <c r="E1423" s="63" t="s">
        <v>13</v>
      </c>
      <c r="F1423" s="385"/>
      <c r="G1423" s="385"/>
      <c r="H1423" s="254"/>
      <c r="I1423" s="254"/>
      <c r="J1423" s="254"/>
      <c r="K1423" s="308"/>
    </row>
    <row r="1424" spans="1:11" s="301" customFormat="1" outlineLevel="3">
      <c r="A1424" s="246">
        <f t="shared" si="47"/>
        <v>6100016</v>
      </c>
      <c r="B1424" s="290"/>
      <c r="C1424" s="100" t="s">
        <v>2281</v>
      </c>
      <c r="D1424" s="289">
        <v>1</v>
      </c>
      <c r="E1424" s="63" t="s">
        <v>13</v>
      </c>
      <c r="F1424" s="385"/>
      <c r="G1424" s="385"/>
      <c r="H1424" s="254"/>
      <c r="I1424" s="254"/>
      <c r="J1424" s="254"/>
      <c r="K1424" s="308"/>
    </row>
    <row r="1425" spans="1:11" s="301" customFormat="1" outlineLevel="3">
      <c r="A1425" s="246">
        <f t="shared" si="47"/>
        <v>6100017</v>
      </c>
      <c r="B1425" s="290"/>
      <c r="C1425" s="100" t="s">
        <v>2288</v>
      </c>
      <c r="D1425" s="289">
        <v>2</v>
      </c>
      <c r="E1425" s="63" t="s">
        <v>13</v>
      </c>
      <c r="F1425" s="385"/>
      <c r="G1425" s="385"/>
      <c r="H1425" s="254"/>
      <c r="I1425" s="254"/>
      <c r="J1425" s="254"/>
      <c r="K1425" s="308"/>
    </row>
    <row r="1426" spans="1:11" s="301" customFormat="1" ht="26.25" outlineLevel="3">
      <c r="A1426" s="246">
        <f t="shared" si="47"/>
        <v>6100018</v>
      </c>
      <c r="B1426" s="290"/>
      <c r="C1426" s="100" t="s">
        <v>2289</v>
      </c>
      <c r="D1426" s="289">
        <v>1</v>
      </c>
      <c r="E1426" s="63" t="s">
        <v>13</v>
      </c>
      <c r="F1426" s="385"/>
      <c r="G1426" s="385"/>
      <c r="H1426" s="254"/>
      <c r="I1426" s="254"/>
      <c r="J1426" s="254"/>
      <c r="K1426" s="308"/>
    </row>
    <row r="1427" spans="1:11" s="301" customFormat="1" outlineLevel="2">
      <c r="A1427" s="312"/>
      <c r="B1427" s="310"/>
      <c r="C1427" s="112" t="s">
        <v>2290</v>
      </c>
      <c r="D1427" s="112"/>
      <c r="E1427" s="648"/>
      <c r="F1427" s="386"/>
      <c r="G1427" s="386"/>
      <c r="H1427" s="113"/>
      <c r="I1427" s="113"/>
      <c r="J1427" s="113"/>
      <c r="K1427" s="308"/>
    </row>
    <row r="1428" spans="1:11" s="301" customFormat="1" ht="39" outlineLevel="3">
      <c r="A1428" s="246">
        <f>A1426+1</f>
        <v>6100019</v>
      </c>
      <c r="B1428" s="290"/>
      <c r="C1428" s="100" t="s">
        <v>2287</v>
      </c>
      <c r="D1428" s="289">
        <v>1</v>
      </c>
      <c r="E1428" s="63" t="s">
        <v>13</v>
      </c>
      <c r="F1428" s="385"/>
      <c r="G1428" s="385"/>
      <c r="H1428" s="254"/>
      <c r="I1428" s="254"/>
      <c r="J1428" s="254"/>
      <c r="K1428" s="308"/>
    </row>
    <row r="1429" spans="1:11" s="301" customFormat="1" ht="26.25" outlineLevel="3">
      <c r="A1429" s="246">
        <f>A1428+1</f>
        <v>6100020</v>
      </c>
      <c r="B1429" s="290"/>
      <c r="C1429" s="100" t="s">
        <v>2277</v>
      </c>
      <c r="D1429" s="289">
        <v>1</v>
      </c>
      <c r="E1429" s="63" t="s">
        <v>13</v>
      </c>
      <c r="F1429" s="385"/>
      <c r="G1429" s="385"/>
      <c r="H1429" s="254"/>
      <c r="I1429" s="254"/>
      <c r="J1429" s="254"/>
      <c r="K1429" s="308"/>
    </row>
    <row r="1430" spans="1:11" s="301" customFormat="1" ht="26.25" outlineLevel="3">
      <c r="A1430" s="246">
        <f t="shared" ref="A1430:A1434" si="48">A1429+1</f>
        <v>6100021</v>
      </c>
      <c r="B1430" s="290"/>
      <c r="C1430" s="100" t="s">
        <v>2284</v>
      </c>
      <c r="D1430" s="289">
        <v>1</v>
      </c>
      <c r="E1430" s="63" t="s">
        <v>13</v>
      </c>
      <c r="F1430" s="385"/>
      <c r="G1430" s="385"/>
      <c r="H1430" s="254"/>
      <c r="I1430" s="254"/>
      <c r="J1430" s="254"/>
      <c r="K1430" s="308"/>
    </row>
    <row r="1431" spans="1:11" s="301" customFormat="1" outlineLevel="3">
      <c r="A1431" s="246">
        <f t="shared" si="48"/>
        <v>6100022</v>
      </c>
      <c r="B1431" s="290"/>
      <c r="C1431" s="100" t="s">
        <v>2280</v>
      </c>
      <c r="D1431" s="289">
        <v>1</v>
      </c>
      <c r="E1431" s="63" t="s">
        <v>13</v>
      </c>
      <c r="F1431" s="385"/>
      <c r="G1431" s="385"/>
      <c r="H1431" s="254"/>
      <c r="I1431" s="254"/>
      <c r="J1431" s="254"/>
      <c r="K1431" s="308"/>
    </row>
    <row r="1432" spans="1:11" s="301" customFormat="1" outlineLevel="3">
      <c r="A1432" s="246">
        <f t="shared" si="48"/>
        <v>6100023</v>
      </c>
      <c r="B1432" s="290"/>
      <c r="C1432" s="100" t="s">
        <v>2281</v>
      </c>
      <c r="D1432" s="289">
        <v>2</v>
      </c>
      <c r="E1432" s="63" t="s">
        <v>13</v>
      </c>
      <c r="F1432" s="385"/>
      <c r="G1432" s="385"/>
      <c r="H1432" s="254"/>
      <c r="I1432" s="254"/>
      <c r="J1432" s="254"/>
      <c r="K1432" s="308"/>
    </row>
    <row r="1433" spans="1:11" s="301" customFormat="1" outlineLevel="3">
      <c r="A1433" s="246">
        <f t="shared" si="48"/>
        <v>6100024</v>
      </c>
      <c r="B1433" s="290"/>
      <c r="C1433" s="100" t="s">
        <v>2288</v>
      </c>
      <c r="D1433" s="289">
        <v>2</v>
      </c>
      <c r="E1433" s="63" t="s">
        <v>13</v>
      </c>
      <c r="F1433" s="385"/>
      <c r="G1433" s="385"/>
      <c r="H1433" s="254"/>
      <c r="I1433" s="254"/>
      <c r="J1433" s="254"/>
      <c r="K1433" s="308"/>
    </row>
    <row r="1434" spans="1:11" s="301" customFormat="1" ht="26.25" outlineLevel="3">
      <c r="A1434" s="246">
        <f t="shared" si="48"/>
        <v>6100025</v>
      </c>
      <c r="B1434" s="290"/>
      <c r="C1434" s="100" t="s">
        <v>2291</v>
      </c>
      <c r="D1434" s="289">
        <v>1</v>
      </c>
      <c r="E1434" s="63" t="s">
        <v>13</v>
      </c>
      <c r="F1434" s="385"/>
      <c r="G1434" s="385"/>
      <c r="H1434" s="254"/>
      <c r="I1434" s="254"/>
      <c r="J1434" s="254"/>
      <c r="K1434" s="308"/>
    </row>
    <row r="1435" spans="1:11" s="301" customFormat="1" outlineLevel="2">
      <c r="A1435" s="312"/>
      <c r="B1435" s="310"/>
      <c r="C1435" s="112" t="s">
        <v>2292</v>
      </c>
      <c r="D1435" s="112"/>
      <c r="E1435" s="648"/>
      <c r="F1435" s="386"/>
      <c r="G1435" s="386"/>
      <c r="H1435" s="113"/>
      <c r="I1435" s="113"/>
      <c r="J1435" s="113"/>
      <c r="K1435" s="308"/>
    </row>
    <row r="1436" spans="1:11" s="301" customFormat="1" ht="26.25" outlineLevel="3">
      <c r="A1436" s="313">
        <f>A1434+1</f>
        <v>6100026</v>
      </c>
      <c r="B1436" s="290"/>
      <c r="C1436" s="100" t="s">
        <v>2274</v>
      </c>
      <c r="D1436" s="289">
        <v>1</v>
      </c>
      <c r="E1436" s="63" t="s">
        <v>13</v>
      </c>
      <c r="F1436" s="385"/>
      <c r="G1436" s="385"/>
      <c r="H1436" s="254"/>
      <c r="I1436" s="254"/>
      <c r="J1436" s="254"/>
      <c r="K1436" s="308"/>
    </row>
    <row r="1437" spans="1:11" s="301" customFormat="1" ht="39" outlineLevel="3">
      <c r="A1437" s="313">
        <f>A1436+1</f>
        <v>6100027</v>
      </c>
      <c r="B1437" s="290"/>
      <c r="C1437" s="100" t="s">
        <v>2275</v>
      </c>
      <c r="D1437" s="289">
        <v>1</v>
      </c>
      <c r="E1437" s="63" t="s">
        <v>13</v>
      </c>
      <c r="F1437" s="385"/>
      <c r="G1437" s="385"/>
      <c r="H1437" s="254"/>
      <c r="I1437" s="254"/>
      <c r="J1437" s="254"/>
      <c r="K1437" s="308"/>
    </row>
    <row r="1438" spans="1:11" s="301" customFormat="1" ht="26.25" outlineLevel="3">
      <c r="A1438" s="313">
        <f t="shared" ref="A1438:A1442" si="49">A1437+1</f>
        <v>6100028</v>
      </c>
      <c r="B1438" s="290"/>
      <c r="C1438" s="100" t="s">
        <v>2293</v>
      </c>
      <c r="D1438" s="289">
        <v>1</v>
      </c>
      <c r="E1438" s="63" t="s">
        <v>13</v>
      </c>
      <c r="F1438" s="385"/>
      <c r="G1438" s="385"/>
      <c r="H1438" s="254"/>
      <c r="I1438" s="254"/>
      <c r="J1438" s="254"/>
      <c r="K1438" s="308"/>
    </row>
    <row r="1439" spans="1:11" s="301" customFormat="1" ht="26.25" outlineLevel="3">
      <c r="A1439" s="313">
        <f t="shared" si="49"/>
        <v>6100029</v>
      </c>
      <c r="B1439" s="290"/>
      <c r="C1439" s="100" t="s">
        <v>2277</v>
      </c>
      <c r="D1439" s="289">
        <v>1</v>
      </c>
      <c r="E1439" s="63" t="s">
        <v>13</v>
      </c>
      <c r="F1439" s="385"/>
      <c r="G1439" s="385"/>
      <c r="H1439" s="254"/>
      <c r="I1439" s="254"/>
      <c r="J1439" s="254"/>
      <c r="K1439" s="308"/>
    </row>
    <row r="1440" spans="1:11" s="301" customFormat="1" outlineLevel="3">
      <c r="A1440" s="313">
        <f t="shared" si="49"/>
        <v>6100030</v>
      </c>
      <c r="B1440" s="290"/>
      <c r="C1440" s="100" t="s">
        <v>2280</v>
      </c>
      <c r="D1440" s="289">
        <v>1</v>
      </c>
      <c r="E1440" s="63" t="s">
        <v>13</v>
      </c>
      <c r="F1440" s="385"/>
      <c r="G1440" s="385"/>
      <c r="H1440" s="254"/>
      <c r="I1440" s="254"/>
      <c r="J1440" s="254"/>
      <c r="K1440" s="308"/>
    </row>
    <row r="1441" spans="1:11" s="301" customFormat="1" outlineLevel="3">
      <c r="A1441" s="313">
        <f t="shared" si="49"/>
        <v>6100031</v>
      </c>
      <c r="B1441" s="290"/>
      <c r="C1441" s="100" t="s">
        <v>2281</v>
      </c>
      <c r="D1441" s="289">
        <v>1</v>
      </c>
      <c r="E1441" s="63" t="s">
        <v>13</v>
      </c>
      <c r="F1441" s="385"/>
      <c r="G1441" s="385"/>
      <c r="H1441" s="254"/>
      <c r="I1441" s="254"/>
      <c r="J1441" s="254"/>
      <c r="K1441" s="308"/>
    </row>
    <row r="1442" spans="1:11" s="301" customFormat="1" ht="26.25" outlineLevel="3">
      <c r="A1442" s="313">
        <f t="shared" si="49"/>
        <v>6100032</v>
      </c>
      <c r="B1442" s="290"/>
      <c r="C1442" s="100" t="s">
        <v>2294</v>
      </c>
      <c r="D1442" s="289">
        <v>1</v>
      </c>
      <c r="E1442" s="63" t="s">
        <v>13</v>
      </c>
      <c r="F1442" s="385"/>
      <c r="G1442" s="385"/>
      <c r="H1442" s="254"/>
      <c r="I1442" s="254"/>
      <c r="J1442" s="254"/>
      <c r="K1442" s="308"/>
    </row>
    <row r="1443" spans="1:11" s="301" customFormat="1" outlineLevel="2">
      <c r="A1443" s="312"/>
      <c r="B1443" s="310"/>
      <c r="C1443" s="112" t="s">
        <v>2295</v>
      </c>
      <c r="D1443" s="112"/>
      <c r="E1443" s="648"/>
      <c r="F1443" s="386"/>
      <c r="G1443" s="386"/>
      <c r="H1443" s="113"/>
      <c r="I1443" s="113"/>
      <c r="J1443" s="113"/>
      <c r="K1443" s="308"/>
    </row>
    <row r="1444" spans="1:11" s="301" customFormat="1" ht="26.25" outlineLevel="3">
      <c r="A1444" s="313">
        <f>A1442+1</f>
        <v>6100033</v>
      </c>
      <c r="B1444" s="290"/>
      <c r="C1444" s="100" t="s">
        <v>2274</v>
      </c>
      <c r="D1444" s="289">
        <v>1</v>
      </c>
      <c r="E1444" s="63" t="s">
        <v>13</v>
      </c>
      <c r="F1444" s="385"/>
      <c r="G1444" s="385"/>
      <c r="H1444" s="102"/>
      <c r="I1444" s="254"/>
      <c r="J1444" s="254"/>
      <c r="K1444" s="308"/>
    </row>
    <row r="1445" spans="1:11" s="301" customFormat="1" ht="39" outlineLevel="3">
      <c r="A1445" s="313">
        <f>A1444+1</f>
        <v>6100034</v>
      </c>
      <c r="B1445" s="290"/>
      <c r="C1445" s="100" t="s">
        <v>2275</v>
      </c>
      <c r="D1445" s="289">
        <v>1</v>
      </c>
      <c r="E1445" s="63" t="s">
        <v>13</v>
      </c>
      <c r="F1445" s="385"/>
      <c r="G1445" s="385"/>
      <c r="H1445" s="102"/>
      <c r="I1445" s="254"/>
      <c r="J1445" s="254"/>
      <c r="K1445" s="308"/>
    </row>
    <row r="1446" spans="1:11" s="301" customFormat="1" ht="26.25" outlineLevel="3">
      <c r="A1446" s="313">
        <f t="shared" ref="A1446:A1449" si="50">A1445+1</f>
        <v>6100035</v>
      </c>
      <c r="B1446" s="290"/>
      <c r="C1446" s="100" t="s">
        <v>2293</v>
      </c>
      <c r="D1446" s="289">
        <v>1</v>
      </c>
      <c r="E1446" s="63" t="s">
        <v>13</v>
      </c>
      <c r="F1446" s="385"/>
      <c r="G1446" s="385"/>
      <c r="H1446" s="102"/>
      <c r="I1446" s="254"/>
      <c r="J1446" s="254"/>
      <c r="K1446" s="308"/>
    </row>
    <row r="1447" spans="1:11" s="301" customFormat="1" outlineLevel="3">
      <c r="A1447" s="313">
        <f t="shared" si="50"/>
        <v>6100036</v>
      </c>
      <c r="B1447" s="290"/>
      <c r="C1447" s="100" t="s">
        <v>2280</v>
      </c>
      <c r="D1447" s="289">
        <v>1</v>
      </c>
      <c r="E1447" s="63" t="s">
        <v>13</v>
      </c>
      <c r="F1447" s="385"/>
      <c r="G1447" s="385"/>
      <c r="H1447" s="102"/>
      <c r="I1447" s="254"/>
      <c r="J1447" s="254"/>
      <c r="K1447" s="308"/>
    </row>
    <row r="1448" spans="1:11" s="301" customFormat="1" outlineLevel="3">
      <c r="A1448" s="313">
        <f t="shared" si="50"/>
        <v>6100037</v>
      </c>
      <c r="B1448" s="290"/>
      <c r="C1448" s="100" t="s">
        <v>2281</v>
      </c>
      <c r="D1448" s="289">
        <v>1</v>
      </c>
      <c r="E1448" s="63" t="s">
        <v>13</v>
      </c>
      <c r="F1448" s="385"/>
      <c r="G1448" s="385"/>
      <c r="H1448" s="102"/>
      <c r="I1448" s="254"/>
      <c r="J1448" s="254"/>
      <c r="K1448" s="308"/>
    </row>
    <row r="1449" spans="1:11" s="301" customFormat="1" ht="26.25" outlineLevel="3">
      <c r="A1449" s="313">
        <f t="shared" si="50"/>
        <v>6100038</v>
      </c>
      <c r="B1449" s="290"/>
      <c r="C1449" s="100" t="s">
        <v>2296</v>
      </c>
      <c r="D1449" s="289">
        <v>1</v>
      </c>
      <c r="E1449" s="63" t="s">
        <v>13</v>
      </c>
      <c r="F1449" s="385"/>
      <c r="G1449" s="385"/>
      <c r="H1449" s="102"/>
      <c r="I1449" s="254"/>
      <c r="J1449" s="254"/>
      <c r="K1449" s="308"/>
    </row>
    <row r="1450" spans="1:11" s="301" customFormat="1" outlineLevel="2">
      <c r="A1450" s="312"/>
      <c r="B1450" s="310"/>
      <c r="C1450" s="112" t="s">
        <v>2297</v>
      </c>
      <c r="D1450" s="112"/>
      <c r="E1450" s="648"/>
      <c r="F1450" s="386"/>
      <c r="G1450" s="386"/>
      <c r="H1450" s="113"/>
      <c r="I1450" s="113"/>
      <c r="J1450" s="113"/>
      <c r="K1450" s="308"/>
    </row>
    <row r="1451" spans="1:11" s="301" customFormat="1" ht="26.25" outlineLevel="3">
      <c r="A1451" s="313">
        <f>A1449+1</f>
        <v>6100039</v>
      </c>
      <c r="B1451" s="290"/>
      <c r="C1451" s="100" t="s">
        <v>2274</v>
      </c>
      <c r="D1451" s="289">
        <v>18</v>
      </c>
      <c r="E1451" s="63" t="s">
        <v>13</v>
      </c>
      <c r="F1451" s="385"/>
      <c r="G1451" s="385"/>
      <c r="H1451" s="102"/>
      <c r="I1451" s="102"/>
      <c r="J1451" s="254"/>
      <c r="K1451" s="308"/>
    </row>
    <row r="1452" spans="1:11" s="301" customFormat="1" ht="39" outlineLevel="3">
      <c r="A1452" s="313">
        <f>A1451+1</f>
        <v>6100040</v>
      </c>
      <c r="B1452" s="290"/>
      <c r="C1452" s="100" t="s">
        <v>2298</v>
      </c>
      <c r="D1452" s="289">
        <v>1</v>
      </c>
      <c r="E1452" s="63" t="s">
        <v>13</v>
      </c>
      <c r="F1452" s="385"/>
      <c r="G1452" s="385"/>
      <c r="H1452" s="102"/>
      <c r="I1452" s="102"/>
      <c r="J1452" s="254"/>
      <c r="K1452" s="308"/>
    </row>
    <row r="1453" spans="1:11" s="301" customFormat="1" ht="26.25" outlineLevel="3">
      <c r="A1453" s="313">
        <f t="shared" ref="A1453:A1463" si="51">A1452+1</f>
        <v>6100041</v>
      </c>
      <c r="B1453" s="290"/>
      <c r="C1453" s="100" t="s">
        <v>2276</v>
      </c>
      <c r="D1453" s="289">
        <v>2</v>
      </c>
      <c r="E1453" s="63" t="s">
        <v>13</v>
      </c>
      <c r="F1453" s="385"/>
      <c r="G1453" s="385"/>
      <c r="H1453" s="102"/>
      <c r="I1453" s="102"/>
      <c r="J1453" s="254"/>
      <c r="K1453" s="308"/>
    </row>
    <row r="1454" spans="1:11" s="301" customFormat="1" ht="26.25" outlineLevel="3">
      <c r="A1454" s="313">
        <f t="shared" si="51"/>
        <v>6100042</v>
      </c>
      <c r="B1454" s="290"/>
      <c r="C1454" s="100" t="s">
        <v>2277</v>
      </c>
      <c r="D1454" s="289">
        <v>3</v>
      </c>
      <c r="E1454" s="63" t="s">
        <v>13</v>
      </c>
      <c r="F1454" s="385"/>
      <c r="G1454" s="385"/>
      <c r="H1454" s="102"/>
      <c r="I1454" s="102"/>
      <c r="J1454" s="254"/>
      <c r="K1454" s="308"/>
    </row>
    <row r="1455" spans="1:11" s="301" customFormat="1" ht="26.25" outlineLevel="3">
      <c r="A1455" s="313">
        <f t="shared" si="51"/>
        <v>6100043</v>
      </c>
      <c r="B1455" s="290"/>
      <c r="C1455" s="100" t="s">
        <v>2299</v>
      </c>
      <c r="D1455" s="289">
        <v>1</v>
      </c>
      <c r="E1455" s="63" t="s">
        <v>13</v>
      </c>
      <c r="F1455" s="385"/>
      <c r="G1455" s="385"/>
      <c r="H1455" s="102"/>
      <c r="I1455" s="102"/>
      <c r="J1455" s="254"/>
      <c r="K1455" s="308"/>
    </row>
    <row r="1456" spans="1:11" s="301" customFormat="1" ht="26.25" outlineLevel="3">
      <c r="A1456" s="313">
        <f t="shared" si="51"/>
        <v>6100044</v>
      </c>
      <c r="B1456" s="290"/>
      <c r="C1456" s="100" t="s">
        <v>2300</v>
      </c>
      <c r="D1456" s="289">
        <v>1</v>
      </c>
      <c r="E1456" s="63" t="s">
        <v>13</v>
      </c>
      <c r="F1456" s="385"/>
      <c r="G1456" s="385"/>
      <c r="H1456" s="102"/>
      <c r="I1456" s="102"/>
      <c r="J1456" s="254"/>
      <c r="K1456" s="308"/>
    </row>
    <row r="1457" spans="1:11" s="301" customFormat="1" ht="39" outlineLevel="3">
      <c r="A1457" s="313">
        <f t="shared" si="51"/>
        <v>6100045</v>
      </c>
      <c r="B1457" s="290"/>
      <c r="C1457" s="100" t="s">
        <v>2301</v>
      </c>
      <c r="D1457" s="289">
        <v>1</v>
      </c>
      <c r="E1457" s="63" t="s">
        <v>13</v>
      </c>
      <c r="F1457" s="385"/>
      <c r="G1457" s="385"/>
      <c r="H1457" s="102"/>
      <c r="I1457" s="102"/>
      <c r="J1457" s="254"/>
      <c r="K1457" s="308"/>
    </row>
    <row r="1458" spans="1:11" s="301" customFormat="1" ht="39" outlineLevel="3">
      <c r="A1458" s="313">
        <f t="shared" si="51"/>
        <v>6100046</v>
      </c>
      <c r="B1458" s="290"/>
      <c r="C1458" s="100" t="s">
        <v>2302</v>
      </c>
      <c r="D1458" s="289">
        <v>8</v>
      </c>
      <c r="E1458" s="63" t="s">
        <v>13</v>
      </c>
      <c r="F1458" s="385"/>
      <c r="G1458" s="385"/>
      <c r="H1458" s="102"/>
      <c r="I1458" s="102"/>
      <c r="J1458" s="254"/>
      <c r="K1458" s="308"/>
    </row>
    <row r="1459" spans="1:11" s="301" customFormat="1" ht="26.25" outlineLevel="3">
      <c r="A1459" s="313">
        <f t="shared" si="51"/>
        <v>6100047</v>
      </c>
      <c r="B1459" s="290"/>
      <c r="C1459" s="100" t="s">
        <v>2303</v>
      </c>
      <c r="D1459" s="289">
        <v>1</v>
      </c>
      <c r="E1459" s="63" t="s">
        <v>13</v>
      </c>
      <c r="F1459" s="385"/>
      <c r="G1459" s="385"/>
      <c r="H1459" s="102"/>
      <c r="I1459" s="102"/>
      <c r="J1459" s="254"/>
      <c r="K1459" s="308"/>
    </row>
    <row r="1460" spans="1:11" s="301" customFormat="1" ht="39" outlineLevel="3">
      <c r="A1460" s="313">
        <f t="shared" si="51"/>
        <v>6100048</v>
      </c>
      <c r="B1460" s="290"/>
      <c r="C1460" s="100" t="s">
        <v>2279</v>
      </c>
      <c r="D1460" s="289">
        <v>1</v>
      </c>
      <c r="E1460" s="63" t="s">
        <v>13</v>
      </c>
      <c r="F1460" s="385"/>
      <c r="G1460" s="385"/>
      <c r="H1460" s="102"/>
      <c r="I1460" s="102"/>
      <c r="J1460" s="254"/>
      <c r="K1460" s="308"/>
    </row>
    <row r="1461" spans="1:11" s="301" customFormat="1" ht="26.25" outlineLevel="3">
      <c r="A1461" s="313">
        <f t="shared" si="51"/>
        <v>6100049</v>
      </c>
      <c r="B1461" s="290"/>
      <c r="C1461" s="100" t="s">
        <v>2278</v>
      </c>
      <c r="D1461" s="289">
        <v>1</v>
      </c>
      <c r="E1461" s="63" t="s">
        <v>13</v>
      </c>
      <c r="F1461" s="385"/>
      <c r="G1461" s="385"/>
      <c r="H1461" s="102"/>
      <c r="I1461" s="102"/>
      <c r="J1461" s="254"/>
      <c r="K1461" s="308"/>
    </row>
    <row r="1462" spans="1:11" s="301" customFormat="1" ht="26.25" outlineLevel="3">
      <c r="A1462" s="313">
        <f t="shared" si="51"/>
        <v>6100050</v>
      </c>
      <c r="B1462" s="290"/>
      <c r="C1462" s="100" t="s">
        <v>2304</v>
      </c>
      <c r="D1462" s="289">
        <v>2</v>
      </c>
      <c r="E1462" s="63" t="s">
        <v>13</v>
      </c>
      <c r="F1462" s="385"/>
      <c r="G1462" s="385"/>
      <c r="H1462" s="102"/>
      <c r="I1462" s="102"/>
      <c r="J1462" s="254"/>
      <c r="K1462" s="308"/>
    </row>
    <row r="1463" spans="1:11" s="301" customFormat="1" ht="26.25" outlineLevel="3">
      <c r="A1463" s="313">
        <f t="shared" si="51"/>
        <v>6100051</v>
      </c>
      <c r="B1463" s="290"/>
      <c r="C1463" s="100" t="s">
        <v>2305</v>
      </c>
      <c r="D1463" s="289">
        <v>1</v>
      </c>
      <c r="E1463" s="63" t="s">
        <v>13</v>
      </c>
      <c r="F1463" s="385"/>
      <c r="G1463" s="385"/>
      <c r="H1463" s="102"/>
      <c r="I1463" s="102"/>
      <c r="J1463" s="254"/>
      <c r="K1463" s="308"/>
    </row>
    <row r="1464" spans="1:11" s="301" customFormat="1" outlineLevel="2">
      <c r="A1464" s="312"/>
      <c r="B1464" s="310"/>
      <c r="C1464" s="112" t="s">
        <v>2306</v>
      </c>
      <c r="D1464" s="112"/>
      <c r="E1464" s="648"/>
      <c r="F1464" s="386"/>
      <c r="G1464" s="386"/>
      <c r="H1464" s="113"/>
      <c r="I1464" s="113"/>
      <c r="J1464" s="113"/>
      <c r="K1464" s="308"/>
    </row>
    <row r="1465" spans="1:11" s="301" customFormat="1" ht="26.25" outlineLevel="3">
      <c r="A1465" s="313">
        <f>A1463+1</f>
        <v>6100052</v>
      </c>
      <c r="B1465" s="290"/>
      <c r="C1465" s="100" t="s">
        <v>2274</v>
      </c>
      <c r="D1465" s="289">
        <v>12</v>
      </c>
      <c r="E1465" s="63" t="s">
        <v>13</v>
      </c>
      <c r="F1465" s="385"/>
      <c r="G1465" s="385"/>
      <c r="H1465" s="102"/>
      <c r="I1465" s="102"/>
      <c r="J1465" s="254"/>
      <c r="K1465" s="308"/>
    </row>
    <row r="1466" spans="1:11" s="301" customFormat="1" ht="39" outlineLevel="3">
      <c r="A1466" s="313">
        <f>A1465+1</f>
        <v>6100053</v>
      </c>
      <c r="B1466" s="290"/>
      <c r="C1466" s="100" t="s">
        <v>2298</v>
      </c>
      <c r="D1466" s="289">
        <v>1</v>
      </c>
      <c r="E1466" s="63" t="s">
        <v>13</v>
      </c>
      <c r="F1466" s="385"/>
      <c r="G1466" s="385"/>
      <c r="H1466" s="102"/>
      <c r="I1466" s="102"/>
      <c r="J1466" s="254"/>
      <c r="K1466" s="308"/>
    </row>
    <row r="1467" spans="1:11" s="301" customFormat="1" ht="26.25" outlineLevel="3">
      <c r="A1467" s="313">
        <f t="shared" ref="A1467:A1484" si="52">A1466+1</f>
        <v>6100054</v>
      </c>
      <c r="B1467" s="290"/>
      <c r="C1467" s="100" t="s">
        <v>2276</v>
      </c>
      <c r="D1467" s="289">
        <v>2</v>
      </c>
      <c r="E1467" s="63" t="s">
        <v>13</v>
      </c>
      <c r="F1467" s="385"/>
      <c r="G1467" s="385"/>
      <c r="H1467" s="102"/>
      <c r="I1467" s="102"/>
      <c r="J1467" s="254"/>
      <c r="K1467" s="308"/>
    </row>
    <row r="1468" spans="1:11" s="301" customFormat="1" ht="26.25" outlineLevel="3">
      <c r="A1468" s="313">
        <f t="shared" si="52"/>
        <v>6100055</v>
      </c>
      <c r="B1468" s="290"/>
      <c r="C1468" s="100" t="s">
        <v>2277</v>
      </c>
      <c r="D1468" s="289">
        <v>6</v>
      </c>
      <c r="E1468" s="63" t="s">
        <v>13</v>
      </c>
      <c r="F1468" s="385"/>
      <c r="G1468" s="385"/>
      <c r="H1468" s="102"/>
      <c r="I1468" s="102"/>
      <c r="J1468" s="254"/>
      <c r="K1468" s="308"/>
    </row>
    <row r="1469" spans="1:11" s="301" customFormat="1" ht="26.25" outlineLevel="3">
      <c r="A1469" s="313">
        <f t="shared" si="52"/>
        <v>6100056</v>
      </c>
      <c r="B1469" s="290"/>
      <c r="C1469" s="100" t="s">
        <v>2284</v>
      </c>
      <c r="D1469" s="289">
        <v>2</v>
      </c>
      <c r="E1469" s="63" t="s">
        <v>13</v>
      </c>
      <c r="F1469" s="385"/>
      <c r="G1469" s="385"/>
      <c r="H1469" s="102"/>
      <c r="I1469" s="102"/>
      <c r="J1469" s="254"/>
      <c r="K1469" s="308"/>
    </row>
    <row r="1470" spans="1:11" s="301" customFormat="1" ht="26.25" outlineLevel="3">
      <c r="A1470" s="313">
        <f t="shared" si="52"/>
        <v>6100057</v>
      </c>
      <c r="B1470" s="290"/>
      <c r="C1470" s="100" t="s">
        <v>2307</v>
      </c>
      <c r="D1470" s="289">
        <v>1</v>
      </c>
      <c r="E1470" s="63" t="s">
        <v>13</v>
      </c>
      <c r="F1470" s="385"/>
      <c r="G1470" s="385"/>
      <c r="H1470" s="102"/>
      <c r="I1470" s="102"/>
      <c r="J1470" s="254"/>
      <c r="K1470" s="308"/>
    </row>
    <row r="1471" spans="1:11" s="301" customFormat="1" ht="26.25" outlineLevel="3">
      <c r="A1471" s="313">
        <f t="shared" si="52"/>
        <v>6100058</v>
      </c>
      <c r="B1471" s="290"/>
      <c r="C1471" s="100" t="s">
        <v>2308</v>
      </c>
      <c r="D1471" s="289">
        <v>1</v>
      </c>
      <c r="E1471" s="63" t="s">
        <v>13</v>
      </c>
      <c r="F1471" s="385"/>
      <c r="G1471" s="385"/>
      <c r="H1471" s="102"/>
      <c r="I1471" s="102"/>
      <c r="J1471" s="254"/>
      <c r="K1471" s="308"/>
    </row>
    <row r="1472" spans="1:11" s="301" customFormat="1" ht="39" outlineLevel="3">
      <c r="A1472" s="313">
        <f t="shared" si="52"/>
        <v>6100059</v>
      </c>
      <c r="B1472" s="290"/>
      <c r="C1472" s="100" t="s">
        <v>2301</v>
      </c>
      <c r="D1472" s="289">
        <v>1</v>
      </c>
      <c r="E1472" s="63" t="s">
        <v>13</v>
      </c>
      <c r="F1472" s="385"/>
      <c r="G1472" s="385"/>
      <c r="H1472" s="102"/>
      <c r="I1472" s="102"/>
      <c r="J1472" s="254"/>
      <c r="K1472" s="308"/>
    </row>
    <row r="1473" spans="1:11" s="301" customFormat="1" ht="39" outlineLevel="3">
      <c r="A1473" s="313">
        <f t="shared" si="52"/>
        <v>6100060</v>
      </c>
      <c r="B1473" s="290"/>
      <c r="C1473" s="100" t="s">
        <v>2309</v>
      </c>
      <c r="D1473" s="289">
        <v>8</v>
      </c>
      <c r="E1473" s="63" t="s">
        <v>13</v>
      </c>
      <c r="F1473" s="385"/>
      <c r="G1473" s="385"/>
      <c r="H1473" s="102"/>
      <c r="I1473" s="102"/>
      <c r="J1473" s="254"/>
      <c r="K1473" s="308"/>
    </row>
    <row r="1474" spans="1:11" s="301" customFormat="1" ht="26.25" outlineLevel="3">
      <c r="A1474" s="313">
        <f t="shared" si="52"/>
        <v>6100061</v>
      </c>
      <c r="B1474" s="290"/>
      <c r="C1474" s="100" t="s">
        <v>2310</v>
      </c>
      <c r="D1474" s="289">
        <v>4</v>
      </c>
      <c r="E1474" s="63" t="s">
        <v>13</v>
      </c>
      <c r="F1474" s="385"/>
      <c r="G1474" s="385"/>
      <c r="H1474" s="102"/>
      <c r="I1474" s="102"/>
      <c r="J1474" s="254"/>
      <c r="K1474" s="308"/>
    </row>
    <row r="1475" spans="1:11" s="301" customFormat="1" ht="26.25" outlineLevel="3">
      <c r="A1475" s="313">
        <f t="shared" si="52"/>
        <v>6100062</v>
      </c>
      <c r="B1475" s="290"/>
      <c r="C1475" s="100" t="s">
        <v>2311</v>
      </c>
      <c r="D1475" s="289">
        <v>2</v>
      </c>
      <c r="E1475" s="63" t="s">
        <v>13</v>
      </c>
      <c r="F1475" s="385"/>
      <c r="G1475" s="385"/>
      <c r="H1475" s="102"/>
      <c r="I1475" s="102"/>
      <c r="J1475" s="254"/>
      <c r="K1475" s="308"/>
    </row>
    <row r="1476" spans="1:11" s="301" customFormat="1" ht="26.25" outlineLevel="3">
      <c r="A1476" s="313">
        <f t="shared" si="52"/>
        <v>6100063</v>
      </c>
      <c r="B1476" s="290"/>
      <c r="C1476" s="100" t="s">
        <v>2312</v>
      </c>
      <c r="D1476" s="289">
        <v>2</v>
      </c>
      <c r="E1476" s="63" t="s">
        <v>13</v>
      </c>
      <c r="F1476" s="385"/>
      <c r="G1476" s="385"/>
      <c r="H1476" s="102"/>
      <c r="I1476" s="102"/>
      <c r="J1476" s="254"/>
      <c r="K1476" s="308"/>
    </row>
    <row r="1477" spans="1:11" s="301" customFormat="1" ht="26.25" outlineLevel="3">
      <c r="A1477" s="313">
        <f t="shared" si="52"/>
        <v>6100064</v>
      </c>
      <c r="B1477" s="290"/>
      <c r="C1477" s="100" t="s">
        <v>2313</v>
      </c>
      <c r="D1477" s="289">
        <v>18</v>
      </c>
      <c r="E1477" s="63" t="s">
        <v>13</v>
      </c>
      <c r="F1477" s="385"/>
      <c r="G1477" s="385"/>
      <c r="H1477" s="102"/>
      <c r="I1477" s="102"/>
      <c r="J1477" s="254"/>
      <c r="K1477" s="308"/>
    </row>
    <row r="1478" spans="1:11" s="301" customFormat="1" ht="26.25" outlineLevel="3">
      <c r="A1478" s="313">
        <f t="shared" si="52"/>
        <v>6100065</v>
      </c>
      <c r="B1478" s="290"/>
      <c r="C1478" s="100" t="s">
        <v>2314</v>
      </c>
      <c r="D1478" s="289">
        <v>4</v>
      </c>
      <c r="E1478" s="63" t="s">
        <v>13</v>
      </c>
      <c r="F1478" s="385"/>
      <c r="G1478" s="385"/>
      <c r="H1478" s="102"/>
      <c r="I1478" s="102"/>
      <c r="J1478" s="254"/>
      <c r="K1478" s="308"/>
    </row>
    <row r="1479" spans="1:11" s="301" customFormat="1" ht="26.25" outlineLevel="3">
      <c r="A1479" s="313">
        <f t="shared" si="52"/>
        <v>6100066</v>
      </c>
      <c r="B1479" s="290"/>
      <c r="C1479" s="100" t="s">
        <v>2315</v>
      </c>
      <c r="D1479" s="289">
        <v>1</v>
      </c>
      <c r="E1479" s="63" t="s">
        <v>13</v>
      </c>
      <c r="F1479" s="385"/>
      <c r="G1479" s="385"/>
      <c r="H1479" s="102"/>
      <c r="I1479" s="102"/>
      <c r="J1479" s="254"/>
      <c r="K1479" s="308"/>
    </row>
    <row r="1480" spans="1:11" s="301" customFormat="1" ht="26.25" outlineLevel="3">
      <c r="A1480" s="313">
        <f t="shared" si="52"/>
        <v>6100067</v>
      </c>
      <c r="B1480" s="290"/>
      <c r="C1480" s="100" t="s">
        <v>2316</v>
      </c>
      <c r="D1480" s="289">
        <v>1</v>
      </c>
      <c r="E1480" s="63" t="s">
        <v>13</v>
      </c>
      <c r="F1480" s="385"/>
      <c r="G1480" s="385"/>
      <c r="H1480" s="102"/>
      <c r="I1480" s="102"/>
      <c r="J1480" s="254"/>
      <c r="K1480" s="308"/>
    </row>
    <row r="1481" spans="1:11" s="301" customFormat="1" ht="39" outlineLevel="3">
      <c r="A1481" s="313">
        <f t="shared" si="52"/>
        <v>6100068</v>
      </c>
      <c r="B1481" s="290"/>
      <c r="C1481" s="100" t="s">
        <v>2317</v>
      </c>
      <c r="D1481" s="289">
        <v>9</v>
      </c>
      <c r="E1481" s="63" t="s">
        <v>13</v>
      </c>
      <c r="F1481" s="385"/>
      <c r="G1481" s="385"/>
      <c r="H1481" s="102"/>
      <c r="I1481" s="102"/>
      <c r="J1481" s="254"/>
      <c r="K1481" s="308"/>
    </row>
    <row r="1482" spans="1:11" s="301" customFormat="1" ht="39" outlineLevel="3">
      <c r="A1482" s="313">
        <f t="shared" si="52"/>
        <v>6100069</v>
      </c>
      <c r="B1482" s="290"/>
      <c r="C1482" s="100" t="s">
        <v>2302</v>
      </c>
      <c r="D1482" s="289">
        <v>8</v>
      </c>
      <c r="E1482" s="63" t="s">
        <v>13</v>
      </c>
      <c r="F1482" s="385"/>
      <c r="G1482" s="385"/>
      <c r="H1482" s="102"/>
      <c r="I1482" s="102"/>
      <c r="J1482" s="254"/>
      <c r="K1482" s="308"/>
    </row>
    <row r="1483" spans="1:11" s="301" customFormat="1" ht="39" outlineLevel="3">
      <c r="A1483" s="313">
        <f t="shared" si="52"/>
        <v>6100070</v>
      </c>
      <c r="B1483" s="290"/>
      <c r="C1483" s="100" t="s">
        <v>2318</v>
      </c>
      <c r="D1483" s="289">
        <v>4</v>
      </c>
      <c r="E1483" s="63" t="s">
        <v>13</v>
      </c>
      <c r="F1483" s="385"/>
      <c r="G1483" s="385"/>
      <c r="H1483" s="102"/>
      <c r="I1483" s="102"/>
      <c r="J1483" s="254"/>
      <c r="K1483" s="308"/>
    </row>
    <row r="1484" spans="1:11" s="301" customFormat="1" ht="26.25" outlineLevel="3">
      <c r="A1484" s="313">
        <f t="shared" si="52"/>
        <v>6100071</v>
      </c>
      <c r="B1484" s="290"/>
      <c r="C1484" s="100" t="s">
        <v>2319</v>
      </c>
      <c r="D1484" s="289">
        <v>1</v>
      </c>
      <c r="E1484" s="63" t="s">
        <v>13</v>
      </c>
      <c r="F1484" s="385"/>
      <c r="G1484" s="385"/>
      <c r="H1484" s="102"/>
      <c r="I1484" s="102"/>
      <c r="J1484" s="254"/>
      <c r="K1484" s="308"/>
    </row>
    <row r="1485" spans="1:11" s="301" customFormat="1" outlineLevel="2">
      <c r="A1485" s="310"/>
      <c r="B1485" s="310"/>
      <c r="C1485" s="112" t="s">
        <v>2320</v>
      </c>
      <c r="D1485" s="112"/>
      <c r="E1485" s="648"/>
      <c r="F1485" s="386"/>
      <c r="G1485" s="386"/>
      <c r="H1485" s="113"/>
      <c r="I1485" s="113"/>
      <c r="J1485" s="113"/>
      <c r="K1485" s="308"/>
    </row>
    <row r="1486" spans="1:11" s="301" customFormat="1" ht="26.25" outlineLevel="3">
      <c r="A1486" s="313">
        <f>A1484+1</f>
        <v>6100072</v>
      </c>
      <c r="B1486" s="290"/>
      <c r="C1486" s="100" t="s">
        <v>2321</v>
      </c>
      <c r="D1486" s="289">
        <v>1860</v>
      </c>
      <c r="E1486" s="63" t="s">
        <v>307</v>
      </c>
      <c r="F1486" s="387"/>
      <c r="G1486" s="387"/>
      <c r="H1486" s="102"/>
      <c r="I1486" s="102"/>
      <c r="J1486" s="254"/>
      <c r="K1486" s="308"/>
    </row>
    <row r="1487" spans="1:11" s="301" customFormat="1" outlineLevel="2">
      <c r="A1487" s="310"/>
      <c r="B1487" s="310"/>
      <c r="C1487" s="112" t="s">
        <v>2322</v>
      </c>
      <c r="D1487" s="112"/>
      <c r="E1487" s="648"/>
      <c r="F1487" s="386"/>
      <c r="G1487" s="386"/>
      <c r="H1487" s="113"/>
      <c r="I1487" s="113"/>
      <c r="J1487" s="113"/>
      <c r="K1487" s="308"/>
    </row>
    <row r="1488" spans="1:11" s="301" customFormat="1" ht="39" outlineLevel="3">
      <c r="A1488" s="313">
        <f>A1486+1</f>
        <v>6100073</v>
      </c>
      <c r="B1488" s="290"/>
      <c r="C1488" s="100" t="s">
        <v>2111</v>
      </c>
      <c r="D1488" s="289">
        <v>6880</v>
      </c>
      <c r="E1488" s="63" t="s">
        <v>307</v>
      </c>
      <c r="F1488" s="385"/>
      <c r="G1488" s="385"/>
      <c r="H1488" s="102"/>
      <c r="I1488" s="102"/>
      <c r="J1488" s="102"/>
      <c r="K1488" s="308"/>
    </row>
    <row r="1489" spans="1:11" s="301" customFormat="1" ht="39" outlineLevel="3">
      <c r="A1489" s="313">
        <f>A1488+1</f>
        <v>6100074</v>
      </c>
      <c r="B1489" s="290"/>
      <c r="C1489" s="100" t="s">
        <v>2323</v>
      </c>
      <c r="D1489" s="289">
        <v>1750</v>
      </c>
      <c r="E1489" s="63" t="s">
        <v>307</v>
      </c>
      <c r="F1489" s="385"/>
      <c r="G1489" s="385"/>
      <c r="H1489" s="102"/>
      <c r="I1489" s="102"/>
      <c r="J1489" s="102"/>
      <c r="K1489" s="308"/>
    </row>
    <row r="1490" spans="1:11" s="301" customFormat="1" ht="39" outlineLevel="3">
      <c r="A1490" s="313">
        <f t="shared" ref="A1490:A1501" si="53">A1489+1</f>
        <v>6100075</v>
      </c>
      <c r="B1490" s="290"/>
      <c r="C1490" s="100" t="s">
        <v>2324</v>
      </c>
      <c r="D1490" s="289">
        <v>60</v>
      </c>
      <c r="E1490" s="63" t="s">
        <v>307</v>
      </c>
      <c r="F1490" s="385"/>
      <c r="G1490" s="385"/>
      <c r="H1490" s="102"/>
      <c r="I1490" s="102"/>
      <c r="J1490" s="102"/>
      <c r="K1490" s="308"/>
    </row>
    <row r="1491" spans="1:11" s="301" customFormat="1" ht="39" outlineLevel="3">
      <c r="A1491" s="313">
        <f t="shared" si="53"/>
        <v>6100076</v>
      </c>
      <c r="B1491" s="290"/>
      <c r="C1491" s="100" t="s">
        <v>2325</v>
      </c>
      <c r="D1491" s="289">
        <v>460</v>
      </c>
      <c r="E1491" s="63" t="s">
        <v>307</v>
      </c>
      <c r="F1491" s="385"/>
      <c r="G1491" s="385"/>
      <c r="H1491" s="102"/>
      <c r="I1491" s="102"/>
      <c r="J1491" s="102"/>
      <c r="K1491" s="308"/>
    </row>
    <row r="1492" spans="1:11" s="301" customFormat="1" ht="39" outlineLevel="3">
      <c r="A1492" s="313">
        <f t="shared" si="53"/>
        <v>6100077</v>
      </c>
      <c r="B1492" s="290"/>
      <c r="C1492" s="100" t="s">
        <v>2326</v>
      </c>
      <c r="D1492" s="289">
        <v>90</v>
      </c>
      <c r="E1492" s="63" t="s">
        <v>307</v>
      </c>
      <c r="F1492" s="385"/>
      <c r="G1492" s="385"/>
      <c r="H1492" s="102"/>
      <c r="I1492" s="102"/>
      <c r="J1492" s="102"/>
      <c r="K1492" s="308"/>
    </row>
    <row r="1493" spans="1:11" s="301" customFormat="1" ht="39" outlineLevel="3">
      <c r="A1493" s="313">
        <f t="shared" si="53"/>
        <v>6100078</v>
      </c>
      <c r="B1493" s="290"/>
      <c r="C1493" s="100" t="s">
        <v>2327</v>
      </c>
      <c r="D1493" s="289">
        <v>110</v>
      </c>
      <c r="E1493" s="63" t="s">
        <v>307</v>
      </c>
      <c r="F1493" s="385"/>
      <c r="G1493" s="385"/>
      <c r="H1493" s="102"/>
      <c r="I1493" s="102"/>
      <c r="J1493" s="102"/>
      <c r="K1493" s="308"/>
    </row>
    <row r="1494" spans="1:11" s="301" customFormat="1" ht="39" outlineLevel="3">
      <c r="A1494" s="313">
        <f t="shared" si="53"/>
        <v>6100079</v>
      </c>
      <c r="B1494" s="290"/>
      <c r="C1494" s="100" t="s">
        <v>2328</v>
      </c>
      <c r="D1494" s="289">
        <v>830</v>
      </c>
      <c r="E1494" s="63" t="s">
        <v>307</v>
      </c>
      <c r="F1494" s="385"/>
      <c r="G1494" s="385"/>
      <c r="H1494" s="102"/>
      <c r="I1494" s="102"/>
      <c r="J1494" s="102"/>
      <c r="K1494" s="308"/>
    </row>
    <row r="1495" spans="1:11" s="301" customFormat="1" ht="39" outlineLevel="3">
      <c r="A1495" s="313">
        <f t="shared" si="53"/>
        <v>6100080</v>
      </c>
      <c r="B1495" s="290"/>
      <c r="C1495" s="100" t="s">
        <v>2329</v>
      </c>
      <c r="D1495" s="289">
        <v>1550</v>
      </c>
      <c r="E1495" s="63" t="s">
        <v>307</v>
      </c>
      <c r="F1495" s="385"/>
      <c r="G1495" s="385"/>
      <c r="H1495" s="102"/>
      <c r="I1495" s="102"/>
      <c r="J1495" s="102"/>
      <c r="K1495" s="308"/>
    </row>
    <row r="1496" spans="1:11" s="301" customFormat="1" ht="39" outlineLevel="3">
      <c r="A1496" s="313">
        <f t="shared" si="53"/>
        <v>6100081</v>
      </c>
      <c r="B1496" s="290"/>
      <c r="C1496" s="100" t="s">
        <v>2330</v>
      </c>
      <c r="D1496" s="289">
        <v>520</v>
      </c>
      <c r="E1496" s="63" t="s">
        <v>2331</v>
      </c>
      <c r="F1496" s="385"/>
      <c r="G1496" s="385"/>
      <c r="H1496" s="102"/>
      <c r="I1496" s="102"/>
      <c r="J1496" s="102"/>
      <c r="K1496" s="308"/>
    </row>
    <row r="1497" spans="1:11" s="301" customFormat="1" ht="39" outlineLevel="3">
      <c r="A1497" s="313">
        <f t="shared" si="53"/>
        <v>6100082</v>
      </c>
      <c r="B1497" s="290"/>
      <c r="C1497" s="100" t="s">
        <v>2332</v>
      </c>
      <c r="D1497" s="289">
        <v>3980</v>
      </c>
      <c r="E1497" s="63" t="s">
        <v>307</v>
      </c>
      <c r="F1497" s="385"/>
      <c r="G1497" s="385"/>
      <c r="H1497" s="102"/>
      <c r="I1497" s="102"/>
      <c r="J1497" s="102"/>
      <c r="K1497" s="308"/>
    </row>
    <row r="1498" spans="1:11" s="301" customFormat="1" ht="39" outlineLevel="3">
      <c r="A1498" s="313">
        <f t="shared" si="53"/>
        <v>6100083</v>
      </c>
      <c r="B1498" s="290"/>
      <c r="C1498" s="100" t="s">
        <v>2333</v>
      </c>
      <c r="D1498" s="289">
        <v>2565</v>
      </c>
      <c r="E1498" s="63" t="s">
        <v>307</v>
      </c>
      <c r="F1498" s="385"/>
      <c r="G1498" s="385"/>
      <c r="H1498" s="102"/>
      <c r="I1498" s="102"/>
      <c r="J1498" s="102"/>
      <c r="K1498" s="308"/>
    </row>
    <row r="1499" spans="1:11" s="301" customFormat="1" ht="39" outlineLevel="3">
      <c r="A1499" s="313">
        <f t="shared" si="53"/>
        <v>6100084</v>
      </c>
      <c r="B1499" s="290"/>
      <c r="C1499" s="100" t="s">
        <v>2334</v>
      </c>
      <c r="D1499" s="289">
        <v>735</v>
      </c>
      <c r="E1499" s="63" t="s">
        <v>307</v>
      </c>
      <c r="F1499" s="385"/>
      <c r="G1499" s="385"/>
      <c r="H1499" s="102"/>
      <c r="I1499" s="102"/>
      <c r="J1499" s="102"/>
      <c r="K1499" s="308"/>
    </row>
    <row r="1500" spans="1:11" s="301" customFormat="1" ht="39" outlineLevel="3">
      <c r="A1500" s="313">
        <f t="shared" si="53"/>
        <v>6100085</v>
      </c>
      <c r="B1500" s="290"/>
      <c r="C1500" s="100" t="s">
        <v>2335</v>
      </c>
      <c r="D1500" s="289">
        <v>3920</v>
      </c>
      <c r="E1500" s="63" t="s">
        <v>307</v>
      </c>
      <c r="F1500" s="385"/>
      <c r="G1500" s="385"/>
      <c r="H1500" s="102"/>
      <c r="I1500" s="102"/>
      <c r="J1500" s="102"/>
      <c r="K1500" s="308"/>
    </row>
    <row r="1501" spans="1:11" s="301" customFormat="1" ht="26.25" outlineLevel="3">
      <c r="A1501" s="313">
        <f t="shared" si="53"/>
        <v>6100086</v>
      </c>
      <c r="B1501" s="290"/>
      <c r="C1501" s="100" t="s">
        <v>2336</v>
      </c>
      <c r="D1501" s="289">
        <v>3500</v>
      </c>
      <c r="E1501" s="63" t="s">
        <v>307</v>
      </c>
      <c r="F1501" s="385"/>
      <c r="G1501" s="385"/>
      <c r="H1501" s="102"/>
      <c r="I1501" s="102"/>
      <c r="J1501" s="102"/>
      <c r="K1501" s="308"/>
    </row>
    <row r="1502" spans="1:11" s="301" customFormat="1" outlineLevel="2">
      <c r="A1502" s="310"/>
      <c r="B1502" s="310"/>
      <c r="C1502" s="112" t="s">
        <v>2337</v>
      </c>
      <c r="D1502" s="112"/>
      <c r="E1502" s="648"/>
      <c r="F1502" s="386"/>
      <c r="G1502" s="386"/>
      <c r="H1502" s="113"/>
      <c r="I1502" s="113"/>
      <c r="J1502" s="113"/>
      <c r="K1502" s="308"/>
    </row>
    <row r="1503" spans="1:11" s="301" customFormat="1" ht="39" outlineLevel="3">
      <c r="A1503" s="315"/>
      <c r="B1503" s="290"/>
      <c r="C1503" s="100" t="s">
        <v>2338</v>
      </c>
      <c r="D1503" s="289">
        <v>1</v>
      </c>
      <c r="E1503" s="63" t="s">
        <v>11</v>
      </c>
      <c r="F1503" s="385"/>
      <c r="G1503" s="385"/>
      <c r="H1503" s="102"/>
      <c r="I1503" s="102"/>
      <c r="J1503" s="254"/>
      <c r="K1503" s="308"/>
    </row>
    <row r="1504" spans="1:11" s="301" customFormat="1" outlineLevel="1">
      <c r="A1504" s="236">
        <f>A1401+100000</f>
        <v>6200000</v>
      </c>
      <c r="B1504" s="298"/>
      <c r="C1504" s="238" t="s">
        <v>2350</v>
      </c>
      <c r="D1504" s="300"/>
      <c r="E1504" s="646"/>
      <c r="F1504" s="381"/>
      <c r="G1504" s="381"/>
      <c r="H1504" s="299"/>
      <c r="I1504" s="299"/>
      <c r="J1504" s="299"/>
      <c r="K1504" s="321"/>
    </row>
    <row r="1505" spans="1:12" s="301" customFormat="1" ht="39" outlineLevel="2">
      <c r="A1505" s="322">
        <f>A1504+1</f>
        <v>6200001</v>
      </c>
      <c r="B1505" s="116"/>
      <c r="C1505" s="100" t="s">
        <v>2339</v>
      </c>
      <c r="D1505" s="289">
        <v>1</v>
      </c>
      <c r="E1505" s="63" t="s">
        <v>13</v>
      </c>
      <c r="F1505" s="385"/>
      <c r="G1505" s="385"/>
      <c r="H1505" s="102"/>
      <c r="I1505" s="102"/>
      <c r="J1505" s="254"/>
      <c r="K1505" s="320"/>
    </row>
    <row r="1506" spans="1:12" s="301" customFormat="1" ht="39" outlineLevel="2">
      <c r="A1506" s="322">
        <f t="shared" ref="A1506:A1514" si="54">A1505+1</f>
        <v>6200002</v>
      </c>
      <c r="B1506" s="116"/>
      <c r="C1506" s="100" t="s">
        <v>2340</v>
      </c>
      <c r="D1506" s="289">
        <v>1</v>
      </c>
      <c r="E1506" s="63" t="s">
        <v>13</v>
      </c>
      <c r="F1506" s="385"/>
      <c r="G1506" s="385"/>
      <c r="H1506" s="102"/>
      <c r="I1506" s="102"/>
      <c r="J1506" s="254"/>
      <c r="K1506" s="320"/>
    </row>
    <row r="1507" spans="1:12" s="301" customFormat="1" ht="26.25" outlineLevel="2">
      <c r="A1507" s="322">
        <f t="shared" si="54"/>
        <v>6200003</v>
      </c>
      <c r="B1507" s="116"/>
      <c r="C1507" s="100" t="s">
        <v>2341</v>
      </c>
      <c r="D1507" s="289">
        <v>1</v>
      </c>
      <c r="E1507" s="63" t="s">
        <v>13</v>
      </c>
      <c r="F1507" s="385"/>
      <c r="G1507" s="385"/>
      <c r="H1507" s="102"/>
      <c r="I1507" s="102"/>
      <c r="J1507" s="254"/>
      <c r="K1507" s="320"/>
    </row>
    <row r="1508" spans="1:12" s="301" customFormat="1" outlineLevel="2">
      <c r="A1508" s="322">
        <f t="shared" si="54"/>
        <v>6200004</v>
      </c>
      <c r="B1508" s="116"/>
      <c r="C1508" s="100" t="s">
        <v>2342</v>
      </c>
      <c r="D1508" s="289">
        <v>1</v>
      </c>
      <c r="E1508" s="63" t="s">
        <v>11</v>
      </c>
      <c r="F1508" s="385"/>
      <c r="G1508" s="385"/>
      <c r="H1508" s="102"/>
      <c r="I1508" s="102"/>
      <c r="J1508" s="254"/>
      <c r="K1508" s="320"/>
    </row>
    <row r="1509" spans="1:12" s="301" customFormat="1" ht="26.25" outlineLevel="2">
      <c r="A1509" s="322">
        <f t="shared" si="54"/>
        <v>6200005</v>
      </c>
      <c r="B1509" s="116"/>
      <c r="C1509" s="100" t="s">
        <v>2343</v>
      </c>
      <c r="D1509" s="289">
        <v>1</v>
      </c>
      <c r="E1509" s="63" t="s">
        <v>11</v>
      </c>
      <c r="F1509" s="385"/>
      <c r="G1509" s="385"/>
      <c r="H1509" s="102"/>
      <c r="I1509" s="102"/>
      <c r="J1509" s="254"/>
      <c r="K1509" s="320"/>
    </row>
    <row r="1510" spans="1:12" s="301" customFormat="1" outlineLevel="2">
      <c r="A1510" s="322">
        <f t="shared" si="54"/>
        <v>6200006</v>
      </c>
      <c r="B1510" s="116"/>
      <c r="C1510" s="100" t="s">
        <v>2344</v>
      </c>
      <c r="D1510" s="289">
        <v>1</v>
      </c>
      <c r="E1510" s="63" t="s">
        <v>11</v>
      </c>
      <c r="F1510" s="385"/>
      <c r="G1510" s="385"/>
      <c r="H1510" s="102"/>
      <c r="I1510" s="102"/>
      <c r="J1510" s="254"/>
      <c r="K1510" s="320"/>
    </row>
    <row r="1511" spans="1:12" s="301" customFormat="1" outlineLevel="2">
      <c r="A1511" s="322">
        <f t="shared" si="54"/>
        <v>6200007</v>
      </c>
      <c r="B1511" s="116"/>
      <c r="C1511" s="100" t="s">
        <v>2345</v>
      </c>
      <c r="D1511" s="289">
        <v>1</v>
      </c>
      <c r="E1511" s="63" t="s">
        <v>11</v>
      </c>
      <c r="F1511" s="385"/>
      <c r="G1511" s="385"/>
      <c r="H1511" s="102"/>
      <c r="I1511" s="102"/>
      <c r="J1511" s="254"/>
      <c r="K1511" s="320"/>
    </row>
    <row r="1512" spans="1:12" s="301" customFormat="1" outlineLevel="2">
      <c r="A1512" s="322">
        <f t="shared" si="54"/>
        <v>6200008</v>
      </c>
      <c r="B1512" s="116"/>
      <c r="C1512" s="100" t="s">
        <v>2346</v>
      </c>
      <c r="D1512" s="289">
        <v>1</v>
      </c>
      <c r="E1512" s="63" t="s">
        <v>11</v>
      </c>
      <c r="F1512" s="385"/>
      <c r="G1512" s="385"/>
      <c r="H1512" s="102"/>
      <c r="I1512" s="102"/>
      <c r="J1512" s="254"/>
      <c r="K1512" s="320"/>
    </row>
    <row r="1513" spans="1:12" s="301" customFormat="1" outlineLevel="2">
      <c r="A1513" s="322">
        <f t="shared" si="54"/>
        <v>6200009</v>
      </c>
      <c r="B1513" s="116"/>
      <c r="C1513" s="100" t="s">
        <v>2347</v>
      </c>
      <c r="D1513" s="289">
        <v>1</v>
      </c>
      <c r="E1513" s="63" t="s">
        <v>11</v>
      </c>
      <c r="F1513" s="385"/>
      <c r="G1513" s="385"/>
      <c r="H1513" s="102"/>
      <c r="I1513" s="102"/>
      <c r="J1513" s="254"/>
      <c r="K1513" s="320"/>
    </row>
    <row r="1514" spans="1:12" s="301" customFormat="1" outlineLevel="2">
      <c r="A1514" s="322">
        <f t="shared" si="54"/>
        <v>6200010</v>
      </c>
      <c r="B1514" s="116"/>
      <c r="C1514" s="100" t="s">
        <v>2348</v>
      </c>
      <c r="D1514" s="289">
        <v>1</v>
      </c>
      <c r="E1514" s="63" t="s">
        <v>11</v>
      </c>
      <c r="F1514" s="385"/>
      <c r="G1514" s="385"/>
      <c r="H1514" s="102"/>
      <c r="I1514" s="102"/>
      <c r="J1514" s="254"/>
      <c r="K1514" s="320"/>
    </row>
    <row r="1515" spans="1:12" s="139" customFormat="1" ht="27" customHeight="1">
      <c r="A1515" s="134">
        <v>7000000</v>
      </c>
      <c r="B1515" s="135"/>
      <c r="C1515" s="136" t="s">
        <v>798</v>
      </c>
      <c r="D1515" s="137"/>
      <c r="E1515" s="607"/>
      <c r="F1515" s="369"/>
      <c r="G1515" s="369"/>
      <c r="H1515" s="138"/>
      <c r="I1515" s="138"/>
      <c r="J1515" s="138"/>
    </row>
    <row r="1516" spans="1:12" s="139" customFormat="1" ht="76.5" outlineLevel="1">
      <c r="A1516" s="450">
        <f>A1515+1</f>
        <v>7000001</v>
      </c>
      <c r="B1516" s="451"/>
      <c r="C1516" s="452" t="s">
        <v>2010</v>
      </c>
      <c r="D1516" s="453">
        <v>2</v>
      </c>
      <c r="E1516" s="649" t="s">
        <v>13</v>
      </c>
      <c r="F1516" s="454"/>
      <c r="G1516" s="454"/>
      <c r="H1516" s="454"/>
      <c r="I1516" s="454"/>
      <c r="J1516" s="455"/>
    </row>
    <row r="1517" spans="1:12" s="139" customFormat="1" ht="76.5" outlineLevel="1">
      <c r="A1517" s="456">
        <f>A1516+1</f>
        <v>7000002</v>
      </c>
      <c r="B1517" s="457"/>
      <c r="C1517" s="458" t="s">
        <v>2011</v>
      </c>
      <c r="D1517" s="459">
        <v>1</v>
      </c>
      <c r="E1517" s="650" t="s">
        <v>13</v>
      </c>
      <c r="F1517" s="460"/>
      <c r="G1517" s="460"/>
      <c r="H1517" s="460"/>
      <c r="I1517" s="460"/>
      <c r="J1517" s="461"/>
    </row>
    <row r="1518" spans="1:12" s="139" customFormat="1" ht="76.5" outlineLevel="1">
      <c r="A1518" s="462">
        <f>A1517+1</f>
        <v>7000003</v>
      </c>
      <c r="B1518" s="463"/>
      <c r="C1518" s="464" t="s">
        <v>2012</v>
      </c>
      <c r="D1518" s="465">
        <v>1</v>
      </c>
      <c r="E1518" s="651" t="s">
        <v>13</v>
      </c>
      <c r="F1518" s="466"/>
      <c r="G1518" s="466"/>
      <c r="H1518" s="466"/>
      <c r="I1518" s="466"/>
      <c r="J1518" s="467"/>
    </row>
    <row r="1519" spans="1:12" s="139" customFormat="1" ht="27" customHeight="1">
      <c r="A1519" s="590">
        <v>8000000</v>
      </c>
      <c r="B1519" s="591"/>
      <c r="C1519" s="592" t="s">
        <v>799</v>
      </c>
      <c r="D1519" s="137"/>
      <c r="E1519" s="607"/>
      <c r="F1519" s="369"/>
      <c r="G1519" s="369"/>
      <c r="H1519" s="138"/>
      <c r="I1519" s="138"/>
      <c r="J1519" s="138"/>
      <c r="K1519" s="599" t="s">
        <v>2542</v>
      </c>
      <c r="L1519" s="422"/>
    </row>
    <row r="1520" spans="1:12" s="139" customFormat="1" ht="25.5" outlineLevel="1">
      <c r="A1520" s="593">
        <f t="shared" ref="A1520:A1549" si="55">A1519+1</f>
        <v>8000001</v>
      </c>
      <c r="B1520" s="594" t="s">
        <v>1733</v>
      </c>
      <c r="C1520" s="595" t="s">
        <v>1763</v>
      </c>
      <c r="D1520" s="596">
        <v>6</v>
      </c>
      <c r="E1520" s="652" t="s">
        <v>13</v>
      </c>
      <c r="F1520" s="351"/>
      <c r="G1520" s="351"/>
      <c r="H1520" s="351"/>
      <c r="I1520" s="351"/>
      <c r="J1520" s="282"/>
    </row>
    <row r="1521" spans="1:10" s="139" customFormat="1" ht="25.5" outlineLevel="1">
      <c r="A1521" s="593">
        <f t="shared" si="55"/>
        <v>8000002</v>
      </c>
      <c r="B1521" s="594" t="s">
        <v>1734</v>
      </c>
      <c r="C1521" s="597" t="s">
        <v>1764</v>
      </c>
      <c r="D1521" s="598">
        <v>8</v>
      </c>
      <c r="E1521" s="653" t="s">
        <v>13</v>
      </c>
      <c r="F1521" s="351"/>
      <c r="G1521" s="351"/>
      <c r="H1521" s="351"/>
      <c r="I1521" s="351"/>
      <c r="J1521" s="282"/>
    </row>
    <row r="1522" spans="1:10" s="139" customFormat="1" ht="51" outlineLevel="1">
      <c r="A1522" s="593">
        <f t="shared" si="55"/>
        <v>8000003</v>
      </c>
      <c r="B1522" s="594" t="s">
        <v>1735</v>
      </c>
      <c r="C1522" s="597" t="s">
        <v>1765</v>
      </c>
      <c r="D1522" s="598">
        <v>19</v>
      </c>
      <c r="E1522" s="653" t="s">
        <v>13</v>
      </c>
      <c r="F1522" s="351"/>
      <c r="G1522" s="351"/>
      <c r="H1522" s="351"/>
      <c r="I1522" s="351"/>
      <c r="J1522" s="282"/>
    </row>
    <row r="1523" spans="1:10" s="139" customFormat="1" ht="26.25" customHeight="1" outlineLevel="1">
      <c r="A1523" s="593">
        <f t="shared" si="55"/>
        <v>8000004</v>
      </c>
      <c r="B1523" s="594" t="s">
        <v>1736</v>
      </c>
      <c r="C1523" s="597" t="s">
        <v>1766</v>
      </c>
      <c r="D1523" s="598">
        <v>2</v>
      </c>
      <c r="E1523" s="653" t="s">
        <v>13</v>
      </c>
      <c r="F1523" s="351"/>
      <c r="G1523" s="351"/>
      <c r="H1523" s="351"/>
      <c r="I1523" s="351"/>
      <c r="J1523" s="282"/>
    </row>
    <row r="1524" spans="1:10" s="139" customFormat="1" ht="25.5" outlineLevel="1">
      <c r="A1524" s="593">
        <f t="shared" si="55"/>
        <v>8000005</v>
      </c>
      <c r="B1524" s="594" t="s">
        <v>1737</v>
      </c>
      <c r="C1524" s="597" t="s">
        <v>1767</v>
      </c>
      <c r="D1524" s="598">
        <v>2</v>
      </c>
      <c r="E1524" s="653" t="s">
        <v>13</v>
      </c>
      <c r="F1524" s="351"/>
      <c r="G1524" s="351"/>
      <c r="H1524" s="351"/>
      <c r="I1524" s="351"/>
      <c r="J1524" s="282"/>
    </row>
    <row r="1525" spans="1:10" s="139" customFormat="1" ht="25.5" outlineLevel="1">
      <c r="A1525" s="593">
        <f t="shared" si="55"/>
        <v>8000006</v>
      </c>
      <c r="B1525" s="594" t="s">
        <v>1738</v>
      </c>
      <c r="C1525" s="597" t="s">
        <v>1768</v>
      </c>
      <c r="D1525" s="598">
        <v>6</v>
      </c>
      <c r="E1525" s="653" t="s">
        <v>13</v>
      </c>
      <c r="F1525" s="351"/>
      <c r="G1525" s="351"/>
      <c r="H1525" s="351"/>
      <c r="I1525" s="351"/>
      <c r="J1525" s="282"/>
    </row>
    <row r="1526" spans="1:10" s="139" customFormat="1" ht="51" outlineLevel="1">
      <c r="A1526" s="593">
        <f t="shared" si="55"/>
        <v>8000007</v>
      </c>
      <c r="B1526" s="594" t="s">
        <v>1739</v>
      </c>
      <c r="C1526" s="597" t="s">
        <v>1769</v>
      </c>
      <c r="D1526" s="598">
        <v>24</v>
      </c>
      <c r="E1526" s="653" t="s">
        <v>13</v>
      </c>
      <c r="F1526" s="351"/>
      <c r="G1526" s="351"/>
      <c r="H1526" s="351"/>
      <c r="I1526" s="351"/>
      <c r="J1526" s="282"/>
    </row>
    <row r="1527" spans="1:10" s="139" customFormat="1" ht="25.5" customHeight="1" outlineLevel="1">
      <c r="A1527" s="593">
        <f t="shared" si="55"/>
        <v>8000008</v>
      </c>
      <c r="B1527" s="594" t="s">
        <v>1740</v>
      </c>
      <c r="C1527" s="597" t="s">
        <v>1770</v>
      </c>
      <c r="D1527" s="598">
        <v>12</v>
      </c>
      <c r="E1527" s="653" t="s">
        <v>13</v>
      </c>
      <c r="F1527" s="351"/>
      <c r="G1527" s="351"/>
      <c r="H1527" s="351"/>
      <c r="I1527" s="351"/>
      <c r="J1527" s="282"/>
    </row>
    <row r="1528" spans="1:10" s="139" customFormat="1" ht="25.5" outlineLevel="1">
      <c r="A1528" s="593">
        <f t="shared" si="55"/>
        <v>8000009</v>
      </c>
      <c r="B1528" s="594" t="s">
        <v>1741</v>
      </c>
      <c r="C1528" s="597" t="s">
        <v>1771</v>
      </c>
      <c r="D1528" s="598">
        <v>24</v>
      </c>
      <c r="E1528" s="653" t="s">
        <v>13</v>
      </c>
      <c r="F1528" s="351"/>
      <c r="G1528" s="351"/>
      <c r="H1528" s="351"/>
      <c r="I1528" s="351"/>
      <c r="J1528" s="282"/>
    </row>
    <row r="1529" spans="1:10" s="139" customFormat="1" ht="38.25" outlineLevel="1">
      <c r="A1529" s="593">
        <f t="shared" si="55"/>
        <v>8000010</v>
      </c>
      <c r="B1529" s="594" t="s">
        <v>1742</v>
      </c>
      <c r="C1529" s="597" t="s">
        <v>1772</v>
      </c>
      <c r="D1529" s="598">
        <v>48</v>
      </c>
      <c r="E1529" s="653" t="s">
        <v>13</v>
      </c>
      <c r="F1529" s="351"/>
      <c r="G1529" s="351"/>
      <c r="H1529" s="351"/>
      <c r="I1529" s="351"/>
      <c r="J1529" s="282"/>
    </row>
    <row r="1530" spans="1:10" s="139" customFormat="1" ht="38.25" outlineLevel="1">
      <c r="A1530" s="593">
        <f t="shared" si="55"/>
        <v>8000011</v>
      </c>
      <c r="B1530" s="594" t="s">
        <v>1743</v>
      </c>
      <c r="C1530" s="597" t="s">
        <v>1773</v>
      </c>
      <c r="D1530" s="598">
        <v>12</v>
      </c>
      <c r="E1530" s="653" t="s">
        <v>13</v>
      </c>
      <c r="F1530" s="351"/>
      <c r="G1530" s="351"/>
      <c r="H1530" s="351"/>
      <c r="I1530" s="351"/>
      <c r="J1530" s="282"/>
    </row>
    <row r="1531" spans="1:10" s="139" customFormat="1" ht="51" outlineLevel="1">
      <c r="A1531" s="593">
        <f t="shared" si="55"/>
        <v>8000012</v>
      </c>
      <c r="B1531" s="594" t="s">
        <v>1744</v>
      </c>
      <c r="C1531" s="597" t="s">
        <v>1774</v>
      </c>
      <c r="D1531" s="598">
        <v>48</v>
      </c>
      <c r="E1531" s="653" t="s">
        <v>13</v>
      </c>
      <c r="F1531" s="351"/>
      <c r="G1531" s="351"/>
      <c r="H1531" s="351"/>
      <c r="I1531" s="351"/>
      <c r="J1531" s="282"/>
    </row>
    <row r="1532" spans="1:10" s="139" customFormat="1" ht="38.25" outlineLevel="1">
      <c r="A1532" s="593">
        <f t="shared" si="55"/>
        <v>8000013</v>
      </c>
      <c r="B1532" s="594" t="s">
        <v>1745</v>
      </c>
      <c r="C1532" s="597" t="s">
        <v>1775</v>
      </c>
      <c r="D1532" s="598">
        <v>13</v>
      </c>
      <c r="E1532" s="653" t="s">
        <v>13</v>
      </c>
      <c r="F1532" s="351"/>
      <c r="G1532" s="351"/>
      <c r="H1532" s="351"/>
      <c r="I1532" s="351"/>
      <c r="J1532" s="282"/>
    </row>
    <row r="1533" spans="1:10" s="139" customFormat="1" ht="25.5" outlineLevel="1">
      <c r="A1533" s="593">
        <f t="shared" si="55"/>
        <v>8000014</v>
      </c>
      <c r="B1533" s="594" t="s">
        <v>1746</v>
      </c>
      <c r="C1533" s="597" t="s">
        <v>1776</v>
      </c>
      <c r="D1533" s="598">
        <v>96</v>
      </c>
      <c r="E1533" s="653" t="s">
        <v>13</v>
      </c>
      <c r="F1533" s="351"/>
      <c r="G1533" s="351"/>
      <c r="H1533" s="351"/>
      <c r="I1533" s="351"/>
      <c r="J1533" s="282"/>
    </row>
    <row r="1534" spans="1:10" s="139" customFormat="1" ht="25.5" outlineLevel="1">
      <c r="A1534" s="593">
        <f t="shared" si="55"/>
        <v>8000015</v>
      </c>
      <c r="B1534" s="594" t="s">
        <v>1747</v>
      </c>
      <c r="C1534" s="597" t="s">
        <v>1777</v>
      </c>
      <c r="D1534" s="598">
        <v>16</v>
      </c>
      <c r="E1534" s="653" t="s">
        <v>13</v>
      </c>
      <c r="F1534" s="351"/>
      <c r="G1534" s="351"/>
      <c r="H1534" s="351"/>
      <c r="I1534" s="351"/>
      <c r="J1534" s="282"/>
    </row>
    <row r="1535" spans="1:10" s="139" customFormat="1" ht="38.25" outlineLevel="1">
      <c r="A1535" s="593">
        <f t="shared" si="55"/>
        <v>8000016</v>
      </c>
      <c r="B1535" s="594" t="s">
        <v>1748</v>
      </c>
      <c r="C1535" s="597" t="s">
        <v>1778</v>
      </c>
      <c r="D1535" s="598">
        <v>52</v>
      </c>
      <c r="E1535" s="653" t="s">
        <v>13</v>
      </c>
      <c r="F1535" s="351"/>
      <c r="G1535" s="351"/>
      <c r="H1535" s="351"/>
      <c r="I1535" s="351"/>
      <c r="J1535" s="282"/>
    </row>
    <row r="1536" spans="1:10" s="139" customFormat="1" ht="38.25" outlineLevel="1">
      <c r="A1536" s="593">
        <f t="shared" si="55"/>
        <v>8000017</v>
      </c>
      <c r="B1536" s="594" t="s">
        <v>1749</v>
      </c>
      <c r="C1536" s="597" t="s">
        <v>1779</v>
      </c>
      <c r="D1536" s="598">
        <v>11</v>
      </c>
      <c r="E1536" s="653" t="s">
        <v>13</v>
      </c>
      <c r="F1536" s="351"/>
      <c r="G1536" s="351"/>
      <c r="H1536" s="351"/>
      <c r="I1536" s="351"/>
      <c r="J1536" s="282"/>
    </row>
    <row r="1537" spans="1:10" s="139" customFormat="1" ht="39" customHeight="1" outlineLevel="1">
      <c r="A1537" s="593">
        <f t="shared" si="55"/>
        <v>8000018</v>
      </c>
      <c r="B1537" s="594" t="s">
        <v>1750</v>
      </c>
      <c r="C1537" s="597" t="s">
        <v>1780</v>
      </c>
      <c r="D1537" s="598">
        <v>44</v>
      </c>
      <c r="E1537" s="653" t="s">
        <v>13</v>
      </c>
      <c r="F1537" s="351"/>
      <c r="G1537" s="351"/>
      <c r="H1537" s="351"/>
      <c r="I1537" s="351"/>
      <c r="J1537" s="282"/>
    </row>
    <row r="1538" spans="1:10" s="139" customFormat="1" ht="38.25" outlineLevel="1">
      <c r="A1538" s="593">
        <f t="shared" si="55"/>
        <v>8000019</v>
      </c>
      <c r="B1538" s="594" t="s">
        <v>1751</v>
      </c>
      <c r="C1538" s="597" t="s">
        <v>1781</v>
      </c>
      <c r="D1538" s="598">
        <v>24</v>
      </c>
      <c r="E1538" s="653" t="s">
        <v>13</v>
      </c>
      <c r="F1538" s="351"/>
      <c r="G1538" s="351"/>
      <c r="H1538" s="351"/>
      <c r="I1538" s="351"/>
      <c r="J1538" s="282"/>
    </row>
    <row r="1539" spans="1:10" s="139" customFormat="1" ht="38.25" outlineLevel="1">
      <c r="A1539" s="593">
        <f t="shared" si="55"/>
        <v>8000020</v>
      </c>
      <c r="B1539" s="594" t="s">
        <v>1752</v>
      </c>
      <c r="C1539" s="597" t="s">
        <v>1782</v>
      </c>
      <c r="D1539" s="598">
        <v>28</v>
      </c>
      <c r="E1539" s="653" t="s">
        <v>13</v>
      </c>
      <c r="F1539" s="351"/>
      <c r="G1539" s="351"/>
      <c r="H1539" s="351"/>
      <c r="I1539" s="351"/>
      <c r="J1539" s="282"/>
    </row>
    <row r="1540" spans="1:10" s="139" customFormat="1" ht="38.25" outlineLevel="1">
      <c r="A1540" s="593">
        <f t="shared" si="55"/>
        <v>8000021</v>
      </c>
      <c r="B1540" s="594" t="s">
        <v>1753</v>
      </c>
      <c r="C1540" s="597" t="s">
        <v>1783</v>
      </c>
      <c r="D1540" s="598">
        <v>10</v>
      </c>
      <c r="E1540" s="653" t="s">
        <v>13</v>
      </c>
      <c r="F1540" s="351"/>
      <c r="G1540" s="351"/>
      <c r="H1540" s="351"/>
      <c r="I1540" s="351"/>
      <c r="J1540" s="282"/>
    </row>
    <row r="1541" spans="1:10" s="139" customFormat="1" ht="38.25" outlineLevel="1">
      <c r="A1541" s="593">
        <f t="shared" si="55"/>
        <v>8000022</v>
      </c>
      <c r="B1541" s="594" t="s">
        <v>1754</v>
      </c>
      <c r="C1541" s="597" t="s">
        <v>1784</v>
      </c>
      <c r="D1541" s="598">
        <v>1</v>
      </c>
      <c r="E1541" s="653" t="s">
        <v>13</v>
      </c>
      <c r="F1541" s="351"/>
      <c r="G1541" s="351"/>
      <c r="H1541" s="351"/>
      <c r="I1541" s="351"/>
      <c r="J1541" s="282"/>
    </row>
    <row r="1542" spans="1:10" s="139" customFormat="1" ht="26.25" customHeight="1" outlineLevel="1">
      <c r="A1542" s="593">
        <f t="shared" si="55"/>
        <v>8000023</v>
      </c>
      <c r="B1542" s="594" t="s">
        <v>1755</v>
      </c>
      <c r="C1542" s="597" t="s">
        <v>1785</v>
      </c>
      <c r="D1542" s="598">
        <v>1</v>
      </c>
      <c r="E1542" s="653" t="s">
        <v>13</v>
      </c>
      <c r="F1542" s="351"/>
      <c r="G1542" s="351"/>
      <c r="H1542" s="351"/>
      <c r="I1542" s="351"/>
      <c r="J1542" s="282"/>
    </row>
    <row r="1543" spans="1:10" s="139" customFormat="1" ht="26.25" customHeight="1" outlineLevel="1">
      <c r="A1543" s="593">
        <f t="shared" si="55"/>
        <v>8000024</v>
      </c>
      <c r="B1543" s="594" t="s">
        <v>1756</v>
      </c>
      <c r="C1543" s="597" t="s">
        <v>1786</v>
      </c>
      <c r="D1543" s="598">
        <v>6</v>
      </c>
      <c r="E1543" s="653" t="s">
        <v>13</v>
      </c>
      <c r="F1543" s="351"/>
      <c r="G1543" s="351"/>
      <c r="H1543" s="351"/>
      <c r="I1543" s="351"/>
      <c r="J1543" s="282"/>
    </row>
    <row r="1544" spans="1:10" s="139" customFormat="1" ht="38.25" outlineLevel="1">
      <c r="A1544" s="593">
        <f t="shared" si="55"/>
        <v>8000025</v>
      </c>
      <c r="B1544" s="594" t="s">
        <v>1757</v>
      </c>
      <c r="C1544" s="597" t="s">
        <v>1787</v>
      </c>
      <c r="D1544" s="598">
        <v>2</v>
      </c>
      <c r="E1544" s="653" t="s">
        <v>13</v>
      </c>
      <c r="F1544" s="351"/>
      <c r="G1544" s="351"/>
      <c r="H1544" s="351"/>
      <c r="I1544" s="351"/>
      <c r="J1544" s="282"/>
    </row>
    <row r="1545" spans="1:10" s="139" customFormat="1" ht="38.25" outlineLevel="1">
      <c r="A1545" s="593">
        <f t="shared" si="55"/>
        <v>8000026</v>
      </c>
      <c r="B1545" s="594" t="s">
        <v>1758</v>
      </c>
      <c r="C1545" s="597" t="s">
        <v>1788</v>
      </c>
      <c r="D1545" s="598">
        <v>1</v>
      </c>
      <c r="E1545" s="653" t="s">
        <v>13</v>
      </c>
      <c r="F1545" s="351"/>
      <c r="G1545" s="351"/>
      <c r="H1545" s="351"/>
      <c r="I1545" s="351"/>
      <c r="J1545" s="282"/>
    </row>
    <row r="1546" spans="1:10" s="139" customFormat="1" ht="25.5" outlineLevel="1">
      <c r="A1546" s="593">
        <f t="shared" si="55"/>
        <v>8000027</v>
      </c>
      <c r="B1546" s="594" t="s">
        <v>1759</v>
      </c>
      <c r="C1546" s="597" t="s">
        <v>1789</v>
      </c>
      <c r="D1546" s="598">
        <v>1</v>
      </c>
      <c r="E1546" s="653" t="s">
        <v>13</v>
      </c>
      <c r="F1546" s="351"/>
      <c r="G1546" s="351"/>
      <c r="H1546" s="351"/>
      <c r="I1546" s="351"/>
      <c r="J1546" s="282"/>
    </row>
    <row r="1547" spans="1:10" s="139" customFormat="1" ht="27" customHeight="1" outlineLevel="1">
      <c r="A1547" s="593">
        <f t="shared" si="55"/>
        <v>8000028</v>
      </c>
      <c r="B1547" s="594" t="s">
        <v>1760</v>
      </c>
      <c r="C1547" s="597" t="s">
        <v>1790</v>
      </c>
      <c r="D1547" s="598">
        <v>1</v>
      </c>
      <c r="E1547" s="653" t="s">
        <v>13</v>
      </c>
      <c r="F1547" s="351"/>
      <c r="G1547" s="351"/>
      <c r="H1547" s="351"/>
      <c r="I1547" s="351"/>
      <c r="J1547" s="282"/>
    </row>
    <row r="1548" spans="1:10" s="139" customFormat="1" ht="38.25" outlineLevel="1">
      <c r="A1548" s="593">
        <f t="shared" si="55"/>
        <v>8000029</v>
      </c>
      <c r="B1548" s="594" t="s">
        <v>1761</v>
      </c>
      <c r="C1548" s="597" t="s">
        <v>1791</v>
      </c>
      <c r="D1548" s="598">
        <v>4</v>
      </c>
      <c r="E1548" s="653" t="s">
        <v>13</v>
      </c>
      <c r="F1548" s="351"/>
      <c r="G1548" s="351"/>
      <c r="H1548" s="351"/>
      <c r="I1548" s="351"/>
      <c r="J1548" s="282"/>
    </row>
    <row r="1549" spans="1:10" s="139" customFormat="1" ht="51" outlineLevel="1">
      <c r="A1549" s="593">
        <f t="shared" si="55"/>
        <v>8000030</v>
      </c>
      <c r="B1549" s="594" t="s">
        <v>1762</v>
      </c>
      <c r="C1549" s="597" t="s">
        <v>1792</v>
      </c>
      <c r="D1549" s="598">
        <v>2</v>
      </c>
      <c r="E1549" s="653" t="s">
        <v>13</v>
      </c>
      <c r="F1549" s="351"/>
      <c r="G1549" s="351"/>
      <c r="H1549" s="351"/>
      <c r="I1549" s="351"/>
      <c r="J1549" s="282"/>
    </row>
    <row r="1550" spans="1:10" s="139" customFormat="1" ht="27" customHeight="1">
      <c r="A1550" s="134">
        <v>9000000</v>
      </c>
      <c r="B1550" s="135"/>
      <c r="C1550" s="136" t="s">
        <v>800</v>
      </c>
      <c r="D1550" s="137"/>
      <c r="E1550" s="607"/>
      <c r="F1550" s="369"/>
      <c r="G1550" s="369"/>
      <c r="H1550" s="138"/>
      <c r="I1550" s="138"/>
      <c r="J1550" s="138"/>
    </row>
    <row r="1551" spans="1:10" s="1" customFormat="1" ht="21" customHeight="1" outlineLevel="1">
      <c r="A1551" s="40"/>
      <c r="B1551" s="10"/>
      <c r="C1551" s="42" t="s">
        <v>932</v>
      </c>
      <c r="D1551" s="2"/>
      <c r="E1551" s="654"/>
      <c r="F1551" s="388"/>
      <c r="G1551" s="388"/>
      <c r="H1551" s="43"/>
      <c r="I1551" s="43"/>
      <c r="J1551" s="43"/>
    </row>
    <row r="1552" spans="1:10" s="157" customFormat="1" outlineLevel="2">
      <c r="A1552" s="3">
        <f>A1550+1</f>
        <v>9000001</v>
      </c>
      <c r="B1552" s="155"/>
      <c r="C1552" s="155" t="s">
        <v>801</v>
      </c>
      <c r="D1552" s="155">
        <v>2</v>
      </c>
      <c r="E1552" s="655" t="s">
        <v>13</v>
      </c>
      <c r="F1552" s="156"/>
      <c r="G1552" s="156"/>
      <c r="H1552" s="156"/>
      <c r="I1552" s="156"/>
      <c r="J1552" s="156"/>
    </row>
    <row r="1553" spans="1:10" s="157" customFormat="1" outlineLevel="2">
      <c r="A1553" s="3">
        <f t="shared" ref="A1553:A1584" si="56">A1552+1</f>
        <v>9000002</v>
      </c>
      <c r="B1553" s="155"/>
      <c r="C1553" s="155" t="s">
        <v>802</v>
      </c>
      <c r="D1553" s="155">
        <v>2</v>
      </c>
      <c r="E1553" s="655" t="s">
        <v>13</v>
      </c>
      <c r="F1553" s="156"/>
      <c r="G1553" s="156"/>
      <c r="H1553" s="156"/>
      <c r="I1553" s="156"/>
      <c r="J1553" s="156"/>
    </row>
    <row r="1554" spans="1:10" s="157" customFormat="1" outlineLevel="2">
      <c r="A1554" s="3">
        <f t="shared" si="56"/>
        <v>9000003</v>
      </c>
      <c r="B1554" s="155"/>
      <c r="C1554" s="155" t="s">
        <v>803</v>
      </c>
      <c r="D1554" s="155">
        <v>4</v>
      </c>
      <c r="E1554" s="655" t="s">
        <v>13</v>
      </c>
      <c r="F1554" s="156"/>
      <c r="G1554" s="156"/>
      <c r="H1554" s="156"/>
      <c r="I1554" s="156"/>
      <c r="J1554" s="156"/>
    </row>
    <row r="1555" spans="1:10" s="157" customFormat="1" outlineLevel="2">
      <c r="A1555" s="3">
        <f t="shared" si="56"/>
        <v>9000004</v>
      </c>
      <c r="B1555" s="155"/>
      <c r="C1555" s="155" t="s">
        <v>804</v>
      </c>
      <c r="D1555" s="155">
        <v>4</v>
      </c>
      <c r="E1555" s="655" t="s">
        <v>13</v>
      </c>
      <c r="F1555" s="156"/>
      <c r="G1555" s="156"/>
      <c r="H1555" s="156"/>
      <c r="I1555" s="156"/>
      <c r="J1555" s="156"/>
    </row>
    <row r="1556" spans="1:10" s="157" customFormat="1" ht="15.75" outlineLevel="2">
      <c r="A1556" s="3">
        <f t="shared" si="56"/>
        <v>9000005</v>
      </c>
      <c r="B1556" s="155"/>
      <c r="C1556" s="155" t="s">
        <v>805</v>
      </c>
      <c r="D1556" s="155">
        <v>499</v>
      </c>
      <c r="E1556" s="655" t="s">
        <v>13</v>
      </c>
      <c r="F1556" s="156"/>
      <c r="G1556" s="156"/>
      <c r="H1556" s="156"/>
      <c r="I1556" s="156"/>
      <c r="J1556" s="156"/>
    </row>
    <row r="1557" spans="1:10" s="157" customFormat="1" ht="15.75" outlineLevel="2">
      <c r="A1557" s="3">
        <f t="shared" si="56"/>
        <v>9000006</v>
      </c>
      <c r="B1557" s="155"/>
      <c r="C1557" s="35" t="s">
        <v>806</v>
      </c>
      <c r="D1557" s="155">
        <v>43</v>
      </c>
      <c r="E1557" s="655" t="s">
        <v>13</v>
      </c>
      <c r="F1557" s="156"/>
      <c r="G1557" s="156"/>
      <c r="H1557" s="156"/>
      <c r="I1557" s="156"/>
      <c r="J1557" s="156"/>
    </row>
    <row r="1558" spans="1:10" s="157" customFormat="1" ht="15.75" outlineLevel="2">
      <c r="A1558" s="3">
        <f t="shared" si="56"/>
        <v>9000007</v>
      </c>
      <c r="B1558" s="155"/>
      <c r="C1558" s="155" t="s">
        <v>807</v>
      </c>
      <c r="D1558" s="155">
        <v>407</v>
      </c>
      <c r="E1558" s="655" t="s">
        <v>13</v>
      </c>
      <c r="F1558" s="156"/>
      <c r="G1558" s="156"/>
      <c r="H1558" s="156"/>
      <c r="I1558" s="156"/>
      <c r="J1558" s="156"/>
    </row>
    <row r="1559" spans="1:10" s="157" customFormat="1" outlineLevel="2">
      <c r="A1559" s="3">
        <f t="shared" si="56"/>
        <v>9000008</v>
      </c>
      <c r="B1559" s="155"/>
      <c r="C1559" s="155" t="s">
        <v>808</v>
      </c>
      <c r="D1559" s="155">
        <v>7</v>
      </c>
      <c r="E1559" s="655" t="s">
        <v>13</v>
      </c>
      <c r="F1559" s="156"/>
      <c r="G1559" s="156"/>
      <c r="H1559" s="156"/>
      <c r="I1559" s="156"/>
      <c r="J1559" s="156"/>
    </row>
    <row r="1560" spans="1:10" s="157" customFormat="1" outlineLevel="2">
      <c r="A1560" s="3">
        <f t="shared" si="56"/>
        <v>9000009</v>
      </c>
      <c r="B1560" s="155"/>
      <c r="C1560" s="155" t="s">
        <v>809</v>
      </c>
      <c r="D1560" s="155">
        <v>1</v>
      </c>
      <c r="E1560" s="655" t="s">
        <v>13</v>
      </c>
      <c r="F1560" s="156"/>
      <c r="G1560" s="156"/>
      <c r="H1560" s="156"/>
      <c r="I1560" s="156"/>
      <c r="J1560" s="156"/>
    </row>
    <row r="1561" spans="1:10" s="157" customFormat="1" ht="51.75" outlineLevel="2">
      <c r="A1561" s="3">
        <f t="shared" si="56"/>
        <v>9000010</v>
      </c>
      <c r="B1561" s="155"/>
      <c r="C1561" s="35" t="s">
        <v>810</v>
      </c>
      <c r="D1561" s="155">
        <v>318</v>
      </c>
      <c r="E1561" s="655" t="s">
        <v>12</v>
      </c>
      <c r="F1561" s="156"/>
      <c r="G1561" s="156"/>
      <c r="H1561" s="156"/>
      <c r="I1561" s="156"/>
      <c r="J1561" s="156"/>
    </row>
    <row r="1562" spans="1:10" s="157" customFormat="1" ht="51.75" outlineLevel="2">
      <c r="A1562" s="3">
        <f t="shared" si="56"/>
        <v>9000011</v>
      </c>
      <c r="B1562" s="155"/>
      <c r="C1562" s="35" t="s">
        <v>811</v>
      </c>
      <c r="D1562" s="155">
        <v>24</v>
      </c>
      <c r="E1562" s="655" t="s">
        <v>12</v>
      </c>
      <c r="F1562" s="156"/>
      <c r="G1562" s="156"/>
      <c r="H1562" s="156"/>
      <c r="I1562" s="156"/>
      <c r="J1562" s="156"/>
    </row>
    <row r="1563" spans="1:10" s="157" customFormat="1" ht="51.75" outlineLevel="2">
      <c r="A1563" s="3">
        <f t="shared" si="56"/>
        <v>9000012</v>
      </c>
      <c r="B1563" s="155"/>
      <c r="C1563" s="35" t="s">
        <v>812</v>
      </c>
      <c r="D1563" s="155">
        <v>60</v>
      </c>
      <c r="E1563" s="655" t="s">
        <v>12</v>
      </c>
      <c r="F1563" s="156"/>
      <c r="G1563" s="156"/>
      <c r="H1563" s="156"/>
      <c r="I1563" s="156"/>
      <c r="J1563" s="156"/>
    </row>
    <row r="1564" spans="1:10" s="157" customFormat="1" ht="51.75" outlineLevel="2">
      <c r="A1564" s="3">
        <f t="shared" si="56"/>
        <v>9000013</v>
      </c>
      <c r="B1564" s="155"/>
      <c r="C1564" s="35" t="s">
        <v>813</v>
      </c>
      <c r="D1564" s="155">
        <v>582</v>
      </c>
      <c r="E1564" s="655" t="s">
        <v>12</v>
      </c>
      <c r="F1564" s="156"/>
      <c r="G1564" s="156"/>
      <c r="H1564" s="156"/>
      <c r="I1564" s="156"/>
      <c r="J1564" s="156"/>
    </row>
    <row r="1565" spans="1:10" s="157" customFormat="1" ht="51.75" outlineLevel="2">
      <c r="A1565" s="3">
        <f t="shared" si="56"/>
        <v>9000014</v>
      </c>
      <c r="B1565" s="155"/>
      <c r="C1565" s="35" t="s">
        <v>814</v>
      </c>
      <c r="D1565" s="155">
        <v>824</v>
      </c>
      <c r="E1565" s="655" t="s">
        <v>12</v>
      </c>
      <c r="F1565" s="156"/>
      <c r="G1565" s="156"/>
      <c r="H1565" s="156"/>
      <c r="I1565" s="156"/>
      <c r="J1565" s="156"/>
    </row>
    <row r="1566" spans="1:10" s="157" customFormat="1" ht="51.75" outlineLevel="2">
      <c r="A1566" s="3">
        <f t="shared" si="56"/>
        <v>9000015</v>
      </c>
      <c r="B1566" s="155"/>
      <c r="C1566" s="35" t="s">
        <v>815</v>
      </c>
      <c r="D1566" s="155">
        <v>102</v>
      </c>
      <c r="E1566" s="655" t="s">
        <v>12</v>
      </c>
      <c r="F1566" s="156"/>
      <c r="G1566" s="156"/>
      <c r="H1566" s="156"/>
      <c r="I1566" s="156"/>
      <c r="J1566" s="156"/>
    </row>
    <row r="1567" spans="1:10" s="157" customFormat="1" ht="51.75" outlineLevel="2">
      <c r="A1567" s="3">
        <f t="shared" si="56"/>
        <v>9000016</v>
      </c>
      <c r="B1567" s="155"/>
      <c r="C1567" s="35" t="s">
        <v>816</v>
      </c>
      <c r="D1567" s="155">
        <v>24</v>
      </c>
      <c r="E1567" s="655" t="s">
        <v>12</v>
      </c>
      <c r="F1567" s="156"/>
      <c r="G1567" s="156"/>
      <c r="H1567" s="156"/>
      <c r="I1567" s="156"/>
      <c r="J1567" s="156"/>
    </row>
    <row r="1568" spans="1:10" s="157" customFormat="1" ht="51.75" outlineLevel="2">
      <c r="A1568" s="3">
        <f t="shared" si="56"/>
        <v>9000017</v>
      </c>
      <c r="B1568" s="155"/>
      <c r="C1568" s="35" t="s">
        <v>817</v>
      </c>
      <c r="D1568" s="155">
        <v>138</v>
      </c>
      <c r="E1568" s="655" t="s">
        <v>12</v>
      </c>
      <c r="F1568" s="156"/>
      <c r="G1568" s="156"/>
      <c r="H1568" s="156"/>
      <c r="I1568" s="156"/>
      <c r="J1568" s="156"/>
    </row>
    <row r="1569" spans="1:10" s="157" customFormat="1" ht="51.75" outlineLevel="2">
      <c r="A1569" s="3">
        <f t="shared" si="56"/>
        <v>9000018</v>
      </c>
      <c r="B1569" s="155"/>
      <c r="C1569" s="35" t="s">
        <v>818</v>
      </c>
      <c r="D1569" s="155">
        <v>344</v>
      </c>
      <c r="E1569" s="655" t="s">
        <v>12</v>
      </c>
      <c r="F1569" s="156"/>
      <c r="G1569" s="156"/>
      <c r="H1569" s="156"/>
      <c r="I1569" s="156"/>
      <c r="J1569" s="156"/>
    </row>
    <row r="1570" spans="1:10" s="157" customFormat="1" ht="51.75" outlineLevel="2">
      <c r="A1570" s="3">
        <f t="shared" si="56"/>
        <v>9000019</v>
      </c>
      <c r="B1570" s="155"/>
      <c r="C1570" s="35" t="s">
        <v>819</v>
      </c>
      <c r="D1570" s="155">
        <v>546</v>
      </c>
      <c r="E1570" s="655" t="s">
        <v>12</v>
      </c>
      <c r="F1570" s="156"/>
      <c r="G1570" s="156"/>
      <c r="H1570" s="156"/>
      <c r="I1570" s="156"/>
      <c r="J1570" s="156"/>
    </row>
    <row r="1571" spans="1:10" s="157" customFormat="1" ht="39" outlineLevel="2">
      <c r="A1571" s="3">
        <f t="shared" si="56"/>
        <v>9000020</v>
      </c>
      <c r="B1571" s="155"/>
      <c r="C1571" s="35" t="s">
        <v>820</v>
      </c>
      <c r="D1571" s="155">
        <v>2</v>
      </c>
      <c r="E1571" s="655" t="s">
        <v>13</v>
      </c>
      <c r="F1571" s="156"/>
      <c r="G1571" s="156"/>
      <c r="H1571" s="156"/>
      <c r="I1571" s="156"/>
      <c r="J1571" s="156"/>
    </row>
    <row r="1572" spans="1:10" s="157" customFormat="1" outlineLevel="2">
      <c r="A1572" s="3">
        <f t="shared" si="56"/>
        <v>9000021</v>
      </c>
      <c r="B1572" s="155"/>
      <c r="C1572" s="35" t="s">
        <v>821</v>
      </c>
      <c r="D1572" s="155">
        <v>2</v>
      </c>
      <c r="E1572" s="655" t="s">
        <v>13</v>
      </c>
      <c r="F1572" s="156"/>
      <c r="G1572" s="156"/>
      <c r="H1572" s="156"/>
      <c r="I1572" s="156"/>
      <c r="J1572" s="156"/>
    </row>
    <row r="1573" spans="1:10" s="157" customFormat="1" ht="39" outlineLevel="2">
      <c r="A1573" s="3">
        <f t="shared" si="56"/>
        <v>9000022</v>
      </c>
      <c r="B1573" s="155"/>
      <c r="C1573" s="35" t="s">
        <v>822</v>
      </c>
      <c r="D1573" s="155">
        <v>1</v>
      </c>
      <c r="E1573" s="655" t="s">
        <v>13</v>
      </c>
      <c r="F1573" s="156"/>
      <c r="G1573" s="156"/>
      <c r="H1573" s="156"/>
      <c r="I1573" s="156"/>
      <c r="J1573" s="156"/>
    </row>
    <row r="1574" spans="1:10" s="157" customFormat="1" ht="26.25" outlineLevel="2">
      <c r="A1574" s="3">
        <f t="shared" si="56"/>
        <v>9000023</v>
      </c>
      <c r="B1574" s="155"/>
      <c r="C1574" s="35" t="s">
        <v>823</v>
      </c>
      <c r="D1574" s="155">
        <v>1</v>
      </c>
      <c r="E1574" s="655" t="s">
        <v>13</v>
      </c>
      <c r="F1574" s="156"/>
      <c r="G1574" s="156"/>
      <c r="H1574" s="156"/>
      <c r="I1574" s="156"/>
      <c r="J1574" s="156"/>
    </row>
    <row r="1575" spans="1:10" s="157" customFormat="1" outlineLevel="2">
      <c r="A1575" s="3">
        <f t="shared" si="56"/>
        <v>9000024</v>
      </c>
      <c r="B1575" s="155"/>
      <c r="C1575" s="35" t="s">
        <v>824</v>
      </c>
      <c r="D1575" s="155">
        <v>1</v>
      </c>
      <c r="E1575" s="655" t="s">
        <v>13</v>
      </c>
      <c r="F1575" s="156"/>
      <c r="G1575" s="156"/>
      <c r="H1575" s="156"/>
      <c r="I1575" s="156"/>
      <c r="J1575" s="156"/>
    </row>
    <row r="1576" spans="1:10" s="157" customFormat="1" ht="26.25" outlineLevel="2">
      <c r="A1576" s="3">
        <f t="shared" si="56"/>
        <v>9000025</v>
      </c>
      <c r="B1576" s="155"/>
      <c r="C1576" s="35" t="s">
        <v>825</v>
      </c>
      <c r="D1576" s="155">
        <v>1</v>
      </c>
      <c r="E1576" s="655" t="s">
        <v>13</v>
      </c>
      <c r="F1576" s="156"/>
      <c r="G1576" s="156"/>
      <c r="H1576" s="156"/>
      <c r="I1576" s="156"/>
      <c r="J1576" s="156"/>
    </row>
    <row r="1577" spans="1:10" s="157" customFormat="1" outlineLevel="2">
      <c r="A1577" s="3">
        <f t="shared" si="56"/>
        <v>9000026</v>
      </c>
      <c r="B1577" s="155"/>
      <c r="C1577" s="35" t="s">
        <v>826</v>
      </c>
      <c r="D1577" s="155">
        <v>1</v>
      </c>
      <c r="E1577" s="655" t="s">
        <v>13</v>
      </c>
      <c r="F1577" s="156"/>
      <c r="G1577" s="156"/>
      <c r="H1577" s="156"/>
      <c r="I1577" s="156"/>
      <c r="J1577" s="156"/>
    </row>
    <row r="1578" spans="1:10" s="157" customFormat="1" ht="26.25" outlineLevel="2">
      <c r="A1578" s="3">
        <f t="shared" si="56"/>
        <v>9000027</v>
      </c>
      <c r="B1578" s="155"/>
      <c r="C1578" s="35" t="s">
        <v>827</v>
      </c>
      <c r="D1578" s="155">
        <v>1</v>
      </c>
      <c r="E1578" s="655" t="s">
        <v>13</v>
      </c>
      <c r="F1578" s="156"/>
      <c r="G1578" s="156"/>
      <c r="H1578" s="156"/>
      <c r="I1578" s="156"/>
      <c r="J1578" s="156"/>
    </row>
    <row r="1579" spans="1:10" s="157" customFormat="1" ht="26.25" outlineLevel="2">
      <c r="A1579" s="3">
        <f t="shared" si="56"/>
        <v>9000028</v>
      </c>
      <c r="B1579" s="155"/>
      <c r="C1579" s="35" t="s">
        <v>828</v>
      </c>
      <c r="D1579" s="155">
        <v>2</v>
      </c>
      <c r="E1579" s="655" t="s">
        <v>13</v>
      </c>
      <c r="F1579" s="156"/>
      <c r="G1579" s="156"/>
      <c r="H1579" s="156"/>
      <c r="I1579" s="156"/>
      <c r="J1579" s="156"/>
    </row>
    <row r="1580" spans="1:10" s="157" customFormat="1" ht="26.25" outlineLevel="2">
      <c r="A1580" s="3">
        <f t="shared" si="56"/>
        <v>9000029</v>
      </c>
      <c r="B1580" s="155"/>
      <c r="C1580" s="35" t="s">
        <v>829</v>
      </c>
      <c r="D1580" s="155">
        <v>8</v>
      </c>
      <c r="E1580" s="655" t="s">
        <v>13</v>
      </c>
      <c r="F1580" s="156"/>
      <c r="G1580" s="156"/>
      <c r="H1580" s="156"/>
      <c r="I1580" s="156"/>
      <c r="J1580" s="156"/>
    </row>
    <row r="1581" spans="1:10" s="157" customFormat="1" outlineLevel="2">
      <c r="A1581" s="3">
        <f t="shared" si="56"/>
        <v>9000030</v>
      </c>
      <c r="B1581" s="155"/>
      <c r="C1581" s="35" t="s">
        <v>830</v>
      </c>
      <c r="D1581" s="155">
        <v>1</v>
      </c>
      <c r="E1581" s="655" t="s">
        <v>13</v>
      </c>
      <c r="F1581" s="156"/>
      <c r="G1581" s="156"/>
      <c r="H1581" s="156"/>
      <c r="I1581" s="156"/>
      <c r="J1581" s="156"/>
    </row>
    <row r="1582" spans="1:10" s="157" customFormat="1" outlineLevel="2">
      <c r="A1582" s="3">
        <f t="shared" si="56"/>
        <v>9000031</v>
      </c>
      <c r="B1582" s="155"/>
      <c r="C1582" s="35" t="s">
        <v>831</v>
      </c>
      <c r="D1582" s="155">
        <v>2</v>
      </c>
      <c r="E1582" s="655" t="s">
        <v>13</v>
      </c>
      <c r="F1582" s="156"/>
      <c r="G1582" s="156"/>
      <c r="H1582" s="156"/>
      <c r="I1582" s="156"/>
      <c r="J1582" s="156"/>
    </row>
    <row r="1583" spans="1:10" s="157" customFormat="1" outlineLevel="2">
      <c r="A1583" s="3">
        <f t="shared" si="56"/>
        <v>9000032</v>
      </c>
      <c r="B1583" s="155"/>
      <c r="C1583" s="35" t="s">
        <v>832</v>
      </c>
      <c r="D1583" s="155">
        <v>2</v>
      </c>
      <c r="E1583" s="655" t="s">
        <v>13</v>
      </c>
      <c r="F1583" s="156"/>
      <c r="G1583" s="156"/>
      <c r="H1583" s="156"/>
      <c r="I1583" s="156"/>
      <c r="J1583" s="156"/>
    </row>
    <row r="1584" spans="1:10" s="157" customFormat="1" outlineLevel="2">
      <c r="A1584" s="3">
        <f t="shared" si="56"/>
        <v>9000033</v>
      </c>
      <c r="B1584" s="155"/>
      <c r="C1584" s="35" t="s">
        <v>833</v>
      </c>
      <c r="D1584" s="155">
        <v>1</v>
      </c>
      <c r="E1584" s="655" t="s">
        <v>13</v>
      </c>
      <c r="F1584" s="156"/>
      <c r="G1584" s="156"/>
      <c r="H1584" s="156"/>
      <c r="I1584" s="156"/>
      <c r="J1584" s="156"/>
    </row>
    <row r="1585" spans="1:10" s="157" customFormat="1" outlineLevel="2">
      <c r="A1585" s="3">
        <f t="shared" ref="A1585:A1607" si="57">A1584+1</f>
        <v>9000034</v>
      </c>
      <c r="B1585" s="155"/>
      <c r="C1585" s="35" t="s">
        <v>834</v>
      </c>
      <c r="D1585" s="155">
        <v>13</v>
      </c>
      <c r="E1585" s="655" t="s">
        <v>13</v>
      </c>
      <c r="F1585" s="156"/>
      <c r="G1585" s="156"/>
      <c r="H1585" s="156"/>
      <c r="I1585" s="156"/>
      <c r="J1585" s="156"/>
    </row>
    <row r="1586" spans="1:10" s="157" customFormat="1" outlineLevel="2">
      <c r="A1586" s="3">
        <f t="shared" si="57"/>
        <v>9000035</v>
      </c>
      <c r="B1586" s="155"/>
      <c r="C1586" s="35" t="s">
        <v>835</v>
      </c>
      <c r="D1586" s="155">
        <v>1</v>
      </c>
      <c r="E1586" s="655" t="s">
        <v>13</v>
      </c>
      <c r="F1586" s="156"/>
      <c r="G1586" s="156"/>
      <c r="H1586" s="156"/>
      <c r="I1586" s="156"/>
      <c r="J1586" s="156"/>
    </row>
    <row r="1587" spans="1:10" s="157" customFormat="1" outlineLevel="2">
      <c r="A1587" s="3">
        <f t="shared" si="57"/>
        <v>9000036</v>
      </c>
      <c r="B1587" s="155"/>
      <c r="C1587" s="35" t="s">
        <v>836</v>
      </c>
      <c r="D1587" s="155">
        <v>9</v>
      </c>
      <c r="E1587" s="655" t="s">
        <v>13</v>
      </c>
      <c r="F1587" s="156"/>
      <c r="G1587" s="156"/>
      <c r="H1587" s="156"/>
      <c r="I1587" s="156"/>
      <c r="J1587" s="156"/>
    </row>
    <row r="1588" spans="1:10" s="157" customFormat="1" outlineLevel="2">
      <c r="A1588" s="3">
        <f t="shared" si="57"/>
        <v>9000037</v>
      </c>
      <c r="B1588" s="155"/>
      <c r="C1588" s="35" t="s">
        <v>837</v>
      </c>
      <c r="D1588" s="155">
        <v>9</v>
      </c>
      <c r="E1588" s="655" t="s">
        <v>13</v>
      </c>
      <c r="F1588" s="156"/>
      <c r="G1588" s="156"/>
      <c r="H1588" s="156"/>
      <c r="I1588" s="156"/>
      <c r="J1588" s="156"/>
    </row>
    <row r="1589" spans="1:10" s="157" customFormat="1" outlineLevel="2">
      <c r="A1589" s="3">
        <f t="shared" si="57"/>
        <v>9000038</v>
      </c>
      <c r="B1589" s="155"/>
      <c r="C1589" s="35" t="s">
        <v>838</v>
      </c>
      <c r="D1589" s="155">
        <v>2</v>
      </c>
      <c r="E1589" s="655" t="s">
        <v>13</v>
      </c>
      <c r="F1589" s="156"/>
      <c r="G1589" s="156"/>
      <c r="H1589" s="156"/>
      <c r="I1589" s="156"/>
      <c r="J1589" s="156"/>
    </row>
    <row r="1590" spans="1:10" s="157" customFormat="1" outlineLevel="2">
      <c r="A1590" s="3">
        <f t="shared" si="57"/>
        <v>9000039</v>
      </c>
      <c r="B1590" s="155"/>
      <c r="C1590" s="35" t="s">
        <v>839</v>
      </c>
      <c r="D1590" s="155">
        <v>1</v>
      </c>
      <c r="E1590" s="655" t="s">
        <v>13</v>
      </c>
      <c r="F1590" s="156"/>
      <c r="G1590" s="156"/>
      <c r="H1590" s="156"/>
      <c r="I1590" s="156"/>
      <c r="J1590" s="156"/>
    </row>
    <row r="1591" spans="1:10" s="157" customFormat="1" outlineLevel="2">
      <c r="A1591" s="3">
        <f t="shared" si="57"/>
        <v>9000040</v>
      </c>
      <c r="B1591" s="155"/>
      <c r="C1591" s="35" t="s">
        <v>840</v>
      </c>
      <c r="D1591" s="155">
        <v>2</v>
      </c>
      <c r="E1591" s="655" t="s">
        <v>13</v>
      </c>
      <c r="F1591" s="156"/>
      <c r="G1591" s="156"/>
      <c r="H1591" s="156"/>
      <c r="I1591" s="156"/>
      <c r="J1591" s="156"/>
    </row>
    <row r="1592" spans="1:10" s="157" customFormat="1" outlineLevel="2">
      <c r="A1592" s="3">
        <f t="shared" si="57"/>
        <v>9000041</v>
      </c>
      <c r="B1592" s="155"/>
      <c r="C1592" s="35" t="s">
        <v>841</v>
      </c>
      <c r="D1592" s="155">
        <v>5</v>
      </c>
      <c r="E1592" s="655" t="s">
        <v>13</v>
      </c>
      <c r="F1592" s="156"/>
      <c r="G1592" s="156"/>
      <c r="H1592" s="156"/>
      <c r="I1592" s="156"/>
      <c r="J1592" s="156"/>
    </row>
    <row r="1593" spans="1:10" s="157" customFormat="1" outlineLevel="2">
      <c r="A1593" s="3">
        <f t="shared" si="57"/>
        <v>9000042</v>
      </c>
      <c r="B1593" s="155"/>
      <c r="C1593" s="35" t="s">
        <v>842</v>
      </c>
      <c r="D1593" s="155">
        <v>4</v>
      </c>
      <c r="E1593" s="655" t="s">
        <v>13</v>
      </c>
      <c r="F1593" s="156"/>
      <c r="G1593" s="156"/>
      <c r="H1593" s="156"/>
      <c r="I1593" s="156"/>
      <c r="J1593" s="156"/>
    </row>
    <row r="1594" spans="1:10" s="157" customFormat="1" outlineLevel="2">
      <c r="A1594" s="3">
        <f t="shared" si="57"/>
        <v>9000043</v>
      </c>
      <c r="B1594" s="155"/>
      <c r="C1594" s="35" t="s">
        <v>843</v>
      </c>
      <c r="D1594" s="155">
        <v>5</v>
      </c>
      <c r="E1594" s="655" t="s">
        <v>13</v>
      </c>
      <c r="F1594" s="156"/>
      <c r="G1594" s="156"/>
      <c r="H1594" s="156"/>
      <c r="I1594" s="156"/>
      <c r="J1594" s="156"/>
    </row>
    <row r="1595" spans="1:10" s="157" customFormat="1" outlineLevel="2">
      <c r="A1595" s="3">
        <f t="shared" si="57"/>
        <v>9000044</v>
      </c>
      <c r="B1595" s="155"/>
      <c r="C1595" s="35" t="s">
        <v>844</v>
      </c>
      <c r="D1595" s="155">
        <v>1</v>
      </c>
      <c r="E1595" s="655" t="s">
        <v>13</v>
      </c>
      <c r="F1595" s="156"/>
      <c r="G1595" s="156"/>
      <c r="H1595" s="156"/>
      <c r="I1595" s="156"/>
      <c r="J1595" s="156"/>
    </row>
    <row r="1596" spans="1:10" s="157" customFormat="1" outlineLevel="2">
      <c r="A1596" s="3">
        <f t="shared" si="57"/>
        <v>9000045</v>
      </c>
      <c r="B1596" s="155"/>
      <c r="C1596" s="35" t="s">
        <v>845</v>
      </c>
      <c r="D1596" s="158">
        <v>1</v>
      </c>
      <c r="E1596" s="655" t="s">
        <v>11</v>
      </c>
      <c r="F1596" s="156"/>
      <c r="G1596" s="156"/>
      <c r="H1596" s="156"/>
      <c r="I1596" s="156"/>
      <c r="J1596" s="156"/>
    </row>
    <row r="1597" spans="1:10" s="157" customFormat="1" ht="26.25" outlineLevel="2">
      <c r="A1597" s="3">
        <f t="shared" si="57"/>
        <v>9000046</v>
      </c>
      <c r="B1597" s="155"/>
      <c r="C1597" s="35" t="s">
        <v>846</v>
      </c>
      <c r="D1597" s="155">
        <v>1</v>
      </c>
      <c r="E1597" s="655" t="s">
        <v>11</v>
      </c>
      <c r="F1597" s="156"/>
      <c r="G1597" s="156"/>
      <c r="H1597" s="156"/>
      <c r="I1597" s="156"/>
      <c r="J1597" s="156"/>
    </row>
    <row r="1598" spans="1:10" s="157" customFormat="1" ht="26.25" outlineLevel="2">
      <c r="A1598" s="3">
        <f t="shared" si="57"/>
        <v>9000047</v>
      </c>
      <c r="B1598" s="155"/>
      <c r="C1598" s="35" t="s">
        <v>847</v>
      </c>
      <c r="D1598" s="155">
        <v>1</v>
      </c>
      <c r="E1598" s="655" t="s">
        <v>11</v>
      </c>
      <c r="F1598" s="156"/>
      <c r="G1598" s="156"/>
      <c r="H1598" s="156"/>
      <c r="I1598" s="156"/>
      <c r="J1598" s="156"/>
    </row>
    <row r="1599" spans="1:10" s="157" customFormat="1" outlineLevel="2">
      <c r="A1599" s="3">
        <f t="shared" si="57"/>
        <v>9000048</v>
      </c>
      <c r="B1599" s="155"/>
      <c r="C1599" s="159" t="s">
        <v>848</v>
      </c>
      <c r="D1599" s="155">
        <v>1</v>
      </c>
      <c r="E1599" s="655" t="s">
        <v>11</v>
      </c>
      <c r="F1599" s="156"/>
      <c r="G1599" s="156"/>
      <c r="H1599" s="156"/>
      <c r="I1599" s="156"/>
      <c r="J1599" s="156"/>
    </row>
    <row r="1600" spans="1:10" s="157" customFormat="1" outlineLevel="2">
      <c r="A1600" s="3">
        <f t="shared" si="57"/>
        <v>9000049</v>
      </c>
      <c r="B1600" s="155"/>
      <c r="C1600" s="159" t="s">
        <v>849</v>
      </c>
      <c r="D1600" s="155">
        <v>20</v>
      </c>
      <c r="E1600" s="655" t="s">
        <v>11</v>
      </c>
      <c r="F1600" s="156"/>
      <c r="G1600" s="156"/>
      <c r="H1600" s="156"/>
      <c r="I1600" s="156"/>
      <c r="J1600" s="156"/>
    </row>
    <row r="1601" spans="1:10" s="157" customFormat="1" outlineLevel="2">
      <c r="A1601" s="3">
        <f t="shared" si="57"/>
        <v>9000050</v>
      </c>
      <c r="B1601" s="155"/>
      <c r="C1601" s="159" t="s">
        <v>850</v>
      </c>
      <c r="D1601" s="155">
        <v>1</v>
      </c>
      <c r="E1601" s="655" t="s">
        <v>11</v>
      </c>
      <c r="F1601" s="156"/>
      <c r="G1601" s="156"/>
      <c r="H1601" s="156"/>
      <c r="I1601" s="156"/>
      <c r="J1601" s="156"/>
    </row>
    <row r="1602" spans="1:10" s="157" customFormat="1" outlineLevel="2">
      <c r="A1602" s="3">
        <f t="shared" si="57"/>
        <v>9000051</v>
      </c>
      <c r="B1602" s="155"/>
      <c r="C1602" s="159" t="s">
        <v>851</v>
      </c>
      <c r="D1602" s="155">
        <v>1</v>
      </c>
      <c r="E1602" s="655" t="s">
        <v>11</v>
      </c>
      <c r="F1602" s="156"/>
      <c r="G1602" s="156"/>
      <c r="H1602" s="156"/>
      <c r="I1602" s="156"/>
      <c r="J1602" s="156"/>
    </row>
    <row r="1603" spans="1:10" s="157" customFormat="1" outlineLevel="2">
      <c r="A1603" s="3">
        <f t="shared" si="57"/>
        <v>9000052</v>
      </c>
      <c r="B1603" s="155"/>
      <c r="C1603" s="159" t="s">
        <v>852</v>
      </c>
      <c r="D1603" s="155">
        <v>1</v>
      </c>
      <c r="E1603" s="655" t="s">
        <v>11</v>
      </c>
      <c r="F1603" s="156"/>
      <c r="G1603" s="156"/>
      <c r="H1603" s="156"/>
      <c r="I1603" s="156"/>
      <c r="J1603" s="156"/>
    </row>
    <row r="1604" spans="1:10" s="157" customFormat="1" outlineLevel="2">
      <c r="A1604" s="3">
        <f t="shared" si="57"/>
        <v>9000053</v>
      </c>
      <c r="B1604" s="155"/>
      <c r="C1604" s="160" t="s">
        <v>853</v>
      </c>
      <c r="D1604" s="155">
        <v>1</v>
      </c>
      <c r="E1604" s="655" t="s">
        <v>11</v>
      </c>
      <c r="F1604" s="156"/>
      <c r="G1604" s="156"/>
      <c r="H1604" s="156"/>
      <c r="I1604" s="156"/>
      <c r="J1604" s="156"/>
    </row>
    <row r="1605" spans="1:10" s="157" customFormat="1" outlineLevel="2">
      <c r="A1605" s="441">
        <f t="shared" si="57"/>
        <v>9000054</v>
      </c>
      <c r="B1605" s="471"/>
      <c r="C1605" s="159" t="s">
        <v>854</v>
      </c>
      <c r="D1605" s="471">
        <v>1</v>
      </c>
      <c r="E1605" s="656" t="s">
        <v>11</v>
      </c>
      <c r="F1605" s="472"/>
      <c r="G1605" s="472"/>
      <c r="H1605" s="472"/>
      <c r="I1605" s="472"/>
      <c r="J1605" s="472"/>
    </row>
    <row r="1606" spans="1:10" s="157" customFormat="1" outlineLevel="2">
      <c r="A1606" s="441">
        <f t="shared" si="57"/>
        <v>9000055</v>
      </c>
      <c r="B1606" s="471"/>
      <c r="C1606" s="159" t="s">
        <v>855</v>
      </c>
      <c r="D1606" s="471">
        <v>1</v>
      </c>
      <c r="E1606" s="656" t="s">
        <v>11</v>
      </c>
      <c r="F1606" s="472"/>
      <c r="G1606" s="472"/>
      <c r="H1606" s="472"/>
      <c r="I1606" s="472"/>
      <c r="J1606" s="472"/>
    </row>
    <row r="1607" spans="1:10" s="157" customFormat="1" outlineLevel="2">
      <c r="A1607" s="441">
        <f t="shared" si="57"/>
        <v>9000056</v>
      </c>
      <c r="B1607" s="471"/>
      <c r="C1607" s="159" t="s">
        <v>856</v>
      </c>
      <c r="D1607" s="471">
        <v>1</v>
      </c>
      <c r="E1607" s="656" t="s">
        <v>11</v>
      </c>
      <c r="F1607" s="472"/>
      <c r="G1607" s="472"/>
      <c r="H1607" s="472"/>
      <c r="I1607" s="472"/>
      <c r="J1607" s="472"/>
    </row>
    <row r="1608" spans="1:10" s="139" customFormat="1" ht="27" customHeight="1">
      <c r="A1608" s="134">
        <v>10000000</v>
      </c>
      <c r="B1608" s="135"/>
      <c r="C1608" s="136" t="s">
        <v>933</v>
      </c>
      <c r="D1608" s="137"/>
      <c r="E1608" s="607"/>
      <c r="F1608" s="369"/>
      <c r="G1608" s="369"/>
      <c r="H1608" s="138"/>
      <c r="I1608" s="138"/>
      <c r="J1608" s="138"/>
    </row>
    <row r="1609" spans="1:10" s="1" customFormat="1" ht="21" customHeight="1" outlineLevel="1">
      <c r="A1609" s="40"/>
      <c r="B1609" s="10"/>
      <c r="C1609" s="42" t="s">
        <v>934</v>
      </c>
      <c r="D1609" s="2"/>
      <c r="E1609" s="654"/>
      <c r="F1609" s="388"/>
      <c r="G1609" s="388"/>
      <c r="H1609" s="43"/>
      <c r="I1609" s="43"/>
      <c r="J1609" s="43"/>
    </row>
    <row r="1610" spans="1:10" s="196" customFormat="1" ht="15" customHeight="1" outlineLevel="2">
      <c r="A1610" s="3">
        <f>A1608+1</f>
        <v>10000001</v>
      </c>
      <c r="B1610" s="161"/>
      <c r="C1610" s="162" t="s">
        <v>858</v>
      </c>
      <c r="D1610" s="163">
        <v>6</v>
      </c>
      <c r="E1610" s="161" t="s">
        <v>13</v>
      </c>
      <c r="F1610" s="164"/>
      <c r="G1610" s="164"/>
      <c r="H1610" s="164"/>
      <c r="I1610" s="164"/>
      <c r="J1610" s="164"/>
    </row>
    <row r="1611" spans="1:10" s="196" customFormat="1" ht="15" customHeight="1" outlineLevel="2">
      <c r="A1611" s="3">
        <f t="shared" ref="A1611:A1629" si="58">A1610+1</f>
        <v>10000002</v>
      </c>
      <c r="B1611" s="161"/>
      <c r="C1611" s="162" t="s">
        <v>859</v>
      </c>
      <c r="D1611" s="163">
        <v>3</v>
      </c>
      <c r="E1611" s="161" t="s">
        <v>13</v>
      </c>
      <c r="F1611" s="164"/>
      <c r="G1611" s="164"/>
      <c r="H1611" s="164"/>
      <c r="I1611" s="164"/>
      <c r="J1611" s="164"/>
    </row>
    <row r="1612" spans="1:10" s="196" customFormat="1" ht="15" customHeight="1" outlineLevel="2">
      <c r="A1612" s="3">
        <f t="shared" si="58"/>
        <v>10000003</v>
      </c>
      <c r="B1612" s="161"/>
      <c r="C1612" s="162" t="s">
        <v>860</v>
      </c>
      <c r="D1612" s="163">
        <v>1</v>
      </c>
      <c r="E1612" s="161" t="s">
        <v>13</v>
      </c>
      <c r="F1612" s="164"/>
      <c r="G1612" s="164"/>
      <c r="H1612" s="164"/>
      <c r="I1612" s="164"/>
      <c r="J1612" s="164"/>
    </row>
    <row r="1613" spans="1:10" s="196" customFormat="1" ht="15" customHeight="1" outlineLevel="2">
      <c r="A1613" s="3">
        <f t="shared" si="58"/>
        <v>10000004</v>
      </c>
      <c r="B1613" s="161"/>
      <c r="C1613" s="162" t="s">
        <v>861</v>
      </c>
      <c r="D1613" s="163">
        <v>1</v>
      </c>
      <c r="E1613" s="161" t="s">
        <v>13</v>
      </c>
      <c r="F1613" s="164"/>
      <c r="G1613" s="164"/>
      <c r="H1613" s="164"/>
      <c r="I1613" s="164"/>
      <c r="J1613" s="164"/>
    </row>
    <row r="1614" spans="1:10" s="196" customFormat="1" ht="15" customHeight="1" outlineLevel="2">
      <c r="A1614" s="3">
        <f t="shared" si="58"/>
        <v>10000005</v>
      </c>
      <c r="B1614" s="161"/>
      <c r="C1614" s="162" t="s">
        <v>862</v>
      </c>
      <c r="D1614" s="163">
        <v>1</v>
      </c>
      <c r="E1614" s="161" t="s">
        <v>13</v>
      </c>
      <c r="F1614" s="164"/>
      <c r="G1614" s="164"/>
      <c r="H1614" s="164"/>
      <c r="I1614" s="164"/>
      <c r="J1614" s="164"/>
    </row>
    <row r="1615" spans="1:10" s="196" customFormat="1" ht="15" customHeight="1" outlineLevel="2">
      <c r="A1615" s="3">
        <f t="shared" si="58"/>
        <v>10000006</v>
      </c>
      <c r="B1615" s="161"/>
      <c r="C1615" s="162" t="s">
        <v>863</v>
      </c>
      <c r="D1615" s="163">
        <v>1</v>
      </c>
      <c r="E1615" s="161" t="s">
        <v>13</v>
      </c>
      <c r="F1615" s="164"/>
      <c r="G1615" s="164"/>
      <c r="H1615" s="164"/>
      <c r="I1615" s="164"/>
      <c r="J1615" s="164"/>
    </row>
    <row r="1616" spans="1:10" s="196" customFormat="1" ht="15" customHeight="1" outlineLevel="2">
      <c r="A1616" s="3">
        <f t="shared" si="58"/>
        <v>10000007</v>
      </c>
      <c r="B1616" s="161"/>
      <c r="C1616" s="162" t="s">
        <v>864</v>
      </c>
      <c r="D1616" s="163">
        <v>6</v>
      </c>
      <c r="E1616" s="161" t="s">
        <v>12</v>
      </c>
      <c r="F1616" s="164"/>
      <c r="G1616" s="164"/>
      <c r="H1616" s="164"/>
      <c r="I1616" s="164"/>
      <c r="J1616" s="164"/>
    </row>
    <row r="1617" spans="1:12" s="196" customFormat="1" ht="15" customHeight="1" outlineLevel="2">
      <c r="A1617" s="3">
        <f t="shared" si="58"/>
        <v>10000008</v>
      </c>
      <c r="B1617" s="161"/>
      <c r="C1617" s="162" t="s">
        <v>865</v>
      </c>
      <c r="D1617" s="163">
        <v>12</v>
      </c>
      <c r="E1617" s="161" t="s">
        <v>12</v>
      </c>
      <c r="F1617" s="164"/>
      <c r="G1617" s="164"/>
      <c r="H1617" s="164"/>
      <c r="I1617" s="164"/>
      <c r="J1617" s="164"/>
    </row>
    <row r="1618" spans="1:12" s="196" customFormat="1" ht="15" customHeight="1" outlineLevel="2">
      <c r="A1618" s="3">
        <f t="shared" si="58"/>
        <v>10000009</v>
      </c>
      <c r="B1618" s="161"/>
      <c r="C1618" s="162" t="s">
        <v>866</v>
      </c>
      <c r="D1618" s="163">
        <v>12</v>
      </c>
      <c r="E1618" s="161" t="s">
        <v>12</v>
      </c>
      <c r="F1618" s="164"/>
      <c r="G1618" s="164"/>
      <c r="H1618" s="164"/>
      <c r="I1618" s="164"/>
      <c r="J1618" s="164"/>
    </row>
    <row r="1619" spans="1:12" s="196" customFormat="1" ht="15" customHeight="1" outlineLevel="2">
      <c r="A1619" s="3">
        <f t="shared" si="58"/>
        <v>10000010</v>
      </c>
      <c r="B1619" s="161"/>
      <c r="C1619" s="162" t="s">
        <v>867</v>
      </c>
      <c r="D1619" s="165">
        <v>10</v>
      </c>
      <c r="E1619" s="161" t="s">
        <v>13</v>
      </c>
      <c r="F1619" s="164"/>
      <c r="G1619" s="164"/>
      <c r="H1619" s="164"/>
      <c r="I1619" s="164"/>
      <c r="J1619" s="164"/>
    </row>
    <row r="1620" spans="1:12" s="196" customFormat="1" ht="15" customHeight="1" outlineLevel="2">
      <c r="A1620" s="3">
        <f t="shared" si="58"/>
        <v>10000011</v>
      </c>
      <c r="B1620" s="161"/>
      <c r="C1620" s="162" t="s">
        <v>868</v>
      </c>
      <c r="D1620" s="163">
        <v>1</v>
      </c>
      <c r="E1620" s="161" t="s">
        <v>13</v>
      </c>
      <c r="F1620" s="164"/>
      <c r="G1620" s="164"/>
      <c r="H1620" s="164"/>
      <c r="I1620" s="164"/>
      <c r="J1620" s="164"/>
    </row>
    <row r="1621" spans="1:12" s="196" customFormat="1" ht="15" customHeight="1" outlineLevel="2">
      <c r="A1621" s="3">
        <f t="shared" si="58"/>
        <v>10000012</v>
      </c>
      <c r="B1621" s="161"/>
      <c r="C1621" s="162" t="s">
        <v>869</v>
      </c>
      <c r="D1621" s="163">
        <v>12</v>
      </c>
      <c r="E1621" s="161" t="s">
        <v>13</v>
      </c>
      <c r="F1621" s="164"/>
      <c r="G1621" s="164"/>
      <c r="H1621" s="164"/>
      <c r="I1621" s="164"/>
      <c r="J1621" s="164"/>
    </row>
    <row r="1622" spans="1:12" s="196" customFormat="1" ht="15" customHeight="1" outlineLevel="2">
      <c r="A1622" s="3">
        <f t="shared" si="58"/>
        <v>10000013</v>
      </c>
      <c r="B1622" s="161"/>
      <c r="C1622" s="162" t="s">
        <v>870</v>
      </c>
      <c r="D1622" s="163">
        <v>10</v>
      </c>
      <c r="E1622" s="161" t="s">
        <v>13</v>
      </c>
      <c r="F1622" s="164"/>
      <c r="G1622" s="164"/>
      <c r="H1622" s="164"/>
      <c r="I1622" s="164"/>
      <c r="J1622" s="164"/>
    </row>
    <row r="1623" spans="1:12" s="196" customFormat="1" ht="15" customHeight="1" outlineLevel="2">
      <c r="A1623" s="3">
        <f t="shared" si="58"/>
        <v>10000014</v>
      </c>
      <c r="B1623" s="161"/>
      <c r="C1623" s="162" t="s">
        <v>871</v>
      </c>
      <c r="D1623" s="163">
        <v>1</v>
      </c>
      <c r="E1623" s="161" t="s">
        <v>13</v>
      </c>
      <c r="F1623" s="164"/>
      <c r="G1623" s="164"/>
      <c r="H1623" s="164"/>
      <c r="I1623" s="164"/>
      <c r="J1623" s="164"/>
    </row>
    <row r="1624" spans="1:12" s="196" customFormat="1" ht="15" customHeight="1" outlineLevel="2">
      <c r="A1624" s="3">
        <f t="shared" si="58"/>
        <v>10000015</v>
      </c>
      <c r="B1624" s="161"/>
      <c r="C1624" s="162" t="s">
        <v>872</v>
      </c>
      <c r="D1624" s="163">
        <v>8</v>
      </c>
      <c r="E1624" s="161" t="s">
        <v>13</v>
      </c>
      <c r="F1624" s="164"/>
      <c r="G1624" s="164"/>
      <c r="H1624" s="164"/>
      <c r="I1624" s="164"/>
      <c r="J1624" s="164"/>
    </row>
    <row r="1625" spans="1:12" s="196" customFormat="1" ht="15" customHeight="1" outlineLevel="2">
      <c r="A1625" s="3">
        <f t="shared" si="58"/>
        <v>10000016</v>
      </c>
      <c r="B1625" s="161"/>
      <c r="C1625" s="162" t="s">
        <v>873</v>
      </c>
      <c r="D1625" s="163">
        <v>10</v>
      </c>
      <c r="E1625" s="161" t="s">
        <v>13</v>
      </c>
      <c r="F1625" s="164"/>
      <c r="G1625" s="164"/>
      <c r="H1625" s="164"/>
      <c r="I1625" s="164"/>
      <c r="J1625" s="164"/>
    </row>
    <row r="1626" spans="1:12" s="196" customFormat="1" ht="15" customHeight="1" outlineLevel="2">
      <c r="A1626" s="3">
        <f t="shared" si="58"/>
        <v>10000017</v>
      </c>
      <c r="B1626" s="161"/>
      <c r="C1626" s="162" t="s">
        <v>874</v>
      </c>
      <c r="D1626" s="163">
        <v>6</v>
      </c>
      <c r="E1626" s="161" t="s">
        <v>13</v>
      </c>
      <c r="F1626" s="164"/>
      <c r="G1626" s="164"/>
      <c r="H1626" s="164"/>
      <c r="I1626" s="164"/>
      <c r="J1626" s="164"/>
    </row>
    <row r="1627" spans="1:12" s="196" customFormat="1" ht="15" customHeight="1" outlineLevel="2">
      <c r="A1627" s="3">
        <f t="shared" si="58"/>
        <v>10000018</v>
      </c>
      <c r="B1627" s="161"/>
      <c r="C1627" s="162" t="s">
        <v>875</v>
      </c>
      <c r="D1627" s="163">
        <v>12</v>
      </c>
      <c r="E1627" s="161" t="s">
        <v>12</v>
      </c>
      <c r="F1627" s="164"/>
      <c r="G1627" s="164"/>
      <c r="H1627" s="164"/>
      <c r="I1627" s="164"/>
      <c r="J1627" s="164"/>
    </row>
    <row r="1628" spans="1:12" s="196" customFormat="1" ht="15" customHeight="1" outlineLevel="2">
      <c r="A1628" s="3">
        <f t="shared" si="58"/>
        <v>10000019</v>
      </c>
      <c r="B1628" s="161"/>
      <c r="C1628" s="162" t="s">
        <v>876</v>
      </c>
      <c r="D1628" s="163">
        <v>1</v>
      </c>
      <c r="E1628" s="161" t="s">
        <v>877</v>
      </c>
      <c r="F1628" s="164"/>
      <c r="G1628" s="164"/>
      <c r="H1628" s="164"/>
      <c r="I1628" s="164"/>
      <c r="J1628" s="164"/>
    </row>
    <row r="1629" spans="1:12" s="196" customFormat="1" ht="15" customHeight="1" outlineLevel="2">
      <c r="A1629" s="3">
        <f t="shared" si="58"/>
        <v>10000020</v>
      </c>
      <c r="B1629" s="161"/>
      <c r="C1629" s="162" t="s">
        <v>878</v>
      </c>
      <c r="D1629" s="163">
        <v>1</v>
      </c>
      <c r="E1629" s="161" t="s">
        <v>877</v>
      </c>
      <c r="F1629" s="164"/>
      <c r="G1629" s="164"/>
      <c r="H1629" s="164"/>
      <c r="I1629" s="164"/>
      <c r="J1629" s="164"/>
    </row>
    <row r="1630" spans="1:12" s="139" customFormat="1" ht="27" customHeight="1">
      <c r="A1630" s="134">
        <v>11000000</v>
      </c>
      <c r="B1630" s="135"/>
      <c r="C1630" s="136" t="s">
        <v>857</v>
      </c>
      <c r="D1630" s="137"/>
      <c r="E1630" s="607"/>
      <c r="F1630" s="369"/>
      <c r="G1630" s="369"/>
      <c r="H1630" s="138"/>
      <c r="I1630" s="138"/>
      <c r="J1630" s="138"/>
      <c r="L1630" s="213"/>
    </row>
    <row r="1631" spans="1:12" s="1" customFormat="1" ht="21" customHeight="1" outlineLevel="1">
      <c r="A1631" s="40">
        <f>A1630+10000</f>
        <v>11010000</v>
      </c>
      <c r="B1631" s="10"/>
      <c r="C1631" s="42" t="s">
        <v>992</v>
      </c>
      <c r="D1631" s="2"/>
      <c r="E1631" s="654"/>
      <c r="F1631" s="388"/>
      <c r="G1631" s="388"/>
      <c r="H1631" s="43"/>
      <c r="I1631" s="43"/>
      <c r="J1631" s="43"/>
    </row>
    <row r="1632" spans="1:12" s="198" customFormat="1" ht="15" customHeight="1" outlineLevel="2">
      <c r="A1632" s="214">
        <f>A1631+1</f>
        <v>11010001</v>
      </c>
      <c r="B1632" s="199"/>
      <c r="C1632" s="352" t="s">
        <v>935</v>
      </c>
      <c r="D1632" s="353">
        <v>2</v>
      </c>
      <c r="E1632" s="657" t="s">
        <v>936</v>
      </c>
      <c r="F1632" s="354"/>
      <c r="G1632" s="355"/>
      <c r="H1632" s="356"/>
      <c r="I1632" s="356"/>
      <c r="J1632" s="356"/>
    </row>
    <row r="1633" spans="1:10" s="198" customFormat="1" ht="15" customHeight="1" outlineLevel="2">
      <c r="A1633" s="214">
        <f t="shared" ref="A1633:A1687" si="59">A1632+1</f>
        <v>11010002</v>
      </c>
      <c r="B1633" s="199"/>
      <c r="C1633" s="352" t="s">
        <v>937</v>
      </c>
      <c r="D1633" s="353">
        <v>1</v>
      </c>
      <c r="E1633" s="657" t="s">
        <v>936</v>
      </c>
      <c r="F1633" s="354"/>
      <c r="G1633" s="355"/>
      <c r="H1633" s="356"/>
      <c r="I1633" s="356"/>
      <c r="J1633" s="356"/>
    </row>
    <row r="1634" spans="1:10" s="198" customFormat="1" ht="26.25" customHeight="1" outlineLevel="2">
      <c r="A1634" s="214">
        <f t="shared" si="59"/>
        <v>11010003</v>
      </c>
      <c r="B1634" s="199"/>
      <c r="C1634" s="352" t="s">
        <v>938</v>
      </c>
      <c r="D1634" s="353">
        <v>1</v>
      </c>
      <c r="E1634" s="657" t="s">
        <v>936</v>
      </c>
      <c r="F1634" s="354"/>
      <c r="G1634" s="355"/>
      <c r="H1634" s="356"/>
      <c r="I1634" s="356"/>
      <c r="J1634" s="356"/>
    </row>
    <row r="1635" spans="1:10" s="198" customFormat="1" ht="26.25" customHeight="1" outlineLevel="2">
      <c r="A1635" s="214">
        <f t="shared" si="59"/>
        <v>11010004</v>
      </c>
      <c r="B1635" s="199"/>
      <c r="C1635" s="352" t="s">
        <v>939</v>
      </c>
      <c r="D1635" s="353">
        <v>1</v>
      </c>
      <c r="E1635" s="657" t="s">
        <v>936</v>
      </c>
      <c r="F1635" s="354"/>
      <c r="G1635" s="355"/>
      <c r="H1635" s="356"/>
      <c r="I1635" s="356"/>
      <c r="J1635" s="356"/>
    </row>
    <row r="1636" spans="1:10" s="198" customFormat="1" ht="27.75" customHeight="1" outlineLevel="2">
      <c r="A1636" s="214">
        <f t="shared" si="59"/>
        <v>11010005</v>
      </c>
      <c r="B1636" s="199"/>
      <c r="C1636" s="352" t="s">
        <v>940</v>
      </c>
      <c r="D1636" s="353">
        <v>1</v>
      </c>
      <c r="E1636" s="657" t="s">
        <v>936</v>
      </c>
      <c r="F1636" s="354"/>
      <c r="G1636" s="355"/>
      <c r="H1636" s="356"/>
      <c r="I1636" s="356"/>
      <c r="J1636" s="356"/>
    </row>
    <row r="1637" spans="1:10" s="198" customFormat="1" ht="39" customHeight="1" outlineLevel="2">
      <c r="A1637" s="214">
        <f t="shared" si="59"/>
        <v>11010006</v>
      </c>
      <c r="B1637" s="199"/>
      <c r="C1637" s="352" t="s">
        <v>941</v>
      </c>
      <c r="D1637" s="353">
        <v>1</v>
      </c>
      <c r="E1637" s="657" t="s">
        <v>936</v>
      </c>
      <c r="F1637" s="354"/>
      <c r="G1637" s="355"/>
      <c r="H1637" s="356"/>
      <c r="I1637" s="356"/>
      <c r="J1637" s="356"/>
    </row>
    <row r="1638" spans="1:10" s="198" customFormat="1" ht="39" customHeight="1" outlineLevel="2">
      <c r="A1638" s="214">
        <f t="shared" si="59"/>
        <v>11010007</v>
      </c>
      <c r="B1638" s="199"/>
      <c r="C1638" s="352" t="s">
        <v>942</v>
      </c>
      <c r="D1638" s="353">
        <v>2</v>
      </c>
      <c r="E1638" s="657" t="s">
        <v>936</v>
      </c>
      <c r="F1638" s="354"/>
      <c r="G1638" s="355"/>
      <c r="H1638" s="356"/>
      <c r="I1638" s="356"/>
      <c r="J1638" s="356"/>
    </row>
    <row r="1639" spans="1:10" s="198" customFormat="1" ht="39" customHeight="1" outlineLevel="2">
      <c r="A1639" s="214">
        <f t="shared" si="59"/>
        <v>11010008</v>
      </c>
      <c r="B1639" s="199"/>
      <c r="C1639" s="352" t="s">
        <v>943</v>
      </c>
      <c r="D1639" s="353">
        <v>1</v>
      </c>
      <c r="E1639" s="657" t="s">
        <v>936</v>
      </c>
      <c r="F1639" s="354"/>
      <c r="G1639" s="355"/>
      <c r="H1639" s="356"/>
      <c r="I1639" s="356"/>
      <c r="J1639" s="356"/>
    </row>
    <row r="1640" spans="1:10" s="198" customFormat="1" ht="39" customHeight="1" outlineLevel="2">
      <c r="A1640" s="214">
        <f t="shared" si="59"/>
        <v>11010009</v>
      </c>
      <c r="B1640" s="199"/>
      <c r="C1640" s="352" t="s">
        <v>944</v>
      </c>
      <c r="D1640" s="353">
        <v>2</v>
      </c>
      <c r="E1640" s="657" t="s">
        <v>936</v>
      </c>
      <c r="F1640" s="354"/>
      <c r="G1640" s="355"/>
      <c r="H1640" s="356"/>
      <c r="I1640" s="356"/>
      <c r="J1640" s="356"/>
    </row>
    <row r="1641" spans="1:10" s="198" customFormat="1" ht="27.75" customHeight="1" outlineLevel="2">
      <c r="A1641" s="214">
        <f t="shared" si="59"/>
        <v>11010010</v>
      </c>
      <c r="B1641" s="199"/>
      <c r="C1641" s="352" t="s">
        <v>945</v>
      </c>
      <c r="D1641" s="353">
        <v>1</v>
      </c>
      <c r="E1641" s="657" t="s">
        <v>936</v>
      </c>
      <c r="F1641" s="354"/>
      <c r="G1641" s="355"/>
      <c r="H1641" s="356"/>
      <c r="I1641" s="356"/>
      <c r="J1641" s="356"/>
    </row>
    <row r="1642" spans="1:10" s="198" customFormat="1" ht="51.75" customHeight="1" outlineLevel="2">
      <c r="A1642" s="214">
        <f t="shared" si="59"/>
        <v>11010011</v>
      </c>
      <c r="B1642" s="199"/>
      <c r="C1642" s="352" t="s">
        <v>946</v>
      </c>
      <c r="D1642" s="353">
        <v>1</v>
      </c>
      <c r="E1642" s="657" t="s">
        <v>936</v>
      </c>
      <c r="F1642" s="354"/>
      <c r="G1642" s="355"/>
      <c r="H1642" s="356"/>
      <c r="I1642" s="356"/>
      <c r="J1642" s="356"/>
    </row>
    <row r="1643" spans="1:10" s="198" customFormat="1" ht="26.25" customHeight="1" outlineLevel="2">
      <c r="A1643" s="214">
        <f t="shared" si="59"/>
        <v>11010012</v>
      </c>
      <c r="B1643" s="199"/>
      <c r="C1643" s="352" t="s">
        <v>947</v>
      </c>
      <c r="D1643" s="353">
        <v>1</v>
      </c>
      <c r="E1643" s="657" t="s">
        <v>936</v>
      </c>
      <c r="F1643" s="354"/>
      <c r="G1643" s="355"/>
      <c r="H1643" s="356"/>
      <c r="I1643" s="356"/>
      <c r="J1643" s="356"/>
    </row>
    <row r="1644" spans="1:10" s="198" customFormat="1" ht="15" customHeight="1" outlineLevel="2">
      <c r="A1644" s="3">
        <f t="shared" si="59"/>
        <v>11010013</v>
      </c>
      <c r="B1644" s="197"/>
      <c r="C1644" s="166" t="s">
        <v>948</v>
      </c>
      <c r="D1644" s="167">
        <v>2</v>
      </c>
      <c r="E1644" s="658" t="s">
        <v>936</v>
      </c>
      <c r="F1644" s="37"/>
      <c r="G1644" s="36"/>
      <c r="H1644" s="168"/>
      <c r="I1644" s="168"/>
      <c r="J1644" s="168"/>
    </row>
    <row r="1645" spans="1:10" s="198" customFormat="1" ht="15" customHeight="1" outlineLevel="2">
      <c r="A1645" s="3">
        <f t="shared" si="59"/>
        <v>11010014</v>
      </c>
      <c r="B1645" s="197"/>
      <c r="C1645" s="166" t="s">
        <v>949</v>
      </c>
      <c r="D1645" s="167">
        <v>1</v>
      </c>
      <c r="E1645" s="658" t="s">
        <v>936</v>
      </c>
      <c r="F1645" s="37"/>
      <c r="G1645" s="36"/>
      <c r="H1645" s="168"/>
      <c r="I1645" s="168"/>
      <c r="J1645" s="168"/>
    </row>
    <row r="1646" spans="1:10" s="198" customFormat="1" ht="26.25" customHeight="1" outlineLevel="2">
      <c r="A1646" s="3">
        <f t="shared" si="59"/>
        <v>11010015</v>
      </c>
      <c r="B1646" s="197"/>
      <c r="C1646" s="166" t="s">
        <v>950</v>
      </c>
      <c r="D1646" s="167">
        <v>1</v>
      </c>
      <c r="E1646" s="658" t="s">
        <v>936</v>
      </c>
      <c r="F1646" s="37"/>
      <c r="G1646" s="36"/>
      <c r="H1646" s="168"/>
      <c r="I1646" s="168"/>
      <c r="J1646" s="168"/>
    </row>
    <row r="1647" spans="1:10" s="198" customFormat="1" ht="26.25" customHeight="1" outlineLevel="2">
      <c r="A1647" s="3">
        <f t="shared" si="59"/>
        <v>11010016</v>
      </c>
      <c r="B1647" s="197"/>
      <c r="C1647" s="166" t="s">
        <v>951</v>
      </c>
      <c r="D1647" s="167">
        <v>1</v>
      </c>
      <c r="E1647" s="658" t="s">
        <v>936</v>
      </c>
      <c r="F1647" s="37"/>
      <c r="G1647" s="36"/>
      <c r="H1647" s="168"/>
      <c r="I1647" s="168"/>
      <c r="J1647" s="168"/>
    </row>
    <row r="1648" spans="1:10" s="198" customFormat="1" ht="26.25" customHeight="1" outlineLevel="2">
      <c r="A1648" s="3">
        <f t="shared" si="59"/>
        <v>11010017</v>
      </c>
      <c r="B1648" s="197"/>
      <c r="C1648" s="166" t="s">
        <v>952</v>
      </c>
      <c r="D1648" s="167">
        <v>1</v>
      </c>
      <c r="E1648" s="658" t="s">
        <v>936</v>
      </c>
      <c r="F1648" s="37"/>
      <c r="G1648" s="36"/>
      <c r="H1648" s="168"/>
      <c r="I1648" s="168"/>
      <c r="J1648" s="168"/>
    </row>
    <row r="1649" spans="1:10" s="198" customFormat="1" ht="26.25" customHeight="1" outlineLevel="2">
      <c r="A1649" s="3">
        <f t="shared" si="59"/>
        <v>11010018</v>
      </c>
      <c r="B1649" s="197"/>
      <c r="C1649" s="166" t="s">
        <v>953</v>
      </c>
      <c r="D1649" s="167">
        <v>1</v>
      </c>
      <c r="E1649" s="658" t="s">
        <v>936</v>
      </c>
      <c r="F1649" s="37"/>
      <c r="G1649" s="36"/>
      <c r="H1649" s="168"/>
      <c r="I1649" s="168"/>
      <c r="J1649" s="168"/>
    </row>
    <row r="1650" spans="1:10" s="198" customFormat="1" ht="102" customHeight="1" outlineLevel="2">
      <c r="A1650" s="3">
        <f t="shared" si="59"/>
        <v>11010019</v>
      </c>
      <c r="B1650" s="197"/>
      <c r="C1650" s="166" t="s">
        <v>954</v>
      </c>
      <c r="D1650" s="167">
        <v>1</v>
      </c>
      <c r="E1650" s="658" t="s">
        <v>936</v>
      </c>
      <c r="F1650" s="37"/>
      <c r="G1650" s="36"/>
      <c r="H1650" s="168"/>
      <c r="I1650" s="168"/>
      <c r="J1650" s="168"/>
    </row>
    <row r="1651" spans="1:10" s="198" customFormat="1" ht="15" customHeight="1" outlineLevel="2">
      <c r="A1651" s="3">
        <f t="shared" si="59"/>
        <v>11010020</v>
      </c>
      <c r="B1651" s="197"/>
      <c r="C1651" s="166" t="s">
        <v>955</v>
      </c>
      <c r="D1651" s="167">
        <v>1</v>
      </c>
      <c r="E1651" s="658" t="s">
        <v>936</v>
      </c>
      <c r="F1651" s="37"/>
      <c r="G1651" s="36"/>
      <c r="H1651" s="168"/>
      <c r="I1651" s="168"/>
      <c r="J1651" s="168"/>
    </row>
    <row r="1652" spans="1:10" s="198" customFormat="1" ht="40.5" customHeight="1" outlineLevel="2">
      <c r="A1652" s="3">
        <f t="shared" si="59"/>
        <v>11010021</v>
      </c>
      <c r="B1652" s="197"/>
      <c r="C1652" s="166" t="s">
        <v>956</v>
      </c>
      <c r="D1652" s="167">
        <v>1</v>
      </c>
      <c r="E1652" s="658" t="s">
        <v>936</v>
      </c>
      <c r="F1652" s="37"/>
      <c r="G1652" s="36"/>
      <c r="H1652" s="168"/>
      <c r="I1652" s="168"/>
      <c r="J1652" s="168"/>
    </row>
    <row r="1653" spans="1:10" s="198" customFormat="1" ht="26.25" customHeight="1" outlineLevel="2">
      <c r="A1653" s="3">
        <f t="shared" si="59"/>
        <v>11010022</v>
      </c>
      <c r="B1653" s="197"/>
      <c r="C1653" s="166" t="s">
        <v>957</v>
      </c>
      <c r="D1653" s="167">
        <v>1</v>
      </c>
      <c r="E1653" s="658" t="s">
        <v>936</v>
      </c>
      <c r="F1653" s="37"/>
      <c r="G1653" s="36"/>
      <c r="H1653" s="168"/>
      <c r="I1653" s="168"/>
      <c r="J1653" s="168"/>
    </row>
    <row r="1654" spans="1:10" s="198" customFormat="1" ht="51.75" customHeight="1" outlineLevel="2">
      <c r="A1654" s="3">
        <f t="shared" si="59"/>
        <v>11010023</v>
      </c>
      <c r="B1654" s="197"/>
      <c r="C1654" s="166" t="s">
        <v>958</v>
      </c>
      <c r="D1654" s="167">
        <v>1</v>
      </c>
      <c r="E1654" s="658" t="s">
        <v>936</v>
      </c>
      <c r="F1654" s="37"/>
      <c r="G1654" s="36"/>
      <c r="H1654" s="168"/>
      <c r="I1654" s="168"/>
      <c r="J1654" s="168"/>
    </row>
    <row r="1655" spans="1:10" s="198" customFormat="1" ht="51.75" customHeight="1" outlineLevel="2">
      <c r="A1655" s="3">
        <f t="shared" si="59"/>
        <v>11010024</v>
      </c>
      <c r="B1655" s="197"/>
      <c r="C1655" s="166" t="s">
        <v>959</v>
      </c>
      <c r="D1655" s="167">
        <v>1</v>
      </c>
      <c r="E1655" s="658" t="s">
        <v>936</v>
      </c>
      <c r="F1655" s="37"/>
      <c r="G1655" s="36"/>
      <c r="H1655" s="168"/>
      <c r="I1655" s="168"/>
      <c r="J1655" s="168"/>
    </row>
    <row r="1656" spans="1:10" s="198" customFormat="1" ht="51.75" customHeight="1" outlineLevel="2">
      <c r="A1656" s="3">
        <f t="shared" si="59"/>
        <v>11010025</v>
      </c>
      <c r="B1656" s="197"/>
      <c r="C1656" s="166" t="s">
        <v>960</v>
      </c>
      <c r="D1656" s="167">
        <v>2</v>
      </c>
      <c r="E1656" s="658" t="s">
        <v>936</v>
      </c>
      <c r="F1656" s="37"/>
      <c r="G1656" s="36"/>
      <c r="H1656" s="168"/>
      <c r="I1656" s="168"/>
      <c r="J1656" s="168"/>
    </row>
    <row r="1657" spans="1:10" s="198" customFormat="1" ht="51.75" customHeight="1" outlineLevel="2">
      <c r="A1657" s="3">
        <f t="shared" si="59"/>
        <v>11010026</v>
      </c>
      <c r="B1657" s="197"/>
      <c r="C1657" s="166" t="s">
        <v>961</v>
      </c>
      <c r="D1657" s="167">
        <v>1</v>
      </c>
      <c r="E1657" s="658" t="s">
        <v>936</v>
      </c>
      <c r="F1657" s="37"/>
      <c r="G1657" s="36"/>
      <c r="H1657" s="168"/>
      <c r="I1657" s="168"/>
      <c r="J1657" s="168"/>
    </row>
    <row r="1658" spans="1:10" s="198" customFormat="1" ht="39" customHeight="1" outlineLevel="2">
      <c r="A1658" s="3">
        <f t="shared" si="59"/>
        <v>11010027</v>
      </c>
      <c r="B1658" s="197"/>
      <c r="C1658" s="166" t="s">
        <v>962</v>
      </c>
      <c r="D1658" s="167">
        <v>1</v>
      </c>
      <c r="E1658" s="658" t="s">
        <v>936</v>
      </c>
      <c r="F1658" s="37"/>
      <c r="G1658" s="36"/>
      <c r="H1658" s="168"/>
      <c r="I1658" s="168"/>
      <c r="J1658" s="168"/>
    </row>
    <row r="1659" spans="1:10" s="198" customFormat="1" ht="15" customHeight="1" outlineLevel="2">
      <c r="A1659" s="3">
        <f t="shared" si="59"/>
        <v>11010028</v>
      </c>
      <c r="B1659" s="197"/>
      <c r="C1659" s="166" t="s">
        <v>963</v>
      </c>
      <c r="D1659" s="167">
        <v>2</v>
      </c>
      <c r="E1659" s="658" t="s">
        <v>936</v>
      </c>
      <c r="F1659" s="37"/>
      <c r="G1659" s="36"/>
      <c r="H1659" s="168"/>
      <c r="I1659" s="168"/>
      <c r="J1659" s="168"/>
    </row>
    <row r="1660" spans="1:10" s="198" customFormat="1" ht="64.5" customHeight="1" outlineLevel="2">
      <c r="A1660" s="3">
        <f t="shared" si="59"/>
        <v>11010029</v>
      </c>
      <c r="B1660" s="197"/>
      <c r="C1660" s="166" t="s">
        <v>964</v>
      </c>
      <c r="D1660" s="167">
        <v>2</v>
      </c>
      <c r="E1660" s="658" t="s">
        <v>936</v>
      </c>
      <c r="F1660" s="37"/>
      <c r="G1660" s="36"/>
      <c r="H1660" s="168"/>
      <c r="I1660" s="168"/>
      <c r="J1660" s="168"/>
    </row>
    <row r="1661" spans="1:10" s="198" customFormat="1" ht="26.25" customHeight="1" outlineLevel="2">
      <c r="A1661" s="3">
        <f t="shared" si="59"/>
        <v>11010030</v>
      </c>
      <c r="B1661" s="197"/>
      <c r="C1661" s="166" t="s">
        <v>965</v>
      </c>
      <c r="D1661" s="167">
        <v>1</v>
      </c>
      <c r="E1661" s="658" t="s">
        <v>936</v>
      </c>
      <c r="F1661" s="37"/>
      <c r="G1661" s="36"/>
      <c r="H1661" s="168"/>
      <c r="I1661" s="168"/>
      <c r="J1661" s="168"/>
    </row>
    <row r="1662" spans="1:10" s="198" customFormat="1" ht="39" customHeight="1" outlineLevel="2">
      <c r="A1662" s="3">
        <f t="shared" si="59"/>
        <v>11010031</v>
      </c>
      <c r="B1662" s="197"/>
      <c r="C1662" s="166" t="s">
        <v>966</v>
      </c>
      <c r="D1662" s="167">
        <v>1</v>
      </c>
      <c r="E1662" s="658" t="s">
        <v>936</v>
      </c>
      <c r="F1662" s="37"/>
      <c r="G1662" s="36"/>
      <c r="H1662" s="168"/>
      <c r="I1662" s="168"/>
      <c r="J1662" s="168"/>
    </row>
    <row r="1663" spans="1:10" s="198" customFormat="1" ht="39" customHeight="1" outlineLevel="2">
      <c r="A1663" s="3">
        <f t="shared" si="59"/>
        <v>11010032</v>
      </c>
      <c r="B1663" s="197"/>
      <c r="C1663" s="166" t="s">
        <v>967</v>
      </c>
      <c r="D1663" s="167">
        <v>1</v>
      </c>
      <c r="E1663" s="658" t="s">
        <v>936</v>
      </c>
      <c r="F1663" s="37"/>
      <c r="G1663" s="36"/>
      <c r="H1663" s="168"/>
      <c r="I1663" s="168"/>
      <c r="J1663" s="168"/>
    </row>
    <row r="1664" spans="1:10" s="198" customFormat="1" ht="15" customHeight="1" outlineLevel="2">
      <c r="A1664" s="3">
        <f t="shared" si="59"/>
        <v>11010033</v>
      </c>
      <c r="B1664" s="197"/>
      <c r="C1664" s="166" t="s">
        <v>968</v>
      </c>
      <c r="D1664" s="167">
        <v>1</v>
      </c>
      <c r="E1664" s="658" t="s">
        <v>936</v>
      </c>
      <c r="F1664" s="37"/>
      <c r="G1664" s="36"/>
      <c r="H1664" s="168"/>
      <c r="I1664" s="168"/>
      <c r="J1664" s="168"/>
    </row>
    <row r="1665" spans="1:10" s="198" customFormat="1" ht="26.25" customHeight="1" outlineLevel="2">
      <c r="A1665" s="3">
        <f t="shared" si="59"/>
        <v>11010034</v>
      </c>
      <c r="B1665" s="197"/>
      <c r="C1665" s="166" t="s">
        <v>969</v>
      </c>
      <c r="D1665" s="167">
        <v>2</v>
      </c>
      <c r="E1665" s="658" t="s">
        <v>936</v>
      </c>
      <c r="F1665" s="37"/>
      <c r="G1665" s="36"/>
      <c r="H1665" s="168"/>
      <c r="I1665" s="168"/>
      <c r="J1665" s="168"/>
    </row>
    <row r="1666" spans="1:10" s="198" customFormat="1" ht="39" customHeight="1" outlineLevel="2">
      <c r="A1666" s="3">
        <f t="shared" si="59"/>
        <v>11010035</v>
      </c>
      <c r="B1666" s="197"/>
      <c r="C1666" s="166" t="s">
        <v>970</v>
      </c>
      <c r="D1666" s="167">
        <v>1</v>
      </c>
      <c r="E1666" s="658" t="s">
        <v>936</v>
      </c>
      <c r="F1666" s="37"/>
      <c r="G1666" s="36"/>
      <c r="H1666" s="168"/>
      <c r="I1666" s="168"/>
      <c r="J1666" s="168"/>
    </row>
    <row r="1667" spans="1:10" s="198" customFormat="1" ht="26.25" customHeight="1" outlineLevel="2">
      <c r="A1667" s="3">
        <f t="shared" si="59"/>
        <v>11010036</v>
      </c>
      <c r="B1667" s="197"/>
      <c r="C1667" s="166" t="s">
        <v>971</v>
      </c>
      <c r="D1667" s="167">
        <v>2</v>
      </c>
      <c r="E1667" s="658" t="s">
        <v>936</v>
      </c>
      <c r="F1667" s="37"/>
      <c r="G1667" s="36"/>
      <c r="H1667" s="168"/>
      <c r="I1667" s="168"/>
      <c r="J1667" s="168"/>
    </row>
    <row r="1668" spans="1:10" s="198" customFormat="1" ht="51.75" customHeight="1" outlineLevel="2">
      <c r="A1668" s="3">
        <f t="shared" si="59"/>
        <v>11010037</v>
      </c>
      <c r="B1668" s="197"/>
      <c r="C1668" s="166" t="s">
        <v>972</v>
      </c>
      <c r="D1668" s="167">
        <v>2</v>
      </c>
      <c r="E1668" s="658" t="s">
        <v>936</v>
      </c>
      <c r="F1668" s="37"/>
      <c r="G1668" s="36"/>
      <c r="H1668" s="168"/>
      <c r="I1668" s="168"/>
      <c r="J1668" s="168"/>
    </row>
    <row r="1669" spans="1:10" s="198" customFormat="1" ht="26.25" customHeight="1" outlineLevel="2">
      <c r="A1669" s="3">
        <f t="shared" si="59"/>
        <v>11010038</v>
      </c>
      <c r="B1669" s="197"/>
      <c r="C1669" s="166" t="s">
        <v>973</v>
      </c>
      <c r="D1669" s="167">
        <v>1</v>
      </c>
      <c r="E1669" s="658" t="s">
        <v>936</v>
      </c>
      <c r="F1669" s="37"/>
      <c r="G1669" s="36"/>
      <c r="H1669" s="168"/>
      <c r="I1669" s="168"/>
      <c r="J1669" s="168"/>
    </row>
    <row r="1670" spans="1:10" s="198" customFormat="1" ht="15" customHeight="1" outlineLevel="2">
      <c r="A1670" s="3">
        <f t="shared" si="59"/>
        <v>11010039</v>
      </c>
      <c r="B1670" s="197"/>
      <c r="C1670" s="166" t="s">
        <v>974</v>
      </c>
      <c r="D1670" s="167">
        <v>1</v>
      </c>
      <c r="E1670" s="658" t="s">
        <v>936</v>
      </c>
      <c r="F1670" s="37"/>
      <c r="G1670" s="36"/>
      <c r="H1670" s="168"/>
      <c r="I1670" s="168"/>
      <c r="J1670" s="168"/>
    </row>
    <row r="1671" spans="1:10" s="198" customFormat="1" ht="51.75" customHeight="1" outlineLevel="2">
      <c r="A1671" s="3">
        <f t="shared" si="59"/>
        <v>11010040</v>
      </c>
      <c r="B1671" s="197"/>
      <c r="C1671" s="166" t="s">
        <v>975</v>
      </c>
      <c r="D1671" s="167">
        <v>1</v>
      </c>
      <c r="E1671" s="658" t="s">
        <v>936</v>
      </c>
      <c r="F1671" s="37"/>
      <c r="G1671" s="36"/>
      <c r="H1671" s="168"/>
      <c r="I1671" s="168"/>
      <c r="J1671" s="168"/>
    </row>
    <row r="1672" spans="1:10" s="198" customFormat="1" ht="26.25" customHeight="1" outlineLevel="2">
      <c r="A1672" s="3">
        <f t="shared" si="59"/>
        <v>11010041</v>
      </c>
      <c r="B1672" s="197"/>
      <c r="C1672" s="166" t="s">
        <v>976</v>
      </c>
      <c r="D1672" s="167">
        <v>2</v>
      </c>
      <c r="E1672" s="658" t="s">
        <v>936</v>
      </c>
      <c r="F1672" s="37"/>
      <c r="G1672" s="36"/>
      <c r="H1672" s="168"/>
      <c r="I1672" s="168"/>
      <c r="J1672" s="168"/>
    </row>
    <row r="1673" spans="1:10" s="198" customFormat="1" ht="15" customHeight="1" outlineLevel="2">
      <c r="A1673" s="3">
        <f t="shared" si="59"/>
        <v>11010042</v>
      </c>
      <c r="B1673" s="197"/>
      <c r="C1673" s="166" t="s">
        <v>977</v>
      </c>
      <c r="D1673" s="167">
        <v>2</v>
      </c>
      <c r="E1673" s="658" t="s">
        <v>936</v>
      </c>
      <c r="F1673" s="37"/>
      <c r="G1673" s="36"/>
      <c r="H1673" s="168"/>
      <c r="I1673" s="168"/>
      <c r="J1673" s="168"/>
    </row>
    <row r="1674" spans="1:10" s="198" customFormat="1" ht="26.25" customHeight="1" outlineLevel="2">
      <c r="A1674" s="3">
        <f t="shared" si="59"/>
        <v>11010043</v>
      </c>
      <c r="B1674" s="197"/>
      <c r="C1674" s="166" t="s">
        <v>978</v>
      </c>
      <c r="D1674" s="167">
        <v>2</v>
      </c>
      <c r="E1674" s="658" t="s">
        <v>936</v>
      </c>
      <c r="F1674" s="37"/>
      <c r="G1674" s="36"/>
      <c r="H1674" s="168"/>
      <c r="I1674" s="168"/>
      <c r="J1674" s="168"/>
    </row>
    <row r="1675" spans="1:10" s="198" customFormat="1" ht="26.25" customHeight="1" outlineLevel="2">
      <c r="A1675" s="3">
        <f t="shared" si="59"/>
        <v>11010044</v>
      </c>
      <c r="B1675" s="197"/>
      <c r="C1675" s="166" t="s">
        <v>979</v>
      </c>
      <c r="D1675" s="167">
        <v>1</v>
      </c>
      <c r="E1675" s="658" t="s">
        <v>936</v>
      </c>
      <c r="F1675" s="37"/>
      <c r="G1675" s="36"/>
      <c r="H1675" s="168"/>
      <c r="I1675" s="168"/>
      <c r="J1675" s="168"/>
    </row>
    <row r="1676" spans="1:10" s="198" customFormat="1" ht="26.25" customHeight="1" outlineLevel="2">
      <c r="A1676" s="3">
        <f t="shared" si="59"/>
        <v>11010045</v>
      </c>
      <c r="B1676" s="197"/>
      <c r="C1676" s="166" t="s">
        <v>980</v>
      </c>
      <c r="D1676" s="167">
        <v>1</v>
      </c>
      <c r="E1676" s="658" t="s">
        <v>936</v>
      </c>
      <c r="F1676" s="37"/>
      <c r="G1676" s="36"/>
      <c r="H1676" s="168"/>
      <c r="I1676" s="168"/>
      <c r="J1676" s="168"/>
    </row>
    <row r="1677" spans="1:10" s="198" customFormat="1" ht="26.25" customHeight="1" outlineLevel="2">
      <c r="A1677" s="3">
        <f t="shared" si="59"/>
        <v>11010046</v>
      </c>
      <c r="B1677" s="197"/>
      <c r="C1677" s="166" t="s">
        <v>981</v>
      </c>
      <c r="D1677" s="167">
        <v>1</v>
      </c>
      <c r="E1677" s="658" t="s">
        <v>936</v>
      </c>
      <c r="F1677" s="37"/>
      <c r="G1677" s="36"/>
      <c r="H1677" s="168"/>
      <c r="I1677" s="168"/>
      <c r="J1677" s="168"/>
    </row>
    <row r="1678" spans="1:10" s="198" customFormat="1" ht="14.25" customHeight="1" outlineLevel="2">
      <c r="A1678" s="3">
        <f t="shared" si="59"/>
        <v>11010047</v>
      </c>
      <c r="B1678" s="197"/>
      <c r="C1678" s="166" t="s">
        <v>982</v>
      </c>
      <c r="D1678" s="167">
        <v>1</v>
      </c>
      <c r="E1678" s="658" t="s">
        <v>936</v>
      </c>
      <c r="F1678" s="37"/>
      <c r="G1678" s="36"/>
      <c r="H1678" s="168"/>
      <c r="I1678" s="168"/>
      <c r="J1678" s="168"/>
    </row>
    <row r="1679" spans="1:10" s="198" customFormat="1" ht="64.5" customHeight="1" outlineLevel="2">
      <c r="A1679" s="3">
        <f t="shared" si="59"/>
        <v>11010048</v>
      </c>
      <c r="B1679" s="197"/>
      <c r="C1679" s="166" t="s">
        <v>983</v>
      </c>
      <c r="D1679" s="169">
        <v>1</v>
      </c>
      <c r="E1679" s="658" t="s">
        <v>936</v>
      </c>
      <c r="F1679" s="37"/>
      <c r="G1679" s="36"/>
      <c r="H1679" s="168"/>
      <c r="I1679" s="168"/>
      <c r="J1679" s="168"/>
    </row>
    <row r="1680" spans="1:10" s="198" customFormat="1" ht="51.75" customHeight="1" outlineLevel="2">
      <c r="A1680" s="3">
        <f t="shared" si="59"/>
        <v>11010049</v>
      </c>
      <c r="B1680" s="197"/>
      <c r="C1680" s="166" t="s">
        <v>984</v>
      </c>
      <c r="D1680" s="167">
        <v>1</v>
      </c>
      <c r="E1680" s="658" t="s">
        <v>936</v>
      </c>
      <c r="F1680" s="37"/>
      <c r="G1680" s="36"/>
      <c r="H1680" s="168"/>
      <c r="I1680" s="168"/>
      <c r="J1680" s="168"/>
    </row>
    <row r="1681" spans="1:10" s="198" customFormat="1" ht="26.25" customHeight="1" outlineLevel="2">
      <c r="A1681" s="3">
        <f t="shared" si="59"/>
        <v>11010050</v>
      </c>
      <c r="B1681" s="197"/>
      <c r="C1681" s="166" t="s">
        <v>985</v>
      </c>
      <c r="D1681" s="167">
        <v>1</v>
      </c>
      <c r="E1681" s="658" t="s">
        <v>936</v>
      </c>
      <c r="F1681" s="37"/>
      <c r="G1681" s="36"/>
      <c r="H1681" s="168"/>
      <c r="I1681" s="168"/>
      <c r="J1681" s="168"/>
    </row>
    <row r="1682" spans="1:10" s="198" customFormat="1" ht="26.25" customHeight="1" outlineLevel="2">
      <c r="A1682" s="3">
        <f t="shared" si="59"/>
        <v>11010051</v>
      </c>
      <c r="B1682" s="197"/>
      <c r="C1682" s="166" t="s">
        <v>986</v>
      </c>
      <c r="D1682" s="167">
        <v>1</v>
      </c>
      <c r="E1682" s="658" t="s">
        <v>936</v>
      </c>
      <c r="F1682" s="37"/>
      <c r="G1682" s="36"/>
      <c r="H1682" s="168"/>
      <c r="I1682" s="168"/>
      <c r="J1682" s="168"/>
    </row>
    <row r="1683" spans="1:10" s="198" customFormat="1" ht="15" customHeight="1" outlineLevel="2">
      <c r="A1683" s="3">
        <f t="shared" si="59"/>
        <v>11010052</v>
      </c>
      <c r="B1683" s="197"/>
      <c r="C1683" s="166" t="s">
        <v>987</v>
      </c>
      <c r="D1683" s="167">
        <v>1</v>
      </c>
      <c r="E1683" s="658" t="s">
        <v>936</v>
      </c>
      <c r="F1683" s="37"/>
      <c r="G1683" s="36"/>
      <c r="H1683" s="168"/>
      <c r="I1683" s="168"/>
      <c r="J1683" s="168"/>
    </row>
    <row r="1684" spans="1:10" s="198" customFormat="1" ht="39" customHeight="1" outlineLevel="2">
      <c r="A1684" s="3">
        <f t="shared" si="59"/>
        <v>11010053</v>
      </c>
      <c r="B1684" s="197"/>
      <c r="C1684" s="166" t="s">
        <v>988</v>
      </c>
      <c r="D1684" s="167">
        <v>1</v>
      </c>
      <c r="E1684" s="658" t="s">
        <v>936</v>
      </c>
      <c r="F1684" s="37"/>
      <c r="G1684" s="36"/>
      <c r="H1684" s="168"/>
      <c r="I1684" s="168"/>
      <c r="J1684" s="168"/>
    </row>
    <row r="1685" spans="1:10" s="198" customFormat="1" ht="15" customHeight="1" outlineLevel="2">
      <c r="A1685" s="3">
        <f t="shared" si="59"/>
        <v>11010054</v>
      </c>
      <c r="B1685" s="197"/>
      <c r="C1685" s="166" t="s">
        <v>989</v>
      </c>
      <c r="D1685" s="167">
        <v>2</v>
      </c>
      <c r="E1685" s="658" t="s">
        <v>936</v>
      </c>
      <c r="F1685" s="37"/>
      <c r="G1685" s="36"/>
      <c r="H1685" s="168"/>
      <c r="I1685" s="168"/>
      <c r="J1685" s="168"/>
    </row>
    <row r="1686" spans="1:10" s="198" customFormat="1" ht="15" customHeight="1" outlineLevel="2">
      <c r="A1686" s="3">
        <f t="shared" si="59"/>
        <v>11010055</v>
      </c>
      <c r="B1686" s="197"/>
      <c r="C1686" s="166" t="s">
        <v>990</v>
      </c>
      <c r="D1686" s="167">
        <v>1</v>
      </c>
      <c r="E1686" s="658" t="s">
        <v>936</v>
      </c>
      <c r="F1686" s="37"/>
      <c r="G1686" s="36"/>
      <c r="H1686" s="168"/>
      <c r="I1686" s="168"/>
      <c r="J1686" s="168"/>
    </row>
    <row r="1687" spans="1:10" s="198" customFormat="1" ht="15" customHeight="1" outlineLevel="2">
      <c r="A1687" s="3">
        <f t="shared" si="59"/>
        <v>11010056</v>
      </c>
      <c r="B1687" s="199"/>
      <c r="C1687" s="167" t="s">
        <v>991</v>
      </c>
      <c r="D1687" s="167">
        <v>1</v>
      </c>
      <c r="E1687" s="658" t="s">
        <v>936</v>
      </c>
      <c r="F1687" s="37"/>
      <c r="G1687" s="36"/>
      <c r="H1687" s="168"/>
      <c r="I1687" s="168"/>
      <c r="J1687" s="168"/>
    </row>
    <row r="1688" spans="1:10" s="139" customFormat="1" ht="27" customHeight="1">
      <c r="A1688" s="134">
        <v>12000000</v>
      </c>
      <c r="B1688" s="135"/>
      <c r="C1688" s="136" t="s">
        <v>993</v>
      </c>
      <c r="D1688" s="137"/>
      <c r="E1688" s="607"/>
      <c r="F1688" s="369"/>
      <c r="G1688" s="369"/>
      <c r="H1688" s="138"/>
      <c r="I1688" s="138"/>
      <c r="J1688" s="138"/>
    </row>
    <row r="1689" spans="1:10" s="1" customFormat="1" ht="21" customHeight="1" outlineLevel="1">
      <c r="A1689" s="40">
        <f>A1688+100000</f>
        <v>12100000</v>
      </c>
      <c r="B1689" s="10"/>
      <c r="C1689" s="42" t="s">
        <v>1015</v>
      </c>
      <c r="D1689" s="2"/>
      <c r="E1689" s="654"/>
      <c r="F1689" s="388"/>
      <c r="G1689" s="388"/>
      <c r="H1689" s="43"/>
      <c r="I1689" s="43"/>
      <c r="J1689" s="43"/>
    </row>
    <row r="1690" spans="1:10" s="170" customFormat="1" ht="78" outlineLevel="2">
      <c r="A1690" s="3">
        <f>A1689+1</f>
        <v>12100001</v>
      </c>
      <c r="B1690" s="44"/>
      <c r="C1690" s="45" t="s">
        <v>994</v>
      </c>
      <c r="D1690" s="45">
        <f>2+2+2</f>
        <v>6</v>
      </c>
      <c r="E1690" s="659" t="s">
        <v>995</v>
      </c>
      <c r="F1690" s="46"/>
      <c r="G1690" s="46"/>
      <c r="H1690" s="47"/>
      <c r="I1690" s="47"/>
      <c r="J1690" s="47"/>
    </row>
    <row r="1691" spans="1:10" s="170" customFormat="1" ht="27" outlineLevel="2">
      <c r="A1691" s="3">
        <f t="shared" ref="A1691:A1716" si="60">A1690+1</f>
        <v>12100002</v>
      </c>
      <c r="B1691" s="44"/>
      <c r="C1691" s="48" t="s">
        <v>996</v>
      </c>
      <c r="D1691" s="45">
        <v>1</v>
      </c>
      <c r="E1691" s="659" t="s">
        <v>995</v>
      </c>
      <c r="F1691" s="46"/>
      <c r="G1691" s="46"/>
      <c r="H1691" s="47"/>
      <c r="I1691" s="47"/>
      <c r="J1691" s="47"/>
    </row>
    <row r="1692" spans="1:10" s="170" customFormat="1" ht="65.25" outlineLevel="2">
      <c r="A1692" s="3">
        <f t="shared" si="60"/>
        <v>12100003</v>
      </c>
      <c r="B1692" s="44"/>
      <c r="C1692" s="45" t="s">
        <v>997</v>
      </c>
      <c r="D1692" s="45">
        <f>3+2+2</f>
        <v>7</v>
      </c>
      <c r="E1692" s="659" t="s">
        <v>995</v>
      </c>
      <c r="F1692" s="46"/>
      <c r="G1692" s="46"/>
      <c r="H1692" s="47"/>
      <c r="I1692" s="47"/>
      <c r="J1692" s="47"/>
    </row>
    <row r="1693" spans="1:10" s="170" customFormat="1" ht="39.75" outlineLevel="2">
      <c r="A1693" s="3">
        <f t="shared" si="60"/>
        <v>12100004</v>
      </c>
      <c r="B1693" s="44"/>
      <c r="C1693" s="45" t="s">
        <v>998</v>
      </c>
      <c r="D1693" s="45">
        <f>1+2+2</f>
        <v>5</v>
      </c>
      <c r="E1693" s="659" t="s">
        <v>995</v>
      </c>
      <c r="F1693" s="46"/>
      <c r="G1693" s="46"/>
      <c r="H1693" s="47"/>
      <c r="I1693" s="47"/>
      <c r="J1693" s="47"/>
    </row>
    <row r="1694" spans="1:10" s="170" customFormat="1" ht="39.75" outlineLevel="2">
      <c r="A1694" s="3">
        <f t="shared" si="60"/>
        <v>12100005</v>
      </c>
      <c r="B1694" s="44"/>
      <c r="C1694" s="45" t="s">
        <v>999</v>
      </c>
      <c r="D1694" s="45">
        <f>D1690</f>
        <v>6</v>
      </c>
      <c r="E1694" s="659" t="s">
        <v>995</v>
      </c>
      <c r="F1694" s="46"/>
      <c r="G1694" s="46"/>
      <c r="H1694" s="47"/>
      <c r="I1694" s="47"/>
      <c r="J1694" s="47"/>
    </row>
    <row r="1695" spans="1:10" s="170" customFormat="1" ht="78" outlineLevel="2">
      <c r="A1695" s="214">
        <f t="shared" si="60"/>
        <v>12100006</v>
      </c>
      <c r="B1695" s="44"/>
      <c r="C1695" s="232" t="s">
        <v>2009</v>
      </c>
      <c r="D1695" s="232">
        <f>D1690</f>
        <v>6</v>
      </c>
      <c r="E1695" s="659" t="s">
        <v>995</v>
      </c>
      <c r="F1695" s="46"/>
      <c r="G1695" s="46"/>
      <c r="H1695" s="47"/>
      <c r="I1695" s="47"/>
      <c r="J1695" s="47"/>
    </row>
    <row r="1696" spans="1:10" s="170" customFormat="1" ht="27" outlineLevel="2">
      <c r="A1696" s="3">
        <f t="shared" si="60"/>
        <v>12100007</v>
      </c>
      <c r="B1696" s="44"/>
      <c r="C1696" s="45" t="s">
        <v>1000</v>
      </c>
      <c r="D1696" s="45">
        <f>D1695</f>
        <v>6</v>
      </c>
      <c r="E1696" s="659" t="s">
        <v>995</v>
      </c>
      <c r="F1696" s="46"/>
      <c r="G1696" s="46"/>
      <c r="H1696" s="47"/>
      <c r="I1696" s="47"/>
      <c r="J1696" s="47"/>
    </row>
    <row r="1697" spans="1:10" s="170" customFormat="1" ht="27" outlineLevel="2">
      <c r="A1697" s="3">
        <f t="shared" si="60"/>
        <v>12100008</v>
      </c>
      <c r="B1697" s="44"/>
      <c r="C1697" s="45" t="s">
        <v>1001</v>
      </c>
      <c r="D1697" s="45">
        <f>D1695</f>
        <v>6</v>
      </c>
      <c r="E1697" s="659" t="s">
        <v>995</v>
      </c>
      <c r="F1697" s="46"/>
      <c r="G1697" s="46"/>
      <c r="H1697" s="47"/>
      <c r="I1697" s="47"/>
      <c r="J1697" s="47"/>
    </row>
    <row r="1698" spans="1:10" s="170" customFormat="1" ht="39.75" outlineLevel="2">
      <c r="A1698" s="3">
        <f t="shared" si="60"/>
        <v>12100009</v>
      </c>
      <c r="B1698" s="44"/>
      <c r="C1698" s="45" t="s">
        <v>1002</v>
      </c>
      <c r="D1698" s="45">
        <f>D1695</f>
        <v>6</v>
      </c>
      <c r="E1698" s="659" t="s">
        <v>995</v>
      </c>
      <c r="F1698" s="46"/>
      <c r="G1698" s="46"/>
      <c r="H1698" s="47"/>
      <c r="I1698" s="47"/>
      <c r="J1698" s="47"/>
    </row>
    <row r="1699" spans="1:10" s="170" customFormat="1" ht="39.75" outlineLevel="2">
      <c r="A1699" s="3">
        <f t="shared" si="60"/>
        <v>12100010</v>
      </c>
      <c r="B1699" s="44"/>
      <c r="C1699" s="45" t="s">
        <v>1003</v>
      </c>
      <c r="D1699" s="45">
        <f>D1695</f>
        <v>6</v>
      </c>
      <c r="E1699" s="659" t="s">
        <v>995</v>
      </c>
      <c r="F1699" s="46"/>
      <c r="G1699" s="46"/>
      <c r="H1699" s="47"/>
      <c r="I1699" s="47"/>
      <c r="J1699" s="47"/>
    </row>
    <row r="1700" spans="1:10" s="170" customFormat="1" ht="39.75" outlineLevel="2">
      <c r="A1700" s="3">
        <f t="shared" si="60"/>
        <v>12100011</v>
      </c>
      <c r="B1700" s="44"/>
      <c r="C1700" s="45" t="s">
        <v>1004</v>
      </c>
      <c r="D1700" s="45">
        <f>D1693</f>
        <v>5</v>
      </c>
      <c r="E1700" s="659" t="s">
        <v>995</v>
      </c>
      <c r="F1700" s="46"/>
      <c r="G1700" s="46"/>
      <c r="H1700" s="47"/>
      <c r="I1700" s="47"/>
      <c r="J1700" s="47"/>
    </row>
    <row r="1701" spans="1:10" s="170" customFormat="1" ht="39.75" outlineLevel="2">
      <c r="A1701" s="3">
        <f t="shared" si="60"/>
        <v>12100012</v>
      </c>
      <c r="B1701" s="44"/>
      <c r="C1701" s="45" t="s">
        <v>1005</v>
      </c>
      <c r="D1701" s="45">
        <f>D1690</f>
        <v>6</v>
      </c>
      <c r="E1701" s="659" t="s">
        <v>995</v>
      </c>
      <c r="F1701" s="46"/>
      <c r="G1701" s="46"/>
      <c r="H1701" s="47"/>
      <c r="I1701" s="47"/>
      <c r="J1701" s="47"/>
    </row>
    <row r="1702" spans="1:10" s="170" customFormat="1" ht="14.25" outlineLevel="2">
      <c r="A1702" s="3">
        <f t="shared" si="60"/>
        <v>12100013</v>
      </c>
      <c r="B1702" s="44"/>
      <c r="C1702" s="45" t="s">
        <v>1006</v>
      </c>
      <c r="D1702" s="45">
        <f>D1690*2</f>
        <v>12</v>
      </c>
      <c r="E1702" s="659" t="s">
        <v>995</v>
      </c>
      <c r="F1702" s="46"/>
      <c r="G1702" s="46"/>
      <c r="H1702" s="47"/>
      <c r="I1702" s="47"/>
      <c r="J1702" s="47"/>
    </row>
    <row r="1703" spans="1:10" s="170" customFormat="1" ht="39.75" outlineLevel="2">
      <c r="A1703" s="3">
        <f t="shared" si="60"/>
        <v>12100014</v>
      </c>
      <c r="B1703" s="44"/>
      <c r="C1703" s="45" t="s">
        <v>1007</v>
      </c>
      <c r="D1703" s="45">
        <v>1</v>
      </c>
      <c r="E1703" s="659" t="s">
        <v>995</v>
      </c>
      <c r="F1703" s="46"/>
      <c r="G1703" s="46"/>
      <c r="H1703" s="47"/>
      <c r="I1703" s="47"/>
      <c r="J1703" s="47"/>
    </row>
    <row r="1704" spans="1:10" s="170" customFormat="1" ht="14.25" outlineLevel="2">
      <c r="A1704" s="3">
        <f t="shared" si="60"/>
        <v>12100015</v>
      </c>
      <c r="B1704" s="44"/>
      <c r="C1704" s="45" t="s">
        <v>1008</v>
      </c>
      <c r="D1704" s="45">
        <f>D1705</f>
        <v>1</v>
      </c>
      <c r="E1704" s="659" t="s">
        <v>995</v>
      </c>
      <c r="F1704" s="46"/>
      <c r="G1704" s="46"/>
      <c r="H1704" s="47"/>
      <c r="I1704" s="47"/>
      <c r="J1704" s="47"/>
    </row>
    <row r="1705" spans="1:10" s="170" customFormat="1" ht="27" outlineLevel="2">
      <c r="A1705" s="3">
        <f t="shared" si="60"/>
        <v>12100016</v>
      </c>
      <c r="B1705" s="44"/>
      <c r="C1705" s="45" t="s">
        <v>1009</v>
      </c>
      <c r="D1705" s="45">
        <v>1</v>
      </c>
      <c r="E1705" s="659" t="s">
        <v>995</v>
      </c>
      <c r="F1705" s="46"/>
      <c r="G1705" s="46"/>
      <c r="H1705" s="47"/>
      <c r="I1705" s="47"/>
      <c r="J1705" s="47"/>
    </row>
    <row r="1706" spans="1:10" s="170" customFormat="1" ht="27" outlineLevel="2">
      <c r="A1706" s="3">
        <f t="shared" si="60"/>
        <v>12100017</v>
      </c>
      <c r="B1706" s="44"/>
      <c r="C1706" s="45" t="s">
        <v>1010</v>
      </c>
      <c r="D1706" s="45">
        <f>D1705</f>
        <v>1</v>
      </c>
      <c r="E1706" s="659" t="s">
        <v>995</v>
      </c>
      <c r="F1706" s="46"/>
      <c r="G1706" s="46"/>
      <c r="H1706" s="47"/>
      <c r="I1706" s="47"/>
      <c r="J1706" s="47"/>
    </row>
    <row r="1707" spans="1:10" s="170" customFormat="1" ht="27" outlineLevel="2">
      <c r="A1707" s="3">
        <f t="shared" si="60"/>
        <v>12100018</v>
      </c>
      <c r="B1707" s="44"/>
      <c r="C1707" s="45" t="s">
        <v>1011</v>
      </c>
      <c r="D1707" s="45">
        <f>D1705</f>
        <v>1</v>
      </c>
      <c r="E1707" s="659" t="s">
        <v>995</v>
      </c>
      <c r="F1707" s="46"/>
      <c r="G1707" s="46"/>
      <c r="H1707" s="47"/>
      <c r="I1707" s="47"/>
      <c r="J1707" s="47"/>
    </row>
    <row r="1708" spans="1:10" s="170" customFormat="1" ht="52.5" outlineLevel="2">
      <c r="A1708" s="3">
        <f t="shared" si="60"/>
        <v>12100019</v>
      </c>
      <c r="B1708" s="44"/>
      <c r="C1708" s="45" t="s">
        <v>1012</v>
      </c>
      <c r="D1708" s="45">
        <f>D1705</f>
        <v>1</v>
      </c>
      <c r="E1708" s="659" t="s">
        <v>995</v>
      </c>
      <c r="F1708" s="46"/>
      <c r="G1708" s="46"/>
      <c r="H1708" s="47"/>
      <c r="I1708" s="47"/>
      <c r="J1708" s="47"/>
    </row>
    <row r="1709" spans="1:10" s="1" customFormat="1" ht="21" customHeight="1" outlineLevel="1">
      <c r="A1709" s="40">
        <f>A1689+100000</f>
        <v>12200000</v>
      </c>
      <c r="B1709" s="10"/>
      <c r="C1709" s="42" t="s">
        <v>1013</v>
      </c>
      <c r="D1709" s="2"/>
      <c r="E1709" s="654"/>
      <c r="F1709" s="388"/>
      <c r="G1709" s="388"/>
      <c r="H1709" s="43"/>
      <c r="I1709" s="43"/>
      <c r="J1709" s="43"/>
    </row>
    <row r="1710" spans="1:10" s="170" customFormat="1" ht="31.5" customHeight="1" outlineLevel="2">
      <c r="A1710" s="3">
        <f t="shared" si="60"/>
        <v>12200001</v>
      </c>
      <c r="B1710" s="44"/>
      <c r="C1710" s="45" t="s">
        <v>1970</v>
      </c>
      <c r="D1710" s="45">
        <v>2</v>
      </c>
      <c r="E1710" s="659" t="s">
        <v>995</v>
      </c>
      <c r="F1710" s="46"/>
      <c r="G1710" s="46"/>
      <c r="H1710" s="47"/>
      <c r="I1710" s="47"/>
      <c r="J1710" s="47"/>
    </row>
    <row r="1711" spans="1:10" s="170" customFormat="1" ht="153.75" customHeight="1" outlineLevel="2">
      <c r="A1711" s="3">
        <f t="shared" si="60"/>
        <v>12200002</v>
      </c>
      <c r="B1711" s="44"/>
      <c r="C1711" s="45" t="s">
        <v>1971</v>
      </c>
      <c r="D1711" s="45">
        <v>120</v>
      </c>
      <c r="E1711" s="659" t="s">
        <v>995</v>
      </c>
      <c r="F1711" s="46"/>
      <c r="G1711" s="46"/>
      <c r="H1711" s="47"/>
      <c r="I1711" s="47"/>
      <c r="J1711" s="47"/>
    </row>
    <row r="1712" spans="1:10" s="170" customFormat="1" ht="145.5" customHeight="1" outlineLevel="2">
      <c r="A1712" s="3">
        <f t="shared" si="60"/>
        <v>12200003</v>
      </c>
      <c r="B1712" s="44"/>
      <c r="C1712" s="45" t="s">
        <v>1972</v>
      </c>
      <c r="D1712" s="45">
        <f>815+652</f>
        <v>1467</v>
      </c>
      <c r="E1712" s="659" t="s">
        <v>995</v>
      </c>
      <c r="F1712" s="46"/>
      <c r="G1712" s="46"/>
      <c r="H1712" s="47"/>
      <c r="I1712" s="47"/>
      <c r="J1712" s="47"/>
    </row>
    <row r="1713" spans="1:11" s="170" customFormat="1" ht="26.25" customHeight="1" outlineLevel="2">
      <c r="A1713" s="3">
        <f t="shared" si="60"/>
        <v>12200004</v>
      </c>
      <c r="B1713" s="44"/>
      <c r="C1713" s="45" t="s">
        <v>1973</v>
      </c>
      <c r="D1713" s="45">
        <v>1</v>
      </c>
      <c r="E1713" s="659" t="s">
        <v>995</v>
      </c>
      <c r="F1713" s="46"/>
      <c r="G1713" s="46"/>
      <c r="H1713" s="47"/>
      <c r="I1713" s="47"/>
      <c r="J1713" s="47"/>
    </row>
    <row r="1714" spans="1:11" s="170" customFormat="1" ht="106.5" customHeight="1" outlineLevel="2">
      <c r="A1714" s="214">
        <f t="shared" si="60"/>
        <v>12200005</v>
      </c>
      <c r="B1714" s="44"/>
      <c r="C1714" s="232" t="s">
        <v>1969</v>
      </c>
      <c r="D1714" s="232">
        <v>1</v>
      </c>
      <c r="E1714" s="659" t="s">
        <v>1014</v>
      </c>
      <c r="F1714" s="46"/>
      <c r="G1714" s="46"/>
      <c r="H1714" s="47"/>
      <c r="I1714" s="47"/>
      <c r="J1714" s="47"/>
    </row>
    <row r="1715" spans="1:11" s="170" customFormat="1" ht="52.5" outlineLevel="2">
      <c r="A1715" s="3">
        <f t="shared" si="60"/>
        <v>12200006</v>
      </c>
      <c r="B1715" s="44"/>
      <c r="C1715" s="45" t="s">
        <v>1974</v>
      </c>
      <c r="D1715" s="45">
        <v>4</v>
      </c>
      <c r="E1715" s="659" t="s">
        <v>995</v>
      </c>
      <c r="F1715" s="46"/>
      <c r="G1715" s="46"/>
      <c r="H1715" s="47"/>
      <c r="I1715" s="47"/>
      <c r="J1715" s="47"/>
    </row>
    <row r="1716" spans="1:11" s="170" customFormat="1" ht="27" outlineLevel="2">
      <c r="A1716" s="3">
        <f t="shared" si="60"/>
        <v>12200007</v>
      </c>
      <c r="B1716" s="44"/>
      <c r="C1716" s="45" t="s">
        <v>1975</v>
      </c>
      <c r="D1716" s="45">
        <v>1</v>
      </c>
      <c r="E1716" s="659" t="s">
        <v>995</v>
      </c>
      <c r="F1716" s="46"/>
      <c r="G1716" s="46"/>
      <c r="H1716" s="47"/>
      <c r="I1716" s="47"/>
      <c r="J1716" s="47"/>
    </row>
    <row r="1717" spans="1:11" s="139" customFormat="1" ht="27" customHeight="1">
      <c r="A1717" s="134">
        <v>13000000</v>
      </c>
      <c r="B1717" s="135"/>
      <c r="C1717" s="136" t="s">
        <v>1016</v>
      </c>
      <c r="D1717" s="137"/>
      <c r="E1717" s="607"/>
      <c r="F1717" s="369"/>
      <c r="G1717" s="369"/>
      <c r="H1717" s="138"/>
      <c r="I1717" s="138"/>
      <c r="J1717" s="138"/>
    </row>
    <row r="1718" spans="1:11" s="1" customFormat="1" ht="21" customHeight="1" outlineLevel="1">
      <c r="A1718" s="40">
        <f>A1717+100000</f>
        <v>13100000</v>
      </c>
      <c r="B1718" s="10"/>
      <c r="C1718" s="42" t="s">
        <v>1017</v>
      </c>
      <c r="D1718" s="2"/>
      <c r="E1718" s="654"/>
      <c r="F1718" s="388"/>
      <c r="G1718" s="388"/>
      <c r="H1718" s="43"/>
      <c r="I1718" s="43"/>
      <c r="J1718" s="43"/>
    </row>
    <row r="1719" spans="1:11" s="60" customFormat="1" ht="23.25" customHeight="1" outlineLevel="2">
      <c r="A1719" s="110">
        <f>A1718+1000</f>
        <v>13101000</v>
      </c>
      <c r="B1719" s="111"/>
      <c r="C1719" s="112" t="s">
        <v>1018</v>
      </c>
      <c r="D1719" s="112"/>
      <c r="E1719" s="648"/>
      <c r="F1719" s="386"/>
      <c r="G1719" s="386"/>
      <c r="H1719" s="113"/>
      <c r="I1719" s="113"/>
      <c r="J1719" s="113"/>
    </row>
    <row r="1720" spans="1:11" s="50" customFormat="1" ht="38.25" outlineLevel="3">
      <c r="A1720" s="3">
        <f>A1719+1</f>
        <v>13101001</v>
      </c>
      <c r="B1720" s="357" t="s">
        <v>1019</v>
      </c>
      <c r="C1720" s="100" t="s">
        <v>1020</v>
      </c>
      <c r="D1720" s="101">
        <v>1</v>
      </c>
      <c r="E1720" s="660" t="s">
        <v>1021</v>
      </c>
      <c r="F1720" s="385"/>
      <c r="G1720" s="385"/>
      <c r="H1720" s="102"/>
      <c r="I1720" s="102"/>
      <c r="J1720" s="102"/>
      <c r="K1720" s="51"/>
    </row>
    <row r="1721" spans="1:11" s="50" customFormat="1" ht="25.5" outlineLevel="3">
      <c r="A1721" s="214">
        <f>A1720+1</f>
        <v>13101002</v>
      </c>
      <c r="B1721" s="358" t="s">
        <v>1022</v>
      </c>
      <c r="C1721" s="328" t="s">
        <v>1023</v>
      </c>
      <c r="D1721" s="329">
        <v>1000</v>
      </c>
      <c r="E1721" s="661" t="s">
        <v>307</v>
      </c>
      <c r="F1721" s="389"/>
      <c r="G1721" s="389"/>
      <c r="H1721" s="330"/>
      <c r="I1721" s="330"/>
      <c r="J1721" s="330"/>
      <c r="K1721" s="51"/>
    </row>
    <row r="1722" spans="1:11" s="60" customFormat="1" ht="23.25" customHeight="1" outlineLevel="2">
      <c r="A1722" s="110">
        <f>A1719+500</f>
        <v>13101500</v>
      </c>
      <c r="B1722" s="111"/>
      <c r="C1722" s="112" t="s">
        <v>1024</v>
      </c>
      <c r="D1722" s="112"/>
      <c r="E1722" s="648"/>
      <c r="F1722" s="386"/>
      <c r="G1722" s="386"/>
      <c r="H1722" s="113"/>
      <c r="I1722" s="113"/>
      <c r="J1722" s="113"/>
    </row>
    <row r="1723" spans="1:11" s="50" customFormat="1" ht="38.25" outlineLevel="3">
      <c r="A1723" s="214">
        <f>A1722+1</f>
        <v>13101501</v>
      </c>
      <c r="B1723" s="358" t="s">
        <v>1025</v>
      </c>
      <c r="C1723" s="328" t="s">
        <v>1026</v>
      </c>
      <c r="D1723" s="329">
        <v>1700</v>
      </c>
      <c r="E1723" s="661" t="s">
        <v>26</v>
      </c>
      <c r="F1723" s="389"/>
      <c r="G1723" s="389"/>
      <c r="H1723" s="330"/>
      <c r="I1723" s="330"/>
      <c r="J1723" s="330"/>
      <c r="K1723" s="51"/>
    </row>
    <row r="1724" spans="1:11" s="60" customFormat="1" ht="23.25" customHeight="1" outlineLevel="2">
      <c r="A1724" s="110">
        <f>A1722+500</f>
        <v>13102000</v>
      </c>
      <c r="B1724" s="111"/>
      <c r="C1724" s="112" t="s">
        <v>1027</v>
      </c>
      <c r="D1724" s="112"/>
      <c r="E1724" s="648"/>
      <c r="F1724" s="386"/>
      <c r="G1724" s="386"/>
      <c r="H1724" s="113"/>
      <c r="I1724" s="113"/>
      <c r="J1724" s="113"/>
    </row>
    <row r="1725" spans="1:11" s="50" customFormat="1" ht="25.5" outlineLevel="3">
      <c r="A1725" s="3">
        <f>A1724+1</f>
        <v>13102001</v>
      </c>
      <c r="B1725" s="357" t="s">
        <v>1028</v>
      </c>
      <c r="C1725" s="100" t="s">
        <v>1029</v>
      </c>
      <c r="D1725" s="101">
        <v>50</v>
      </c>
      <c r="E1725" s="660" t="s">
        <v>26</v>
      </c>
      <c r="F1725" s="385"/>
      <c r="G1725" s="385"/>
      <c r="H1725" s="102"/>
      <c r="I1725" s="102"/>
      <c r="J1725" s="102"/>
      <c r="K1725" s="51"/>
    </row>
    <row r="1726" spans="1:11" s="50" customFormat="1" ht="25.5" outlineLevel="3">
      <c r="A1726" s="3">
        <f>A1725+1</f>
        <v>13102002</v>
      </c>
      <c r="B1726" s="357" t="s">
        <v>1030</v>
      </c>
      <c r="C1726" s="100" t="s">
        <v>1031</v>
      </c>
      <c r="D1726" s="101">
        <v>2</v>
      </c>
      <c r="E1726" s="660" t="s">
        <v>1032</v>
      </c>
      <c r="F1726" s="389"/>
      <c r="G1726" s="385"/>
      <c r="H1726" s="102"/>
      <c r="I1726" s="102"/>
      <c r="J1726" s="102"/>
      <c r="K1726" s="51"/>
    </row>
    <row r="1727" spans="1:11" s="50" customFormat="1" ht="25.5" outlineLevel="3">
      <c r="A1727" s="3">
        <f>A1726+1</f>
        <v>13102003</v>
      </c>
      <c r="B1727" s="357" t="s">
        <v>1033</v>
      </c>
      <c r="C1727" s="100" t="s">
        <v>1034</v>
      </c>
      <c r="D1727" s="101">
        <v>10</v>
      </c>
      <c r="E1727" s="660" t="s">
        <v>13</v>
      </c>
      <c r="F1727" s="385"/>
      <c r="G1727" s="385"/>
      <c r="H1727" s="102"/>
      <c r="I1727" s="102"/>
      <c r="J1727" s="102"/>
      <c r="K1727" s="51"/>
    </row>
    <row r="1728" spans="1:11" s="60" customFormat="1" ht="23.25" customHeight="1" outlineLevel="2">
      <c r="A1728" s="110">
        <f>A1724+500</f>
        <v>13102500</v>
      </c>
      <c r="B1728" s="111"/>
      <c r="C1728" s="112" t="s">
        <v>1035</v>
      </c>
      <c r="D1728" s="112"/>
      <c r="E1728" s="648"/>
      <c r="F1728" s="386"/>
      <c r="G1728" s="386"/>
      <c r="H1728" s="113"/>
      <c r="I1728" s="113"/>
      <c r="J1728" s="113"/>
    </row>
    <row r="1729" spans="1:11" s="50" customFormat="1" ht="51" outlineLevel="3">
      <c r="A1729" s="214">
        <f t="shared" ref="A1729:A1736" si="61">A1728+1</f>
        <v>13102501</v>
      </c>
      <c r="B1729" s="358" t="s">
        <v>1036</v>
      </c>
      <c r="C1729" s="328" t="s">
        <v>1037</v>
      </c>
      <c r="D1729" s="329">
        <v>990</v>
      </c>
      <c r="E1729" s="661" t="s">
        <v>10</v>
      </c>
      <c r="F1729" s="389"/>
      <c r="G1729" s="389"/>
      <c r="H1729" s="330"/>
      <c r="I1729" s="330"/>
      <c r="J1729" s="330"/>
      <c r="K1729" s="51"/>
    </row>
    <row r="1730" spans="1:11" s="50" customFormat="1" ht="51" outlineLevel="3">
      <c r="A1730" s="214">
        <f t="shared" si="61"/>
        <v>13102502</v>
      </c>
      <c r="B1730" s="358" t="s">
        <v>1038</v>
      </c>
      <c r="C1730" s="328" t="s">
        <v>1039</v>
      </c>
      <c r="D1730" s="329">
        <v>288</v>
      </c>
      <c r="E1730" s="661" t="s">
        <v>10</v>
      </c>
      <c r="F1730" s="389"/>
      <c r="G1730" s="389"/>
      <c r="H1730" s="330"/>
      <c r="I1730" s="330"/>
      <c r="J1730" s="330"/>
      <c r="K1730" s="51"/>
    </row>
    <row r="1731" spans="1:11" s="50" customFormat="1" ht="51" outlineLevel="3">
      <c r="A1731" s="214">
        <f t="shared" si="61"/>
        <v>13102503</v>
      </c>
      <c r="B1731" s="358" t="s">
        <v>1040</v>
      </c>
      <c r="C1731" s="328" t="s">
        <v>1041</v>
      </c>
      <c r="D1731" s="329">
        <v>675</v>
      </c>
      <c r="E1731" s="661" t="s">
        <v>10</v>
      </c>
      <c r="F1731" s="389"/>
      <c r="G1731" s="389"/>
      <c r="H1731" s="330"/>
      <c r="I1731" s="330"/>
      <c r="J1731" s="330"/>
      <c r="K1731" s="51"/>
    </row>
    <row r="1732" spans="1:11" s="50" customFormat="1" ht="38.25" outlineLevel="3">
      <c r="A1732" s="214">
        <f t="shared" si="61"/>
        <v>13102504</v>
      </c>
      <c r="B1732" s="358" t="s">
        <v>1042</v>
      </c>
      <c r="C1732" s="328" t="s">
        <v>1043</v>
      </c>
      <c r="D1732" s="329">
        <v>90</v>
      </c>
      <c r="E1732" s="661" t="s">
        <v>10</v>
      </c>
      <c r="F1732" s="389"/>
      <c r="G1732" s="389"/>
      <c r="H1732" s="330"/>
      <c r="I1732" s="330"/>
      <c r="J1732" s="330"/>
      <c r="K1732" s="51"/>
    </row>
    <row r="1733" spans="1:11" s="50" customFormat="1" ht="25.5" outlineLevel="3">
      <c r="A1733" s="214">
        <f t="shared" si="61"/>
        <v>13102505</v>
      </c>
      <c r="B1733" s="358" t="s">
        <v>1044</v>
      </c>
      <c r="C1733" s="328" t="s">
        <v>1045</v>
      </c>
      <c r="D1733" s="329">
        <v>675</v>
      </c>
      <c r="E1733" s="661" t="s">
        <v>10</v>
      </c>
      <c r="F1733" s="389"/>
      <c r="G1733" s="389"/>
      <c r="H1733" s="330"/>
      <c r="I1733" s="330"/>
      <c r="J1733" s="330"/>
      <c r="K1733" s="51"/>
    </row>
    <row r="1734" spans="1:11" s="50" customFormat="1" ht="25.5" outlineLevel="3">
      <c r="A1734" s="214">
        <f t="shared" si="61"/>
        <v>13102506</v>
      </c>
      <c r="B1734" s="358" t="s">
        <v>1046</v>
      </c>
      <c r="C1734" s="328" t="s">
        <v>1047</v>
      </c>
      <c r="D1734" s="329">
        <v>90</v>
      </c>
      <c r="E1734" s="661" t="s">
        <v>10</v>
      </c>
      <c r="F1734" s="389"/>
      <c r="G1734" s="389"/>
      <c r="H1734" s="330"/>
      <c r="I1734" s="330"/>
      <c r="J1734" s="330"/>
      <c r="K1734" s="51"/>
    </row>
    <row r="1735" spans="1:11" s="50" customFormat="1" ht="25.5" outlineLevel="3">
      <c r="A1735" s="214">
        <f t="shared" si="61"/>
        <v>13102507</v>
      </c>
      <c r="B1735" s="358" t="s">
        <v>1048</v>
      </c>
      <c r="C1735" s="328" t="s">
        <v>1049</v>
      </c>
      <c r="D1735" s="329">
        <v>288</v>
      </c>
      <c r="E1735" s="661" t="s">
        <v>10</v>
      </c>
      <c r="F1735" s="389"/>
      <c r="G1735" s="389"/>
      <c r="H1735" s="330"/>
      <c r="I1735" s="330"/>
      <c r="J1735" s="330"/>
      <c r="K1735" s="51"/>
    </row>
    <row r="1736" spans="1:11" s="50" customFormat="1" ht="25.5" outlineLevel="3">
      <c r="A1736" s="3">
        <f t="shared" si="61"/>
        <v>13102508</v>
      </c>
      <c r="B1736" s="357" t="s">
        <v>1050</v>
      </c>
      <c r="C1736" s="100" t="s">
        <v>1051</v>
      </c>
      <c r="D1736" s="101">
        <v>2</v>
      </c>
      <c r="E1736" s="660" t="s">
        <v>13</v>
      </c>
      <c r="F1736" s="385"/>
      <c r="G1736" s="385"/>
      <c r="H1736" s="102"/>
      <c r="I1736" s="102"/>
      <c r="J1736" s="102"/>
      <c r="K1736" s="51"/>
    </row>
    <row r="1737" spans="1:11" s="60" customFormat="1" ht="23.25" customHeight="1" outlineLevel="2">
      <c r="A1737" s="110">
        <f>A1728+500</f>
        <v>13103000</v>
      </c>
      <c r="B1737" s="111"/>
      <c r="C1737" s="112" t="s">
        <v>1052</v>
      </c>
      <c r="D1737" s="112"/>
      <c r="E1737" s="648"/>
      <c r="F1737" s="386"/>
      <c r="G1737" s="386"/>
      <c r="H1737" s="113"/>
      <c r="I1737" s="113"/>
      <c r="J1737" s="113"/>
    </row>
    <row r="1738" spans="1:11" s="50" customFormat="1" ht="33.75" outlineLevel="3">
      <c r="A1738" s="209">
        <f>A1737+1</f>
        <v>13103001</v>
      </c>
      <c r="B1738" s="235" t="s">
        <v>1053</v>
      </c>
      <c r="C1738" s="210" t="s">
        <v>1054</v>
      </c>
      <c r="D1738" s="234">
        <v>48.1</v>
      </c>
      <c r="E1738" s="662" t="s">
        <v>307</v>
      </c>
      <c r="F1738" s="390"/>
      <c r="G1738" s="390"/>
      <c r="H1738" s="211"/>
      <c r="I1738" s="211"/>
      <c r="J1738" s="211"/>
      <c r="K1738" s="51"/>
    </row>
    <row r="1739" spans="1:11" s="50" customFormat="1" ht="33.75" outlineLevel="3">
      <c r="A1739" s="209">
        <f t="shared" ref="A1739:A1760" si="62">A1738+1</f>
        <v>13103002</v>
      </c>
      <c r="B1739" s="235" t="s">
        <v>1055</v>
      </c>
      <c r="C1739" s="210" t="s">
        <v>1056</v>
      </c>
      <c r="D1739" s="234">
        <v>7.2</v>
      </c>
      <c r="E1739" s="662" t="s">
        <v>307</v>
      </c>
      <c r="F1739" s="390"/>
      <c r="G1739" s="390"/>
      <c r="H1739" s="211"/>
      <c r="I1739" s="211"/>
      <c r="J1739" s="211"/>
      <c r="K1739" s="51"/>
    </row>
    <row r="1740" spans="1:11" s="50" customFormat="1" ht="33.75" outlineLevel="3">
      <c r="A1740" s="209">
        <f t="shared" si="62"/>
        <v>13103003</v>
      </c>
      <c r="B1740" s="235" t="s">
        <v>1057</v>
      </c>
      <c r="C1740" s="210" t="s">
        <v>1058</v>
      </c>
      <c r="D1740" s="234">
        <v>19.100000000000001</v>
      </c>
      <c r="E1740" s="662" t="s">
        <v>307</v>
      </c>
      <c r="F1740" s="390"/>
      <c r="G1740" s="390"/>
      <c r="H1740" s="211"/>
      <c r="I1740" s="211"/>
      <c r="J1740" s="211"/>
      <c r="K1740" s="51"/>
    </row>
    <row r="1741" spans="1:11" s="50" customFormat="1" ht="33.75" outlineLevel="3">
      <c r="A1741" s="209">
        <f t="shared" si="62"/>
        <v>13103004</v>
      </c>
      <c r="B1741" s="235" t="s">
        <v>1059</v>
      </c>
      <c r="C1741" s="210" t="s">
        <v>1060</v>
      </c>
      <c r="D1741" s="234">
        <v>35.700000000000003</v>
      </c>
      <c r="E1741" s="662" t="s">
        <v>307</v>
      </c>
      <c r="F1741" s="390"/>
      <c r="G1741" s="390"/>
      <c r="H1741" s="211"/>
      <c r="I1741" s="211"/>
      <c r="J1741" s="211"/>
      <c r="K1741" s="51"/>
    </row>
    <row r="1742" spans="1:11" s="50" customFormat="1" ht="33.75" outlineLevel="3">
      <c r="A1742" s="209">
        <f t="shared" si="62"/>
        <v>13103005</v>
      </c>
      <c r="B1742" s="235" t="s">
        <v>1061</v>
      </c>
      <c r="C1742" s="210" t="s">
        <v>1062</v>
      </c>
      <c r="D1742" s="234">
        <v>390.7</v>
      </c>
      <c r="E1742" s="662" t="s">
        <v>307</v>
      </c>
      <c r="F1742" s="390"/>
      <c r="G1742" s="390"/>
      <c r="H1742" s="211"/>
      <c r="I1742" s="211"/>
      <c r="J1742" s="211"/>
      <c r="K1742" s="51"/>
    </row>
    <row r="1743" spans="1:11" s="50" customFormat="1" ht="33.75" outlineLevel="3">
      <c r="A1743" s="209">
        <f t="shared" si="62"/>
        <v>13103006</v>
      </c>
      <c r="B1743" s="235" t="s">
        <v>1063</v>
      </c>
      <c r="C1743" s="210" t="s">
        <v>1064</v>
      </c>
      <c r="D1743" s="234">
        <v>1</v>
      </c>
      <c r="E1743" s="662" t="s">
        <v>13</v>
      </c>
      <c r="F1743" s="390"/>
      <c r="G1743" s="390"/>
      <c r="H1743" s="211"/>
      <c r="I1743" s="211"/>
      <c r="J1743" s="211"/>
      <c r="K1743" s="51"/>
    </row>
    <row r="1744" spans="1:11" s="50" customFormat="1" ht="33.75" outlineLevel="3">
      <c r="A1744" s="209">
        <f t="shared" si="62"/>
        <v>13103007</v>
      </c>
      <c r="B1744" s="235" t="s">
        <v>1065</v>
      </c>
      <c r="C1744" s="210" t="s">
        <v>1066</v>
      </c>
      <c r="D1744" s="234">
        <v>2</v>
      </c>
      <c r="E1744" s="662" t="s">
        <v>13</v>
      </c>
      <c r="F1744" s="390"/>
      <c r="G1744" s="390"/>
      <c r="H1744" s="211"/>
      <c r="I1744" s="211"/>
      <c r="J1744" s="211"/>
      <c r="K1744" s="51"/>
    </row>
    <row r="1745" spans="1:11" s="50" customFormat="1" ht="33.75" outlineLevel="3">
      <c r="A1745" s="209">
        <f t="shared" si="62"/>
        <v>13103008</v>
      </c>
      <c r="B1745" s="235" t="s">
        <v>1067</v>
      </c>
      <c r="C1745" s="210" t="s">
        <v>1068</v>
      </c>
      <c r="D1745" s="234">
        <v>2</v>
      </c>
      <c r="E1745" s="662" t="s">
        <v>13</v>
      </c>
      <c r="F1745" s="390"/>
      <c r="G1745" s="390"/>
      <c r="H1745" s="211"/>
      <c r="I1745" s="211"/>
      <c r="J1745" s="211"/>
      <c r="K1745" s="51"/>
    </row>
    <row r="1746" spans="1:11" s="50" customFormat="1" ht="33.75" outlineLevel="3">
      <c r="A1746" s="209">
        <f t="shared" si="62"/>
        <v>13103009</v>
      </c>
      <c r="B1746" s="235" t="s">
        <v>1069</v>
      </c>
      <c r="C1746" s="210" t="s">
        <v>1070</v>
      </c>
      <c r="D1746" s="234">
        <v>4</v>
      </c>
      <c r="E1746" s="662" t="s">
        <v>13</v>
      </c>
      <c r="F1746" s="390"/>
      <c r="G1746" s="390"/>
      <c r="H1746" s="211"/>
      <c r="I1746" s="211"/>
      <c r="J1746" s="211"/>
      <c r="K1746" s="51"/>
    </row>
    <row r="1747" spans="1:11" s="50" customFormat="1" ht="33.75" outlineLevel="3">
      <c r="A1747" s="209">
        <f t="shared" si="62"/>
        <v>13103010</v>
      </c>
      <c r="B1747" s="235" t="s">
        <v>1071</v>
      </c>
      <c r="C1747" s="210" t="s">
        <v>1072</v>
      </c>
      <c r="D1747" s="234">
        <v>4</v>
      </c>
      <c r="E1747" s="662" t="s">
        <v>13</v>
      </c>
      <c r="F1747" s="390"/>
      <c r="G1747" s="390"/>
      <c r="H1747" s="211"/>
      <c r="I1747" s="211"/>
      <c r="J1747" s="211"/>
      <c r="K1747" s="51"/>
    </row>
    <row r="1748" spans="1:11" s="50" customFormat="1" ht="33.75" outlineLevel="3">
      <c r="A1748" s="209">
        <f t="shared" si="62"/>
        <v>13103011</v>
      </c>
      <c r="B1748" s="235" t="s">
        <v>1073</v>
      </c>
      <c r="C1748" s="210" t="s">
        <v>1074</v>
      </c>
      <c r="D1748" s="234">
        <v>7</v>
      </c>
      <c r="E1748" s="662" t="s">
        <v>13</v>
      </c>
      <c r="F1748" s="390"/>
      <c r="G1748" s="390"/>
      <c r="H1748" s="211"/>
      <c r="I1748" s="211"/>
      <c r="J1748" s="211"/>
      <c r="K1748" s="51"/>
    </row>
    <row r="1749" spans="1:11" s="50" customFormat="1" ht="33.75" outlineLevel="3">
      <c r="A1749" s="209">
        <f t="shared" si="62"/>
        <v>13103012</v>
      </c>
      <c r="B1749" s="235" t="s">
        <v>1075</v>
      </c>
      <c r="C1749" s="210" t="s">
        <v>1076</v>
      </c>
      <c r="D1749" s="234">
        <v>1</v>
      </c>
      <c r="E1749" s="662" t="s">
        <v>13</v>
      </c>
      <c r="F1749" s="390"/>
      <c r="G1749" s="390"/>
      <c r="H1749" s="211"/>
      <c r="I1749" s="211"/>
      <c r="J1749" s="211"/>
      <c r="K1749" s="51"/>
    </row>
    <row r="1750" spans="1:11" s="50" customFormat="1" ht="11.25" outlineLevel="3">
      <c r="A1750" s="209">
        <f t="shared" si="62"/>
        <v>13103013</v>
      </c>
      <c r="B1750" s="235" t="s">
        <v>1077</v>
      </c>
      <c r="C1750" s="210" t="s">
        <v>1078</v>
      </c>
      <c r="D1750" s="234">
        <v>3.9</v>
      </c>
      <c r="E1750" s="662" t="s">
        <v>307</v>
      </c>
      <c r="F1750" s="390"/>
      <c r="G1750" s="390"/>
      <c r="H1750" s="211"/>
      <c r="I1750" s="211"/>
      <c r="J1750" s="211"/>
      <c r="K1750" s="51"/>
    </row>
    <row r="1751" spans="1:11" s="50" customFormat="1" ht="13.5" customHeight="1" outlineLevel="3">
      <c r="A1751" s="209">
        <f t="shared" si="62"/>
        <v>13103014</v>
      </c>
      <c r="B1751" s="235" t="s">
        <v>1079</v>
      </c>
      <c r="C1751" s="210" t="s">
        <v>1080</v>
      </c>
      <c r="D1751" s="234">
        <v>75.55</v>
      </c>
      <c r="E1751" s="662" t="s">
        <v>307</v>
      </c>
      <c r="F1751" s="390"/>
      <c r="G1751" s="390"/>
      <c r="H1751" s="211"/>
      <c r="I1751" s="211"/>
      <c r="J1751" s="211"/>
      <c r="K1751" s="51"/>
    </row>
    <row r="1752" spans="1:11" s="50" customFormat="1" ht="13.5" customHeight="1" outlineLevel="3">
      <c r="A1752" s="209">
        <f t="shared" si="62"/>
        <v>13103015</v>
      </c>
      <c r="B1752" s="235" t="s">
        <v>1077</v>
      </c>
      <c r="C1752" s="210" t="s">
        <v>1704</v>
      </c>
      <c r="D1752" s="234">
        <v>19.399999999999999</v>
      </c>
      <c r="E1752" s="662" t="s">
        <v>307</v>
      </c>
      <c r="F1752" s="390"/>
      <c r="G1752" s="390"/>
      <c r="H1752" s="211"/>
      <c r="I1752" s="211"/>
      <c r="J1752" s="211"/>
      <c r="K1752" s="51"/>
    </row>
    <row r="1753" spans="1:11" s="50" customFormat="1" ht="24" customHeight="1" outlineLevel="3">
      <c r="A1753" s="209">
        <f t="shared" si="62"/>
        <v>13103016</v>
      </c>
      <c r="B1753" s="235">
        <v>540070654440</v>
      </c>
      <c r="C1753" s="210" t="s">
        <v>1705</v>
      </c>
      <c r="D1753" s="234">
        <v>6</v>
      </c>
      <c r="E1753" s="662" t="s">
        <v>13</v>
      </c>
      <c r="F1753" s="390"/>
      <c r="G1753" s="390"/>
      <c r="H1753" s="211"/>
      <c r="I1753" s="211"/>
      <c r="J1753" s="211"/>
      <c r="K1753" s="51"/>
    </row>
    <row r="1754" spans="1:11" s="50" customFormat="1" ht="22.5" outlineLevel="3">
      <c r="A1754" s="209">
        <f t="shared" si="62"/>
        <v>13103017</v>
      </c>
      <c r="B1754" s="235" t="s">
        <v>1081</v>
      </c>
      <c r="C1754" s="210" t="s">
        <v>1082</v>
      </c>
      <c r="D1754" s="234">
        <v>2</v>
      </c>
      <c r="E1754" s="662" t="s">
        <v>13</v>
      </c>
      <c r="F1754" s="390"/>
      <c r="G1754" s="390"/>
      <c r="H1754" s="211"/>
      <c r="I1754" s="211"/>
      <c r="J1754" s="211"/>
      <c r="K1754" s="51"/>
    </row>
    <row r="1755" spans="1:11" s="50" customFormat="1" ht="22.5" outlineLevel="3">
      <c r="A1755" s="209">
        <f t="shared" si="62"/>
        <v>13103018</v>
      </c>
      <c r="B1755" s="235" t="s">
        <v>1083</v>
      </c>
      <c r="C1755" s="210" t="s">
        <v>1084</v>
      </c>
      <c r="D1755" s="234">
        <v>16</v>
      </c>
      <c r="E1755" s="662" t="s">
        <v>13</v>
      </c>
      <c r="F1755" s="390"/>
      <c r="G1755" s="390"/>
      <c r="H1755" s="211"/>
      <c r="I1755" s="211"/>
      <c r="J1755" s="211"/>
      <c r="K1755" s="51"/>
    </row>
    <row r="1756" spans="1:11" s="50" customFormat="1" ht="22.5" outlineLevel="3">
      <c r="A1756" s="209">
        <f t="shared" si="62"/>
        <v>13103019</v>
      </c>
      <c r="B1756" s="235" t="s">
        <v>1085</v>
      </c>
      <c r="C1756" s="210" t="s">
        <v>1086</v>
      </c>
      <c r="D1756" s="234">
        <v>114.7</v>
      </c>
      <c r="E1756" s="662" t="s">
        <v>307</v>
      </c>
      <c r="F1756" s="390"/>
      <c r="G1756" s="390"/>
      <c r="H1756" s="211"/>
      <c r="I1756" s="211"/>
      <c r="J1756" s="211"/>
      <c r="K1756" s="51"/>
    </row>
    <row r="1757" spans="1:11" s="50" customFormat="1" ht="22.5" outlineLevel="3">
      <c r="A1757" s="209">
        <f t="shared" si="62"/>
        <v>13103020</v>
      </c>
      <c r="B1757" s="235" t="s">
        <v>1087</v>
      </c>
      <c r="C1757" s="210" t="s">
        <v>1088</v>
      </c>
      <c r="D1757" s="234">
        <v>4</v>
      </c>
      <c r="E1757" s="662" t="s">
        <v>13</v>
      </c>
      <c r="F1757" s="390"/>
      <c r="G1757" s="390"/>
      <c r="H1757" s="211"/>
      <c r="I1757" s="211"/>
      <c r="J1757" s="211"/>
      <c r="K1757" s="51"/>
    </row>
    <row r="1758" spans="1:11" s="50" customFormat="1" ht="22.5" outlineLevel="3">
      <c r="A1758" s="209">
        <f t="shared" si="62"/>
        <v>13103021</v>
      </c>
      <c r="B1758" s="235" t="s">
        <v>1089</v>
      </c>
      <c r="C1758" s="210" t="s">
        <v>1090</v>
      </c>
      <c r="D1758" s="234">
        <v>527.1</v>
      </c>
      <c r="E1758" s="662" t="s">
        <v>307</v>
      </c>
      <c r="F1758" s="390"/>
      <c r="G1758" s="390"/>
      <c r="H1758" s="211"/>
      <c r="I1758" s="211"/>
      <c r="J1758" s="211"/>
      <c r="K1758" s="51"/>
    </row>
    <row r="1759" spans="1:11" s="50" customFormat="1" ht="22.5" outlineLevel="3">
      <c r="A1759" s="209">
        <f t="shared" si="62"/>
        <v>13103022</v>
      </c>
      <c r="B1759" s="235" t="s">
        <v>1091</v>
      </c>
      <c r="C1759" s="210" t="s">
        <v>1092</v>
      </c>
      <c r="D1759" s="234">
        <v>527.1</v>
      </c>
      <c r="E1759" s="662" t="s">
        <v>307</v>
      </c>
      <c r="F1759" s="390"/>
      <c r="G1759" s="390"/>
      <c r="H1759" s="211"/>
      <c r="I1759" s="211"/>
      <c r="J1759" s="211"/>
      <c r="K1759" s="51"/>
    </row>
    <row r="1760" spans="1:11" s="50" customFormat="1" ht="11.25" outlineLevel="3">
      <c r="A1760" s="209">
        <f t="shared" si="62"/>
        <v>13103023</v>
      </c>
      <c r="B1760" s="235" t="s">
        <v>1093</v>
      </c>
      <c r="C1760" s="210" t="s">
        <v>1094</v>
      </c>
      <c r="D1760" s="234">
        <v>527.1</v>
      </c>
      <c r="E1760" s="662" t="s">
        <v>307</v>
      </c>
      <c r="F1760" s="390"/>
      <c r="G1760" s="390"/>
      <c r="H1760" s="211"/>
      <c r="I1760" s="211"/>
      <c r="J1760" s="211"/>
      <c r="K1760" s="51"/>
    </row>
    <row r="1761" spans="1:11" s="60" customFormat="1" ht="23.25" customHeight="1" outlineLevel="2">
      <c r="A1761" s="110">
        <f>A1737+500</f>
        <v>13103500</v>
      </c>
      <c r="B1761" s="111"/>
      <c r="C1761" s="112" t="s">
        <v>1095</v>
      </c>
      <c r="D1761" s="112"/>
      <c r="E1761" s="648"/>
      <c r="F1761" s="386"/>
      <c r="G1761" s="386"/>
      <c r="H1761" s="113"/>
      <c r="I1761" s="113"/>
      <c r="J1761" s="113"/>
    </row>
    <row r="1762" spans="1:11" s="50" customFormat="1" ht="25.5" outlineLevel="3">
      <c r="A1762" s="3">
        <f>A1761+1</f>
        <v>13103501</v>
      </c>
      <c r="B1762" s="290" t="s">
        <v>1096</v>
      </c>
      <c r="C1762" s="100" t="s">
        <v>1097</v>
      </c>
      <c r="D1762" s="289">
        <v>4</v>
      </c>
      <c r="E1762" s="63" t="s">
        <v>13</v>
      </c>
      <c r="F1762" s="66"/>
      <c r="G1762" s="66"/>
      <c r="H1762" s="102"/>
      <c r="I1762" s="102"/>
      <c r="J1762" s="102"/>
      <c r="K1762" s="49"/>
    </row>
    <row r="1763" spans="1:11" s="1" customFormat="1" ht="21" customHeight="1" outlineLevel="1">
      <c r="A1763" s="40">
        <f>A1718+100000</f>
        <v>13200000</v>
      </c>
      <c r="B1763" s="10"/>
      <c r="C1763" s="42" t="s">
        <v>1102</v>
      </c>
      <c r="D1763" s="2"/>
      <c r="E1763" s="654"/>
      <c r="F1763" s="388"/>
      <c r="G1763" s="388"/>
      <c r="H1763" s="43"/>
      <c r="I1763" s="43"/>
      <c r="J1763" s="43"/>
    </row>
    <row r="1764" spans="1:11" s="60" customFormat="1" ht="23.25" customHeight="1" outlineLevel="2">
      <c r="A1764" s="110">
        <f>A1763+1000</f>
        <v>13201000</v>
      </c>
      <c r="B1764" s="111"/>
      <c r="C1764" s="112" t="s">
        <v>1018</v>
      </c>
      <c r="D1764" s="112"/>
      <c r="E1764" s="648"/>
      <c r="F1764" s="386"/>
      <c r="G1764" s="386"/>
      <c r="H1764" s="113"/>
      <c r="I1764" s="113"/>
      <c r="J1764" s="113"/>
    </row>
    <row r="1765" spans="1:11" s="50" customFormat="1" ht="25.5" outlineLevel="4">
      <c r="A1765" s="214">
        <f>A1764+1</f>
        <v>13201001</v>
      </c>
      <c r="B1765" s="359" t="s">
        <v>1022</v>
      </c>
      <c r="C1765" s="328" t="s">
        <v>1103</v>
      </c>
      <c r="D1765" s="360">
        <v>843.2</v>
      </c>
      <c r="E1765" s="61" t="s">
        <v>307</v>
      </c>
      <c r="F1765" s="391"/>
      <c r="G1765" s="391"/>
      <c r="H1765" s="330"/>
      <c r="I1765" s="330"/>
      <c r="J1765" s="330"/>
      <c r="K1765" s="49"/>
    </row>
    <row r="1766" spans="1:11" s="60" customFormat="1" ht="23.25" customHeight="1" outlineLevel="2">
      <c r="A1766" s="110">
        <f>A1764+500</f>
        <v>13201500</v>
      </c>
      <c r="B1766" s="111"/>
      <c r="C1766" s="112" t="s">
        <v>1024</v>
      </c>
      <c r="D1766" s="112"/>
      <c r="E1766" s="648"/>
      <c r="F1766" s="386"/>
      <c r="G1766" s="386"/>
      <c r="H1766" s="113"/>
      <c r="I1766" s="113"/>
      <c r="J1766" s="113"/>
    </row>
    <row r="1767" spans="1:11" s="50" customFormat="1" ht="38.25" outlineLevel="3">
      <c r="A1767" s="214">
        <f>A1766+1</f>
        <v>13201501</v>
      </c>
      <c r="B1767" s="359" t="s">
        <v>1025</v>
      </c>
      <c r="C1767" s="328" t="s">
        <v>1026</v>
      </c>
      <c r="D1767" s="360">
        <v>1265</v>
      </c>
      <c r="E1767" s="61" t="s">
        <v>26</v>
      </c>
      <c r="F1767" s="391"/>
      <c r="G1767" s="391"/>
      <c r="H1767" s="330"/>
      <c r="I1767" s="330"/>
      <c r="J1767" s="330"/>
      <c r="K1767" s="49"/>
    </row>
    <row r="1768" spans="1:11" s="202" customFormat="1" ht="25.5" outlineLevel="3">
      <c r="A1768" s="214" t="s">
        <v>2051</v>
      </c>
      <c r="B1768" s="361" t="s">
        <v>2052</v>
      </c>
      <c r="C1768" s="362" t="s">
        <v>2053</v>
      </c>
      <c r="D1768" s="360">
        <v>1</v>
      </c>
      <c r="E1768" s="61" t="s">
        <v>1021</v>
      </c>
      <c r="F1768" s="391"/>
      <c r="G1768" s="391"/>
      <c r="H1768" s="330"/>
      <c r="I1768" s="330"/>
      <c r="J1768" s="330"/>
      <c r="K1768" s="201"/>
    </row>
    <row r="1769" spans="1:11" s="60" customFormat="1" ht="23.25" customHeight="1" outlineLevel="2">
      <c r="A1769" s="110">
        <f>A1766+500</f>
        <v>13202000</v>
      </c>
      <c r="B1769" s="111"/>
      <c r="C1769" s="112" t="s">
        <v>1027</v>
      </c>
      <c r="D1769" s="112"/>
      <c r="E1769" s="648"/>
      <c r="F1769" s="386"/>
      <c r="G1769" s="386"/>
      <c r="H1769" s="113"/>
      <c r="I1769" s="113"/>
      <c r="J1769" s="113"/>
    </row>
    <row r="1770" spans="1:11" s="50" customFormat="1" ht="25.5" outlineLevel="3">
      <c r="A1770" s="3">
        <f>A1769+1</f>
        <v>13202001</v>
      </c>
      <c r="B1770" s="290" t="s">
        <v>1033</v>
      </c>
      <c r="C1770" s="100" t="s">
        <v>1034</v>
      </c>
      <c r="D1770" s="289">
        <v>8</v>
      </c>
      <c r="E1770" s="63" t="s">
        <v>13</v>
      </c>
      <c r="F1770" s="66"/>
      <c r="G1770" s="66"/>
      <c r="H1770" s="102"/>
      <c r="I1770" s="102"/>
      <c r="J1770" s="102"/>
      <c r="K1770" s="49"/>
    </row>
    <row r="1771" spans="1:11" s="60" customFormat="1" ht="23.25" customHeight="1" outlineLevel="2">
      <c r="A1771" s="206">
        <f>A1769+500</f>
        <v>13202500</v>
      </c>
      <c r="B1771" s="207"/>
      <c r="C1771" s="200" t="s">
        <v>1035</v>
      </c>
      <c r="D1771" s="200"/>
      <c r="E1771" s="663"/>
      <c r="F1771" s="392"/>
      <c r="G1771" s="392"/>
      <c r="H1771" s="208"/>
      <c r="I1771" s="208"/>
      <c r="J1771" s="208"/>
    </row>
    <row r="1772" spans="1:11" s="50" customFormat="1" ht="51" outlineLevel="3">
      <c r="A1772" s="214">
        <f>A1771+1</f>
        <v>13202501</v>
      </c>
      <c r="B1772" s="359" t="s">
        <v>1036</v>
      </c>
      <c r="C1772" s="328" t="s">
        <v>1037</v>
      </c>
      <c r="D1772" s="360">
        <v>1096</v>
      </c>
      <c r="E1772" s="61" t="s">
        <v>10</v>
      </c>
      <c r="F1772" s="391"/>
      <c r="G1772" s="391"/>
      <c r="H1772" s="330"/>
      <c r="I1772" s="330"/>
      <c r="J1772" s="330"/>
      <c r="K1772" s="49"/>
    </row>
    <row r="1773" spans="1:11" s="50" customFormat="1" ht="51" outlineLevel="3">
      <c r="A1773" s="214">
        <f t="shared" ref="A1773:A1780" si="63">A1772+1</f>
        <v>13202502</v>
      </c>
      <c r="B1773" s="359" t="s">
        <v>1104</v>
      </c>
      <c r="C1773" s="328" t="s">
        <v>1105</v>
      </c>
      <c r="D1773" s="360">
        <v>38</v>
      </c>
      <c r="E1773" s="61" t="s">
        <v>10</v>
      </c>
      <c r="F1773" s="391"/>
      <c r="G1773" s="391"/>
      <c r="H1773" s="330"/>
      <c r="I1773" s="330"/>
      <c r="J1773" s="330"/>
      <c r="K1773" s="49"/>
    </row>
    <row r="1774" spans="1:11" s="50" customFormat="1" ht="51" outlineLevel="3">
      <c r="A1774" s="214">
        <f t="shared" si="63"/>
        <v>13202503</v>
      </c>
      <c r="B1774" s="359" t="s">
        <v>1038</v>
      </c>
      <c r="C1774" s="328" t="s">
        <v>1039</v>
      </c>
      <c r="D1774" s="360">
        <v>274</v>
      </c>
      <c r="E1774" s="61" t="s">
        <v>10</v>
      </c>
      <c r="F1774" s="391"/>
      <c r="G1774" s="391"/>
      <c r="H1774" s="330"/>
      <c r="I1774" s="330"/>
      <c r="J1774" s="330"/>
      <c r="K1774" s="49"/>
    </row>
    <row r="1775" spans="1:11" s="50" customFormat="1" ht="51" outlineLevel="3">
      <c r="A1775" s="214">
        <f t="shared" si="63"/>
        <v>13202504</v>
      </c>
      <c r="B1775" s="359" t="s">
        <v>1040</v>
      </c>
      <c r="C1775" s="328" t="s">
        <v>1041</v>
      </c>
      <c r="D1775" s="360">
        <v>822</v>
      </c>
      <c r="E1775" s="61" t="s">
        <v>10</v>
      </c>
      <c r="F1775" s="391"/>
      <c r="G1775" s="391"/>
      <c r="H1775" s="330"/>
      <c r="I1775" s="330"/>
      <c r="J1775" s="330"/>
      <c r="K1775" s="49"/>
    </row>
    <row r="1776" spans="1:11" s="50" customFormat="1" ht="38.25" outlineLevel="3">
      <c r="A1776" s="214">
        <f t="shared" si="63"/>
        <v>13202505</v>
      </c>
      <c r="B1776" s="359" t="s">
        <v>1042</v>
      </c>
      <c r="C1776" s="328" t="s">
        <v>1043</v>
      </c>
      <c r="D1776" s="360">
        <v>108</v>
      </c>
      <c r="E1776" s="61" t="s">
        <v>10</v>
      </c>
      <c r="F1776" s="391"/>
      <c r="G1776" s="391"/>
      <c r="H1776" s="330"/>
      <c r="I1776" s="330"/>
      <c r="J1776" s="330"/>
      <c r="K1776" s="49"/>
    </row>
    <row r="1777" spans="1:11" s="50" customFormat="1" ht="25.5" outlineLevel="3">
      <c r="A1777" s="214">
        <f t="shared" si="63"/>
        <v>13202506</v>
      </c>
      <c r="B1777" s="359" t="s">
        <v>1044</v>
      </c>
      <c r="C1777" s="328" t="s">
        <v>1045</v>
      </c>
      <c r="D1777" s="360">
        <v>820</v>
      </c>
      <c r="E1777" s="61" t="s">
        <v>10</v>
      </c>
      <c r="F1777" s="391"/>
      <c r="G1777" s="391"/>
      <c r="H1777" s="330"/>
      <c r="I1777" s="330"/>
      <c r="J1777" s="330"/>
      <c r="K1777" s="49"/>
    </row>
    <row r="1778" spans="1:11" s="50" customFormat="1" ht="25.5" outlineLevel="3">
      <c r="A1778" s="214">
        <f t="shared" si="63"/>
        <v>13202507</v>
      </c>
      <c r="B1778" s="359" t="s">
        <v>1046</v>
      </c>
      <c r="C1778" s="328" t="s">
        <v>1047</v>
      </c>
      <c r="D1778" s="360">
        <v>108</v>
      </c>
      <c r="E1778" s="61" t="s">
        <v>10</v>
      </c>
      <c r="F1778" s="391"/>
      <c r="G1778" s="391"/>
      <c r="H1778" s="330"/>
      <c r="I1778" s="330"/>
      <c r="J1778" s="330"/>
      <c r="K1778" s="49"/>
    </row>
    <row r="1779" spans="1:11" s="50" customFormat="1" ht="25.5" outlineLevel="3">
      <c r="A1779" s="214">
        <f t="shared" si="63"/>
        <v>13202508</v>
      </c>
      <c r="B1779" s="359" t="s">
        <v>1048</v>
      </c>
      <c r="C1779" s="328" t="s">
        <v>1049</v>
      </c>
      <c r="D1779" s="360">
        <v>274</v>
      </c>
      <c r="E1779" s="61" t="s">
        <v>10</v>
      </c>
      <c r="F1779" s="391"/>
      <c r="G1779" s="391"/>
      <c r="H1779" s="330"/>
      <c r="I1779" s="330"/>
      <c r="J1779" s="330"/>
      <c r="K1779" s="49"/>
    </row>
    <row r="1780" spans="1:11" s="50" customFormat="1" ht="25.5" outlineLevel="3">
      <c r="A1780" s="3">
        <f t="shared" si="63"/>
        <v>13202509</v>
      </c>
      <c r="B1780" s="290" t="s">
        <v>1050</v>
      </c>
      <c r="C1780" s="100" t="s">
        <v>1051</v>
      </c>
      <c r="D1780" s="289">
        <v>2</v>
      </c>
      <c r="E1780" s="63" t="s">
        <v>13</v>
      </c>
      <c r="F1780" s="66"/>
      <c r="G1780" s="66"/>
      <c r="H1780" s="102"/>
      <c r="I1780" s="102"/>
      <c r="J1780" s="102"/>
      <c r="K1780" s="49"/>
    </row>
    <row r="1781" spans="1:11" s="60" customFormat="1" ht="23.25" customHeight="1" outlineLevel="2">
      <c r="A1781" s="110">
        <f>A1771+500</f>
        <v>13203000</v>
      </c>
      <c r="B1781" s="111"/>
      <c r="C1781" s="112" t="s">
        <v>1106</v>
      </c>
      <c r="D1781" s="112"/>
      <c r="E1781" s="648"/>
      <c r="F1781" s="386"/>
      <c r="G1781" s="386"/>
      <c r="H1781" s="113"/>
      <c r="I1781" s="113"/>
      <c r="J1781" s="113"/>
    </row>
    <row r="1782" spans="1:11" s="50" customFormat="1" ht="25.5" outlineLevel="3">
      <c r="A1782" s="3">
        <f>A1781+1</f>
        <v>13203001</v>
      </c>
      <c r="B1782" s="290" t="s">
        <v>1107</v>
      </c>
      <c r="C1782" s="100" t="s">
        <v>1108</v>
      </c>
      <c r="D1782" s="289">
        <v>179</v>
      </c>
      <c r="E1782" s="63" t="s">
        <v>307</v>
      </c>
      <c r="F1782" s="66"/>
      <c r="G1782" s="66"/>
      <c r="H1782" s="102"/>
      <c r="I1782" s="102"/>
      <c r="J1782" s="102"/>
      <c r="K1782" s="49"/>
    </row>
    <row r="1783" spans="1:11" s="50" customFormat="1" ht="25.5" outlineLevel="3">
      <c r="A1783" s="3">
        <f t="shared" ref="A1783:A1793" si="64">A1782+1</f>
        <v>13203002</v>
      </c>
      <c r="B1783" s="290" t="s">
        <v>1109</v>
      </c>
      <c r="C1783" s="100" t="s">
        <v>1110</v>
      </c>
      <c r="D1783" s="289">
        <v>8</v>
      </c>
      <c r="E1783" s="63" t="s">
        <v>10</v>
      </c>
      <c r="F1783" s="66"/>
      <c r="G1783" s="66"/>
      <c r="H1783" s="102"/>
      <c r="I1783" s="102"/>
      <c r="J1783" s="102"/>
      <c r="K1783" s="49"/>
    </row>
    <row r="1784" spans="1:11" s="202" customFormat="1" ht="51" outlineLevel="3">
      <c r="A1784" s="214">
        <f t="shared" si="64"/>
        <v>13203003</v>
      </c>
      <c r="B1784" s="359" t="s">
        <v>1706</v>
      </c>
      <c r="C1784" s="328" t="s">
        <v>1707</v>
      </c>
      <c r="D1784" s="360">
        <v>12.7</v>
      </c>
      <c r="E1784" s="61" t="s">
        <v>307</v>
      </c>
      <c r="F1784" s="391"/>
      <c r="G1784" s="391"/>
      <c r="H1784" s="330"/>
      <c r="I1784" s="330"/>
      <c r="J1784" s="330"/>
      <c r="K1784" s="201"/>
    </row>
    <row r="1785" spans="1:11" s="50" customFormat="1" ht="63.75" outlineLevel="3">
      <c r="A1785" s="214">
        <f t="shared" si="64"/>
        <v>13203004</v>
      </c>
      <c r="B1785" s="290" t="s">
        <v>1111</v>
      </c>
      <c r="C1785" s="100" t="s">
        <v>1112</v>
      </c>
      <c r="D1785" s="289">
        <v>280</v>
      </c>
      <c r="E1785" s="63" t="s">
        <v>307</v>
      </c>
      <c r="F1785" s="66"/>
      <c r="G1785" s="66"/>
      <c r="H1785" s="102"/>
      <c r="I1785" s="102"/>
      <c r="J1785" s="102"/>
      <c r="K1785" s="49"/>
    </row>
    <row r="1786" spans="1:11" s="50" customFormat="1" ht="63.75" outlineLevel="3">
      <c r="A1786" s="214">
        <f t="shared" si="64"/>
        <v>13203005</v>
      </c>
      <c r="B1786" s="359" t="s">
        <v>1113</v>
      </c>
      <c r="C1786" s="328" t="s">
        <v>1114</v>
      </c>
      <c r="D1786" s="360">
        <v>129.05000000000001</v>
      </c>
      <c r="E1786" s="61" t="s">
        <v>307</v>
      </c>
      <c r="F1786" s="391"/>
      <c r="G1786" s="391"/>
      <c r="H1786" s="330"/>
      <c r="I1786" s="330"/>
      <c r="J1786" s="330"/>
      <c r="K1786" s="49"/>
    </row>
    <row r="1787" spans="1:11" s="50" customFormat="1" ht="38.25" outlineLevel="3">
      <c r="A1787" s="214">
        <f t="shared" si="64"/>
        <v>13203006</v>
      </c>
      <c r="B1787" s="290" t="s">
        <v>1115</v>
      </c>
      <c r="C1787" s="100" t="s">
        <v>1116</v>
      </c>
      <c r="D1787" s="289">
        <v>20</v>
      </c>
      <c r="E1787" s="63" t="s">
        <v>13</v>
      </c>
      <c r="F1787" s="66"/>
      <c r="G1787" s="66"/>
      <c r="H1787" s="102"/>
      <c r="I1787" s="102"/>
      <c r="J1787" s="102"/>
      <c r="K1787" s="49"/>
    </row>
    <row r="1788" spans="1:11" s="50" customFormat="1" ht="51" outlineLevel="3">
      <c r="A1788" s="214">
        <f t="shared" si="64"/>
        <v>13203007</v>
      </c>
      <c r="B1788" s="359" t="s">
        <v>1117</v>
      </c>
      <c r="C1788" s="328" t="s">
        <v>1118</v>
      </c>
      <c r="D1788" s="360">
        <v>17</v>
      </c>
      <c r="E1788" s="61" t="s">
        <v>13</v>
      </c>
      <c r="F1788" s="391"/>
      <c r="G1788" s="391"/>
      <c r="H1788" s="330"/>
      <c r="I1788" s="330"/>
      <c r="J1788" s="330"/>
      <c r="K1788" s="49"/>
    </row>
    <row r="1789" spans="1:11" s="50" customFormat="1" ht="38.25" outlineLevel="3">
      <c r="A1789" s="214">
        <f t="shared" si="64"/>
        <v>13203008</v>
      </c>
      <c r="B1789" s="290" t="s">
        <v>1119</v>
      </c>
      <c r="C1789" s="100" t="s">
        <v>1120</v>
      </c>
      <c r="D1789" s="289">
        <v>120</v>
      </c>
      <c r="E1789" s="63" t="s">
        <v>13</v>
      </c>
      <c r="F1789" s="66"/>
      <c r="G1789" s="66"/>
      <c r="H1789" s="102"/>
      <c r="I1789" s="102"/>
      <c r="J1789" s="102"/>
      <c r="K1789" s="49"/>
    </row>
    <row r="1790" spans="1:11" s="50" customFormat="1" ht="51" outlineLevel="3">
      <c r="A1790" s="214">
        <f t="shared" si="64"/>
        <v>13203009</v>
      </c>
      <c r="B1790" s="359" t="s">
        <v>1121</v>
      </c>
      <c r="C1790" s="328" t="s">
        <v>1122</v>
      </c>
      <c r="D1790" s="360">
        <v>20</v>
      </c>
      <c r="E1790" s="61" t="s">
        <v>13</v>
      </c>
      <c r="F1790" s="391"/>
      <c r="G1790" s="391"/>
      <c r="H1790" s="330"/>
      <c r="I1790" s="330"/>
      <c r="J1790" s="330"/>
      <c r="K1790" s="49"/>
    </row>
    <row r="1791" spans="1:11" s="50" customFormat="1" ht="38.25" outlineLevel="3">
      <c r="A1791" s="214">
        <f t="shared" si="64"/>
        <v>13203010</v>
      </c>
      <c r="B1791" s="359" t="s">
        <v>1123</v>
      </c>
      <c r="C1791" s="328" t="s">
        <v>1124</v>
      </c>
      <c r="D1791" s="360">
        <v>17</v>
      </c>
      <c r="E1791" s="61" t="s">
        <v>13</v>
      </c>
      <c r="F1791" s="391"/>
      <c r="G1791" s="391"/>
      <c r="H1791" s="330"/>
      <c r="I1791" s="330"/>
      <c r="J1791" s="330"/>
      <c r="K1791" s="49"/>
    </row>
    <row r="1792" spans="1:11" s="202" customFormat="1" ht="25.5" outlineLevel="3">
      <c r="A1792" s="214">
        <f t="shared" si="64"/>
        <v>13203011</v>
      </c>
      <c r="B1792" s="359" t="s">
        <v>1098</v>
      </c>
      <c r="C1792" s="328" t="s">
        <v>1125</v>
      </c>
      <c r="D1792" s="360">
        <v>422.6</v>
      </c>
      <c r="E1792" s="61" t="s">
        <v>307</v>
      </c>
      <c r="F1792" s="391"/>
      <c r="G1792" s="391"/>
      <c r="H1792" s="330"/>
      <c r="I1792" s="330"/>
      <c r="J1792" s="330"/>
      <c r="K1792" s="201"/>
    </row>
    <row r="1793" spans="1:11" s="50" customFormat="1" ht="51" outlineLevel="3">
      <c r="A1793" s="214">
        <f t="shared" si="64"/>
        <v>13203012</v>
      </c>
      <c r="B1793" s="359" t="s">
        <v>1098</v>
      </c>
      <c r="C1793" s="328" t="s">
        <v>1708</v>
      </c>
      <c r="D1793" s="360">
        <v>1</v>
      </c>
      <c r="E1793" s="61" t="s">
        <v>1021</v>
      </c>
      <c r="F1793" s="391"/>
      <c r="G1793" s="391"/>
      <c r="H1793" s="330"/>
      <c r="I1793" s="330"/>
      <c r="J1793" s="330"/>
      <c r="K1793" s="49"/>
    </row>
    <row r="1794" spans="1:11" s="60" customFormat="1" ht="23.25" customHeight="1" outlineLevel="2">
      <c r="A1794" s="110">
        <f>A1776+500</f>
        <v>13203005</v>
      </c>
      <c r="B1794" s="111"/>
      <c r="C1794" s="112" t="s">
        <v>1126</v>
      </c>
      <c r="D1794" s="112"/>
      <c r="E1794" s="648"/>
      <c r="F1794" s="386"/>
      <c r="G1794" s="386"/>
      <c r="H1794" s="113"/>
      <c r="I1794" s="113"/>
      <c r="J1794" s="113"/>
    </row>
    <row r="1795" spans="1:11" s="50" customFormat="1" ht="25.5" outlineLevel="3">
      <c r="A1795" s="214">
        <f>A1794+1</f>
        <v>13203006</v>
      </c>
      <c r="B1795" s="359" t="s">
        <v>1099</v>
      </c>
      <c r="C1795" s="328" t="s">
        <v>1100</v>
      </c>
      <c r="D1795" s="360">
        <v>422.6</v>
      </c>
      <c r="E1795" s="61" t="s">
        <v>307</v>
      </c>
      <c r="F1795" s="391"/>
      <c r="G1795" s="391"/>
      <c r="H1795" s="330"/>
      <c r="I1795" s="330"/>
      <c r="J1795" s="330"/>
      <c r="K1795" s="49"/>
    </row>
    <row r="1796" spans="1:11" s="60" customFormat="1" ht="23.25" customHeight="1" outlineLevel="2">
      <c r="A1796" s="110">
        <f>A1781+500</f>
        <v>13203500</v>
      </c>
      <c r="B1796" s="111"/>
      <c r="C1796" s="112" t="s">
        <v>1127</v>
      </c>
      <c r="D1796" s="112"/>
      <c r="E1796" s="648"/>
      <c r="F1796" s="386"/>
      <c r="G1796" s="386"/>
      <c r="H1796" s="113"/>
      <c r="I1796" s="113"/>
      <c r="J1796" s="113"/>
    </row>
    <row r="1797" spans="1:11" s="50" customFormat="1" ht="51" outlineLevel="3">
      <c r="A1797" s="3">
        <f>A1796+1</f>
        <v>13203501</v>
      </c>
      <c r="B1797" s="290" t="s">
        <v>1128</v>
      </c>
      <c r="C1797" s="100" t="s">
        <v>1129</v>
      </c>
      <c r="D1797" s="289">
        <v>1</v>
      </c>
      <c r="E1797" s="63" t="s">
        <v>13</v>
      </c>
      <c r="F1797" s="66"/>
      <c r="G1797" s="66"/>
      <c r="H1797" s="102"/>
      <c r="I1797" s="102"/>
      <c r="J1797" s="102"/>
      <c r="K1797" s="49"/>
    </row>
    <row r="1798" spans="1:11" s="1" customFormat="1" ht="21" customHeight="1" outlineLevel="1">
      <c r="A1798" s="40">
        <f>A1763+100000</f>
        <v>13300000</v>
      </c>
      <c r="B1798" s="10"/>
      <c r="C1798" s="42" t="s">
        <v>1130</v>
      </c>
      <c r="D1798" s="2"/>
      <c r="E1798" s="654"/>
      <c r="F1798" s="388"/>
      <c r="G1798" s="388"/>
      <c r="H1798" s="43"/>
      <c r="I1798" s="43"/>
      <c r="J1798" s="43"/>
    </row>
    <row r="1799" spans="1:11" s="60" customFormat="1" ht="23.25" customHeight="1" outlineLevel="2">
      <c r="A1799" s="110">
        <f>A1798+1000</f>
        <v>13301000</v>
      </c>
      <c r="B1799" s="111"/>
      <c r="C1799" s="112" t="s">
        <v>1018</v>
      </c>
      <c r="D1799" s="112"/>
      <c r="E1799" s="648"/>
      <c r="F1799" s="386"/>
      <c r="G1799" s="386"/>
      <c r="H1799" s="113"/>
      <c r="I1799" s="113"/>
      <c r="J1799" s="113"/>
    </row>
    <row r="1800" spans="1:11" s="50" customFormat="1" ht="25.5" outlineLevel="3">
      <c r="A1800" s="214">
        <f>A1799+1</f>
        <v>13301001</v>
      </c>
      <c r="B1800" s="359" t="s">
        <v>1022</v>
      </c>
      <c r="C1800" s="328" t="s">
        <v>1103</v>
      </c>
      <c r="D1800" s="360">
        <v>2462</v>
      </c>
      <c r="E1800" s="61" t="s">
        <v>307</v>
      </c>
      <c r="F1800" s="391"/>
      <c r="G1800" s="391"/>
      <c r="H1800" s="330"/>
      <c r="I1800" s="330"/>
      <c r="J1800" s="330"/>
      <c r="K1800" s="49"/>
    </row>
    <row r="1801" spans="1:11" s="60" customFormat="1" ht="23.25" customHeight="1" outlineLevel="2">
      <c r="A1801" s="110">
        <f>A1799+500</f>
        <v>13301500</v>
      </c>
      <c r="B1801" s="111"/>
      <c r="C1801" s="112" t="s">
        <v>1024</v>
      </c>
      <c r="D1801" s="112"/>
      <c r="E1801" s="648"/>
      <c r="F1801" s="386"/>
      <c r="G1801" s="386"/>
      <c r="H1801" s="113"/>
      <c r="I1801" s="113"/>
      <c r="J1801" s="113"/>
    </row>
    <row r="1802" spans="1:11" s="50" customFormat="1" ht="38.25" outlineLevel="3">
      <c r="A1802" s="214">
        <f>A1801+1</f>
        <v>13301501</v>
      </c>
      <c r="B1802" s="359" t="s">
        <v>1025</v>
      </c>
      <c r="C1802" s="328" t="s">
        <v>1026</v>
      </c>
      <c r="D1802" s="360">
        <v>3079</v>
      </c>
      <c r="E1802" s="61" t="s">
        <v>26</v>
      </c>
      <c r="F1802" s="391"/>
      <c r="G1802" s="391"/>
      <c r="H1802" s="330"/>
      <c r="I1802" s="330"/>
      <c r="J1802" s="330"/>
      <c r="K1802" s="49"/>
    </row>
    <row r="1803" spans="1:11" s="60" customFormat="1" ht="23.25" customHeight="1" outlineLevel="2">
      <c r="A1803" s="110">
        <f>A1801+500</f>
        <v>13302000</v>
      </c>
      <c r="B1803" s="111"/>
      <c r="C1803" s="112" t="s">
        <v>1027</v>
      </c>
      <c r="D1803" s="112"/>
      <c r="E1803" s="648"/>
      <c r="F1803" s="386"/>
      <c r="G1803" s="386"/>
      <c r="H1803" s="113"/>
      <c r="I1803" s="113"/>
      <c r="J1803" s="113"/>
    </row>
    <row r="1804" spans="1:11" s="50" customFormat="1" ht="25.5" outlineLevel="3">
      <c r="A1804" s="3">
        <f>A1803+1</f>
        <v>13302001</v>
      </c>
      <c r="B1804" s="290" t="s">
        <v>1033</v>
      </c>
      <c r="C1804" s="100" t="s">
        <v>1034</v>
      </c>
      <c r="D1804" s="289">
        <v>25</v>
      </c>
      <c r="E1804" s="63" t="s">
        <v>13</v>
      </c>
      <c r="F1804" s="66"/>
      <c r="G1804" s="66"/>
      <c r="H1804" s="102"/>
      <c r="I1804" s="102"/>
      <c r="J1804" s="102"/>
      <c r="K1804" s="49"/>
    </row>
    <row r="1805" spans="1:11" s="60" customFormat="1" ht="23.25" customHeight="1" outlineLevel="2">
      <c r="A1805" s="110">
        <f>A1803+500</f>
        <v>13302500</v>
      </c>
      <c r="B1805" s="111"/>
      <c r="C1805" s="112" t="s">
        <v>1035</v>
      </c>
      <c r="D1805" s="112"/>
      <c r="E1805" s="648"/>
      <c r="F1805" s="386"/>
      <c r="G1805" s="386"/>
      <c r="H1805" s="113"/>
      <c r="I1805" s="113"/>
      <c r="J1805" s="113"/>
    </row>
    <row r="1806" spans="1:11" s="50" customFormat="1" ht="51" outlineLevel="3">
      <c r="A1806" s="214">
        <f>A1805+1</f>
        <v>13302501</v>
      </c>
      <c r="B1806" s="359" t="s">
        <v>1036</v>
      </c>
      <c r="C1806" s="328" t="s">
        <v>1037</v>
      </c>
      <c r="D1806" s="360">
        <v>2802</v>
      </c>
      <c r="E1806" s="61" t="s">
        <v>10</v>
      </c>
      <c r="F1806" s="391"/>
      <c r="G1806" s="391"/>
      <c r="H1806" s="330"/>
      <c r="I1806" s="330"/>
      <c r="J1806" s="330"/>
      <c r="K1806" s="49"/>
    </row>
    <row r="1807" spans="1:11" s="50" customFormat="1" ht="51" outlineLevel="3">
      <c r="A1807" s="214">
        <f t="shared" ref="A1807:A1814" si="65">A1806+1</f>
        <v>13302502</v>
      </c>
      <c r="B1807" s="359" t="s">
        <v>1104</v>
      </c>
      <c r="C1807" s="328" t="s">
        <v>1105</v>
      </c>
      <c r="D1807" s="360">
        <v>83</v>
      </c>
      <c r="E1807" s="61" t="s">
        <v>10</v>
      </c>
      <c r="F1807" s="391"/>
      <c r="G1807" s="391"/>
      <c r="H1807" s="330"/>
      <c r="I1807" s="330"/>
      <c r="J1807" s="330"/>
      <c r="K1807" s="49"/>
    </row>
    <row r="1808" spans="1:11" s="50" customFormat="1" ht="51" outlineLevel="3">
      <c r="A1808" s="214">
        <f t="shared" si="65"/>
        <v>13302503</v>
      </c>
      <c r="B1808" s="359" t="s">
        <v>1038</v>
      </c>
      <c r="C1808" s="328" t="s">
        <v>1039</v>
      </c>
      <c r="D1808" s="360">
        <v>823</v>
      </c>
      <c r="E1808" s="61" t="s">
        <v>10</v>
      </c>
      <c r="F1808" s="391"/>
      <c r="G1808" s="391"/>
      <c r="H1808" s="330"/>
      <c r="I1808" s="330"/>
      <c r="J1808" s="330"/>
      <c r="K1808" s="49"/>
    </row>
    <row r="1809" spans="1:11" s="50" customFormat="1" ht="51" outlineLevel="3">
      <c r="A1809" s="214">
        <f t="shared" si="65"/>
        <v>13302504</v>
      </c>
      <c r="B1809" s="359" t="s">
        <v>1040</v>
      </c>
      <c r="C1809" s="328" t="s">
        <v>1041</v>
      </c>
      <c r="D1809" s="360">
        <v>1169</v>
      </c>
      <c r="E1809" s="61" t="s">
        <v>10</v>
      </c>
      <c r="F1809" s="391"/>
      <c r="G1809" s="391"/>
      <c r="H1809" s="330"/>
      <c r="I1809" s="330"/>
      <c r="J1809" s="330"/>
      <c r="K1809" s="49"/>
    </row>
    <row r="1810" spans="1:11" s="50" customFormat="1" ht="38.25" outlineLevel="3">
      <c r="A1810" s="214">
        <f t="shared" si="65"/>
        <v>13302505</v>
      </c>
      <c r="B1810" s="359" t="s">
        <v>1042</v>
      </c>
      <c r="C1810" s="328" t="s">
        <v>1043</v>
      </c>
      <c r="D1810" s="360">
        <v>320</v>
      </c>
      <c r="E1810" s="61" t="s">
        <v>10</v>
      </c>
      <c r="F1810" s="391"/>
      <c r="G1810" s="391"/>
      <c r="H1810" s="330"/>
      <c r="I1810" s="330"/>
      <c r="J1810" s="330"/>
      <c r="K1810" s="49"/>
    </row>
    <row r="1811" spans="1:11" s="50" customFormat="1" ht="25.5" outlineLevel="3">
      <c r="A1811" s="214">
        <f t="shared" si="65"/>
        <v>13302506</v>
      </c>
      <c r="B1811" s="359" t="s">
        <v>1044</v>
      </c>
      <c r="C1811" s="328" t="s">
        <v>1045</v>
      </c>
      <c r="D1811" s="360">
        <v>1169</v>
      </c>
      <c r="E1811" s="61" t="s">
        <v>10</v>
      </c>
      <c r="F1811" s="391"/>
      <c r="G1811" s="391"/>
      <c r="H1811" s="330"/>
      <c r="I1811" s="330"/>
      <c r="J1811" s="330"/>
      <c r="K1811" s="49"/>
    </row>
    <row r="1812" spans="1:11" s="50" customFormat="1" ht="25.5" outlineLevel="3">
      <c r="A1812" s="214">
        <f t="shared" si="65"/>
        <v>13302507</v>
      </c>
      <c r="B1812" s="359" t="s">
        <v>1046</v>
      </c>
      <c r="C1812" s="328" t="s">
        <v>1047</v>
      </c>
      <c r="D1812" s="360">
        <v>320</v>
      </c>
      <c r="E1812" s="61" t="s">
        <v>10</v>
      </c>
      <c r="F1812" s="391"/>
      <c r="G1812" s="391"/>
      <c r="H1812" s="330"/>
      <c r="I1812" s="330"/>
      <c r="J1812" s="330"/>
      <c r="K1812" s="49"/>
    </row>
    <row r="1813" spans="1:11" s="50" customFormat="1" ht="25.5" outlineLevel="3">
      <c r="A1813" s="214">
        <f t="shared" si="65"/>
        <v>13302508</v>
      </c>
      <c r="B1813" s="359" t="s">
        <v>1048</v>
      </c>
      <c r="C1813" s="328" t="s">
        <v>1049</v>
      </c>
      <c r="D1813" s="360">
        <v>823</v>
      </c>
      <c r="E1813" s="61" t="s">
        <v>10</v>
      </c>
      <c r="F1813" s="391"/>
      <c r="G1813" s="391"/>
      <c r="H1813" s="330"/>
      <c r="I1813" s="330"/>
      <c r="J1813" s="330"/>
      <c r="K1813" s="49"/>
    </row>
    <row r="1814" spans="1:11" s="50" customFormat="1" ht="25.5" outlineLevel="3">
      <c r="A1814" s="3">
        <f t="shared" si="65"/>
        <v>13302509</v>
      </c>
      <c r="B1814" s="290" t="s">
        <v>1050</v>
      </c>
      <c r="C1814" s="100" t="s">
        <v>1051</v>
      </c>
      <c r="D1814" s="289">
        <v>4</v>
      </c>
      <c r="E1814" s="63" t="s">
        <v>13</v>
      </c>
      <c r="F1814" s="66"/>
      <c r="G1814" s="66"/>
      <c r="H1814" s="102"/>
      <c r="I1814" s="102"/>
      <c r="J1814" s="102"/>
      <c r="K1814" s="49"/>
    </row>
    <row r="1815" spans="1:11" s="60" customFormat="1" ht="23.25" customHeight="1" outlineLevel="2">
      <c r="A1815" s="110">
        <f>A1805+500</f>
        <v>13303000</v>
      </c>
      <c r="B1815" s="111"/>
      <c r="C1815" s="112" t="s">
        <v>1106</v>
      </c>
      <c r="D1815" s="112"/>
      <c r="E1815" s="648"/>
      <c r="F1815" s="386"/>
      <c r="G1815" s="386"/>
      <c r="H1815" s="113"/>
      <c r="I1815" s="113"/>
      <c r="J1815" s="113"/>
    </row>
    <row r="1816" spans="1:11" s="50" customFormat="1" ht="63.75" outlineLevel="3">
      <c r="A1816" s="214">
        <f>A1815+1</f>
        <v>13303001</v>
      </c>
      <c r="B1816" s="359" t="s">
        <v>1131</v>
      </c>
      <c r="C1816" s="328" t="s">
        <v>1132</v>
      </c>
      <c r="D1816" s="360">
        <v>81</v>
      </c>
      <c r="E1816" s="61" t="s">
        <v>307</v>
      </c>
      <c r="F1816" s="391"/>
      <c r="G1816" s="391"/>
      <c r="H1816" s="330"/>
      <c r="I1816" s="330"/>
      <c r="J1816" s="330"/>
      <c r="K1816" s="49"/>
    </row>
    <row r="1817" spans="1:11" s="50" customFormat="1" ht="63.75" outlineLevel="3">
      <c r="A1817" s="214">
        <f t="shared" ref="A1817:A1831" si="66">A1816+1</f>
        <v>13303002</v>
      </c>
      <c r="B1817" s="359" t="s">
        <v>1133</v>
      </c>
      <c r="C1817" s="328" t="s">
        <v>1134</v>
      </c>
      <c r="D1817" s="360">
        <v>321.36</v>
      </c>
      <c r="E1817" s="61" t="s">
        <v>307</v>
      </c>
      <c r="F1817" s="391"/>
      <c r="G1817" s="391"/>
      <c r="H1817" s="330"/>
      <c r="I1817" s="330"/>
      <c r="J1817" s="330"/>
      <c r="K1817" s="49"/>
    </row>
    <row r="1818" spans="1:11" s="50" customFormat="1" ht="63.75" outlineLevel="3">
      <c r="A1818" s="214">
        <f t="shared" si="66"/>
        <v>13303003</v>
      </c>
      <c r="B1818" s="359" t="s">
        <v>1135</v>
      </c>
      <c r="C1818" s="328" t="s">
        <v>1136</v>
      </c>
      <c r="D1818" s="360">
        <v>299</v>
      </c>
      <c r="E1818" s="61" t="s">
        <v>307</v>
      </c>
      <c r="F1818" s="391"/>
      <c r="G1818" s="391"/>
      <c r="H1818" s="330"/>
      <c r="I1818" s="330"/>
      <c r="J1818" s="330"/>
      <c r="K1818" s="49"/>
    </row>
    <row r="1819" spans="1:11" s="50" customFormat="1" ht="63.75" outlineLevel="3">
      <c r="A1819" s="214">
        <f t="shared" si="66"/>
        <v>13303004</v>
      </c>
      <c r="B1819" s="359" t="s">
        <v>1137</v>
      </c>
      <c r="C1819" s="328" t="s">
        <v>1138</v>
      </c>
      <c r="D1819" s="360">
        <v>511.5</v>
      </c>
      <c r="E1819" s="61" t="s">
        <v>307</v>
      </c>
      <c r="F1819" s="391"/>
      <c r="G1819" s="391"/>
      <c r="H1819" s="330"/>
      <c r="I1819" s="330"/>
      <c r="J1819" s="330"/>
      <c r="K1819" s="49"/>
    </row>
    <row r="1820" spans="1:11" s="50" customFormat="1" ht="38.25" outlineLevel="3">
      <c r="A1820" s="214">
        <f t="shared" si="66"/>
        <v>13303005</v>
      </c>
      <c r="B1820" s="359" t="s">
        <v>1139</v>
      </c>
      <c r="C1820" s="328" t="s">
        <v>1140</v>
      </c>
      <c r="D1820" s="360">
        <v>46</v>
      </c>
      <c r="E1820" s="61" t="s">
        <v>13</v>
      </c>
      <c r="F1820" s="391"/>
      <c r="G1820" s="391"/>
      <c r="H1820" s="330"/>
      <c r="I1820" s="330"/>
      <c r="J1820" s="330"/>
      <c r="K1820" s="49"/>
    </row>
    <row r="1821" spans="1:11" s="50" customFormat="1" ht="38.25" outlineLevel="3">
      <c r="A1821" s="214">
        <f t="shared" si="66"/>
        <v>13303006</v>
      </c>
      <c r="B1821" s="359" t="s">
        <v>1141</v>
      </c>
      <c r="C1821" s="328" t="s">
        <v>1142</v>
      </c>
      <c r="D1821" s="360">
        <v>17</v>
      </c>
      <c r="E1821" s="61" t="s">
        <v>13</v>
      </c>
      <c r="F1821" s="391"/>
      <c r="G1821" s="391"/>
      <c r="H1821" s="330"/>
      <c r="I1821" s="330"/>
      <c r="J1821" s="330"/>
      <c r="K1821" s="49"/>
    </row>
    <row r="1822" spans="1:11" s="50" customFormat="1" ht="38.25" outlineLevel="3">
      <c r="A1822" s="214">
        <f t="shared" si="66"/>
        <v>13303007</v>
      </c>
      <c r="B1822" s="359" t="s">
        <v>1143</v>
      </c>
      <c r="C1822" s="328" t="s">
        <v>1144</v>
      </c>
      <c r="D1822" s="360">
        <v>38</v>
      </c>
      <c r="E1822" s="61" t="s">
        <v>13</v>
      </c>
      <c r="F1822" s="391"/>
      <c r="G1822" s="391"/>
      <c r="H1822" s="330"/>
      <c r="I1822" s="330"/>
      <c r="J1822" s="330"/>
      <c r="K1822" s="49"/>
    </row>
    <row r="1823" spans="1:11" s="50" customFormat="1" ht="51" outlineLevel="3">
      <c r="A1823" s="214">
        <f t="shared" si="66"/>
        <v>13303008</v>
      </c>
      <c r="B1823" s="359" t="s">
        <v>1117</v>
      </c>
      <c r="C1823" s="328" t="s">
        <v>1118</v>
      </c>
      <c r="D1823" s="360">
        <v>10</v>
      </c>
      <c r="E1823" s="61" t="s">
        <v>13</v>
      </c>
      <c r="F1823" s="391"/>
      <c r="G1823" s="391"/>
      <c r="H1823" s="330"/>
      <c r="I1823" s="330"/>
      <c r="J1823" s="330"/>
      <c r="K1823" s="49"/>
    </row>
    <row r="1824" spans="1:11" s="50" customFormat="1" ht="38.25" outlineLevel="3">
      <c r="A1824" s="214">
        <f t="shared" si="66"/>
        <v>13303009</v>
      </c>
      <c r="B1824" s="359" t="s">
        <v>1119</v>
      </c>
      <c r="C1824" s="328" t="s">
        <v>1120</v>
      </c>
      <c r="D1824" s="360">
        <v>336</v>
      </c>
      <c r="E1824" s="61" t="s">
        <v>13</v>
      </c>
      <c r="F1824" s="391"/>
      <c r="G1824" s="391"/>
      <c r="H1824" s="330"/>
      <c r="I1824" s="330"/>
      <c r="J1824" s="330"/>
      <c r="K1824" s="49"/>
    </row>
    <row r="1825" spans="1:11" s="50" customFormat="1" ht="51" outlineLevel="3">
      <c r="A1825" s="214">
        <f t="shared" si="66"/>
        <v>13303010</v>
      </c>
      <c r="B1825" s="359" t="s">
        <v>1121</v>
      </c>
      <c r="C1825" s="328" t="s">
        <v>1145</v>
      </c>
      <c r="D1825" s="360">
        <v>47</v>
      </c>
      <c r="E1825" s="61" t="s">
        <v>13</v>
      </c>
      <c r="F1825" s="391"/>
      <c r="G1825" s="391"/>
      <c r="H1825" s="330"/>
      <c r="I1825" s="330"/>
      <c r="J1825" s="330"/>
      <c r="K1825" s="49"/>
    </row>
    <row r="1826" spans="1:11" s="50" customFormat="1" ht="51" outlineLevel="3">
      <c r="A1826" s="214">
        <f t="shared" si="66"/>
        <v>13303011</v>
      </c>
      <c r="B1826" s="359" t="s">
        <v>1146</v>
      </c>
      <c r="C1826" s="328" t="s">
        <v>1147</v>
      </c>
      <c r="D1826" s="360">
        <v>10</v>
      </c>
      <c r="E1826" s="61" t="s">
        <v>13</v>
      </c>
      <c r="F1826" s="391"/>
      <c r="G1826" s="391"/>
      <c r="H1826" s="330"/>
      <c r="I1826" s="330"/>
      <c r="J1826" s="330"/>
      <c r="K1826" s="49"/>
    </row>
    <row r="1827" spans="1:11" s="50" customFormat="1" ht="63.75" outlineLevel="3">
      <c r="A1827" s="214">
        <f t="shared" si="66"/>
        <v>13303012</v>
      </c>
      <c r="B1827" s="359" t="s">
        <v>1148</v>
      </c>
      <c r="C1827" s="328" t="s">
        <v>1149</v>
      </c>
      <c r="D1827" s="360">
        <v>38</v>
      </c>
      <c r="E1827" s="61" t="s">
        <v>13</v>
      </c>
      <c r="F1827" s="391"/>
      <c r="G1827" s="391"/>
      <c r="H1827" s="330"/>
      <c r="I1827" s="330"/>
      <c r="J1827" s="330"/>
      <c r="K1827" s="49"/>
    </row>
    <row r="1828" spans="1:11" s="50" customFormat="1" ht="51" outlineLevel="3">
      <c r="A1828" s="214">
        <f t="shared" si="66"/>
        <v>13303013</v>
      </c>
      <c r="B1828" s="359" t="s">
        <v>1150</v>
      </c>
      <c r="C1828" s="328" t="s">
        <v>1151</v>
      </c>
      <c r="D1828" s="360">
        <v>16</v>
      </c>
      <c r="E1828" s="61" t="s">
        <v>13</v>
      </c>
      <c r="F1828" s="391"/>
      <c r="G1828" s="391"/>
      <c r="H1828" s="330"/>
      <c r="I1828" s="330"/>
      <c r="J1828" s="330"/>
      <c r="K1828" s="49"/>
    </row>
    <row r="1829" spans="1:11" s="50" customFormat="1" ht="25.5" outlineLevel="3">
      <c r="A1829" s="214">
        <f t="shared" si="66"/>
        <v>13303014</v>
      </c>
      <c r="B1829" s="359" t="s">
        <v>1152</v>
      </c>
      <c r="C1829" s="328" t="s">
        <v>1153</v>
      </c>
      <c r="D1829" s="360">
        <v>1232</v>
      </c>
      <c r="E1829" s="61" t="s">
        <v>307</v>
      </c>
      <c r="F1829" s="391"/>
      <c r="G1829" s="391"/>
      <c r="H1829" s="330"/>
      <c r="I1829" s="330"/>
      <c r="J1829" s="330"/>
      <c r="K1829" s="49"/>
    </row>
    <row r="1830" spans="1:11" s="50" customFormat="1" ht="76.5" outlineLevel="3">
      <c r="A1830" s="214">
        <f t="shared" si="66"/>
        <v>13303015</v>
      </c>
      <c r="B1830" s="359" t="s">
        <v>1154</v>
      </c>
      <c r="C1830" s="328" t="s">
        <v>1155</v>
      </c>
      <c r="D1830" s="360">
        <v>2</v>
      </c>
      <c r="E1830" s="61" t="s">
        <v>13</v>
      </c>
      <c r="F1830" s="391"/>
      <c r="G1830" s="391"/>
      <c r="H1830" s="330"/>
      <c r="I1830" s="330"/>
      <c r="J1830" s="330"/>
      <c r="K1830" s="49"/>
    </row>
    <row r="1831" spans="1:11" s="50" customFormat="1" ht="76.5" outlineLevel="3">
      <c r="A1831" s="214">
        <f t="shared" si="66"/>
        <v>13303016</v>
      </c>
      <c r="B1831" s="359" t="s">
        <v>1156</v>
      </c>
      <c r="C1831" s="328" t="s">
        <v>1157</v>
      </c>
      <c r="D1831" s="360">
        <v>2</v>
      </c>
      <c r="E1831" s="61" t="s">
        <v>13</v>
      </c>
      <c r="F1831" s="391"/>
      <c r="G1831" s="391"/>
      <c r="H1831" s="330"/>
      <c r="I1831" s="330"/>
      <c r="J1831" s="330"/>
      <c r="K1831" s="49"/>
    </row>
    <row r="1832" spans="1:11" s="60" customFormat="1" ht="23.25" customHeight="1" outlineLevel="2">
      <c r="A1832" s="110">
        <f>A1815+500</f>
        <v>13303500</v>
      </c>
      <c r="B1832" s="111"/>
      <c r="C1832" s="112" t="s">
        <v>1158</v>
      </c>
      <c r="D1832" s="112"/>
      <c r="E1832" s="648"/>
      <c r="F1832" s="386"/>
      <c r="G1832" s="386"/>
      <c r="H1832" s="113"/>
      <c r="I1832" s="113"/>
      <c r="J1832" s="113"/>
    </row>
    <row r="1833" spans="1:11" s="50" customFormat="1" ht="38.25" outlineLevel="3">
      <c r="A1833" s="214">
        <f>A1832+1</f>
        <v>13303501</v>
      </c>
      <c r="B1833" s="359" t="s">
        <v>1159</v>
      </c>
      <c r="C1833" s="328" t="s">
        <v>1160</v>
      </c>
      <c r="D1833" s="360">
        <v>5</v>
      </c>
      <c r="E1833" s="61" t="s">
        <v>307</v>
      </c>
      <c r="F1833" s="391"/>
      <c r="G1833" s="391"/>
      <c r="H1833" s="330"/>
      <c r="I1833" s="330"/>
      <c r="J1833" s="330"/>
      <c r="K1833" s="49"/>
    </row>
    <row r="1834" spans="1:11" s="50" customFormat="1" ht="38.25" outlineLevel="3">
      <c r="A1834" s="214">
        <f t="shared" ref="A1834:A1839" si="67">A1833+1</f>
        <v>13303502</v>
      </c>
      <c r="B1834" s="359" t="s">
        <v>1161</v>
      </c>
      <c r="C1834" s="328" t="s">
        <v>1162</v>
      </c>
      <c r="D1834" s="360">
        <v>15.5</v>
      </c>
      <c r="E1834" s="61" t="s">
        <v>307</v>
      </c>
      <c r="F1834" s="391"/>
      <c r="G1834" s="391"/>
      <c r="H1834" s="330"/>
      <c r="I1834" s="330"/>
      <c r="J1834" s="330"/>
      <c r="K1834" s="49"/>
    </row>
    <row r="1835" spans="1:11" s="50" customFormat="1" ht="25.5" outlineLevel="3">
      <c r="A1835" s="214">
        <f t="shared" si="67"/>
        <v>13303503</v>
      </c>
      <c r="B1835" s="359" t="s">
        <v>1163</v>
      </c>
      <c r="C1835" s="328" t="s">
        <v>1164</v>
      </c>
      <c r="D1835" s="360">
        <v>77</v>
      </c>
      <c r="E1835" s="61" t="s">
        <v>307</v>
      </c>
      <c r="F1835" s="391"/>
      <c r="G1835" s="391"/>
      <c r="H1835" s="330"/>
      <c r="I1835" s="330"/>
      <c r="J1835" s="330"/>
      <c r="K1835" s="49"/>
    </row>
    <row r="1836" spans="1:11" s="50" customFormat="1" ht="25.5" outlineLevel="3">
      <c r="A1836" s="214">
        <f t="shared" si="67"/>
        <v>13303504</v>
      </c>
      <c r="B1836" s="359" t="s">
        <v>1165</v>
      </c>
      <c r="C1836" s="328" t="s">
        <v>1166</v>
      </c>
      <c r="D1836" s="360">
        <v>14</v>
      </c>
      <c r="E1836" s="61" t="s">
        <v>13</v>
      </c>
      <c r="F1836" s="391"/>
      <c r="G1836" s="391"/>
      <c r="H1836" s="330"/>
      <c r="I1836" s="330"/>
      <c r="J1836" s="330"/>
      <c r="K1836" s="49"/>
    </row>
    <row r="1837" spans="1:11" s="50" customFormat="1" ht="25.5" outlineLevel="3">
      <c r="A1837" s="214">
        <f t="shared" si="67"/>
        <v>13303505</v>
      </c>
      <c r="B1837" s="359" t="s">
        <v>1167</v>
      </c>
      <c r="C1837" s="328" t="s">
        <v>1168</v>
      </c>
      <c r="D1837" s="360">
        <v>77</v>
      </c>
      <c r="E1837" s="61" t="s">
        <v>307</v>
      </c>
      <c r="F1837" s="391"/>
      <c r="G1837" s="391"/>
      <c r="H1837" s="330"/>
      <c r="I1837" s="330"/>
      <c r="J1837" s="330"/>
      <c r="K1837" s="49"/>
    </row>
    <row r="1838" spans="1:11" s="50" customFormat="1" ht="25.5" outlineLevel="3">
      <c r="A1838" s="214">
        <f t="shared" si="67"/>
        <v>13303506</v>
      </c>
      <c r="B1838" s="359" t="s">
        <v>1099</v>
      </c>
      <c r="C1838" s="328" t="s">
        <v>1100</v>
      </c>
      <c r="D1838" s="360">
        <v>1232</v>
      </c>
      <c r="E1838" s="61" t="s">
        <v>307</v>
      </c>
      <c r="F1838" s="391"/>
      <c r="G1838" s="391"/>
      <c r="H1838" s="330"/>
      <c r="I1838" s="330"/>
      <c r="J1838" s="330"/>
      <c r="K1838" s="49"/>
    </row>
    <row r="1839" spans="1:11" s="50" customFormat="1" ht="25.5" outlineLevel="3">
      <c r="A1839" s="214">
        <f t="shared" si="67"/>
        <v>13303507</v>
      </c>
      <c r="B1839" s="359" t="s">
        <v>1101</v>
      </c>
      <c r="C1839" s="328" t="s">
        <v>1169</v>
      </c>
      <c r="D1839" s="360">
        <v>20.5</v>
      </c>
      <c r="E1839" s="61" t="s">
        <v>307</v>
      </c>
      <c r="F1839" s="391"/>
      <c r="G1839" s="391"/>
      <c r="H1839" s="330"/>
      <c r="I1839" s="330"/>
      <c r="J1839" s="330"/>
      <c r="K1839" s="49"/>
    </row>
    <row r="1840" spans="1:11" s="60" customFormat="1" ht="23.25" customHeight="1" outlineLevel="2">
      <c r="A1840" s="110">
        <f>A1820+500</f>
        <v>13303505</v>
      </c>
      <c r="B1840" s="111"/>
      <c r="C1840" s="112" t="s">
        <v>1170</v>
      </c>
      <c r="D1840" s="112"/>
      <c r="E1840" s="648"/>
      <c r="F1840" s="386"/>
      <c r="G1840" s="386"/>
      <c r="H1840" s="113"/>
      <c r="I1840" s="113"/>
      <c r="J1840" s="113"/>
    </row>
    <row r="1841" spans="1:11" s="50" customFormat="1" ht="89.25" outlineLevel="3">
      <c r="A1841" s="3">
        <f>A1840+1</f>
        <v>13303506</v>
      </c>
      <c r="B1841" s="290" t="s">
        <v>1171</v>
      </c>
      <c r="C1841" s="100" t="s">
        <v>1172</v>
      </c>
      <c r="D1841" s="289">
        <v>115.4</v>
      </c>
      <c r="E1841" s="63" t="s">
        <v>307</v>
      </c>
      <c r="F1841" s="66"/>
      <c r="G1841" s="66"/>
      <c r="H1841" s="102"/>
      <c r="I1841" s="102"/>
      <c r="J1841" s="102"/>
      <c r="K1841" s="49"/>
    </row>
    <row r="1842" spans="1:11" s="60" customFormat="1" ht="23.25" customHeight="1" outlineLevel="2">
      <c r="A1842" s="110">
        <f>A1825+500</f>
        <v>13303510</v>
      </c>
      <c r="B1842" s="111"/>
      <c r="C1842" s="112" t="s">
        <v>1127</v>
      </c>
      <c r="D1842" s="112"/>
      <c r="E1842" s="648"/>
      <c r="F1842" s="386"/>
      <c r="G1842" s="386"/>
      <c r="H1842" s="113"/>
      <c r="I1842" s="113"/>
      <c r="J1842" s="113"/>
    </row>
    <row r="1843" spans="1:11" s="50" customFormat="1" ht="63.75" outlineLevel="3">
      <c r="A1843" s="3">
        <f>A1842+1</f>
        <v>13303511</v>
      </c>
      <c r="B1843" s="290" t="s">
        <v>1173</v>
      </c>
      <c r="C1843" s="100" t="s">
        <v>1174</v>
      </c>
      <c r="D1843" s="289">
        <v>1</v>
      </c>
      <c r="E1843" s="63" t="s">
        <v>13</v>
      </c>
      <c r="F1843" s="66"/>
      <c r="G1843" s="66"/>
      <c r="H1843" s="102"/>
      <c r="I1843" s="102"/>
      <c r="J1843" s="102"/>
      <c r="K1843" s="49"/>
    </row>
    <row r="1844" spans="1:11" s="139" customFormat="1" ht="27" customHeight="1">
      <c r="A1844" s="134">
        <v>14000000</v>
      </c>
      <c r="B1844" s="135"/>
      <c r="C1844" s="136" t="s">
        <v>1175</v>
      </c>
      <c r="D1844" s="137"/>
      <c r="E1844" s="607"/>
      <c r="F1844" s="369"/>
      <c r="G1844" s="369"/>
      <c r="H1844" s="138"/>
      <c r="I1844" s="138"/>
      <c r="J1844" s="138"/>
      <c r="K1844" s="213"/>
    </row>
    <row r="1845" spans="1:11" s="1" customFormat="1" ht="21" customHeight="1" outlineLevel="1" collapsed="1">
      <c r="A1845" s="40"/>
      <c r="B1845" s="10"/>
      <c r="C1845" s="42" t="s">
        <v>1429</v>
      </c>
      <c r="D1845" s="2"/>
      <c r="E1845" s="654"/>
      <c r="F1845" s="388"/>
      <c r="G1845" s="388"/>
      <c r="H1845" s="43"/>
      <c r="I1845" s="43"/>
      <c r="J1845" s="43"/>
    </row>
    <row r="1846" spans="1:11" s="50" customFormat="1" ht="12.75" outlineLevel="1">
      <c r="A1846" s="171"/>
      <c r="B1846" s="172"/>
      <c r="C1846" s="407" t="s">
        <v>1430</v>
      </c>
      <c r="D1846" s="408"/>
      <c r="E1846" s="664"/>
      <c r="F1846" s="409"/>
      <c r="G1846" s="409"/>
      <c r="H1846" s="410"/>
      <c r="I1846" s="410"/>
      <c r="J1846" s="410"/>
      <c r="K1846" s="51"/>
    </row>
    <row r="1847" spans="1:11" s="50" customFormat="1" ht="12.75" outlineLevel="2">
      <c r="A1847" s="326"/>
      <c r="B1847" s="233"/>
      <c r="C1847" s="362" t="s">
        <v>1431</v>
      </c>
      <c r="D1847" s="411">
        <v>30</v>
      </c>
      <c r="E1847" s="665" t="s">
        <v>10</v>
      </c>
      <c r="F1847" s="412"/>
      <c r="G1847" s="412"/>
      <c r="H1847" s="413"/>
      <c r="I1847" s="413"/>
      <c r="J1847" s="413"/>
      <c r="K1847" s="49"/>
    </row>
    <row r="1848" spans="1:11" s="50" customFormat="1" ht="12.75" outlineLevel="1">
      <c r="A1848" s="171"/>
      <c r="B1848" s="172"/>
      <c r="C1848" s="407" t="s">
        <v>1432</v>
      </c>
      <c r="D1848" s="408"/>
      <c r="E1848" s="664"/>
      <c r="F1848" s="409"/>
      <c r="G1848" s="409"/>
      <c r="H1848" s="410"/>
      <c r="I1848" s="410"/>
      <c r="J1848" s="410"/>
      <c r="K1848" s="51"/>
    </row>
    <row r="1849" spans="1:11" s="50" customFormat="1" ht="12.75" outlineLevel="2">
      <c r="A1849" s="52"/>
      <c r="B1849" s="51"/>
      <c r="C1849" s="414" t="s">
        <v>1433</v>
      </c>
      <c r="D1849" s="415">
        <v>6.5</v>
      </c>
      <c r="E1849" s="666" t="s">
        <v>307</v>
      </c>
      <c r="F1849" s="72"/>
      <c r="G1849" s="72"/>
      <c r="H1849" s="416"/>
      <c r="I1849" s="416"/>
      <c r="J1849" s="416"/>
      <c r="K1849" s="49"/>
    </row>
    <row r="1850" spans="1:11" s="50" customFormat="1" ht="12.75" outlineLevel="2">
      <c r="A1850" s="52"/>
      <c r="B1850" s="51"/>
      <c r="C1850" s="414" t="s">
        <v>1434</v>
      </c>
      <c r="D1850" s="415">
        <f>77*2</f>
        <v>154</v>
      </c>
      <c r="E1850" s="666" t="s">
        <v>307</v>
      </c>
      <c r="F1850" s="72"/>
      <c r="G1850" s="72"/>
      <c r="H1850" s="416"/>
      <c r="I1850" s="416"/>
      <c r="J1850" s="416"/>
      <c r="K1850" s="49"/>
    </row>
    <row r="1851" spans="1:11" s="50" customFormat="1" ht="25.5" outlineLevel="1">
      <c r="A1851" s="171"/>
      <c r="B1851" s="172"/>
      <c r="C1851" s="407" t="s">
        <v>1437</v>
      </c>
      <c r="D1851" s="408"/>
      <c r="E1851" s="664"/>
      <c r="F1851" s="409"/>
      <c r="G1851" s="409"/>
      <c r="H1851" s="410"/>
      <c r="I1851" s="410"/>
      <c r="J1851" s="410"/>
      <c r="K1851" s="51"/>
    </row>
    <row r="1852" spans="1:11" s="50" customFormat="1" ht="12.75" outlineLevel="2">
      <c r="A1852" s="52"/>
      <c r="B1852" s="51"/>
      <c r="C1852" s="414" t="s">
        <v>1435</v>
      </c>
      <c r="D1852" s="415">
        <v>4</v>
      </c>
      <c r="E1852" s="666" t="s">
        <v>13</v>
      </c>
      <c r="F1852" s="72"/>
      <c r="G1852" s="72"/>
      <c r="H1852" s="416"/>
      <c r="I1852" s="416"/>
      <c r="J1852" s="416"/>
      <c r="K1852" s="49"/>
    </row>
    <row r="1853" spans="1:11" s="50" customFormat="1" ht="12.75" outlineLevel="1">
      <c r="A1853" s="171"/>
      <c r="B1853" s="172"/>
      <c r="C1853" s="407" t="s">
        <v>1436</v>
      </c>
      <c r="D1853" s="408"/>
      <c r="E1853" s="664"/>
      <c r="F1853" s="409"/>
      <c r="G1853" s="409"/>
      <c r="H1853" s="410"/>
      <c r="I1853" s="410"/>
      <c r="J1853" s="410"/>
      <c r="K1853" s="51"/>
    </row>
    <row r="1854" spans="1:11" s="50" customFormat="1" ht="12.75" outlineLevel="2">
      <c r="A1854" s="52"/>
      <c r="B1854" s="51"/>
      <c r="C1854" s="414" t="s">
        <v>1438</v>
      </c>
      <c r="D1854" s="415">
        <v>26</v>
      </c>
      <c r="E1854" s="666" t="s">
        <v>13</v>
      </c>
      <c r="F1854" s="72"/>
      <c r="G1854" s="72"/>
      <c r="H1854" s="416"/>
      <c r="I1854" s="416"/>
      <c r="J1854" s="416"/>
      <c r="K1854" s="49"/>
    </row>
    <row r="1855" spans="1:11" s="50" customFormat="1" ht="12.75" outlineLevel="2">
      <c r="A1855" s="52"/>
      <c r="B1855" s="51"/>
      <c r="C1855" s="414" t="s">
        <v>1439</v>
      </c>
      <c r="D1855" s="415">
        <v>4</v>
      </c>
      <c r="E1855" s="666" t="s">
        <v>13</v>
      </c>
      <c r="F1855" s="72"/>
      <c r="G1855" s="72"/>
      <c r="H1855" s="416"/>
      <c r="I1855" s="416"/>
      <c r="J1855" s="416"/>
      <c r="K1855" s="49"/>
    </row>
    <row r="1856" spans="1:11" s="50" customFormat="1" ht="12.75" outlineLevel="2">
      <c r="A1856" s="52"/>
      <c r="B1856" s="51"/>
      <c r="C1856" s="414" t="s">
        <v>1440</v>
      </c>
      <c r="D1856" s="415">
        <v>2</v>
      </c>
      <c r="E1856" s="666" t="s">
        <v>13</v>
      </c>
      <c r="F1856" s="72"/>
      <c r="G1856" s="72"/>
      <c r="H1856" s="416"/>
      <c r="I1856" s="416"/>
      <c r="J1856" s="416"/>
      <c r="K1856" s="49"/>
    </row>
    <row r="1857" spans="1:11" s="50" customFormat="1" ht="12.75" outlineLevel="2">
      <c r="A1857" s="52"/>
      <c r="B1857" s="51"/>
      <c r="C1857" s="414" t="s">
        <v>1441</v>
      </c>
      <c r="D1857" s="415">
        <v>6.5</v>
      </c>
      <c r="E1857" s="666" t="s">
        <v>307</v>
      </c>
      <c r="F1857" s="72"/>
      <c r="G1857" s="72"/>
      <c r="H1857" s="416"/>
      <c r="I1857" s="416"/>
      <c r="J1857" s="416"/>
      <c r="K1857" s="49"/>
    </row>
    <row r="1858" spans="1:11" s="1" customFormat="1" ht="21" customHeight="1" outlineLevel="1" collapsed="1">
      <c r="A1858" s="40"/>
      <c r="B1858" s="10"/>
      <c r="C1858" s="42" t="s">
        <v>1442</v>
      </c>
      <c r="D1858" s="2"/>
      <c r="E1858" s="654"/>
      <c r="F1858" s="388"/>
      <c r="G1858" s="388"/>
      <c r="H1858" s="43"/>
      <c r="I1858" s="43"/>
      <c r="J1858" s="43"/>
    </row>
    <row r="1859" spans="1:11" s="50" customFormat="1" ht="12.75" outlineLevel="1">
      <c r="A1859" s="171"/>
      <c r="B1859" s="172"/>
      <c r="C1859" s="407" t="s">
        <v>1430</v>
      </c>
      <c r="D1859" s="408"/>
      <c r="E1859" s="664"/>
      <c r="F1859" s="409"/>
      <c r="G1859" s="409"/>
      <c r="H1859" s="410"/>
      <c r="I1859" s="410"/>
      <c r="J1859" s="410"/>
      <c r="K1859" s="51"/>
    </row>
    <row r="1860" spans="1:11" s="50" customFormat="1" ht="12.75" outlineLevel="2">
      <c r="A1860" s="52"/>
      <c r="B1860" s="233"/>
      <c r="C1860" s="362" t="s">
        <v>1431</v>
      </c>
      <c r="D1860" s="411">
        <v>38</v>
      </c>
      <c r="E1860" s="665" t="s">
        <v>10</v>
      </c>
      <c r="F1860" s="412"/>
      <c r="G1860" s="412"/>
      <c r="H1860" s="413"/>
      <c r="I1860" s="413"/>
      <c r="J1860" s="413"/>
      <c r="K1860" s="49"/>
    </row>
    <row r="1861" spans="1:11" s="50" customFormat="1" ht="12.75" outlineLevel="1">
      <c r="A1861" s="171"/>
      <c r="B1861" s="172"/>
      <c r="C1861" s="407" t="s">
        <v>1432</v>
      </c>
      <c r="D1861" s="408"/>
      <c r="E1861" s="664"/>
      <c r="F1861" s="409"/>
      <c r="G1861" s="409"/>
      <c r="H1861" s="410"/>
      <c r="I1861" s="410"/>
      <c r="J1861" s="410"/>
      <c r="K1861" s="51"/>
    </row>
    <row r="1862" spans="1:11" s="50" customFormat="1" ht="12.75" outlineLevel="2">
      <c r="A1862" s="52"/>
      <c r="B1862" s="51"/>
      <c r="C1862" s="414" t="s">
        <v>1433</v>
      </c>
      <c r="D1862" s="415">
        <v>9.5</v>
      </c>
      <c r="E1862" s="666" t="s">
        <v>307</v>
      </c>
      <c r="F1862" s="72"/>
      <c r="G1862" s="72"/>
      <c r="H1862" s="416"/>
      <c r="I1862" s="416"/>
      <c r="J1862" s="416"/>
      <c r="K1862" s="49"/>
    </row>
    <row r="1863" spans="1:11" s="50" customFormat="1" ht="12.75" outlineLevel="2">
      <c r="A1863" s="52"/>
      <c r="B1863" s="51"/>
      <c r="C1863" s="414" t="s">
        <v>1434</v>
      </c>
      <c r="D1863" s="415">
        <f>95*2</f>
        <v>190</v>
      </c>
      <c r="E1863" s="666" t="s">
        <v>307</v>
      </c>
      <c r="F1863" s="72"/>
      <c r="G1863" s="72"/>
      <c r="H1863" s="416"/>
      <c r="I1863" s="416"/>
      <c r="J1863" s="416"/>
      <c r="K1863" s="49"/>
    </row>
    <row r="1864" spans="1:11" s="50" customFormat="1" ht="12.75" outlineLevel="1">
      <c r="A1864" s="171"/>
      <c r="B1864" s="172"/>
      <c r="C1864" s="407" t="s">
        <v>1443</v>
      </c>
      <c r="D1864" s="408"/>
      <c r="E1864" s="664"/>
      <c r="F1864" s="409"/>
      <c r="G1864" s="409"/>
      <c r="H1864" s="410"/>
      <c r="I1864" s="410"/>
      <c r="J1864" s="410"/>
      <c r="K1864" s="51"/>
    </row>
    <row r="1865" spans="1:11" s="50" customFormat="1" ht="12.75" outlineLevel="2">
      <c r="A1865" s="52"/>
      <c r="B1865" s="51"/>
      <c r="C1865" s="414" t="s">
        <v>1444</v>
      </c>
      <c r="D1865" s="415">
        <f>15+9</f>
        <v>24</v>
      </c>
      <c r="E1865" s="666" t="s">
        <v>26</v>
      </c>
      <c r="F1865" s="72"/>
      <c r="G1865" s="72"/>
      <c r="H1865" s="416"/>
      <c r="I1865" s="416"/>
      <c r="J1865" s="416"/>
      <c r="K1865" s="49"/>
    </row>
    <row r="1866" spans="1:11" s="50" customFormat="1" ht="25.5" outlineLevel="1">
      <c r="A1866" s="171"/>
      <c r="B1866" s="172"/>
      <c r="C1866" s="407" t="s">
        <v>1437</v>
      </c>
      <c r="D1866" s="408"/>
      <c r="E1866" s="664"/>
      <c r="F1866" s="409"/>
      <c r="G1866" s="409"/>
      <c r="H1866" s="410"/>
      <c r="I1866" s="410"/>
      <c r="J1866" s="410"/>
      <c r="K1866" s="51"/>
    </row>
    <row r="1867" spans="1:11" s="50" customFormat="1" ht="12.75" outlineLevel="2">
      <c r="A1867" s="52"/>
      <c r="B1867" s="51"/>
      <c r="C1867" s="414" t="s">
        <v>1435</v>
      </c>
      <c r="D1867" s="415">
        <v>4</v>
      </c>
      <c r="E1867" s="666" t="s">
        <v>13</v>
      </c>
      <c r="F1867" s="72"/>
      <c r="G1867" s="72"/>
      <c r="H1867" s="416"/>
      <c r="I1867" s="416"/>
      <c r="J1867" s="416"/>
      <c r="K1867" s="49"/>
    </row>
    <row r="1868" spans="1:11" s="50" customFormat="1" ht="12.75" outlineLevel="1">
      <c r="A1868" s="171"/>
      <c r="B1868" s="172"/>
      <c r="C1868" s="407" t="s">
        <v>1436</v>
      </c>
      <c r="D1868" s="408"/>
      <c r="E1868" s="664"/>
      <c r="F1868" s="409"/>
      <c r="G1868" s="409"/>
      <c r="H1868" s="410"/>
      <c r="I1868" s="410"/>
      <c r="J1868" s="410"/>
      <c r="K1868" s="51"/>
    </row>
    <row r="1869" spans="1:11" s="50" customFormat="1" ht="11.25" outlineLevel="2">
      <c r="A1869" s="52"/>
      <c r="B1869" s="51"/>
      <c r="C1869" s="53" t="s">
        <v>1438</v>
      </c>
      <c r="D1869" s="49">
        <v>32</v>
      </c>
      <c r="E1869" s="667" t="s">
        <v>13</v>
      </c>
      <c r="F1869" s="393"/>
      <c r="G1869" s="393"/>
      <c r="H1869" s="54"/>
      <c r="I1869" s="54"/>
      <c r="J1869" s="54"/>
      <c r="K1869" s="49"/>
    </row>
    <row r="1870" spans="1:11" s="50" customFormat="1" ht="11.25" outlineLevel="2">
      <c r="A1870" s="52"/>
      <c r="B1870" s="51"/>
      <c r="C1870" s="53" t="s">
        <v>1439</v>
      </c>
      <c r="D1870" s="49">
        <v>2</v>
      </c>
      <c r="E1870" s="667" t="s">
        <v>13</v>
      </c>
      <c r="F1870" s="393"/>
      <c r="G1870" s="393"/>
      <c r="H1870" s="54"/>
      <c r="I1870" s="54"/>
      <c r="J1870" s="54"/>
      <c r="K1870" s="49"/>
    </row>
    <row r="1871" spans="1:11" s="50" customFormat="1" ht="11.25" outlineLevel="2">
      <c r="A1871" s="52"/>
      <c r="B1871" s="51"/>
      <c r="C1871" s="53" t="s">
        <v>1440</v>
      </c>
      <c r="D1871" s="49">
        <v>2</v>
      </c>
      <c r="E1871" s="667" t="s">
        <v>13</v>
      </c>
      <c r="F1871" s="393"/>
      <c r="G1871" s="393"/>
      <c r="H1871" s="54"/>
      <c r="I1871" s="54"/>
      <c r="J1871" s="54"/>
      <c r="K1871" s="49"/>
    </row>
    <row r="1872" spans="1:11" s="50" customFormat="1" ht="11.25" outlineLevel="2">
      <c r="A1872" s="52"/>
      <c r="B1872" s="51"/>
      <c r="C1872" s="53" t="s">
        <v>1441</v>
      </c>
      <c r="D1872" s="49">
        <v>9.5</v>
      </c>
      <c r="E1872" s="667" t="s">
        <v>307</v>
      </c>
      <c r="F1872" s="393"/>
      <c r="G1872" s="393"/>
      <c r="H1872" s="54"/>
      <c r="I1872" s="54"/>
      <c r="J1872" s="54"/>
      <c r="K1872" s="49"/>
    </row>
    <row r="1873" spans="1:11" s="1" customFormat="1" ht="21" customHeight="1" outlineLevel="1" collapsed="1">
      <c r="A1873" s="40"/>
      <c r="B1873" s="10"/>
      <c r="C1873" s="42" t="s">
        <v>1445</v>
      </c>
      <c r="D1873" s="2"/>
      <c r="E1873" s="654"/>
      <c r="F1873" s="388"/>
      <c r="G1873" s="388"/>
      <c r="H1873" s="43"/>
      <c r="I1873" s="43"/>
      <c r="J1873" s="43"/>
    </row>
    <row r="1874" spans="1:11" s="50" customFormat="1" ht="12.75" outlineLevel="1">
      <c r="A1874" s="171"/>
      <c r="B1874" s="172"/>
      <c r="C1874" s="407" t="s">
        <v>1430</v>
      </c>
      <c r="D1874" s="408"/>
      <c r="E1874" s="664"/>
      <c r="F1874" s="409"/>
      <c r="G1874" s="409"/>
      <c r="H1874" s="410"/>
      <c r="I1874" s="410"/>
      <c r="J1874" s="410"/>
      <c r="K1874" s="51"/>
    </row>
    <row r="1875" spans="1:11" s="50" customFormat="1" ht="12.75" outlineLevel="2">
      <c r="A1875" s="52"/>
      <c r="B1875" s="233"/>
      <c r="C1875" s="362" t="s">
        <v>1431</v>
      </c>
      <c r="D1875" s="411">
        <v>8</v>
      </c>
      <c r="E1875" s="665" t="s">
        <v>10</v>
      </c>
      <c r="F1875" s="412"/>
      <c r="G1875" s="412"/>
      <c r="H1875" s="413"/>
      <c r="I1875" s="413"/>
      <c r="J1875" s="413"/>
      <c r="K1875" s="49"/>
    </row>
    <row r="1876" spans="1:11" s="50" customFormat="1" ht="12.75" outlineLevel="1">
      <c r="A1876" s="171"/>
      <c r="B1876" s="172"/>
      <c r="C1876" s="407" t="s">
        <v>1443</v>
      </c>
      <c r="D1876" s="408"/>
      <c r="E1876" s="664"/>
      <c r="F1876" s="409"/>
      <c r="G1876" s="409"/>
      <c r="H1876" s="410"/>
      <c r="I1876" s="410"/>
      <c r="J1876" s="410"/>
      <c r="K1876" s="51"/>
    </row>
    <row r="1877" spans="1:11" s="50" customFormat="1" ht="12.75" outlineLevel="2">
      <c r="A1877" s="52"/>
      <c r="B1877" s="51"/>
      <c r="C1877" s="414" t="s">
        <v>1444</v>
      </c>
      <c r="D1877" s="415">
        <v>8</v>
      </c>
      <c r="E1877" s="666" t="s">
        <v>26</v>
      </c>
      <c r="F1877" s="72"/>
      <c r="G1877" s="72"/>
      <c r="H1877" s="416"/>
      <c r="I1877" s="416"/>
      <c r="J1877" s="416"/>
      <c r="K1877" s="49"/>
    </row>
    <row r="1879" spans="1:11" s="139" customFormat="1" ht="27" customHeight="1" collapsed="1">
      <c r="A1879" s="173"/>
      <c r="B1879" s="174"/>
      <c r="C1879" s="174" t="s">
        <v>1403</v>
      </c>
      <c r="D1879" s="175"/>
      <c r="E1879" s="668"/>
      <c r="F1879" s="394"/>
      <c r="G1879" s="394"/>
      <c r="H1879" s="176"/>
      <c r="I1879" s="176"/>
      <c r="J1879" s="176"/>
    </row>
    <row r="1880" spans="1:11" ht="24.75" customHeight="1"/>
    <row r="1882" spans="1:11" s="133" customFormat="1" ht="45.75" customHeight="1">
      <c r="A1882" s="177" t="s">
        <v>1427</v>
      </c>
      <c r="B1882" s="178"/>
      <c r="C1882" s="178"/>
      <c r="D1882" s="178"/>
      <c r="E1882" s="669"/>
      <c r="F1882" s="395"/>
      <c r="G1882" s="395"/>
      <c r="H1882" s="178"/>
      <c r="I1882" s="178"/>
      <c r="J1882" s="179"/>
    </row>
    <row r="1883" spans="1:11" ht="13.5" customHeight="1"/>
    <row r="1884" spans="1:11" s="108" customFormat="1" ht="20.100000000000001" customHeight="1">
      <c r="A1884" s="105">
        <v>22000000</v>
      </c>
      <c r="B1884" s="105"/>
      <c r="C1884" s="106" t="s">
        <v>217</v>
      </c>
      <c r="D1884" s="106"/>
      <c r="E1884" s="670"/>
      <c r="F1884" s="107"/>
      <c r="G1884" s="107"/>
      <c r="H1884" s="107"/>
      <c r="I1884" s="107"/>
      <c r="J1884" s="107"/>
      <c r="K1884" s="109"/>
    </row>
    <row r="1885" spans="1:11" s="108" customFormat="1" ht="38.25" outlineLevel="1">
      <c r="A1885" s="327">
        <f>A1884+1</f>
        <v>22000001</v>
      </c>
      <c r="B1885" s="327" t="s">
        <v>1405</v>
      </c>
      <c r="C1885" s="328" t="s">
        <v>1406</v>
      </c>
      <c r="D1885" s="329">
        <v>182</v>
      </c>
      <c r="E1885" s="661" t="s">
        <v>13</v>
      </c>
      <c r="F1885" s="389"/>
      <c r="G1885" s="389"/>
      <c r="H1885" s="330"/>
      <c r="I1885" s="330"/>
      <c r="J1885" s="330"/>
      <c r="K1885" s="103"/>
    </row>
    <row r="1886" spans="1:11" s="108" customFormat="1" ht="25.5" outlineLevel="1">
      <c r="A1886" s="327">
        <f>A1885+1</f>
        <v>22000002</v>
      </c>
      <c r="B1886" s="221" t="s">
        <v>1407</v>
      </c>
      <c r="C1886" s="224" t="s">
        <v>1408</v>
      </c>
      <c r="D1886" s="222">
        <v>82</v>
      </c>
      <c r="E1886" s="610" t="s">
        <v>13</v>
      </c>
      <c r="F1886" s="223"/>
      <c r="G1886" s="223"/>
      <c r="H1886" s="330"/>
      <c r="I1886" s="330"/>
      <c r="J1886" s="330"/>
      <c r="K1886" s="103"/>
    </row>
    <row r="1887" spans="1:11" s="108" customFormat="1" ht="38.25" outlineLevel="1">
      <c r="A1887" s="99">
        <f>A1886+1</f>
        <v>22000003</v>
      </c>
      <c r="B1887" s="99" t="s">
        <v>1409</v>
      </c>
      <c r="C1887" s="100" t="s">
        <v>1410</v>
      </c>
      <c r="D1887" s="104">
        <v>462.8</v>
      </c>
      <c r="E1887" s="671" t="s">
        <v>10</v>
      </c>
      <c r="F1887" s="396"/>
      <c r="G1887" s="385"/>
      <c r="H1887" s="102"/>
      <c r="I1887" s="102"/>
      <c r="J1887" s="102"/>
      <c r="K1887" s="103"/>
    </row>
    <row r="1888" spans="1:11" s="108" customFormat="1" ht="20.100000000000001" customHeight="1">
      <c r="A1888" s="105">
        <v>23000000</v>
      </c>
      <c r="B1888" s="105"/>
      <c r="C1888" s="106" t="s">
        <v>1413</v>
      </c>
      <c r="D1888" s="106"/>
      <c r="E1888" s="670"/>
      <c r="F1888" s="107"/>
      <c r="G1888" s="107"/>
      <c r="H1888" s="107"/>
      <c r="I1888" s="107"/>
      <c r="J1888" s="107"/>
      <c r="K1888" s="109"/>
    </row>
    <row r="1889" spans="1:12" s="108" customFormat="1" ht="12.75" outlineLevel="3">
      <c r="A1889" s="417"/>
      <c r="B1889" s="417"/>
      <c r="C1889" s="418" t="s">
        <v>1414</v>
      </c>
      <c r="D1889" s="419"/>
      <c r="E1889" s="672"/>
      <c r="F1889" s="420"/>
      <c r="G1889" s="420"/>
      <c r="H1889" s="421"/>
      <c r="I1889" s="421"/>
      <c r="J1889" s="421"/>
      <c r="K1889" s="103"/>
    </row>
    <row r="1890" spans="1:12" s="108" customFormat="1" ht="63.75" outlineLevel="4">
      <c r="A1890" s="327">
        <f>A1888+1</f>
        <v>23000001</v>
      </c>
      <c r="B1890" s="327"/>
      <c r="C1890" s="328" t="s">
        <v>1976</v>
      </c>
      <c r="D1890" s="329">
        <v>140</v>
      </c>
      <c r="E1890" s="661" t="s">
        <v>307</v>
      </c>
      <c r="F1890" s="389"/>
      <c r="G1890" s="389"/>
      <c r="H1890" s="330"/>
      <c r="I1890" s="330"/>
      <c r="J1890" s="330"/>
      <c r="K1890" s="103"/>
    </row>
    <row r="1891" spans="1:12" s="108" customFormat="1" ht="63.75" outlineLevel="4">
      <c r="A1891" s="327">
        <f>A1890+1</f>
        <v>23000002</v>
      </c>
      <c r="B1891" s="327"/>
      <c r="C1891" s="328" t="s">
        <v>1977</v>
      </c>
      <c r="D1891" s="329">
        <v>630</v>
      </c>
      <c r="E1891" s="661" t="s">
        <v>307</v>
      </c>
      <c r="F1891" s="389"/>
      <c r="G1891" s="389"/>
      <c r="H1891" s="330"/>
      <c r="I1891" s="330"/>
      <c r="J1891" s="330"/>
      <c r="K1891" s="103"/>
    </row>
    <row r="1892" spans="1:12" s="108" customFormat="1" ht="63.75" outlineLevel="4">
      <c r="A1892" s="327">
        <f t="shared" ref="A1892:A1934" si="68">A1891+1</f>
        <v>23000003</v>
      </c>
      <c r="B1892" s="327"/>
      <c r="C1892" s="328" t="s">
        <v>1978</v>
      </c>
      <c r="D1892" s="329">
        <v>1580</v>
      </c>
      <c r="E1892" s="661" t="s">
        <v>307</v>
      </c>
      <c r="F1892" s="389"/>
      <c r="G1892" s="389"/>
      <c r="H1892" s="330"/>
      <c r="I1892" s="330"/>
      <c r="J1892" s="330"/>
      <c r="K1892" s="103"/>
    </row>
    <row r="1893" spans="1:12" s="108" customFormat="1" ht="63.75" outlineLevel="4">
      <c r="A1893" s="327">
        <f t="shared" si="68"/>
        <v>23000004</v>
      </c>
      <c r="B1893" s="327"/>
      <c r="C1893" s="328" t="s">
        <v>1979</v>
      </c>
      <c r="D1893" s="329">
        <v>440</v>
      </c>
      <c r="E1893" s="661" t="s">
        <v>307</v>
      </c>
      <c r="F1893" s="389"/>
      <c r="G1893" s="389"/>
      <c r="H1893" s="330"/>
      <c r="I1893" s="330"/>
      <c r="J1893" s="330"/>
      <c r="K1893" s="103"/>
    </row>
    <row r="1894" spans="1:12" s="108" customFormat="1" ht="63.75" outlineLevel="4">
      <c r="A1894" s="327">
        <f t="shared" si="68"/>
        <v>23000005</v>
      </c>
      <c r="B1894" s="327"/>
      <c r="C1894" s="328" t="s">
        <v>1980</v>
      </c>
      <c r="D1894" s="329">
        <v>580</v>
      </c>
      <c r="E1894" s="661" t="s">
        <v>307</v>
      </c>
      <c r="F1894" s="389"/>
      <c r="G1894" s="389"/>
      <c r="H1894" s="330"/>
      <c r="I1894" s="330"/>
      <c r="J1894" s="330"/>
      <c r="K1894" s="103"/>
    </row>
    <row r="1895" spans="1:12" s="108" customFormat="1" ht="63.75" outlineLevel="4">
      <c r="A1895" s="327">
        <f t="shared" si="68"/>
        <v>23000006</v>
      </c>
      <c r="B1895" s="327"/>
      <c r="C1895" s="328" t="s">
        <v>1981</v>
      </c>
      <c r="D1895" s="329">
        <v>770</v>
      </c>
      <c r="E1895" s="661" t="s">
        <v>307</v>
      </c>
      <c r="F1895" s="389"/>
      <c r="G1895" s="389"/>
      <c r="H1895" s="330"/>
      <c r="I1895" s="330"/>
      <c r="J1895" s="330"/>
      <c r="K1895" s="103"/>
    </row>
    <row r="1896" spans="1:12" s="108" customFormat="1" ht="63.75" outlineLevel="4">
      <c r="A1896" s="327">
        <f t="shared" si="68"/>
        <v>23000007</v>
      </c>
      <c r="B1896" s="327"/>
      <c r="C1896" s="328" t="s">
        <v>1982</v>
      </c>
      <c r="D1896" s="329">
        <v>670</v>
      </c>
      <c r="E1896" s="661" t="s">
        <v>307</v>
      </c>
      <c r="F1896" s="389"/>
      <c r="G1896" s="389"/>
      <c r="H1896" s="330"/>
      <c r="I1896" s="330"/>
      <c r="J1896" s="330"/>
      <c r="K1896" s="103"/>
    </row>
    <row r="1897" spans="1:12" s="108" customFormat="1" ht="63.75" outlineLevel="4">
      <c r="A1897" s="327">
        <f t="shared" si="68"/>
        <v>23000008</v>
      </c>
      <c r="B1897" s="327"/>
      <c r="C1897" s="328" t="s">
        <v>1983</v>
      </c>
      <c r="D1897" s="329">
        <v>1200</v>
      </c>
      <c r="E1897" s="661" t="s">
        <v>307</v>
      </c>
      <c r="F1897" s="389"/>
      <c r="G1897" s="389"/>
      <c r="H1897" s="330"/>
      <c r="I1897" s="330"/>
      <c r="J1897" s="330"/>
      <c r="K1897" s="103"/>
    </row>
    <row r="1898" spans="1:12" s="108" customFormat="1" ht="63.75" outlineLevel="4">
      <c r="A1898" s="327">
        <f t="shared" si="68"/>
        <v>23000009</v>
      </c>
      <c r="B1898" s="327"/>
      <c r="C1898" s="328" t="s">
        <v>1984</v>
      </c>
      <c r="D1898" s="329">
        <v>285</v>
      </c>
      <c r="E1898" s="661" t="s">
        <v>307</v>
      </c>
      <c r="F1898" s="389"/>
      <c r="G1898" s="389"/>
      <c r="H1898" s="330"/>
      <c r="I1898" s="330"/>
      <c r="J1898" s="330"/>
      <c r="K1898" s="103"/>
    </row>
    <row r="1899" spans="1:12" s="108" customFormat="1" ht="63.75" outlineLevel="4">
      <c r="A1899" s="564">
        <f t="shared" si="68"/>
        <v>23000010</v>
      </c>
      <c r="B1899" s="564"/>
      <c r="C1899" s="565" t="s">
        <v>2533</v>
      </c>
      <c r="D1899" s="566">
        <v>210</v>
      </c>
      <c r="E1899" s="673" t="s">
        <v>307</v>
      </c>
      <c r="F1899" s="567"/>
      <c r="G1899" s="567"/>
      <c r="H1899" s="568"/>
      <c r="I1899" s="568"/>
      <c r="J1899" s="568"/>
      <c r="K1899" s="707" t="s">
        <v>2534</v>
      </c>
      <c r="L1899" s="699"/>
    </row>
    <row r="1900" spans="1:12" s="108" customFormat="1" ht="63.75" outlineLevel="4">
      <c r="A1900" s="564">
        <f t="shared" si="68"/>
        <v>23000011</v>
      </c>
      <c r="B1900" s="564"/>
      <c r="C1900" s="565" t="s">
        <v>2535</v>
      </c>
      <c r="D1900" s="566">
        <v>235</v>
      </c>
      <c r="E1900" s="673" t="s">
        <v>307</v>
      </c>
      <c r="F1900" s="567"/>
      <c r="G1900" s="567"/>
      <c r="H1900" s="568"/>
      <c r="I1900" s="568"/>
      <c r="J1900" s="568"/>
      <c r="K1900" s="707"/>
      <c r="L1900" s="699"/>
    </row>
    <row r="1901" spans="1:12" s="108" customFormat="1" ht="63.75" outlineLevel="4">
      <c r="A1901" s="564">
        <f t="shared" si="68"/>
        <v>23000012</v>
      </c>
      <c r="B1901" s="564"/>
      <c r="C1901" s="565" t="s">
        <v>2536</v>
      </c>
      <c r="D1901" s="566">
        <v>130</v>
      </c>
      <c r="E1901" s="673" t="s">
        <v>307</v>
      </c>
      <c r="F1901" s="567"/>
      <c r="G1901" s="567"/>
      <c r="H1901" s="568"/>
      <c r="I1901" s="568"/>
      <c r="J1901" s="568"/>
      <c r="K1901" s="707"/>
      <c r="L1901" s="699"/>
    </row>
    <row r="1902" spans="1:12" s="108" customFormat="1" ht="51" outlineLevel="4">
      <c r="A1902" s="327">
        <f t="shared" si="68"/>
        <v>23000013</v>
      </c>
      <c r="B1902" s="327"/>
      <c r="C1902" s="328" t="s">
        <v>1415</v>
      </c>
      <c r="D1902" s="329">
        <v>6870</v>
      </c>
      <c r="E1902" s="661" t="s">
        <v>307</v>
      </c>
      <c r="F1902" s="389"/>
      <c r="G1902" s="389"/>
      <c r="H1902" s="330"/>
      <c r="I1902" s="330"/>
      <c r="J1902" s="330"/>
      <c r="K1902" s="103"/>
    </row>
    <row r="1903" spans="1:12" s="108" customFormat="1" ht="25.5" outlineLevel="4">
      <c r="A1903" s="327">
        <f t="shared" si="68"/>
        <v>23000014</v>
      </c>
      <c r="B1903" s="327"/>
      <c r="C1903" s="328" t="s">
        <v>1416</v>
      </c>
      <c r="D1903" s="329">
        <v>726</v>
      </c>
      <c r="E1903" s="661" t="s">
        <v>26</v>
      </c>
      <c r="F1903" s="389"/>
      <c r="G1903" s="389"/>
      <c r="H1903" s="330"/>
      <c r="I1903" s="330"/>
      <c r="J1903" s="330"/>
      <c r="K1903" s="103"/>
    </row>
    <row r="1904" spans="1:12" s="108" customFormat="1" ht="63.75" outlineLevel="4">
      <c r="A1904" s="327">
        <f t="shared" si="68"/>
        <v>23000015</v>
      </c>
      <c r="B1904" s="327"/>
      <c r="C1904" s="328" t="s">
        <v>1417</v>
      </c>
      <c r="D1904" s="329">
        <v>6870</v>
      </c>
      <c r="E1904" s="661" t="s">
        <v>307</v>
      </c>
      <c r="F1904" s="389"/>
      <c r="G1904" s="389"/>
      <c r="H1904" s="330"/>
      <c r="I1904" s="330"/>
      <c r="J1904" s="330"/>
      <c r="K1904" s="103"/>
    </row>
    <row r="1905" spans="1:11" s="108" customFormat="1" ht="25.5" outlineLevel="4">
      <c r="A1905" s="327">
        <f t="shared" si="68"/>
        <v>23000016</v>
      </c>
      <c r="B1905" s="327"/>
      <c r="C1905" s="328" t="s">
        <v>1418</v>
      </c>
      <c r="D1905" s="329">
        <v>726</v>
      </c>
      <c r="E1905" s="661" t="s">
        <v>26</v>
      </c>
      <c r="F1905" s="389"/>
      <c r="G1905" s="389"/>
      <c r="H1905" s="330"/>
      <c r="I1905" s="330"/>
      <c r="J1905" s="330"/>
      <c r="K1905" s="103"/>
    </row>
    <row r="1906" spans="1:11" s="108" customFormat="1" ht="63.75" outlineLevel="4">
      <c r="A1906" s="327">
        <f t="shared" si="68"/>
        <v>23000017</v>
      </c>
      <c r="B1906" s="327"/>
      <c r="C1906" s="328" t="s">
        <v>1419</v>
      </c>
      <c r="D1906" s="329">
        <v>6870</v>
      </c>
      <c r="E1906" s="661" t="s">
        <v>307</v>
      </c>
      <c r="F1906" s="389"/>
      <c r="G1906" s="389"/>
      <c r="H1906" s="330"/>
      <c r="I1906" s="330"/>
      <c r="J1906" s="330"/>
      <c r="K1906" s="103"/>
    </row>
    <row r="1907" spans="1:11" s="108" customFormat="1" ht="63.75" outlineLevel="4">
      <c r="A1907" s="327">
        <f t="shared" si="68"/>
        <v>23000018</v>
      </c>
      <c r="B1907" s="327"/>
      <c r="C1907" s="328" t="s">
        <v>1420</v>
      </c>
      <c r="D1907" s="329">
        <v>726</v>
      </c>
      <c r="E1907" s="661" t="s">
        <v>26</v>
      </c>
      <c r="F1907" s="389"/>
      <c r="G1907" s="389"/>
      <c r="H1907" s="330"/>
      <c r="I1907" s="330"/>
      <c r="J1907" s="330"/>
      <c r="K1907" s="103"/>
    </row>
    <row r="1908" spans="1:11" s="108" customFormat="1" ht="76.5" outlineLevel="4">
      <c r="A1908" s="327">
        <f t="shared" si="68"/>
        <v>23000019</v>
      </c>
      <c r="B1908" s="327"/>
      <c r="C1908" s="328" t="s">
        <v>1989</v>
      </c>
      <c r="D1908" s="329">
        <v>140</v>
      </c>
      <c r="E1908" s="661" t="s">
        <v>307</v>
      </c>
      <c r="F1908" s="389"/>
      <c r="G1908" s="389"/>
      <c r="H1908" s="330"/>
      <c r="I1908" s="330"/>
      <c r="J1908" s="330"/>
      <c r="K1908" s="103"/>
    </row>
    <row r="1909" spans="1:11" s="108" customFormat="1" ht="76.5" outlineLevel="4">
      <c r="A1909" s="327">
        <f t="shared" si="68"/>
        <v>23000020</v>
      </c>
      <c r="B1909" s="327"/>
      <c r="C1909" s="328" t="s">
        <v>1985</v>
      </c>
      <c r="D1909" s="329">
        <v>630</v>
      </c>
      <c r="E1909" s="661" t="s">
        <v>307</v>
      </c>
      <c r="F1909" s="389"/>
      <c r="G1909" s="389"/>
      <c r="H1909" s="330"/>
      <c r="I1909" s="330"/>
      <c r="J1909" s="330"/>
      <c r="K1909" s="103"/>
    </row>
    <row r="1910" spans="1:11" s="108" customFormat="1" ht="76.5" outlineLevel="4">
      <c r="A1910" s="327">
        <f t="shared" si="68"/>
        <v>23000021</v>
      </c>
      <c r="B1910" s="327"/>
      <c r="C1910" s="328" t="s">
        <v>1986</v>
      </c>
      <c r="D1910" s="329">
        <v>1555</v>
      </c>
      <c r="E1910" s="661" t="s">
        <v>307</v>
      </c>
      <c r="F1910" s="389"/>
      <c r="G1910" s="389"/>
      <c r="H1910" s="330"/>
      <c r="I1910" s="330"/>
      <c r="J1910" s="330"/>
      <c r="K1910" s="103"/>
    </row>
    <row r="1911" spans="1:11" s="108" customFormat="1" ht="76.5" outlineLevel="4">
      <c r="A1911" s="327">
        <f t="shared" si="68"/>
        <v>23000022</v>
      </c>
      <c r="B1911" s="327"/>
      <c r="C1911" s="328" t="s">
        <v>1987</v>
      </c>
      <c r="D1911" s="329">
        <v>440</v>
      </c>
      <c r="E1911" s="661" t="s">
        <v>307</v>
      </c>
      <c r="F1911" s="389"/>
      <c r="G1911" s="389"/>
      <c r="H1911" s="330"/>
      <c r="I1911" s="330"/>
      <c r="J1911" s="330"/>
      <c r="K1911" s="103"/>
    </row>
    <row r="1912" spans="1:11" s="108" customFormat="1" ht="76.5" outlineLevel="4">
      <c r="A1912" s="327">
        <f t="shared" si="68"/>
        <v>23000023</v>
      </c>
      <c r="B1912" s="327"/>
      <c r="C1912" s="328" t="s">
        <v>1988</v>
      </c>
      <c r="D1912" s="329">
        <v>515</v>
      </c>
      <c r="E1912" s="661" t="s">
        <v>307</v>
      </c>
      <c r="F1912" s="389"/>
      <c r="G1912" s="389"/>
      <c r="H1912" s="330"/>
      <c r="I1912" s="330"/>
      <c r="J1912" s="330"/>
      <c r="K1912" s="103"/>
    </row>
    <row r="1913" spans="1:11" s="108" customFormat="1" ht="89.25" outlineLevel="4">
      <c r="A1913" s="327">
        <f t="shared" si="68"/>
        <v>23000024</v>
      </c>
      <c r="B1913" s="327"/>
      <c r="C1913" s="328" t="s">
        <v>1994</v>
      </c>
      <c r="D1913" s="329">
        <v>630</v>
      </c>
      <c r="E1913" s="661" t="s">
        <v>307</v>
      </c>
      <c r="F1913" s="389"/>
      <c r="G1913" s="389"/>
      <c r="H1913" s="330"/>
      <c r="I1913" s="330"/>
      <c r="J1913" s="330"/>
      <c r="K1913" s="103"/>
    </row>
    <row r="1914" spans="1:11" s="108" customFormat="1" ht="76.5" outlineLevel="4">
      <c r="A1914" s="327">
        <f t="shared" si="68"/>
        <v>23000025</v>
      </c>
      <c r="B1914" s="327"/>
      <c r="C1914" s="328" t="s">
        <v>1990</v>
      </c>
      <c r="D1914" s="329">
        <v>620</v>
      </c>
      <c r="E1914" s="661" t="s">
        <v>307</v>
      </c>
      <c r="F1914" s="389"/>
      <c r="G1914" s="389"/>
      <c r="H1914" s="330"/>
      <c r="I1914" s="330"/>
      <c r="J1914" s="330"/>
      <c r="K1914" s="103"/>
    </row>
    <row r="1915" spans="1:11" s="108" customFormat="1" ht="76.5" outlineLevel="4">
      <c r="A1915" s="327">
        <f t="shared" si="68"/>
        <v>23000026</v>
      </c>
      <c r="B1915" s="327"/>
      <c r="C1915" s="328" t="s">
        <v>1991</v>
      </c>
      <c r="D1915" s="329">
        <v>1115</v>
      </c>
      <c r="E1915" s="661" t="s">
        <v>307</v>
      </c>
      <c r="F1915" s="389"/>
      <c r="G1915" s="389"/>
      <c r="H1915" s="330"/>
      <c r="I1915" s="330"/>
      <c r="J1915" s="330"/>
      <c r="K1915" s="103"/>
    </row>
    <row r="1916" spans="1:11" s="108" customFormat="1" ht="76.5" outlineLevel="4">
      <c r="A1916" s="327">
        <f t="shared" si="68"/>
        <v>23000027</v>
      </c>
      <c r="B1916" s="327"/>
      <c r="C1916" s="328" t="s">
        <v>1992</v>
      </c>
      <c r="D1916" s="329">
        <v>130</v>
      </c>
      <c r="E1916" s="661" t="s">
        <v>307</v>
      </c>
      <c r="F1916" s="389"/>
      <c r="G1916" s="389"/>
      <c r="H1916" s="330"/>
      <c r="I1916" s="330"/>
      <c r="J1916" s="330"/>
      <c r="K1916" s="103"/>
    </row>
    <row r="1917" spans="1:11" s="108" customFormat="1" ht="76.5" outlineLevel="4">
      <c r="A1917" s="327">
        <f t="shared" si="68"/>
        <v>23000028</v>
      </c>
      <c r="B1917" s="327"/>
      <c r="C1917" s="328" t="s">
        <v>1993</v>
      </c>
      <c r="D1917" s="329">
        <v>55</v>
      </c>
      <c r="E1917" s="661" t="s">
        <v>307</v>
      </c>
      <c r="F1917" s="389"/>
      <c r="G1917" s="389"/>
      <c r="H1917" s="330"/>
      <c r="I1917" s="330"/>
      <c r="J1917" s="330"/>
      <c r="K1917" s="103"/>
    </row>
    <row r="1918" spans="1:11" s="108" customFormat="1" ht="76.5" outlineLevel="4">
      <c r="A1918" s="327">
        <f t="shared" si="68"/>
        <v>23000029</v>
      </c>
      <c r="B1918" s="327"/>
      <c r="C1918" s="328" t="s">
        <v>1996</v>
      </c>
      <c r="D1918" s="329">
        <v>25</v>
      </c>
      <c r="E1918" s="661" t="s">
        <v>307</v>
      </c>
      <c r="F1918" s="389"/>
      <c r="G1918" s="389"/>
      <c r="H1918" s="330"/>
      <c r="I1918" s="330"/>
      <c r="J1918" s="330"/>
      <c r="K1918" s="103"/>
    </row>
    <row r="1919" spans="1:11" s="108" customFormat="1" ht="76.5" outlineLevel="4">
      <c r="A1919" s="327">
        <f t="shared" si="68"/>
        <v>23000030</v>
      </c>
      <c r="B1919" s="327"/>
      <c r="C1919" s="328" t="s">
        <v>1995</v>
      </c>
      <c r="D1919" s="329">
        <v>65</v>
      </c>
      <c r="E1919" s="661" t="s">
        <v>307</v>
      </c>
      <c r="F1919" s="389"/>
      <c r="G1919" s="389"/>
      <c r="H1919" s="330"/>
      <c r="I1919" s="330"/>
      <c r="J1919" s="330"/>
      <c r="K1919" s="103"/>
    </row>
    <row r="1920" spans="1:11" s="108" customFormat="1" ht="76.5" outlineLevel="4">
      <c r="A1920" s="327">
        <f t="shared" si="68"/>
        <v>23000031</v>
      </c>
      <c r="B1920" s="327"/>
      <c r="C1920" s="328" t="s">
        <v>1997</v>
      </c>
      <c r="D1920" s="329">
        <v>140</v>
      </c>
      <c r="E1920" s="661" t="s">
        <v>307</v>
      </c>
      <c r="F1920" s="389"/>
      <c r="G1920" s="389"/>
      <c r="H1920" s="330"/>
      <c r="I1920" s="330"/>
      <c r="J1920" s="330"/>
      <c r="K1920" s="103"/>
    </row>
    <row r="1921" spans="1:12" s="108" customFormat="1" ht="76.5" outlineLevel="4">
      <c r="A1921" s="327">
        <f t="shared" si="68"/>
        <v>23000032</v>
      </c>
      <c r="B1921" s="327"/>
      <c r="C1921" s="328" t="s">
        <v>1998</v>
      </c>
      <c r="D1921" s="329">
        <v>50</v>
      </c>
      <c r="E1921" s="661" t="s">
        <v>307</v>
      </c>
      <c r="F1921" s="389"/>
      <c r="G1921" s="389"/>
      <c r="H1921" s="330"/>
      <c r="I1921" s="330"/>
      <c r="J1921" s="330"/>
      <c r="K1921" s="103"/>
    </row>
    <row r="1922" spans="1:12" s="108" customFormat="1" ht="76.5" outlineLevel="4">
      <c r="A1922" s="327">
        <f t="shared" si="68"/>
        <v>23000033</v>
      </c>
      <c r="B1922" s="327"/>
      <c r="C1922" s="328" t="s">
        <v>1999</v>
      </c>
      <c r="D1922" s="329">
        <v>85</v>
      </c>
      <c r="E1922" s="661" t="s">
        <v>307</v>
      </c>
      <c r="F1922" s="389"/>
      <c r="G1922" s="389"/>
      <c r="H1922" s="330"/>
      <c r="I1922" s="330"/>
      <c r="J1922" s="330"/>
      <c r="K1922" s="103"/>
    </row>
    <row r="1923" spans="1:12" s="108" customFormat="1" ht="76.5" outlineLevel="4">
      <c r="A1923" s="327">
        <f t="shared" si="68"/>
        <v>23000034</v>
      </c>
      <c r="B1923" s="327"/>
      <c r="C1923" s="328" t="s">
        <v>2000</v>
      </c>
      <c r="D1923" s="329">
        <v>155</v>
      </c>
      <c r="E1923" s="661" t="s">
        <v>307</v>
      </c>
      <c r="F1923" s="389"/>
      <c r="G1923" s="389"/>
      <c r="H1923" s="330"/>
      <c r="I1923" s="330"/>
      <c r="J1923" s="330"/>
      <c r="K1923" s="103"/>
    </row>
    <row r="1924" spans="1:12" s="108" customFormat="1" ht="76.5" outlineLevel="4">
      <c r="A1924" s="327">
        <f t="shared" si="68"/>
        <v>23000035</v>
      </c>
      <c r="B1924" s="327"/>
      <c r="C1924" s="328" t="s">
        <v>2001</v>
      </c>
      <c r="D1924" s="329">
        <v>155</v>
      </c>
      <c r="E1924" s="661" t="s">
        <v>307</v>
      </c>
      <c r="F1924" s="389"/>
      <c r="G1924" s="389"/>
      <c r="H1924" s="330"/>
      <c r="I1924" s="330"/>
      <c r="J1924" s="330"/>
      <c r="K1924" s="103"/>
    </row>
    <row r="1925" spans="1:12" s="108" customFormat="1" ht="76.5" outlineLevel="4">
      <c r="A1925" s="327">
        <f t="shared" si="68"/>
        <v>23000036</v>
      </c>
      <c r="B1925" s="327"/>
      <c r="C1925" s="328" t="s">
        <v>2002</v>
      </c>
      <c r="D1925" s="329">
        <v>235</v>
      </c>
      <c r="E1925" s="661" t="s">
        <v>307</v>
      </c>
      <c r="F1925" s="389"/>
      <c r="G1925" s="389"/>
      <c r="H1925" s="330"/>
      <c r="I1925" s="330"/>
      <c r="J1925" s="330"/>
      <c r="K1925" s="103"/>
    </row>
    <row r="1926" spans="1:12" s="108" customFormat="1" ht="76.5" outlineLevel="4">
      <c r="A1926" s="327">
        <f t="shared" si="68"/>
        <v>23000037</v>
      </c>
      <c r="B1926" s="327"/>
      <c r="C1926" s="328" t="s">
        <v>2003</v>
      </c>
      <c r="D1926" s="329">
        <v>130</v>
      </c>
      <c r="E1926" s="661" t="s">
        <v>307</v>
      </c>
      <c r="F1926" s="389"/>
      <c r="G1926" s="389"/>
      <c r="H1926" s="330"/>
      <c r="I1926" s="330"/>
      <c r="J1926" s="330"/>
      <c r="K1926" s="103"/>
    </row>
    <row r="1927" spans="1:12" s="108" customFormat="1" ht="76.5" outlineLevel="4">
      <c r="A1927" s="564">
        <f t="shared" si="68"/>
        <v>23000038</v>
      </c>
      <c r="B1927" s="564"/>
      <c r="C1927" s="565" t="s">
        <v>2522</v>
      </c>
      <c r="D1927" s="566">
        <v>2</v>
      </c>
      <c r="E1927" s="673" t="s">
        <v>13</v>
      </c>
      <c r="F1927" s="567"/>
      <c r="G1927" s="567"/>
      <c r="H1927" s="568"/>
      <c r="I1927" s="568"/>
      <c r="J1927" s="568"/>
      <c r="K1927" s="569" t="s">
        <v>2520</v>
      </c>
      <c r="L1927" s="699"/>
    </row>
    <row r="1928" spans="1:12" s="108" customFormat="1" ht="38.25" outlineLevel="4">
      <c r="A1928" s="327">
        <f t="shared" si="68"/>
        <v>23000039</v>
      </c>
      <c r="B1928" s="327"/>
      <c r="C1928" s="328" t="s">
        <v>1421</v>
      </c>
      <c r="D1928" s="329">
        <v>2</v>
      </c>
      <c r="E1928" s="661" t="s">
        <v>13</v>
      </c>
      <c r="F1928" s="389"/>
      <c r="G1928" s="389"/>
      <c r="H1928" s="330"/>
      <c r="I1928" s="330"/>
      <c r="J1928" s="330"/>
      <c r="K1928" s="103"/>
    </row>
    <row r="1929" spans="1:12" s="108" customFormat="1" ht="12.75" outlineLevel="4">
      <c r="A1929" s="327">
        <f t="shared" si="68"/>
        <v>23000040</v>
      </c>
      <c r="B1929" s="327"/>
      <c r="C1929" s="225" t="s">
        <v>1422</v>
      </c>
      <c r="D1929" s="126">
        <v>20</v>
      </c>
      <c r="E1929" s="628" t="s">
        <v>13</v>
      </c>
      <c r="F1929" s="145"/>
      <c r="G1929" s="145"/>
      <c r="H1929" s="330"/>
      <c r="I1929" s="330"/>
      <c r="J1929" s="330"/>
      <c r="K1929" s="103"/>
    </row>
    <row r="1930" spans="1:12" s="108" customFormat="1" ht="76.5" outlineLevel="4">
      <c r="A1930" s="327">
        <f t="shared" si="68"/>
        <v>23000041</v>
      </c>
      <c r="B1930" s="327"/>
      <c r="C1930" s="225" t="s">
        <v>2005</v>
      </c>
      <c r="D1930" s="126">
        <v>11</v>
      </c>
      <c r="E1930" s="628" t="s">
        <v>13</v>
      </c>
      <c r="F1930" s="145"/>
      <c r="G1930" s="145"/>
      <c r="H1930" s="330"/>
      <c r="I1930" s="330"/>
      <c r="J1930" s="330"/>
      <c r="K1930" s="103"/>
    </row>
    <row r="1931" spans="1:12" s="108" customFormat="1" ht="76.5" outlineLevel="4">
      <c r="A1931" s="327">
        <f t="shared" si="68"/>
        <v>23000042</v>
      </c>
      <c r="B1931" s="327"/>
      <c r="C1931" s="225" t="s">
        <v>2004</v>
      </c>
      <c r="D1931" s="126">
        <v>114</v>
      </c>
      <c r="E1931" s="628" t="s">
        <v>13</v>
      </c>
      <c r="F1931" s="145"/>
      <c r="G1931" s="145"/>
      <c r="H1931" s="330"/>
      <c r="I1931" s="330"/>
      <c r="J1931" s="330"/>
      <c r="K1931" s="103"/>
    </row>
    <row r="1932" spans="1:12" s="108" customFormat="1" ht="25.5" outlineLevel="4">
      <c r="A1932" s="327">
        <f t="shared" si="68"/>
        <v>23000043</v>
      </c>
      <c r="B1932" s="327"/>
      <c r="C1932" s="225" t="s">
        <v>1423</v>
      </c>
      <c r="D1932" s="126">
        <v>125</v>
      </c>
      <c r="E1932" s="628" t="s">
        <v>13</v>
      </c>
      <c r="F1932" s="145"/>
      <c r="G1932" s="145"/>
      <c r="H1932" s="330"/>
      <c r="I1932" s="330"/>
      <c r="J1932" s="330"/>
      <c r="K1932" s="103"/>
    </row>
    <row r="1933" spans="1:12" s="108" customFormat="1" ht="102" outlineLevel="4">
      <c r="A1933" s="327">
        <f t="shared" si="68"/>
        <v>23000044</v>
      </c>
      <c r="B1933" s="327"/>
      <c r="C1933" s="22" t="s">
        <v>1424</v>
      </c>
      <c r="D1933" s="126">
        <v>1</v>
      </c>
      <c r="E1933" s="628" t="s">
        <v>13</v>
      </c>
      <c r="F1933" s="145"/>
      <c r="G1933" s="145"/>
      <c r="H1933" s="330"/>
      <c r="I1933" s="330"/>
      <c r="J1933" s="330"/>
      <c r="K1933" s="103"/>
    </row>
    <row r="1934" spans="1:12" s="108" customFormat="1" ht="12.75" outlineLevel="4">
      <c r="A1934" s="99">
        <f t="shared" si="68"/>
        <v>23000045</v>
      </c>
      <c r="B1934" s="99"/>
      <c r="C1934" s="19" t="s">
        <v>1425</v>
      </c>
      <c r="D1934" s="126">
        <v>1</v>
      </c>
      <c r="E1934" s="628" t="s">
        <v>13</v>
      </c>
      <c r="F1934" s="145"/>
      <c r="G1934" s="145"/>
      <c r="H1934" s="102"/>
      <c r="I1934" s="102"/>
      <c r="J1934" s="102"/>
      <c r="K1934" s="103"/>
    </row>
    <row r="1935" spans="1:12" s="108" customFormat="1" ht="20.100000000000001" customHeight="1">
      <c r="A1935" s="105">
        <v>24000000</v>
      </c>
      <c r="B1935" s="105"/>
      <c r="C1935" s="106" t="s">
        <v>1426</v>
      </c>
      <c r="D1935" s="106"/>
      <c r="E1935" s="670"/>
      <c r="F1935" s="107"/>
      <c r="G1935" s="107"/>
      <c r="H1935" s="107"/>
      <c r="I1935" s="107"/>
      <c r="J1935" s="107"/>
      <c r="K1935" s="109"/>
    </row>
    <row r="1936" spans="1:12" s="323" customFormat="1" ht="12.75" outlineLevel="3">
      <c r="A1936" s="292"/>
      <c r="B1936" s="291"/>
      <c r="C1936" s="295" t="s">
        <v>2353</v>
      </c>
      <c r="D1936" s="288"/>
      <c r="E1936" s="674"/>
      <c r="F1936" s="397"/>
      <c r="G1936" s="397"/>
      <c r="H1936" s="297"/>
      <c r="I1936" s="297"/>
      <c r="J1936" s="297"/>
      <c r="K1936" s="103"/>
    </row>
    <row r="1937" spans="1:11" s="240" customFormat="1" ht="25.5" outlineLevel="4">
      <c r="A1937" s="278">
        <f>A1935+1</f>
        <v>24000001</v>
      </c>
      <c r="B1937" s="283"/>
      <c r="C1937" s="284" t="s">
        <v>2171</v>
      </c>
      <c r="D1937" s="285">
        <v>118</v>
      </c>
      <c r="E1937" s="619" t="s">
        <v>13</v>
      </c>
      <c r="F1937" s="286"/>
      <c r="G1937" s="286"/>
      <c r="H1937" s="286"/>
      <c r="I1937" s="286"/>
      <c r="J1937" s="286"/>
    </row>
    <row r="1938" spans="1:11" s="240" customFormat="1" ht="25.5" outlineLevel="4">
      <c r="A1938" s="278">
        <f t="shared" ref="A1938:A1939" si="69">A1937+1</f>
        <v>24000002</v>
      </c>
      <c r="B1938" s="283"/>
      <c r="C1938" s="284" t="s">
        <v>2173</v>
      </c>
      <c r="D1938" s="285">
        <v>2</v>
      </c>
      <c r="E1938" s="619" t="s">
        <v>13</v>
      </c>
      <c r="F1938" s="286"/>
      <c r="G1938" s="286"/>
      <c r="H1938" s="286"/>
      <c r="I1938" s="286"/>
      <c r="J1938" s="286"/>
    </row>
    <row r="1939" spans="1:11" s="240" customFormat="1" ht="25.5" outlineLevel="4">
      <c r="A1939" s="278">
        <f t="shared" si="69"/>
        <v>24000003</v>
      </c>
      <c r="B1939" s="283"/>
      <c r="C1939" s="284" t="s">
        <v>2174</v>
      </c>
      <c r="D1939" s="285">
        <v>32</v>
      </c>
      <c r="E1939" s="619" t="s">
        <v>13</v>
      </c>
      <c r="F1939" s="286"/>
      <c r="G1939" s="286"/>
      <c r="H1939" s="286"/>
      <c r="I1939" s="286"/>
      <c r="J1939" s="286"/>
    </row>
    <row r="1940" spans="1:11" s="108" customFormat="1" ht="12.75" outlineLevel="3">
      <c r="A1940" s="292"/>
      <c r="B1940" s="291"/>
      <c r="C1940" s="295" t="s">
        <v>2351</v>
      </c>
      <c r="D1940" s="288"/>
      <c r="E1940" s="674"/>
      <c r="F1940" s="397"/>
      <c r="G1940" s="397"/>
      <c r="H1940" s="297"/>
      <c r="I1940" s="297"/>
      <c r="J1940" s="297"/>
      <c r="K1940" s="103"/>
    </row>
    <row r="1941" spans="1:11" s="323" customFormat="1" ht="60" outlineLevel="4">
      <c r="A1941" s="278">
        <f>A1939+1</f>
        <v>24000004</v>
      </c>
      <c r="B1941" s="212"/>
      <c r="C1941" s="317" t="s">
        <v>2352</v>
      </c>
      <c r="D1941" s="101">
        <v>195</v>
      </c>
      <c r="E1941" s="619" t="s">
        <v>13</v>
      </c>
      <c r="F1941" s="385"/>
      <c r="G1941" s="286"/>
      <c r="H1941" s="286"/>
      <c r="I1941" s="286"/>
      <c r="J1941" s="286"/>
      <c r="K1941" s="103"/>
    </row>
    <row r="1942" spans="1:11" s="323" customFormat="1" ht="72" outlineLevel="4">
      <c r="A1942" s="278">
        <f>A1941+1</f>
        <v>24000005</v>
      </c>
      <c r="B1942" s="212"/>
      <c r="C1942" s="319" t="s">
        <v>2357</v>
      </c>
      <c r="D1942" s="101">
        <v>3</v>
      </c>
      <c r="E1942" s="619" t="s">
        <v>13</v>
      </c>
      <c r="F1942" s="385"/>
      <c r="G1942" s="286"/>
      <c r="H1942" s="286"/>
      <c r="I1942" s="286"/>
      <c r="J1942" s="286"/>
      <c r="K1942" s="103"/>
    </row>
    <row r="1943" spans="1:11" s="323" customFormat="1" ht="12.75" outlineLevel="4">
      <c r="A1943" s="278">
        <f t="shared" ref="A1943:A1945" si="70">A1942+1</f>
        <v>24000006</v>
      </c>
      <c r="B1943" s="212"/>
      <c r="C1943" s="318" t="s">
        <v>2354</v>
      </c>
      <c r="D1943" s="101">
        <v>1</v>
      </c>
      <c r="E1943" s="660" t="s">
        <v>11</v>
      </c>
      <c r="F1943" s="385"/>
      <c r="G1943" s="286"/>
      <c r="H1943" s="286"/>
      <c r="I1943" s="286"/>
      <c r="J1943" s="286"/>
      <c r="K1943" s="103"/>
    </row>
    <row r="1944" spans="1:11" s="323" customFormat="1" ht="36" outlineLevel="4">
      <c r="A1944" s="278">
        <f t="shared" si="70"/>
        <v>24000007</v>
      </c>
      <c r="B1944" s="212"/>
      <c r="C1944" s="314" t="s">
        <v>2355</v>
      </c>
      <c r="D1944" s="101">
        <v>1</v>
      </c>
      <c r="E1944" s="660" t="s">
        <v>11</v>
      </c>
      <c r="F1944" s="385"/>
      <c r="G1944" s="286"/>
      <c r="H1944" s="286"/>
      <c r="I1944" s="286"/>
      <c r="J1944" s="286"/>
      <c r="K1944" s="103"/>
    </row>
    <row r="1945" spans="1:11" s="323" customFormat="1" ht="24" outlineLevel="4">
      <c r="A1945" s="278">
        <f t="shared" si="70"/>
        <v>24000008</v>
      </c>
      <c r="B1945" s="212"/>
      <c r="C1945" s="317" t="s">
        <v>2356</v>
      </c>
      <c r="D1945" s="101">
        <v>1</v>
      </c>
      <c r="E1945" s="660" t="s">
        <v>11</v>
      </c>
      <c r="F1945" s="385"/>
      <c r="G1945" s="286"/>
      <c r="H1945" s="286"/>
      <c r="I1945" s="286"/>
      <c r="J1945" s="286"/>
      <c r="K1945" s="103"/>
    </row>
    <row r="1946" spans="1:11" s="323" customFormat="1" ht="12.75" outlineLevel="3">
      <c r="A1946" s="292"/>
      <c r="B1946" s="291"/>
      <c r="C1946" s="295" t="s">
        <v>2358</v>
      </c>
      <c r="D1946" s="288"/>
      <c r="E1946" s="674"/>
      <c r="F1946" s="397"/>
      <c r="G1946" s="397"/>
      <c r="H1946" s="297"/>
      <c r="I1946" s="297"/>
      <c r="J1946" s="297"/>
      <c r="K1946" s="103"/>
    </row>
    <row r="1947" spans="1:11" s="323" customFormat="1" ht="25.5" outlineLevel="4">
      <c r="A1947" s="278">
        <f>A1945+1</f>
        <v>24000009</v>
      </c>
      <c r="B1947" s="212"/>
      <c r="C1947" s="325" t="s">
        <v>2359</v>
      </c>
      <c r="D1947" s="101">
        <v>3</v>
      </c>
      <c r="E1947" s="619" t="s">
        <v>13</v>
      </c>
      <c r="F1947" s="385"/>
      <c r="G1947" s="286"/>
      <c r="H1947" s="286"/>
      <c r="I1947" s="286"/>
      <c r="J1947" s="286"/>
      <c r="K1947" s="103"/>
    </row>
    <row r="1948" spans="1:11" s="108" customFormat="1" ht="20.100000000000001" customHeight="1">
      <c r="A1948" s="105">
        <v>26000000</v>
      </c>
      <c r="B1948" s="105"/>
      <c r="C1948" s="106" t="s">
        <v>797</v>
      </c>
      <c r="D1948" s="106"/>
      <c r="E1948" s="670"/>
      <c r="F1948" s="107"/>
      <c r="G1948" s="107"/>
      <c r="H1948" s="107"/>
      <c r="I1948" s="107"/>
      <c r="J1948" s="107"/>
      <c r="K1948" s="109"/>
    </row>
    <row r="1949" spans="1:11" s="108" customFormat="1" ht="12.75" outlineLevel="3">
      <c r="A1949" s="292"/>
      <c r="B1949" s="291"/>
      <c r="C1949" s="295" t="s">
        <v>2271</v>
      </c>
      <c r="D1949" s="288"/>
      <c r="E1949" s="674"/>
      <c r="F1949" s="397"/>
      <c r="G1949" s="397"/>
      <c r="H1949" s="297"/>
      <c r="I1949" s="297"/>
      <c r="J1949" s="297"/>
      <c r="K1949" s="293"/>
    </row>
    <row r="1950" spans="1:11" s="108" customFormat="1" ht="12.75" outlineLevel="4">
      <c r="A1950" s="278"/>
      <c r="B1950" s="212"/>
      <c r="C1950" s="296" t="s">
        <v>2259</v>
      </c>
      <c r="D1950" s="294"/>
      <c r="E1950" s="675"/>
      <c r="F1950" s="398"/>
      <c r="G1950" s="405"/>
      <c r="H1950" s="297"/>
      <c r="I1950" s="297"/>
      <c r="J1950" s="297"/>
      <c r="K1950" s="103"/>
    </row>
    <row r="1951" spans="1:11" s="108" customFormat="1" ht="12.75" outlineLevel="4">
      <c r="A1951" s="278">
        <f>A1948+1</f>
        <v>26000001</v>
      </c>
      <c r="B1951" s="212"/>
      <c r="C1951" s="284" t="s">
        <v>2260</v>
      </c>
      <c r="D1951" s="289">
        <v>3</v>
      </c>
      <c r="E1951" s="63" t="s">
        <v>13</v>
      </c>
      <c r="F1951" s="385"/>
      <c r="G1951" s="387"/>
      <c r="H1951" s="286"/>
      <c r="I1951" s="286"/>
      <c r="J1951" s="286"/>
      <c r="K1951" s="103"/>
    </row>
    <row r="1952" spans="1:11" s="108" customFormat="1" ht="12.75" outlineLevel="4">
      <c r="A1952" s="278">
        <f t="shared" ref="A1952:A1970" si="71">A1951+1</f>
        <v>26000002</v>
      </c>
      <c r="B1952" s="212"/>
      <c r="C1952" s="284" t="s">
        <v>2261</v>
      </c>
      <c r="D1952" s="289">
        <v>40</v>
      </c>
      <c r="E1952" s="63" t="s">
        <v>13</v>
      </c>
      <c r="F1952" s="385"/>
      <c r="G1952" s="387"/>
      <c r="H1952" s="286"/>
      <c r="I1952" s="286"/>
      <c r="J1952" s="286"/>
      <c r="K1952" s="103"/>
    </row>
    <row r="1953" spans="1:11" s="108" customFormat="1" ht="12.75" outlineLevel="4">
      <c r="A1953" s="278"/>
      <c r="B1953" s="212"/>
      <c r="C1953" s="296" t="s">
        <v>2262</v>
      </c>
      <c r="D1953" s="287"/>
      <c r="E1953" s="676"/>
      <c r="F1953" s="399"/>
      <c r="G1953" s="399"/>
      <c r="H1953" s="297"/>
      <c r="I1953" s="297"/>
      <c r="J1953" s="297"/>
      <c r="K1953" s="103"/>
    </row>
    <row r="1954" spans="1:11" s="108" customFormat="1" ht="12.75" outlineLevel="4">
      <c r="A1954" s="278">
        <f>A1952+1</f>
        <v>26000003</v>
      </c>
      <c r="B1954" s="212"/>
      <c r="C1954" s="100" t="s">
        <v>2260</v>
      </c>
      <c r="D1954" s="289">
        <v>3</v>
      </c>
      <c r="E1954" s="63" t="s">
        <v>13</v>
      </c>
      <c r="F1954" s="385"/>
      <c r="G1954" s="387"/>
      <c r="H1954" s="286"/>
      <c r="I1954" s="286"/>
      <c r="J1954" s="286"/>
      <c r="K1954" s="103"/>
    </row>
    <row r="1955" spans="1:11" s="108" customFormat="1" ht="12.75" outlineLevel="4">
      <c r="A1955" s="278">
        <f t="shared" si="71"/>
        <v>26000004</v>
      </c>
      <c r="B1955" s="212"/>
      <c r="C1955" s="100" t="s">
        <v>2261</v>
      </c>
      <c r="D1955" s="289">
        <v>46</v>
      </c>
      <c r="E1955" s="63" t="s">
        <v>13</v>
      </c>
      <c r="F1955" s="385"/>
      <c r="G1955" s="387"/>
      <c r="H1955" s="286"/>
      <c r="I1955" s="286"/>
      <c r="J1955" s="286"/>
      <c r="K1955" s="103"/>
    </row>
    <row r="1956" spans="1:11" s="108" customFormat="1" ht="12.75" outlineLevel="4">
      <c r="A1956" s="278"/>
      <c r="B1956" s="212"/>
      <c r="C1956" s="296" t="s">
        <v>2263</v>
      </c>
      <c r="D1956" s="287"/>
      <c r="E1956" s="676"/>
      <c r="F1956" s="399"/>
      <c r="G1956" s="399"/>
      <c r="H1956" s="297"/>
      <c r="I1956" s="297"/>
      <c r="J1956" s="297"/>
      <c r="K1956" s="103"/>
    </row>
    <row r="1957" spans="1:11" s="108" customFormat="1" ht="12.75" outlineLevel="4">
      <c r="A1957" s="278">
        <f>A1955+1</f>
        <v>26000005</v>
      </c>
      <c r="B1957" s="212"/>
      <c r="C1957" s="100" t="s">
        <v>2260</v>
      </c>
      <c r="D1957" s="289">
        <v>13</v>
      </c>
      <c r="E1957" s="63" t="s">
        <v>13</v>
      </c>
      <c r="F1957" s="385"/>
      <c r="G1957" s="387"/>
      <c r="H1957" s="286"/>
      <c r="I1957" s="286"/>
      <c r="J1957" s="286"/>
      <c r="K1957" s="103"/>
    </row>
    <row r="1958" spans="1:11" s="108" customFormat="1" ht="12.75" outlineLevel="4">
      <c r="A1958" s="278">
        <f t="shared" si="71"/>
        <v>26000006</v>
      </c>
      <c r="B1958" s="212"/>
      <c r="C1958" s="100" t="s">
        <v>2264</v>
      </c>
      <c r="D1958" s="289">
        <v>11</v>
      </c>
      <c r="E1958" s="63" t="s">
        <v>13</v>
      </c>
      <c r="F1958" s="385"/>
      <c r="G1958" s="387"/>
      <c r="H1958" s="286"/>
      <c r="I1958" s="286"/>
      <c r="J1958" s="286"/>
      <c r="K1958" s="103"/>
    </row>
    <row r="1959" spans="1:11" s="108" customFormat="1" ht="12.75" outlineLevel="4">
      <c r="A1959" s="278">
        <f t="shared" si="71"/>
        <v>26000007</v>
      </c>
      <c r="B1959" s="212"/>
      <c r="C1959" s="100" t="s">
        <v>2261</v>
      </c>
      <c r="D1959" s="289">
        <v>38</v>
      </c>
      <c r="E1959" s="63" t="s">
        <v>13</v>
      </c>
      <c r="F1959" s="385"/>
      <c r="G1959" s="387"/>
      <c r="H1959" s="286"/>
      <c r="I1959" s="286"/>
      <c r="J1959" s="286"/>
      <c r="K1959" s="103"/>
    </row>
    <row r="1960" spans="1:11" s="108" customFormat="1" ht="12.75" outlineLevel="4">
      <c r="A1960" s="278"/>
      <c r="B1960" s="212"/>
      <c r="C1960" s="296" t="s">
        <v>2265</v>
      </c>
      <c r="D1960" s="287"/>
      <c r="E1960" s="676"/>
      <c r="F1960" s="399"/>
      <c r="G1960" s="399"/>
      <c r="H1960" s="297"/>
      <c r="I1960" s="297"/>
      <c r="J1960" s="297"/>
      <c r="K1960" s="103"/>
    </row>
    <row r="1961" spans="1:11" s="108" customFormat="1" ht="12.75" outlineLevel="4">
      <c r="A1961" s="278">
        <f>A1959+1</f>
        <v>26000008</v>
      </c>
      <c r="B1961" s="212"/>
      <c r="C1961" s="100" t="s">
        <v>2260</v>
      </c>
      <c r="D1961" s="289">
        <v>17</v>
      </c>
      <c r="E1961" s="63" t="s">
        <v>13</v>
      </c>
      <c r="F1961" s="385"/>
      <c r="G1961" s="387"/>
      <c r="H1961" s="286"/>
      <c r="I1961" s="286"/>
      <c r="J1961" s="286"/>
      <c r="K1961" s="103"/>
    </row>
    <row r="1962" spans="1:11" s="108" customFormat="1" ht="12.75" outlineLevel="4">
      <c r="A1962" s="278">
        <f t="shared" si="71"/>
        <v>26000009</v>
      </c>
      <c r="B1962" s="212"/>
      <c r="C1962" s="100" t="s">
        <v>2264</v>
      </c>
      <c r="D1962" s="289">
        <v>13</v>
      </c>
      <c r="E1962" s="63" t="s">
        <v>13</v>
      </c>
      <c r="F1962" s="385"/>
      <c r="G1962" s="387"/>
      <c r="H1962" s="286"/>
      <c r="I1962" s="286"/>
      <c r="J1962" s="286"/>
      <c r="K1962" s="103"/>
    </row>
    <row r="1963" spans="1:11" s="108" customFormat="1" ht="12.75" outlineLevel="4">
      <c r="A1963" s="278">
        <f t="shared" si="71"/>
        <v>26000010</v>
      </c>
      <c r="B1963" s="212"/>
      <c r="C1963" s="100" t="s">
        <v>2261</v>
      </c>
      <c r="D1963" s="289">
        <v>44</v>
      </c>
      <c r="E1963" s="63" t="s">
        <v>13</v>
      </c>
      <c r="F1963" s="385"/>
      <c r="G1963" s="387"/>
      <c r="H1963" s="286"/>
      <c r="I1963" s="286"/>
      <c r="J1963" s="286"/>
      <c r="K1963" s="103"/>
    </row>
    <row r="1964" spans="1:11" s="108" customFormat="1" ht="12.75" outlineLevel="4">
      <c r="A1964" s="278"/>
      <c r="B1964" s="212"/>
      <c r="C1964" s="296" t="s">
        <v>2266</v>
      </c>
      <c r="D1964" s="287"/>
      <c r="E1964" s="676"/>
      <c r="F1964" s="399"/>
      <c r="G1964" s="399"/>
      <c r="H1964" s="297"/>
      <c r="I1964" s="297"/>
      <c r="J1964" s="297"/>
      <c r="K1964" s="103"/>
    </row>
    <row r="1965" spans="1:11" s="108" customFormat="1" ht="12.75" outlineLevel="4">
      <c r="A1965" s="278">
        <f>A1963+1</f>
        <v>26000011</v>
      </c>
      <c r="B1965" s="212"/>
      <c r="C1965" s="100" t="s">
        <v>2260</v>
      </c>
      <c r="D1965" s="289">
        <v>3</v>
      </c>
      <c r="E1965" s="63" t="s">
        <v>13</v>
      </c>
      <c r="F1965" s="385"/>
      <c r="G1965" s="387"/>
      <c r="H1965" s="286"/>
      <c r="I1965" s="286"/>
      <c r="J1965" s="286"/>
      <c r="K1965" s="103"/>
    </row>
    <row r="1966" spans="1:11" s="108" customFormat="1" ht="12.75" outlineLevel="4">
      <c r="A1966" s="278">
        <f t="shared" si="71"/>
        <v>26000012</v>
      </c>
      <c r="B1966" s="212"/>
      <c r="C1966" s="100" t="s">
        <v>2261</v>
      </c>
      <c r="D1966" s="289">
        <v>46</v>
      </c>
      <c r="E1966" s="63" t="s">
        <v>13</v>
      </c>
      <c r="F1966" s="385"/>
      <c r="G1966" s="387"/>
      <c r="H1966" s="286"/>
      <c r="I1966" s="286"/>
      <c r="J1966" s="286"/>
      <c r="K1966" s="103"/>
    </row>
    <row r="1967" spans="1:11" s="108" customFormat="1" ht="12.75" outlineLevel="4">
      <c r="A1967" s="278"/>
      <c r="B1967" s="212"/>
      <c r="C1967" s="296" t="s">
        <v>2259</v>
      </c>
      <c r="D1967" s="287"/>
      <c r="E1967" s="676"/>
      <c r="F1967" s="399"/>
      <c r="G1967" s="399"/>
      <c r="H1967" s="297"/>
      <c r="I1967" s="297"/>
      <c r="J1967" s="297"/>
      <c r="K1967" s="103"/>
    </row>
    <row r="1968" spans="1:11" s="108" customFormat="1" ht="12.75" outlineLevel="4">
      <c r="A1968" s="278">
        <f>A1966+1</f>
        <v>26000013</v>
      </c>
      <c r="B1968" s="212"/>
      <c r="C1968" s="100" t="s">
        <v>2260</v>
      </c>
      <c r="D1968" s="289">
        <v>3</v>
      </c>
      <c r="E1968" s="63" t="s">
        <v>13</v>
      </c>
      <c r="F1968" s="385"/>
      <c r="G1968" s="387"/>
      <c r="H1968" s="286"/>
      <c r="I1968" s="286"/>
      <c r="J1968" s="286"/>
      <c r="K1968" s="103"/>
    </row>
    <row r="1969" spans="1:11" s="108" customFormat="1" ht="12.75" outlineLevel="4">
      <c r="A1969" s="278">
        <f t="shared" si="71"/>
        <v>26000014</v>
      </c>
      <c r="B1969" s="212"/>
      <c r="C1969" s="100" t="s">
        <v>2261</v>
      </c>
      <c r="D1969" s="289">
        <v>52</v>
      </c>
      <c r="E1969" s="63" t="s">
        <v>13</v>
      </c>
      <c r="F1969" s="385"/>
      <c r="G1969" s="387"/>
      <c r="H1969" s="286"/>
      <c r="I1969" s="286"/>
      <c r="J1969" s="286"/>
      <c r="K1969" s="103"/>
    </row>
    <row r="1970" spans="1:11" s="108" customFormat="1" ht="12.75" outlineLevel="4">
      <c r="A1970" s="278">
        <f t="shared" si="71"/>
        <v>26000015</v>
      </c>
      <c r="B1970" s="212"/>
      <c r="C1970" s="100" t="s">
        <v>2267</v>
      </c>
      <c r="D1970" s="289">
        <v>1</v>
      </c>
      <c r="E1970" s="63" t="s">
        <v>13</v>
      </c>
      <c r="F1970" s="385"/>
      <c r="G1970" s="387"/>
      <c r="H1970" s="286"/>
      <c r="I1970" s="286"/>
      <c r="J1970" s="286"/>
      <c r="K1970" s="103"/>
    </row>
    <row r="1971" spans="1:11" s="108" customFormat="1" ht="12.75" outlineLevel="3">
      <c r="A1971" s="292"/>
      <c r="B1971" s="291"/>
      <c r="C1971" s="295" t="s">
        <v>2272</v>
      </c>
      <c r="D1971" s="288"/>
      <c r="E1971" s="674"/>
      <c r="F1971" s="397"/>
      <c r="G1971" s="397"/>
      <c r="H1971" s="297"/>
      <c r="I1971" s="297"/>
      <c r="J1971" s="297"/>
      <c r="K1971" s="103"/>
    </row>
    <row r="1972" spans="1:11" s="108" customFormat="1" ht="12.75" outlineLevel="4">
      <c r="A1972" s="212"/>
      <c r="B1972" s="212"/>
      <c r="C1972" s="296" t="s">
        <v>2259</v>
      </c>
      <c r="D1972" s="294"/>
      <c r="E1972" s="675"/>
      <c r="F1972" s="398"/>
      <c r="G1972" s="405"/>
      <c r="H1972" s="297"/>
      <c r="I1972" s="297"/>
      <c r="J1972" s="297"/>
      <c r="K1972" s="103"/>
    </row>
    <row r="1973" spans="1:11" s="108" customFormat="1" ht="63.75" outlineLevel="4">
      <c r="A1973" s="212"/>
      <c r="B1973" s="212"/>
      <c r="C1973" s="100" t="s">
        <v>2268</v>
      </c>
      <c r="D1973" s="289">
        <v>19</v>
      </c>
      <c r="E1973" s="63" t="s">
        <v>13</v>
      </c>
      <c r="F1973" s="385"/>
      <c r="G1973" s="385"/>
      <c r="H1973" s="286"/>
      <c r="I1973" s="286"/>
      <c r="J1973" s="286"/>
      <c r="K1973" s="103"/>
    </row>
    <row r="1974" spans="1:11" s="108" customFormat="1" ht="25.5" outlineLevel="4">
      <c r="A1974" s="212"/>
      <c r="B1974" s="212"/>
      <c r="C1974" s="100" t="s">
        <v>2269</v>
      </c>
      <c r="D1974" s="289">
        <v>3</v>
      </c>
      <c r="E1974" s="63" t="s">
        <v>13</v>
      </c>
      <c r="F1974" s="385"/>
      <c r="G1974" s="385"/>
      <c r="H1974" s="286"/>
      <c r="I1974" s="286"/>
      <c r="J1974" s="286"/>
      <c r="K1974" s="103"/>
    </row>
    <row r="1975" spans="1:11" s="108" customFormat="1" ht="12.75" outlineLevel="4">
      <c r="A1975" s="212"/>
      <c r="B1975" s="212"/>
      <c r="C1975" s="296" t="s">
        <v>2262</v>
      </c>
      <c r="D1975" s="287"/>
      <c r="E1975" s="676"/>
      <c r="F1975" s="398"/>
      <c r="G1975" s="405"/>
      <c r="H1975" s="297"/>
      <c r="I1975" s="297"/>
      <c r="J1975" s="297"/>
      <c r="K1975" s="103"/>
    </row>
    <row r="1976" spans="1:11" s="108" customFormat="1" ht="63.75" outlineLevel="4">
      <c r="A1976" s="212"/>
      <c r="B1976" s="212"/>
      <c r="C1976" s="100" t="s">
        <v>2268</v>
      </c>
      <c r="D1976" s="289">
        <v>19</v>
      </c>
      <c r="E1976" s="63" t="s">
        <v>13</v>
      </c>
      <c r="F1976" s="385"/>
      <c r="G1976" s="385"/>
      <c r="H1976" s="286"/>
      <c r="I1976" s="286"/>
      <c r="J1976" s="286"/>
      <c r="K1976" s="103"/>
    </row>
    <row r="1977" spans="1:11" s="108" customFormat="1" ht="25.5" outlineLevel="4">
      <c r="A1977" s="212"/>
      <c r="B1977" s="212"/>
      <c r="C1977" s="100" t="s">
        <v>2269</v>
      </c>
      <c r="D1977" s="289">
        <v>3</v>
      </c>
      <c r="E1977" s="63" t="s">
        <v>13</v>
      </c>
      <c r="F1977" s="385"/>
      <c r="G1977" s="385"/>
      <c r="H1977" s="286"/>
      <c r="I1977" s="286"/>
      <c r="J1977" s="286"/>
      <c r="K1977" s="103"/>
    </row>
    <row r="1978" spans="1:11" s="108" customFormat="1" ht="12.75" outlineLevel="4">
      <c r="A1978" s="212"/>
      <c r="B1978" s="212"/>
      <c r="C1978" s="296" t="s">
        <v>2263</v>
      </c>
      <c r="D1978" s="287"/>
      <c r="E1978" s="676"/>
      <c r="F1978" s="400"/>
      <c r="G1978" s="406"/>
      <c r="H1978" s="297"/>
      <c r="I1978" s="297"/>
      <c r="J1978" s="297"/>
      <c r="K1978" s="103"/>
    </row>
    <row r="1979" spans="1:11" s="108" customFormat="1" ht="63.75" outlineLevel="4">
      <c r="A1979" s="212"/>
      <c r="B1979" s="212"/>
      <c r="C1979" s="100" t="s">
        <v>2268</v>
      </c>
      <c r="D1979" s="289">
        <v>26</v>
      </c>
      <c r="E1979" s="63" t="s">
        <v>13</v>
      </c>
      <c r="F1979" s="385"/>
      <c r="G1979" s="385"/>
      <c r="H1979" s="286"/>
      <c r="I1979" s="286"/>
      <c r="J1979" s="286"/>
      <c r="K1979" s="103"/>
    </row>
    <row r="1980" spans="1:11" s="108" customFormat="1" ht="25.5" outlineLevel="4">
      <c r="A1980" s="212"/>
      <c r="B1980" s="212"/>
      <c r="C1980" s="100" t="s">
        <v>2269</v>
      </c>
      <c r="D1980" s="289">
        <v>5</v>
      </c>
      <c r="E1980" s="63" t="s">
        <v>13</v>
      </c>
      <c r="F1980" s="385"/>
      <c r="G1980" s="385"/>
      <c r="H1980" s="286"/>
      <c r="I1980" s="286"/>
      <c r="J1980" s="286"/>
      <c r="K1980" s="103"/>
    </row>
    <row r="1981" spans="1:11" s="108" customFormat="1" ht="12.75" outlineLevel="4">
      <c r="A1981" s="212"/>
      <c r="B1981" s="212"/>
      <c r="C1981" s="296" t="s">
        <v>2265</v>
      </c>
      <c r="D1981" s="287"/>
      <c r="E1981" s="676"/>
      <c r="F1981" s="400"/>
      <c r="G1981" s="406"/>
      <c r="H1981" s="297"/>
      <c r="I1981" s="297"/>
      <c r="J1981" s="297"/>
      <c r="K1981" s="103"/>
    </row>
    <row r="1982" spans="1:11" s="108" customFormat="1" ht="63.75" outlineLevel="4">
      <c r="A1982" s="212"/>
      <c r="B1982" s="212"/>
      <c r="C1982" s="100" t="s">
        <v>2268</v>
      </c>
      <c r="D1982" s="289">
        <v>34</v>
      </c>
      <c r="E1982" s="63" t="s">
        <v>13</v>
      </c>
      <c r="F1982" s="385"/>
      <c r="G1982" s="385"/>
      <c r="H1982" s="286"/>
      <c r="I1982" s="286"/>
      <c r="J1982" s="286"/>
      <c r="K1982" s="103"/>
    </row>
    <row r="1983" spans="1:11" s="108" customFormat="1" ht="25.5" outlineLevel="4">
      <c r="A1983" s="212"/>
      <c r="B1983" s="212"/>
      <c r="C1983" s="100" t="s">
        <v>2269</v>
      </c>
      <c r="D1983" s="289">
        <v>16</v>
      </c>
      <c r="E1983" s="63" t="s">
        <v>13</v>
      </c>
      <c r="F1983" s="385"/>
      <c r="G1983" s="385"/>
      <c r="H1983" s="286"/>
      <c r="I1983" s="286"/>
      <c r="J1983" s="286"/>
      <c r="K1983" s="103"/>
    </row>
    <row r="1984" spans="1:11" s="108" customFormat="1" ht="12.75" outlineLevel="4">
      <c r="A1984" s="212"/>
      <c r="B1984" s="212"/>
      <c r="C1984" s="296" t="s">
        <v>2266</v>
      </c>
      <c r="D1984" s="287"/>
      <c r="E1984" s="676"/>
      <c r="F1984" s="400"/>
      <c r="G1984" s="406"/>
      <c r="H1984" s="297"/>
      <c r="I1984" s="297"/>
      <c r="J1984" s="297"/>
      <c r="K1984" s="103"/>
    </row>
    <row r="1985" spans="1:11" s="108" customFormat="1" ht="63.75" outlineLevel="4">
      <c r="A1985" s="212"/>
      <c r="B1985" s="212"/>
      <c r="C1985" s="100" t="s">
        <v>2268</v>
      </c>
      <c r="D1985" s="289">
        <v>13</v>
      </c>
      <c r="E1985" s="63" t="s">
        <v>13</v>
      </c>
      <c r="F1985" s="385"/>
      <c r="G1985" s="385"/>
      <c r="H1985" s="286"/>
      <c r="I1985" s="286"/>
      <c r="J1985" s="286"/>
      <c r="K1985" s="103"/>
    </row>
    <row r="1986" spans="1:11" s="108" customFormat="1" ht="25.5" outlineLevel="4">
      <c r="A1986" s="212"/>
      <c r="B1986" s="212"/>
      <c r="C1986" s="100" t="s">
        <v>2269</v>
      </c>
      <c r="D1986" s="289">
        <v>3</v>
      </c>
      <c r="E1986" s="63" t="s">
        <v>13</v>
      </c>
      <c r="F1986" s="385"/>
      <c r="G1986" s="385"/>
      <c r="H1986" s="286"/>
      <c r="I1986" s="286"/>
      <c r="J1986" s="286"/>
      <c r="K1986" s="103"/>
    </row>
    <row r="1987" spans="1:11" s="108" customFormat="1" ht="12.75" outlineLevel="4">
      <c r="A1987" s="212"/>
      <c r="B1987" s="212"/>
      <c r="C1987" s="296" t="s">
        <v>2270</v>
      </c>
      <c r="D1987" s="287"/>
      <c r="E1987" s="676"/>
      <c r="F1987" s="400"/>
      <c r="G1987" s="406"/>
      <c r="H1987" s="297"/>
      <c r="I1987" s="297"/>
      <c r="J1987" s="297"/>
      <c r="K1987" s="103"/>
    </row>
    <row r="1988" spans="1:11" s="108" customFormat="1" ht="63.75" outlineLevel="4">
      <c r="A1988" s="212"/>
      <c r="B1988" s="212"/>
      <c r="C1988" s="100" t="s">
        <v>2268</v>
      </c>
      <c r="D1988" s="289">
        <v>15</v>
      </c>
      <c r="E1988" s="63" t="s">
        <v>13</v>
      </c>
      <c r="F1988" s="385"/>
      <c r="G1988" s="385"/>
      <c r="H1988" s="286"/>
      <c r="I1988" s="286"/>
      <c r="J1988" s="286"/>
      <c r="K1988" s="103"/>
    </row>
    <row r="1989" spans="1:11" s="108" customFormat="1" ht="25.5" outlineLevel="4">
      <c r="A1989" s="212"/>
      <c r="B1989" s="212"/>
      <c r="C1989" s="100" t="s">
        <v>2269</v>
      </c>
      <c r="D1989" s="289">
        <v>3</v>
      </c>
      <c r="E1989" s="63" t="s">
        <v>13</v>
      </c>
      <c r="F1989" s="385"/>
      <c r="G1989" s="385"/>
      <c r="H1989" s="286"/>
      <c r="I1989" s="286"/>
      <c r="J1989" s="286"/>
      <c r="K1989" s="103"/>
    </row>
    <row r="1991" spans="1:11" s="139" customFormat="1" ht="27" customHeight="1" collapsed="1">
      <c r="A1991" s="173"/>
      <c r="B1991" s="174"/>
      <c r="C1991" s="174" t="s">
        <v>1403</v>
      </c>
      <c r="D1991" s="175"/>
      <c r="E1991" s="668"/>
      <c r="F1991" s="394"/>
      <c r="G1991" s="394"/>
      <c r="H1991" s="176"/>
      <c r="I1991" s="176"/>
      <c r="J1991" s="176"/>
    </row>
    <row r="1992" spans="1:11" ht="27" customHeight="1"/>
    <row r="1994" spans="1:11" s="133" customFormat="1" ht="45" customHeight="1">
      <c r="A1994" s="180" t="s">
        <v>1404</v>
      </c>
      <c r="B1994" s="181"/>
      <c r="C1994" s="181"/>
      <c r="D1994" s="181"/>
      <c r="E1994" s="677"/>
      <c r="F1994" s="401"/>
      <c r="G1994" s="401"/>
      <c r="H1994" s="181"/>
      <c r="I1994" s="181"/>
      <c r="J1994" s="182"/>
    </row>
    <row r="1995" spans="1:11" ht="10.5" customHeight="1"/>
    <row r="1996" spans="1:11" s="139" customFormat="1" ht="20.100000000000001" customHeight="1">
      <c r="A1996" s="183">
        <v>15000000</v>
      </c>
      <c r="B1996" s="184"/>
      <c r="C1996" s="185" t="s">
        <v>1176</v>
      </c>
      <c r="D1996" s="186"/>
      <c r="E1996" s="678"/>
      <c r="F1996" s="402"/>
      <c r="G1996" s="402"/>
      <c r="H1996" s="187"/>
      <c r="I1996" s="187"/>
      <c r="J1996" s="187"/>
    </row>
    <row r="1997" spans="1:11" s="1" customFormat="1" ht="20.100000000000001" customHeight="1" outlineLevel="1">
      <c r="A1997" s="94">
        <f>A1996+100000</f>
        <v>15100000</v>
      </c>
      <c r="B1997" s="95"/>
      <c r="C1997" s="96" t="s">
        <v>1177</v>
      </c>
      <c r="D1997" s="97"/>
      <c r="E1997" s="679"/>
      <c r="F1997" s="403"/>
      <c r="G1997" s="403"/>
      <c r="H1997" s="98"/>
      <c r="I1997" s="98"/>
      <c r="J1997" s="98"/>
    </row>
    <row r="1998" spans="1:11" s="58" customFormat="1" ht="89.25" outlineLevel="3">
      <c r="A1998" s="44">
        <f t="shared" ref="A1998:A2003" si="72">A1997+1</f>
        <v>15100001</v>
      </c>
      <c r="B1998" s="55"/>
      <c r="C1998" s="45" t="s">
        <v>1178</v>
      </c>
      <c r="D1998" s="56">
        <v>83</v>
      </c>
      <c r="E1998" s="659" t="s">
        <v>26</v>
      </c>
      <c r="F1998" s="46"/>
      <c r="G1998" s="46"/>
      <c r="H1998" s="57"/>
      <c r="I1998" s="57"/>
      <c r="J1998" s="57"/>
    </row>
    <row r="1999" spans="1:11" s="58" customFormat="1" ht="38.25" outlineLevel="3">
      <c r="A1999" s="44">
        <f t="shared" si="72"/>
        <v>15100002</v>
      </c>
      <c r="B1999" s="55"/>
      <c r="C1999" s="45" t="s">
        <v>1179</v>
      </c>
      <c r="D1999" s="56">
        <v>110</v>
      </c>
      <c r="E1999" s="659" t="s">
        <v>12</v>
      </c>
      <c r="F1999" s="46"/>
      <c r="G1999" s="46"/>
      <c r="H1999" s="57"/>
      <c r="I1999" s="57"/>
      <c r="J1999" s="57"/>
    </row>
    <row r="2000" spans="1:11" s="58" customFormat="1" ht="76.5" outlineLevel="3">
      <c r="A2000" s="44">
        <f t="shared" si="72"/>
        <v>15100003</v>
      </c>
      <c r="B2000" s="55"/>
      <c r="C2000" s="45" t="s">
        <v>1180</v>
      </c>
      <c r="D2000" s="56">
        <v>59</v>
      </c>
      <c r="E2000" s="659" t="s">
        <v>26</v>
      </c>
      <c r="F2000" s="46"/>
      <c r="G2000" s="46"/>
      <c r="H2000" s="57"/>
      <c r="I2000" s="57"/>
      <c r="J2000" s="57"/>
    </row>
    <row r="2001" spans="1:10" s="58" customFormat="1" ht="51" outlineLevel="3">
      <c r="A2001" s="44">
        <f t="shared" si="72"/>
        <v>15100004</v>
      </c>
      <c r="B2001" s="55"/>
      <c r="C2001" s="45" t="s">
        <v>1181</v>
      </c>
      <c r="D2001" s="56">
        <v>15.5</v>
      </c>
      <c r="E2001" s="659" t="s">
        <v>26</v>
      </c>
      <c r="F2001" s="46"/>
      <c r="G2001" s="46"/>
      <c r="H2001" s="57"/>
      <c r="I2001" s="57"/>
      <c r="J2001" s="57"/>
    </row>
    <row r="2002" spans="1:10" s="58" customFormat="1" ht="51" outlineLevel="3">
      <c r="A2002" s="44">
        <f t="shared" si="72"/>
        <v>15100005</v>
      </c>
      <c r="B2002" s="55"/>
      <c r="C2002" s="45" t="s">
        <v>1182</v>
      </c>
      <c r="D2002" s="56">
        <v>1.6</v>
      </c>
      <c r="E2002" s="659" t="s">
        <v>26</v>
      </c>
      <c r="F2002" s="46"/>
      <c r="G2002" s="46"/>
      <c r="H2002" s="57"/>
      <c r="I2002" s="57"/>
      <c r="J2002" s="57"/>
    </row>
    <row r="2003" spans="1:10" s="58" customFormat="1" ht="25.5" outlineLevel="3">
      <c r="A2003" s="44">
        <f t="shared" si="72"/>
        <v>15100006</v>
      </c>
      <c r="B2003" s="55"/>
      <c r="C2003" s="45" t="s">
        <v>1183</v>
      </c>
      <c r="D2003" s="56">
        <v>4.5</v>
      </c>
      <c r="E2003" s="659" t="s">
        <v>10</v>
      </c>
      <c r="F2003" s="57"/>
      <c r="G2003" s="57"/>
      <c r="H2003" s="57"/>
      <c r="I2003" s="57"/>
      <c r="J2003" s="57"/>
    </row>
    <row r="2004" spans="1:10" s="1" customFormat="1" ht="20.100000000000001" customHeight="1" outlineLevel="1">
      <c r="A2004" s="94">
        <f>A1997+100000</f>
        <v>15200000</v>
      </c>
      <c r="B2004" s="95"/>
      <c r="C2004" s="96" t="s">
        <v>1184</v>
      </c>
      <c r="D2004" s="97"/>
      <c r="E2004" s="679"/>
      <c r="F2004" s="403"/>
      <c r="G2004" s="403"/>
      <c r="H2004" s="98"/>
      <c r="I2004" s="98"/>
      <c r="J2004" s="98"/>
    </row>
    <row r="2005" spans="1:10" s="58" customFormat="1" ht="25.5" outlineLevel="3">
      <c r="A2005" s="44">
        <f>A2004+1</f>
        <v>15200001</v>
      </c>
      <c r="B2005" s="55"/>
      <c r="C2005" s="45" t="s">
        <v>1185</v>
      </c>
      <c r="D2005" s="56">
        <f>SUM(D2006:D2012)</f>
        <v>96</v>
      </c>
      <c r="E2005" s="659" t="s">
        <v>13</v>
      </c>
      <c r="F2005" s="57"/>
      <c r="G2005" s="57"/>
      <c r="H2005" s="57"/>
      <c r="I2005" s="57"/>
      <c r="J2005" s="57"/>
    </row>
    <row r="2006" spans="1:10" s="58" customFormat="1" ht="12.75" outlineLevel="3">
      <c r="A2006" s="44">
        <f t="shared" ref="A2006:A2023" si="73">A2005+1</f>
        <v>15200002</v>
      </c>
      <c r="B2006" s="55"/>
      <c r="C2006" s="45" t="s">
        <v>1186</v>
      </c>
      <c r="D2006" s="56">
        <v>17</v>
      </c>
      <c r="E2006" s="659" t="s">
        <v>13</v>
      </c>
      <c r="F2006" s="46"/>
      <c r="G2006" s="57"/>
      <c r="H2006" s="57"/>
      <c r="I2006" s="57"/>
      <c r="J2006" s="57"/>
    </row>
    <row r="2007" spans="1:10" s="58" customFormat="1" ht="12.75" outlineLevel="3">
      <c r="A2007" s="44">
        <f t="shared" si="73"/>
        <v>15200003</v>
      </c>
      <c r="B2007" s="55"/>
      <c r="C2007" s="45" t="s">
        <v>1187</v>
      </c>
      <c r="D2007" s="56">
        <v>8</v>
      </c>
      <c r="E2007" s="659" t="s">
        <v>13</v>
      </c>
      <c r="F2007" s="46"/>
      <c r="G2007" s="57"/>
      <c r="H2007" s="57"/>
      <c r="I2007" s="57"/>
      <c r="J2007" s="57"/>
    </row>
    <row r="2008" spans="1:10" s="58" customFormat="1" ht="12.75" outlineLevel="3">
      <c r="A2008" s="44">
        <f t="shared" si="73"/>
        <v>15200004</v>
      </c>
      <c r="B2008" s="55"/>
      <c r="C2008" s="232" t="s">
        <v>1188</v>
      </c>
      <c r="D2008" s="56">
        <v>20</v>
      </c>
      <c r="E2008" s="659" t="s">
        <v>13</v>
      </c>
      <c r="F2008" s="46"/>
      <c r="G2008" s="57"/>
      <c r="H2008" s="57"/>
      <c r="I2008" s="57"/>
      <c r="J2008" s="57"/>
    </row>
    <row r="2009" spans="1:10" s="58" customFormat="1" ht="12.75" outlineLevel="3">
      <c r="A2009" s="44">
        <f t="shared" si="73"/>
        <v>15200005</v>
      </c>
      <c r="B2009" s="55"/>
      <c r="C2009" s="45" t="s">
        <v>1189</v>
      </c>
      <c r="D2009" s="56">
        <v>41</v>
      </c>
      <c r="E2009" s="659" t="s">
        <v>13</v>
      </c>
      <c r="F2009" s="46"/>
      <c r="G2009" s="57"/>
      <c r="H2009" s="57"/>
      <c r="I2009" s="57"/>
      <c r="J2009" s="57"/>
    </row>
    <row r="2010" spans="1:10" s="58" customFormat="1" ht="12.75" outlineLevel="3">
      <c r="A2010" s="44">
        <f t="shared" si="73"/>
        <v>15200006</v>
      </c>
      <c r="B2010" s="55"/>
      <c r="C2010" s="45" t="s">
        <v>1190</v>
      </c>
      <c r="D2010" s="56">
        <v>2</v>
      </c>
      <c r="E2010" s="659" t="s">
        <v>13</v>
      </c>
      <c r="F2010" s="46"/>
      <c r="G2010" s="57"/>
      <c r="H2010" s="57"/>
      <c r="I2010" s="57"/>
      <c r="J2010" s="57"/>
    </row>
    <row r="2011" spans="1:10" s="58" customFormat="1" ht="12.75" outlineLevel="3">
      <c r="A2011" s="44">
        <f t="shared" si="73"/>
        <v>15200007</v>
      </c>
      <c r="B2011" s="55"/>
      <c r="C2011" s="45" t="s">
        <v>1191</v>
      </c>
      <c r="D2011" s="56">
        <v>5</v>
      </c>
      <c r="E2011" s="659" t="s">
        <v>13</v>
      </c>
      <c r="F2011" s="46"/>
      <c r="G2011" s="57"/>
      <c r="H2011" s="57"/>
      <c r="I2011" s="57"/>
      <c r="J2011" s="57"/>
    </row>
    <row r="2012" spans="1:10" s="58" customFormat="1" ht="12.75" outlineLevel="3">
      <c r="A2012" s="44">
        <f t="shared" si="73"/>
        <v>15200008</v>
      </c>
      <c r="B2012" s="55"/>
      <c r="C2012" s="45" t="s">
        <v>1192</v>
      </c>
      <c r="D2012" s="56">
        <v>3</v>
      </c>
      <c r="E2012" s="659" t="s">
        <v>13</v>
      </c>
      <c r="F2012" s="46"/>
      <c r="G2012" s="57"/>
      <c r="H2012" s="57"/>
      <c r="I2012" s="57"/>
      <c r="J2012" s="57"/>
    </row>
    <row r="2013" spans="1:10" s="58" customFormat="1" ht="25.5" outlineLevel="3">
      <c r="A2013" s="44">
        <f t="shared" si="73"/>
        <v>15200009</v>
      </c>
      <c r="B2013" s="55"/>
      <c r="C2013" s="45" t="s">
        <v>1193</v>
      </c>
      <c r="D2013" s="56">
        <f>SUM(D2014:D2018)</f>
        <v>4139</v>
      </c>
      <c r="E2013" s="659" t="s">
        <v>13</v>
      </c>
      <c r="F2013" s="46"/>
      <c r="G2013" s="46"/>
      <c r="H2013" s="46"/>
      <c r="I2013" s="46"/>
      <c r="J2013" s="57"/>
    </row>
    <row r="2014" spans="1:10" s="58" customFormat="1" ht="12.75" outlineLevel="3">
      <c r="A2014" s="44">
        <f t="shared" si="73"/>
        <v>15200010</v>
      </c>
      <c r="B2014" s="55"/>
      <c r="C2014" s="45" t="s">
        <v>1194</v>
      </c>
      <c r="D2014" s="56">
        <v>1710</v>
      </c>
      <c r="E2014" s="659" t="s">
        <v>13</v>
      </c>
      <c r="F2014" s="46"/>
      <c r="G2014" s="46"/>
      <c r="H2014" s="46"/>
      <c r="I2014" s="46"/>
      <c r="J2014" s="57"/>
    </row>
    <row r="2015" spans="1:10" s="58" customFormat="1" ht="12.75" outlineLevel="3">
      <c r="A2015" s="44">
        <f t="shared" si="73"/>
        <v>15200011</v>
      </c>
      <c r="B2015" s="55"/>
      <c r="C2015" s="45" t="s">
        <v>1195</v>
      </c>
      <c r="D2015" s="56">
        <v>238</v>
      </c>
      <c r="E2015" s="659" t="s">
        <v>13</v>
      </c>
      <c r="F2015" s="46"/>
      <c r="G2015" s="46"/>
      <c r="H2015" s="46"/>
      <c r="I2015" s="46"/>
      <c r="J2015" s="57"/>
    </row>
    <row r="2016" spans="1:10" s="58" customFormat="1" ht="12.75" outlineLevel="3">
      <c r="A2016" s="44">
        <f t="shared" si="73"/>
        <v>15200012</v>
      </c>
      <c r="B2016" s="55"/>
      <c r="C2016" s="45" t="s">
        <v>1196</v>
      </c>
      <c r="D2016" s="56">
        <v>670</v>
      </c>
      <c r="E2016" s="659" t="s">
        <v>13</v>
      </c>
      <c r="F2016" s="46"/>
      <c r="G2016" s="46"/>
      <c r="H2016" s="46"/>
      <c r="I2016" s="46"/>
      <c r="J2016" s="57"/>
    </row>
    <row r="2017" spans="1:12" s="58" customFormat="1" ht="12.75" outlineLevel="3">
      <c r="A2017" s="44">
        <f t="shared" si="73"/>
        <v>15200013</v>
      </c>
      <c r="B2017" s="55"/>
      <c r="C2017" s="45" t="s">
        <v>1197</v>
      </c>
      <c r="D2017" s="56">
        <v>1505</v>
      </c>
      <c r="E2017" s="659" t="s">
        <v>13</v>
      </c>
      <c r="F2017" s="46"/>
      <c r="G2017" s="46"/>
      <c r="H2017" s="46"/>
      <c r="I2017" s="46"/>
      <c r="J2017" s="57"/>
    </row>
    <row r="2018" spans="1:12" s="58" customFormat="1" ht="12.75" outlineLevel="3">
      <c r="A2018" s="44">
        <f t="shared" si="73"/>
        <v>15200014</v>
      </c>
      <c r="B2018" s="55"/>
      <c r="C2018" s="45" t="s">
        <v>1198</v>
      </c>
      <c r="D2018" s="56">
        <v>16</v>
      </c>
      <c r="E2018" s="659" t="s">
        <v>13</v>
      </c>
      <c r="F2018" s="46"/>
      <c r="G2018" s="46"/>
      <c r="H2018" s="46"/>
      <c r="I2018" s="46"/>
      <c r="J2018" s="57"/>
    </row>
    <row r="2019" spans="1:12" s="58" customFormat="1" ht="12.75" outlineLevel="3">
      <c r="A2019" s="44">
        <f t="shared" si="73"/>
        <v>15200015</v>
      </c>
      <c r="B2019" s="55"/>
      <c r="C2019" s="45" t="s">
        <v>1199</v>
      </c>
      <c r="D2019" s="56">
        <v>1142</v>
      </c>
      <c r="E2019" s="659" t="s">
        <v>26</v>
      </c>
      <c r="F2019" s="46"/>
      <c r="G2019" s="46"/>
      <c r="H2019" s="46"/>
      <c r="I2019" s="46"/>
      <c r="J2019" s="57"/>
    </row>
    <row r="2020" spans="1:12" s="58" customFormat="1" ht="12.75" outlineLevel="3">
      <c r="A2020" s="44">
        <f t="shared" si="73"/>
        <v>15200016</v>
      </c>
      <c r="B2020" s="55"/>
      <c r="C2020" s="45" t="s">
        <v>1200</v>
      </c>
      <c r="D2020" s="56">
        <v>115</v>
      </c>
      <c r="E2020" s="659" t="s">
        <v>10</v>
      </c>
      <c r="F2020" s="46"/>
      <c r="G2020" s="46"/>
      <c r="H2020" s="46"/>
      <c r="I2020" s="46"/>
      <c r="J2020" s="57"/>
    </row>
    <row r="2021" spans="1:12" s="58" customFormat="1" ht="12.75" outlineLevel="3">
      <c r="A2021" s="44">
        <f t="shared" si="73"/>
        <v>15200017</v>
      </c>
      <c r="B2021" s="55"/>
      <c r="C2021" s="45" t="s">
        <v>1201</v>
      </c>
      <c r="D2021" s="56">
        <v>9030</v>
      </c>
      <c r="E2021" s="659" t="s">
        <v>26</v>
      </c>
      <c r="F2021" s="46"/>
      <c r="G2021" s="57"/>
      <c r="H2021" s="57"/>
      <c r="I2021" s="57"/>
      <c r="J2021" s="57"/>
    </row>
    <row r="2022" spans="1:12" s="58" customFormat="1" ht="12.75" outlineLevel="3">
      <c r="A2022" s="545">
        <f t="shared" si="73"/>
        <v>15200018</v>
      </c>
      <c r="B2022" s="546"/>
      <c r="C2022" s="547" t="s">
        <v>2519</v>
      </c>
      <c r="D2022" s="548">
        <v>105.5</v>
      </c>
      <c r="E2022" s="680" t="s">
        <v>12</v>
      </c>
      <c r="F2022" s="549"/>
      <c r="G2022" s="549"/>
      <c r="H2022" s="549"/>
      <c r="I2022" s="549"/>
      <c r="J2022" s="549"/>
      <c r="K2022" s="705" t="s">
        <v>2471</v>
      </c>
      <c r="L2022" s="700"/>
    </row>
    <row r="2023" spans="1:12" s="577" customFormat="1" ht="12.75" outlineLevel="3">
      <c r="A2023" s="545">
        <f t="shared" si="73"/>
        <v>15200019</v>
      </c>
      <c r="B2023" s="546"/>
      <c r="C2023" s="547" t="s">
        <v>2532</v>
      </c>
      <c r="D2023" s="548">
        <v>5</v>
      </c>
      <c r="E2023" s="680" t="s">
        <v>10</v>
      </c>
      <c r="F2023" s="549"/>
      <c r="G2023" s="549"/>
      <c r="H2023" s="549"/>
      <c r="I2023" s="549"/>
      <c r="J2023" s="549"/>
      <c r="K2023" s="705"/>
      <c r="L2023" s="700"/>
    </row>
    <row r="2024" spans="1:12" s="139" customFormat="1" ht="20.100000000000001" customHeight="1">
      <c r="A2024" s="183">
        <v>16000000</v>
      </c>
      <c r="B2024" s="184"/>
      <c r="C2024" s="185" t="s">
        <v>1202</v>
      </c>
      <c r="D2024" s="186"/>
      <c r="E2024" s="678"/>
      <c r="F2024" s="402"/>
      <c r="G2024" s="402"/>
      <c r="H2024" s="187"/>
      <c r="I2024" s="187"/>
      <c r="J2024" s="187"/>
    </row>
    <row r="2025" spans="1:12" s="1" customFormat="1" ht="20.100000000000001" customHeight="1" outlineLevel="1">
      <c r="A2025" s="94">
        <f>A2024+100000</f>
        <v>16100000</v>
      </c>
      <c r="B2025" s="95"/>
      <c r="C2025" s="96" t="s">
        <v>1203</v>
      </c>
      <c r="D2025" s="97"/>
      <c r="E2025" s="679"/>
      <c r="F2025" s="403"/>
      <c r="G2025" s="403"/>
      <c r="H2025" s="98"/>
      <c r="I2025" s="98"/>
      <c r="J2025" s="98"/>
    </row>
    <row r="2026" spans="1:12" s="193" customFormat="1" outlineLevel="2">
      <c r="A2026" s="59">
        <f>A2025+1</f>
        <v>16100001</v>
      </c>
      <c r="B2026" s="188"/>
      <c r="C2026" s="189" t="s">
        <v>1204</v>
      </c>
      <c r="D2026" s="188">
        <v>1400</v>
      </c>
      <c r="E2026" s="600" t="s">
        <v>12</v>
      </c>
      <c r="F2026" s="190"/>
      <c r="G2026" s="191"/>
      <c r="H2026" s="191"/>
      <c r="I2026" s="65"/>
      <c r="J2026" s="192"/>
    </row>
    <row r="2027" spans="1:12" s="193" customFormat="1" outlineLevel="2">
      <c r="A2027" s="59">
        <f>A2026+1</f>
        <v>16100002</v>
      </c>
      <c r="B2027" s="188"/>
      <c r="C2027" s="189" t="s">
        <v>1205</v>
      </c>
      <c r="D2027" s="188">
        <v>1590</v>
      </c>
      <c r="E2027" s="600" t="s">
        <v>12</v>
      </c>
      <c r="F2027" s="190"/>
      <c r="G2027" s="191"/>
      <c r="H2027" s="191"/>
      <c r="I2027" s="65"/>
      <c r="J2027" s="192"/>
    </row>
    <row r="2028" spans="1:12" s="193" customFormat="1" outlineLevel="2">
      <c r="A2028" s="59">
        <f>A2027+1</f>
        <v>16100003</v>
      </c>
      <c r="B2028" s="188"/>
      <c r="C2028" s="189" t="s">
        <v>1206</v>
      </c>
      <c r="D2028" s="188">
        <v>2900</v>
      </c>
      <c r="E2028" s="600" t="s">
        <v>12</v>
      </c>
      <c r="F2028" s="190"/>
      <c r="G2028" s="191"/>
      <c r="H2028" s="191"/>
      <c r="I2028" s="65"/>
      <c r="J2028" s="192"/>
    </row>
    <row r="2029" spans="1:12" s="193" customFormat="1" outlineLevel="2">
      <c r="A2029" s="59">
        <f>A2028+1</f>
        <v>16100004</v>
      </c>
      <c r="B2029" s="188"/>
      <c r="C2029" s="189" t="s">
        <v>1207</v>
      </c>
      <c r="D2029" s="188">
        <v>1430</v>
      </c>
      <c r="E2029" s="600" t="s">
        <v>12</v>
      </c>
      <c r="F2029" s="194"/>
      <c r="G2029" s="191"/>
      <c r="H2029" s="191"/>
      <c r="I2029" s="65"/>
      <c r="J2029" s="192"/>
    </row>
    <row r="2030" spans="1:12" s="1" customFormat="1" ht="20.100000000000001" customHeight="1" outlineLevel="1">
      <c r="A2030" s="94">
        <f>A2025+100000</f>
        <v>16200000</v>
      </c>
      <c r="B2030" s="95"/>
      <c r="C2030" s="96" t="s">
        <v>1208</v>
      </c>
      <c r="D2030" s="97"/>
      <c r="E2030" s="679"/>
      <c r="F2030" s="403"/>
      <c r="G2030" s="403"/>
      <c r="H2030" s="98"/>
      <c r="I2030" s="98"/>
      <c r="J2030" s="98"/>
    </row>
    <row r="2031" spans="1:12" s="193" customFormat="1" outlineLevel="2">
      <c r="A2031" s="59">
        <f t="shared" ref="A2031:A2040" si="74">A2030+1</f>
        <v>16200001</v>
      </c>
      <c r="B2031" s="188"/>
      <c r="C2031" s="189" t="s">
        <v>1209</v>
      </c>
      <c r="D2031" s="195">
        <v>36</v>
      </c>
      <c r="E2031" s="600" t="s">
        <v>13</v>
      </c>
      <c r="F2031" s="194"/>
      <c r="G2031" s="191"/>
      <c r="H2031" s="191"/>
      <c r="I2031" s="65"/>
      <c r="J2031" s="192"/>
    </row>
    <row r="2032" spans="1:12" s="193" customFormat="1" outlineLevel="2">
      <c r="A2032" s="59">
        <f t="shared" si="74"/>
        <v>16200002</v>
      </c>
      <c r="B2032" s="188"/>
      <c r="C2032" s="189" t="s">
        <v>1210</v>
      </c>
      <c r="D2032" s="195">
        <v>15</v>
      </c>
      <c r="E2032" s="600" t="s">
        <v>13</v>
      </c>
      <c r="F2032" s="194"/>
      <c r="G2032" s="191"/>
      <c r="H2032" s="191"/>
      <c r="I2032" s="65"/>
      <c r="J2032" s="192"/>
    </row>
    <row r="2033" spans="1:10" s="193" customFormat="1" outlineLevel="2">
      <c r="A2033" s="59">
        <f t="shared" si="74"/>
        <v>16200003</v>
      </c>
      <c r="B2033" s="188"/>
      <c r="C2033" s="189" t="s">
        <v>1211</v>
      </c>
      <c r="D2033" s="195">
        <v>159</v>
      </c>
      <c r="E2033" s="600" t="s">
        <v>13</v>
      </c>
      <c r="F2033" s="194"/>
      <c r="G2033" s="191"/>
      <c r="H2033" s="191"/>
      <c r="I2033" s="65"/>
      <c r="J2033" s="192"/>
    </row>
    <row r="2034" spans="1:10" s="193" customFormat="1" outlineLevel="2">
      <c r="A2034" s="59">
        <f t="shared" si="74"/>
        <v>16200004</v>
      </c>
      <c r="B2034" s="188"/>
      <c r="C2034" s="189" t="s">
        <v>1212</v>
      </c>
      <c r="D2034" s="195">
        <v>53</v>
      </c>
      <c r="E2034" s="600" t="s">
        <v>13</v>
      </c>
      <c r="F2034" s="194"/>
      <c r="G2034" s="191"/>
      <c r="H2034" s="191"/>
      <c r="I2034" s="65"/>
      <c r="J2034" s="192"/>
    </row>
    <row r="2035" spans="1:10" s="193" customFormat="1" outlineLevel="2">
      <c r="A2035" s="59">
        <f t="shared" si="74"/>
        <v>16200005</v>
      </c>
      <c r="B2035" s="188"/>
      <c r="C2035" s="189" t="s">
        <v>1213</v>
      </c>
      <c r="D2035" s="195">
        <v>45</v>
      </c>
      <c r="E2035" s="600" t="s">
        <v>13</v>
      </c>
      <c r="F2035" s="194"/>
      <c r="G2035" s="191"/>
      <c r="H2035" s="191"/>
      <c r="I2035" s="65"/>
      <c r="J2035" s="192"/>
    </row>
    <row r="2036" spans="1:10" s="193" customFormat="1" outlineLevel="2">
      <c r="A2036" s="59">
        <f t="shared" si="74"/>
        <v>16200006</v>
      </c>
      <c r="B2036" s="188"/>
      <c r="C2036" s="189" t="s">
        <v>1214</v>
      </c>
      <c r="D2036" s="195">
        <v>44</v>
      </c>
      <c r="E2036" s="600" t="s">
        <v>13</v>
      </c>
      <c r="F2036" s="194"/>
      <c r="G2036" s="191"/>
      <c r="H2036" s="191"/>
      <c r="I2036" s="65"/>
      <c r="J2036" s="192"/>
    </row>
    <row r="2037" spans="1:10" s="193" customFormat="1" outlineLevel="2">
      <c r="A2037" s="59">
        <f t="shared" si="74"/>
        <v>16200007</v>
      </c>
      <c r="B2037" s="188"/>
      <c r="C2037" s="189" t="s">
        <v>1215</v>
      </c>
      <c r="D2037" s="195">
        <v>150</v>
      </c>
      <c r="E2037" s="600" t="s">
        <v>13</v>
      </c>
      <c r="F2037" s="194"/>
      <c r="G2037" s="191"/>
      <c r="H2037" s="191"/>
      <c r="I2037" s="65"/>
      <c r="J2037" s="192"/>
    </row>
    <row r="2038" spans="1:10" s="193" customFormat="1" outlineLevel="2">
      <c r="A2038" s="59">
        <f t="shared" si="74"/>
        <v>16200008</v>
      </c>
      <c r="B2038" s="188"/>
      <c r="C2038" s="189" t="s">
        <v>1216</v>
      </c>
      <c r="D2038" s="195">
        <v>32</v>
      </c>
      <c r="E2038" s="600" t="s">
        <v>13</v>
      </c>
      <c r="F2038" s="194"/>
      <c r="G2038" s="191"/>
      <c r="H2038" s="191"/>
      <c r="I2038" s="65"/>
      <c r="J2038" s="192"/>
    </row>
    <row r="2039" spans="1:10" s="193" customFormat="1" outlineLevel="2">
      <c r="A2039" s="59">
        <f t="shared" si="74"/>
        <v>16200009</v>
      </c>
      <c r="B2039" s="188"/>
      <c r="C2039" s="189" t="s">
        <v>1217</v>
      </c>
      <c r="D2039" s="195">
        <v>128</v>
      </c>
      <c r="E2039" s="600" t="s">
        <v>13</v>
      </c>
      <c r="F2039" s="194"/>
      <c r="G2039" s="191"/>
      <c r="H2039" s="191"/>
      <c r="I2039" s="65"/>
      <c r="J2039" s="192"/>
    </row>
    <row r="2040" spans="1:10" s="193" customFormat="1" outlineLevel="2">
      <c r="A2040" s="59">
        <f t="shared" si="74"/>
        <v>16200010</v>
      </c>
      <c r="B2040" s="188"/>
      <c r="C2040" s="189" t="s">
        <v>1218</v>
      </c>
      <c r="D2040" s="188">
        <v>502</v>
      </c>
      <c r="E2040" s="600" t="s">
        <v>13</v>
      </c>
      <c r="F2040" s="194"/>
      <c r="G2040" s="191"/>
      <c r="H2040" s="191"/>
      <c r="I2040" s="65"/>
      <c r="J2040" s="192"/>
    </row>
    <row r="2041" spans="1:10" s="1" customFormat="1" ht="20.100000000000001" customHeight="1" outlineLevel="1">
      <c r="A2041" s="94">
        <f>A2030+100000</f>
        <v>16300000</v>
      </c>
      <c r="B2041" s="95"/>
      <c r="C2041" s="96" t="s">
        <v>1219</v>
      </c>
      <c r="D2041" s="97"/>
      <c r="E2041" s="679"/>
      <c r="F2041" s="403"/>
      <c r="G2041" s="403"/>
      <c r="H2041" s="98"/>
      <c r="I2041" s="98"/>
      <c r="J2041" s="98"/>
    </row>
    <row r="2042" spans="1:10" s="193" customFormat="1" outlineLevel="2">
      <c r="A2042" s="59">
        <f>A2041+1</f>
        <v>16300001</v>
      </c>
      <c r="B2042" s="188"/>
      <c r="C2042" s="189" t="s">
        <v>1220</v>
      </c>
      <c r="D2042" s="195">
        <v>1</v>
      </c>
      <c r="E2042" s="600" t="s">
        <v>13</v>
      </c>
      <c r="F2042" s="194"/>
      <c r="G2042" s="191"/>
      <c r="H2042" s="191"/>
      <c r="I2042" s="65"/>
      <c r="J2042" s="192"/>
    </row>
    <row r="2043" spans="1:10" s="193" customFormat="1" outlineLevel="2">
      <c r="A2043" s="59">
        <f>A2042+1</f>
        <v>16300002</v>
      </c>
      <c r="B2043" s="188"/>
      <c r="C2043" s="189" t="s">
        <v>1221</v>
      </c>
      <c r="D2043" s="195">
        <v>2</v>
      </c>
      <c r="E2043" s="600" t="s">
        <v>13</v>
      </c>
      <c r="F2043" s="194"/>
      <c r="G2043" s="191"/>
      <c r="H2043" s="191"/>
      <c r="I2043" s="65"/>
      <c r="J2043" s="192"/>
    </row>
    <row r="2044" spans="1:10" s="193" customFormat="1" outlineLevel="2">
      <c r="A2044" s="59">
        <f>A2043+1</f>
        <v>16300003</v>
      </c>
      <c r="B2044" s="188"/>
      <c r="C2044" s="189" t="s">
        <v>1222</v>
      </c>
      <c r="D2044" s="195">
        <v>1</v>
      </c>
      <c r="E2044" s="600" t="s">
        <v>13</v>
      </c>
      <c r="F2044" s="194"/>
      <c r="G2044" s="191"/>
      <c r="H2044" s="191"/>
      <c r="I2044" s="65"/>
      <c r="J2044" s="192"/>
    </row>
    <row r="2045" spans="1:10" s="193" customFormat="1" outlineLevel="2">
      <c r="A2045" s="59">
        <f>A2044+1</f>
        <v>16300004</v>
      </c>
      <c r="B2045" s="188"/>
      <c r="C2045" s="189" t="s">
        <v>1223</v>
      </c>
      <c r="D2045" s="195">
        <v>1</v>
      </c>
      <c r="E2045" s="600" t="s">
        <v>13</v>
      </c>
      <c r="F2045" s="194"/>
      <c r="G2045" s="191"/>
      <c r="H2045" s="191"/>
      <c r="I2045" s="65"/>
      <c r="J2045" s="192"/>
    </row>
    <row r="2046" spans="1:10" s="193" customFormat="1" outlineLevel="2">
      <c r="A2046" s="59">
        <f>A2045+1</f>
        <v>16300005</v>
      </c>
      <c r="B2046" s="188"/>
      <c r="C2046" s="189" t="s">
        <v>1224</v>
      </c>
      <c r="D2046" s="195">
        <v>26</v>
      </c>
      <c r="E2046" s="600" t="s">
        <v>13</v>
      </c>
      <c r="F2046" s="194"/>
      <c r="G2046" s="191"/>
      <c r="H2046" s="191"/>
      <c r="I2046" s="65"/>
      <c r="J2046" s="192"/>
    </row>
    <row r="2047" spans="1:10" s="1" customFormat="1" ht="20.100000000000001" customHeight="1" outlineLevel="1">
      <c r="A2047" s="94">
        <f>A2041+100000</f>
        <v>16400000</v>
      </c>
      <c r="B2047" s="95"/>
      <c r="C2047" s="96" t="s">
        <v>1225</v>
      </c>
      <c r="D2047" s="97"/>
      <c r="E2047" s="679"/>
      <c r="F2047" s="403"/>
      <c r="G2047" s="403"/>
      <c r="H2047" s="98"/>
      <c r="I2047" s="98"/>
      <c r="J2047" s="98"/>
    </row>
    <row r="2048" spans="1:10" s="193" customFormat="1" outlineLevel="2">
      <c r="A2048" s="59">
        <f>A2047+1</f>
        <v>16400001</v>
      </c>
      <c r="B2048" s="188"/>
      <c r="C2048" s="189" t="s">
        <v>1226</v>
      </c>
      <c r="D2048" s="195">
        <v>20</v>
      </c>
      <c r="E2048" s="601" t="s">
        <v>13</v>
      </c>
      <c r="F2048" s="194"/>
      <c r="G2048" s="191"/>
      <c r="H2048" s="191"/>
      <c r="I2048" s="65"/>
      <c r="J2048" s="192"/>
    </row>
    <row r="2049" spans="1:10" s="193" customFormat="1" outlineLevel="2">
      <c r="A2049" s="59">
        <f>A2048+1</f>
        <v>16400002</v>
      </c>
      <c r="B2049" s="188"/>
      <c r="C2049" s="189" t="s">
        <v>1227</v>
      </c>
      <c r="D2049" s="195">
        <v>200</v>
      </c>
      <c r="E2049" s="601" t="s">
        <v>13</v>
      </c>
      <c r="F2049" s="194"/>
      <c r="G2049" s="191"/>
      <c r="H2049" s="191"/>
      <c r="I2049" s="65"/>
      <c r="J2049" s="192"/>
    </row>
    <row r="2050" spans="1:10" s="193" customFormat="1" outlineLevel="2">
      <c r="A2050" s="59">
        <f>A2049+1</f>
        <v>16400003</v>
      </c>
      <c r="B2050" s="188"/>
      <c r="C2050" s="189" t="s">
        <v>1228</v>
      </c>
      <c r="D2050" s="195">
        <v>1</v>
      </c>
      <c r="E2050" s="601" t="s">
        <v>13</v>
      </c>
      <c r="F2050" s="194"/>
      <c r="G2050" s="191"/>
      <c r="H2050" s="191"/>
      <c r="I2050" s="65"/>
      <c r="J2050" s="192"/>
    </row>
    <row r="2051" spans="1:10" s="193" customFormat="1" outlineLevel="2">
      <c r="A2051" s="59">
        <f>A2050+1</f>
        <v>16400004</v>
      </c>
      <c r="B2051" s="188"/>
      <c r="C2051" s="189" t="s">
        <v>1229</v>
      </c>
      <c r="D2051" s="195">
        <v>1</v>
      </c>
      <c r="E2051" s="601" t="s">
        <v>13</v>
      </c>
      <c r="F2051" s="194"/>
      <c r="G2051" s="191"/>
      <c r="H2051" s="191"/>
      <c r="I2051" s="65"/>
      <c r="J2051" s="192"/>
    </row>
    <row r="2052" spans="1:10" s="193" customFormat="1" outlineLevel="2">
      <c r="A2052" s="59">
        <f>A2051+1</f>
        <v>16400005</v>
      </c>
      <c r="B2052" s="188"/>
      <c r="C2052" s="189" t="s">
        <v>1230</v>
      </c>
      <c r="D2052" s="195">
        <v>14</v>
      </c>
      <c r="E2052" s="601" t="s">
        <v>13</v>
      </c>
      <c r="F2052" s="194"/>
      <c r="G2052" s="191"/>
      <c r="H2052" s="191"/>
      <c r="I2052" s="65"/>
      <c r="J2052" s="192"/>
    </row>
    <row r="2053" spans="1:10" s="1" customFormat="1" ht="20.100000000000001" customHeight="1" outlineLevel="1">
      <c r="A2053" s="94">
        <f>A2047+100000</f>
        <v>16500000</v>
      </c>
      <c r="B2053" s="95"/>
      <c r="C2053" s="96" t="s">
        <v>1231</v>
      </c>
      <c r="D2053" s="97"/>
      <c r="E2053" s="679"/>
      <c r="F2053" s="403"/>
      <c r="G2053" s="403"/>
      <c r="H2053" s="98"/>
      <c r="I2053" s="98"/>
      <c r="J2053" s="98"/>
    </row>
    <row r="2054" spans="1:10" s="193" customFormat="1" outlineLevel="2">
      <c r="A2054" s="59">
        <f t="shared" ref="A2054:A2065" si="75">A2053+1</f>
        <v>16500001</v>
      </c>
      <c r="B2054" s="188"/>
      <c r="C2054" s="189" t="s">
        <v>1232</v>
      </c>
      <c r="D2054" s="188">
        <v>55</v>
      </c>
      <c r="E2054" s="600" t="s">
        <v>13</v>
      </c>
      <c r="F2054" s="194"/>
      <c r="G2054" s="191"/>
      <c r="H2054" s="191"/>
      <c r="I2054" s="65"/>
      <c r="J2054" s="192"/>
    </row>
    <row r="2055" spans="1:10" s="193" customFormat="1" outlineLevel="2">
      <c r="A2055" s="59">
        <f t="shared" si="75"/>
        <v>16500002</v>
      </c>
      <c r="B2055" s="188"/>
      <c r="C2055" s="189" t="s">
        <v>1233</v>
      </c>
      <c r="D2055" s="188">
        <v>40</v>
      </c>
      <c r="E2055" s="600" t="s">
        <v>13</v>
      </c>
      <c r="F2055" s="194"/>
      <c r="G2055" s="191"/>
      <c r="H2055" s="191"/>
      <c r="I2055" s="65"/>
      <c r="J2055" s="192"/>
    </row>
    <row r="2056" spans="1:10" s="193" customFormat="1" outlineLevel="2">
      <c r="A2056" s="59">
        <f t="shared" si="75"/>
        <v>16500003</v>
      </c>
      <c r="B2056" s="188"/>
      <c r="C2056" s="189" t="s">
        <v>1234</v>
      </c>
      <c r="D2056" s="188">
        <v>15</v>
      </c>
      <c r="E2056" s="600" t="s">
        <v>13</v>
      </c>
      <c r="F2056" s="194"/>
      <c r="G2056" s="191"/>
      <c r="H2056" s="191"/>
      <c r="I2056" s="65"/>
      <c r="J2056" s="192"/>
    </row>
    <row r="2057" spans="1:10" s="193" customFormat="1" outlineLevel="2">
      <c r="A2057" s="59">
        <f t="shared" si="75"/>
        <v>16500004</v>
      </c>
      <c r="B2057" s="188"/>
      <c r="C2057" s="189" t="s">
        <v>1235</v>
      </c>
      <c r="D2057" s="188">
        <v>5</v>
      </c>
      <c r="E2057" s="600" t="s">
        <v>13</v>
      </c>
      <c r="F2057" s="194"/>
      <c r="G2057" s="191"/>
      <c r="H2057" s="191"/>
      <c r="I2057" s="65"/>
      <c r="J2057" s="192"/>
    </row>
    <row r="2058" spans="1:10" s="193" customFormat="1" outlineLevel="2">
      <c r="A2058" s="59">
        <f t="shared" si="75"/>
        <v>16500005</v>
      </c>
      <c r="B2058" s="188"/>
      <c r="C2058" s="189" t="s">
        <v>1236</v>
      </c>
      <c r="D2058" s="188">
        <v>350</v>
      </c>
      <c r="E2058" s="600" t="s">
        <v>13</v>
      </c>
      <c r="F2058" s="194"/>
      <c r="G2058" s="191"/>
      <c r="H2058" s="191"/>
      <c r="I2058" s="65"/>
      <c r="J2058" s="192"/>
    </row>
    <row r="2059" spans="1:10" s="193" customFormat="1" outlineLevel="2">
      <c r="A2059" s="59">
        <f t="shared" si="75"/>
        <v>16500006</v>
      </c>
      <c r="B2059" s="188"/>
      <c r="C2059" s="189" t="s">
        <v>1237</v>
      </c>
      <c r="D2059" s="188">
        <v>350</v>
      </c>
      <c r="E2059" s="600" t="s">
        <v>13</v>
      </c>
      <c r="F2059" s="194"/>
      <c r="G2059" s="191"/>
      <c r="H2059" s="191"/>
      <c r="I2059" s="65"/>
      <c r="J2059" s="192"/>
    </row>
    <row r="2060" spans="1:10" s="193" customFormat="1" outlineLevel="2">
      <c r="A2060" s="59">
        <f t="shared" si="75"/>
        <v>16500007</v>
      </c>
      <c r="B2060" s="188"/>
      <c r="C2060" s="189" t="s">
        <v>1238</v>
      </c>
      <c r="D2060" s="188">
        <v>700</v>
      </c>
      <c r="E2060" s="600" t="s">
        <v>13</v>
      </c>
      <c r="F2060" s="194"/>
      <c r="G2060" s="191"/>
      <c r="H2060" s="191"/>
      <c r="I2060" s="65"/>
      <c r="J2060" s="192"/>
    </row>
    <row r="2061" spans="1:10" s="193" customFormat="1" outlineLevel="2">
      <c r="A2061" s="59">
        <f t="shared" si="75"/>
        <v>16500008</v>
      </c>
      <c r="B2061" s="188"/>
      <c r="C2061" s="189" t="s">
        <v>1239</v>
      </c>
      <c r="D2061" s="188">
        <v>120</v>
      </c>
      <c r="E2061" s="600" t="s">
        <v>13</v>
      </c>
      <c r="F2061" s="194"/>
      <c r="G2061" s="191"/>
      <c r="H2061" s="191"/>
      <c r="I2061" s="65"/>
      <c r="J2061" s="192"/>
    </row>
    <row r="2062" spans="1:10" s="193" customFormat="1" outlineLevel="2">
      <c r="A2062" s="59">
        <f t="shared" si="75"/>
        <v>16500009</v>
      </c>
      <c r="B2062" s="188"/>
      <c r="C2062" s="189" t="s">
        <v>1240</v>
      </c>
      <c r="D2062" s="188">
        <v>150</v>
      </c>
      <c r="E2062" s="600" t="s">
        <v>13</v>
      </c>
      <c r="F2062" s="194"/>
      <c r="G2062" s="191"/>
      <c r="H2062" s="191"/>
      <c r="I2062" s="65"/>
      <c r="J2062" s="192"/>
    </row>
    <row r="2063" spans="1:10" s="193" customFormat="1" outlineLevel="2">
      <c r="A2063" s="59">
        <f t="shared" si="75"/>
        <v>16500010</v>
      </c>
      <c r="B2063" s="188"/>
      <c r="C2063" s="189" t="s">
        <v>1241</v>
      </c>
      <c r="D2063" s="188">
        <v>30</v>
      </c>
      <c r="E2063" s="600" t="s">
        <v>13</v>
      </c>
      <c r="F2063" s="194"/>
      <c r="G2063" s="191"/>
      <c r="H2063" s="191"/>
      <c r="I2063" s="65"/>
      <c r="J2063" s="192"/>
    </row>
    <row r="2064" spans="1:10" s="193" customFormat="1" outlineLevel="2">
      <c r="A2064" s="59">
        <f t="shared" si="75"/>
        <v>16500011</v>
      </c>
      <c r="B2064" s="188"/>
      <c r="C2064" s="189" t="s">
        <v>1242</v>
      </c>
      <c r="D2064" s="188">
        <v>534</v>
      </c>
      <c r="E2064" s="600" t="s">
        <v>13</v>
      </c>
      <c r="F2064" s="194"/>
      <c r="G2064" s="191"/>
      <c r="H2064" s="191"/>
      <c r="I2064" s="65"/>
      <c r="J2064" s="192"/>
    </row>
    <row r="2065" spans="1:12" s="193" customFormat="1" outlineLevel="2">
      <c r="A2065" s="59">
        <f t="shared" si="75"/>
        <v>16500012</v>
      </c>
      <c r="B2065" s="188"/>
      <c r="C2065" s="189" t="s">
        <v>1243</v>
      </c>
      <c r="D2065" s="188">
        <v>140</v>
      </c>
      <c r="E2065" s="600" t="s">
        <v>13</v>
      </c>
      <c r="F2065" s="194"/>
      <c r="G2065" s="191"/>
      <c r="H2065" s="191"/>
      <c r="I2065" s="65"/>
      <c r="J2065" s="192"/>
    </row>
    <row r="2066" spans="1:12" s="1" customFormat="1" ht="20.100000000000001" customHeight="1" outlineLevel="1">
      <c r="A2066" s="94">
        <f>A2053+100000</f>
        <v>16600000</v>
      </c>
      <c r="B2066" s="95"/>
      <c r="C2066" s="96" t="s">
        <v>1244</v>
      </c>
      <c r="D2066" s="97"/>
      <c r="E2066" s="679"/>
      <c r="F2066" s="403"/>
      <c r="G2066" s="403"/>
      <c r="H2066" s="98"/>
      <c r="I2066" s="98"/>
      <c r="J2066" s="98"/>
    </row>
    <row r="2067" spans="1:12" s="193" customFormat="1" outlineLevel="2">
      <c r="A2067" s="59">
        <f>A2066+1</f>
        <v>16600001</v>
      </c>
      <c r="B2067" s="188"/>
      <c r="C2067" s="189" t="s">
        <v>1245</v>
      </c>
      <c r="D2067" s="188">
        <v>50</v>
      </c>
      <c r="E2067" s="600" t="s">
        <v>13</v>
      </c>
      <c r="F2067" s="194"/>
      <c r="G2067" s="191"/>
      <c r="H2067" s="191"/>
      <c r="I2067" s="65"/>
      <c r="J2067" s="192"/>
    </row>
    <row r="2068" spans="1:12" s="193" customFormat="1" outlineLevel="2">
      <c r="A2068" s="59">
        <f>A2067+1</f>
        <v>16600002</v>
      </c>
      <c r="B2068" s="188"/>
      <c r="C2068" s="189" t="s">
        <v>1246</v>
      </c>
      <c r="D2068" s="188">
        <v>30</v>
      </c>
      <c r="E2068" s="600" t="s">
        <v>13</v>
      </c>
      <c r="F2068" s="194"/>
      <c r="G2068" s="191"/>
      <c r="H2068" s="191"/>
      <c r="I2068" s="65"/>
      <c r="J2068" s="192"/>
    </row>
    <row r="2069" spans="1:12" s="193" customFormat="1" outlineLevel="2">
      <c r="A2069" s="59">
        <f>A2068+1</f>
        <v>16600003</v>
      </c>
      <c r="B2069" s="188"/>
      <c r="C2069" s="189" t="s">
        <v>1247</v>
      </c>
      <c r="D2069" s="188">
        <v>10</v>
      </c>
      <c r="E2069" s="600" t="s">
        <v>13</v>
      </c>
      <c r="F2069" s="194"/>
      <c r="G2069" s="191"/>
      <c r="H2069" s="191"/>
      <c r="I2069" s="65"/>
      <c r="J2069" s="192"/>
    </row>
    <row r="2070" spans="1:12" s="193" customFormat="1" outlineLevel="2">
      <c r="A2070" s="59">
        <f>A2069+1</f>
        <v>16600004</v>
      </c>
      <c r="B2070" s="188"/>
      <c r="C2070" s="189" t="s">
        <v>1248</v>
      </c>
      <c r="D2070" s="188">
        <v>1</v>
      </c>
      <c r="E2070" s="600" t="s">
        <v>13</v>
      </c>
      <c r="F2070" s="194"/>
      <c r="G2070" s="191"/>
      <c r="H2070" s="191"/>
      <c r="I2070" s="65"/>
      <c r="J2070" s="192"/>
    </row>
    <row r="2071" spans="1:12" s="1" customFormat="1" ht="20.100000000000001" customHeight="1" outlineLevel="1">
      <c r="A2071" s="94">
        <f>A2066+100000</f>
        <v>16700000</v>
      </c>
      <c r="B2071" s="95"/>
      <c r="C2071" s="96" t="s">
        <v>1249</v>
      </c>
      <c r="D2071" s="97"/>
      <c r="E2071" s="679"/>
      <c r="F2071" s="403"/>
      <c r="G2071" s="403"/>
      <c r="H2071" s="98"/>
      <c r="I2071" s="98"/>
      <c r="J2071" s="98"/>
    </row>
    <row r="2072" spans="1:12" s="193" customFormat="1" outlineLevel="2">
      <c r="A2072" s="59">
        <f>A2071+1</f>
        <v>16700001</v>
      </c>
      <c r="B2072" s="188"/>
      <c r="C2072" s="189" t="s">
        <v>1250</v>
      </c>
      <c r="D2072" s="188">
        <v>170</v>
      </c>
      <c r="E2072" s="600" t="s">
        <v>13</v>
      </c>
      <c r="F2072" s="194"/>
      <c r="G2072" s="191"/>
      <c r="H2072" s="191"/>
      <c r="I2072" s="65"/>
      <c r="J2072" s="192"/>
      <c r="L2072" s="701"/>
    </row>
    <row r="2073" spans="1:12" s="193" customFormat="1" outlineLevel="2">
      <c r="A2073" s="59">
        <f>A2072+1</f>
        <v>16700002</v>
      </c>
      <c r="B2073" s="188"/>
      <c r="C2073" s="189" t="s">
        <v>1251</v>
      </c>
      <c r="D2073" s="188">
        <v>5</v>
      </c>
      <c r="E2073" s="600" t="s">
        <v>13</v>
      </c>
      <c r="F2073" s="194"/>
      <c r="G2073" s="191"/>
      <c r="H2073" s="191"/>
      <c r="I2073" s="65"/>
      <c r="J2073" s="192"/>
      <c r="L2073" s="701"/>
    </row>
    <row r="2074" spans="1:12" s="193" customFormat="1" outlineLevel="2">
      <c r="A2074" s="479">
        <f>A2073+1</f>
        <v>16700003</v>
      </c>
      <c r="B2074" s="475"/>
      <c r="C2074" s="475" t="s">
        <v>2452</v>
      </c>
      <c r="D2074" s="475">
        <v>600</v>
      </c>
      <c r="E2074" s="602" t="s">
        <v>12</v>
      </c>
      <c r="F2074" s="474"/>
      <c r="G2074" s="478"/>
      <c r="H2074" s="478"/>
      <c r="I2074" s="477"/>
      <c r="J2074" s="476"/>
      <c r="L2074" s="701"/>
    </row>
    <row r="2075" spans="1:12" s="1" customFormat="1" ht="20.100000000000001" customHeight="1" outlineLevel="1">
      <c r="A2075" s="94">
        <f>A2071+100000</f>
        <v>16800000</v>
      </c>
      <c r="B2075" s="95"/>
      <c r="C2075" s="96" t="s">
        <v>1252</v>
      </c>
      <c r="D2075" s="97"/>
      <c r="E2075" s="679"/>
      <c r="F2075" s="403"/>
      <c r="G2075" s="403"/>
      <c r="H2075" s="98"/>
      <c r="I2075" s="98"/>
      <c r="J2075" s="98"/>
    </row>
    <row r="2076" spans="1:12" s="216" customFormat="1" ht="20.100000000000001" customHeight="1" outlineLevel="2">
      <c r="A2076" s="59">
        <f>A2075+1</f>
        <v>16800001</v>
      </c>
      <c r="B2076" s="188"/>
      <c r="C2076" s="189" t="s">
        <v>2360</v>
      </c>
      <c r="D2076" s="604">
        <v>1</v>
      </c>
      <c r="E2076" s="603" t="s">
        <v>11</v>
      </c>
      <c r="F2076" s="194"/>
      <c r="G2076" s="191"/>
      <c r="H2076" s="191"/>
      <c r="I2076" s="192"/>
      <c r="J2076" s="192"/>
    </row>
    <row r="2077" spans="1:12" s="139" customFormat="1" ht="20.100000000000001" customHeight="1">
      <c r="A2077" s="183">
        <v>17000000</v>
      </c>
      <c r="B2077" s="184"/>
      <c r="C2077" s="185" t="s">
        <v>1253</v>
      </c>
      <c r="D2077" s="186"/>
      <c r="E2077" s="678"/>
      <c r="F2077" s="402"/>
      <c r="G2077" s="402"/>
      <c r="H2077" s="187"/>
      <c r="I2077" s="187"/>
      <c r="J2077" s="187"/>
    </row>
    <row r="2078" spans="1:12" s="1" customFormat="1" ht="20.100000000000001" customHeight="1" outlineLevel="1">
      <c r="A2078" s="94">
        <f>A2077+100000</f>
        <v>17100000</v>
      </c>
      <c r="B2078" s="95"/>
      <c r="C2078" s="96" t="s">
        <v>1350</v>
      </c>
      <c r="D2078" s="97"/>
      <c r="E2078" s="679"/>
      <c r="F2078" s="403"/>
      <c r="G2078" s="403"/>
      <c r="H2078" s="98"/>
      <c r="I2078" s="98"/>
      <c r="J2078" s="98"/>
    </row>
    <row r="2079" spans="1:12" s="60" customFormat="1" ht="38.25" outlineLevel="3">
      <c r="A2079" s="3">
        <f>A2078+1</f>
        <v>17100001</v>
      </c>
      <c r="B2079" s="61" t="s">
        <v>1254</v>
      </c>
      <c r="C2079" s="62" t="s">
        <v>1255</v>
      </c>
      <c r="D2079" s="63">
        <v>2214.37</v>
      </c>
      <c r="E2079" s="64" t="s">
        <v>10</v>
      </c>
      <c r="F2079" s="65"/>
      <c r="G2079" s="65"/>
      <c r="H2079" s="65"/>
      <c r="I2079" s="65"/>
      <c r="J2079" s="66"/>
    </row>
    <row r="2080" spans="1:12" s="60" customFormat="1" ht="25.5" outlineLevel="3">
      <c r="A2080" s="3">
        <f t="shared" ref="A2080:A2093" si="76">A2079+1</f>
        <v>17100002</v>
      </c>
      <c r="B2080" s="61" t="s">
        <v>1256</v>
      </c>
      <c r="C2080" s="62" t="s">
        <v>1257</v>
      </c>
      <c r="D2080" s="63">
        <v>7064.29</v>
      </c>
      <c r="E2080" s="64" t="s">
        <v>10</v>
      </c>
      <c r="F2080" s="65"/>
      <c r="G2080" s="65"/>
      <c r="H2080" s="65"/>
      <c r="I2080" s="65"/>
      <c r="J2080" s="66"/>
    </row>
    <row r="2081" spans="1:10" s="60" customFormat="1" ht="25.5" outlineLevel="3">
      <c r="A2081" s="3">
        <f t="shared" si="76"/>
        <v>17100003</v>
      </c>
      <c r="B2081" s="61" t="s">
        <v>1258</v>
      </c>
      <c r="C2081" s="62" t="s">
        <v>1259</v>
      </c>
      <c r="D2081" s="63">
        <v>245.32</v>
      </c>
      <c r="E2081" s="64" t="s">
        <v>10</v>
      </c>
      <c r="F2081" s="65"/>
      <c r="G2081" s="65"/>
      <c r="H2081" s="65"/>
      <c r="I2081" s="65"/>
      <c r="J2081" s="66"/>
    </row>
    <row r="2082" spans="1:10" s="60" customFormat="1" ht="25.5" outlineLevel="3">
      <c r="A2082" s="3">
        <f t="shared" si="76"/>
        <v>17100004</v>
      </c>
      <c r="B2082" s="61" t="s">
        <v>1260</v>
      </c>
      <c r="C2082" s="62" t="s">
        <v>1261</v>
      </c>
      <c r="D2082" s="63">
        <v>8376.44</v>
      </c>
      <c r="E2082" s="64" t="s">
        <v>26</v>
      </c>
      <c r="F2082" s="65"/>
      <c r="G2082" s="65"/>
      <c r="H2082" s="65"/>
      <c r="I2082" s="65"/>
      <c r="J2082" s="66"/>
    </row>
    <row r="2083" spans="1:10" s="60" customFormat="1" ht="38.25" outlineLevel="3">
      <c r="A2083" s="3">
        <f t="shared" si="76"/>
        <v>17100005</v>
      </c>
      <c r="B2083" s="61" t="s">
        <v>1262</v>
      </c>
      <c r="C2083" s="62" t="s">
        <v>1263</v>
      </c>
      <c r="D2083" s="63">
        <v>757.48</v>
      </c>
      <c r="E2083" s="64" t="s">
        <v>26</v>
      </c>
      <c r="F2083" s="65"/>
      <c r="G2083" s="65"/>
      <c r="H2083" s="65"/>
      <c r="I2083" s="65"/>
      <c r="J2083" s="66"/>
    </row>
    <row r="2084" spans="1:10" s="60" customFormat="1" ht="30" outlineLevel="3">
      <c r="A2084" s="3">
        <f t="shared" si="76"/>
        <v>17100006</v>
      </c>
      <c r="B2084" s="63" t="s">
        <v>1264</v>
      </c>
      <c r="C2084" s="62" t="s">
        <v>1265</v>
      </c>
      <c r="D2084" s="63">
        <v>619.58000000000004</v>
      </c>
      <c r="E2084" s="63" t="s">
        <v>10</v>
      </c>
      <c r="F2084" s="65"/>
      <c r="G2084" s="65"/>
      <c r="H2084" s="65"/>
      <c r="I2084" s="65"/>
      <c r="J2084" s="66"/>
    </row>
    <row r="2085" spans="1:10" s="60" customFormat="1" ht="30" outlineLevel="3">
      <c r="A2085" s="3">
        <f t="shared" si="76"/>
        <v>17100007</v>
      </c>
      <c r="B2085" s="63" t="s">
        <v>1266</v>
      </c>
      <c r="C2085" s="62" t="s">
        <v>1267</v>
      </c>
      <c r="D2085" s="63">
        <v>450.4</v>
      </c>
      <c r="E2085" s="63" t="s">
        <v>10</v>
      </c>
      <c r="F2085" s="65"/>
      <c r="G2085" s="65"/>
      <c r="H2085" s="65"/>
      <c r="I2085" s="65"/>
      <c r="J2085" s="66"/>
    </row>
    <row r="2086" spans="1:10" s="60" customFormat="1" ht="30" outlineLevel="3">
      <c r="A2086" s="3">
        <f t="shared" si="76"/>
        <v>17100008</v>
      </c>
      <c r="B2086" s="63" t="s">
        <v>1268</v>
      </c>
      <c r="C2086" s="62" t="s">
        <v>1269</v>
      </c>
      <c r="D2086" s="63">
        <v>546.91999999999996</v>
      </c>
      <c r="E2086" s="63" t="s">
        <v>10</v>
      </c>
      <c r="F2086" s="65"/>
      <c r="G2086" s="65"/>
      <c r="H2086" s="65"/>
      <c r="I2086" s="65"/>
      <c r="J2086" s="66"/>
    </row>
    <row r="2087" spans="1:10" s="60" customFormat="1" ht="42.75" outlineLevel="3">
      <c r="A2087" s="3">
        <f t="shared" si="76"/>
        <v>17100009</v>
      </c>
      <c r="B2087" s="61" t="s">
        <v>1270</v>
      </c>
      <c r="C2087" s="62" t="s">
        <v>1271</v>
      </c>
      <c r="D2087" s="63">
        <v>619.58000000000004</v>
      </c>
      <c r="E2087" s="64" t="s">
        <v>10</v>
      </c>
      <c r="F2087" s="65"/>
      <c r="G2087" s="65"/>
      <c r="H2087" s="65"/>
      <c r="I2087" s="65"/>
      <c r="J2087" s="66"/>
    </row>
    <row r="2088" spans="1:10" s="60" customFormat="1" ht="42.75" outlineLevel="3">
      <c r="A2088" s="3">
        <f t="shared" si="76"/>
        <v>17100010</v>
      </c>
      <c r="B2088" s="61" t="s">
        <v>1272</v>
      </c>
      <c r="C2088" s="62" t="s">
        <v>1273</v>
      </c>
      <c r="D2088" s="63">
        <v>450.4</v>
      </c>
      <c r="E2088" s="64" t="s">
        <v>10</v>
      </c>
      <c r="F2088" s="65"/>
      <c r="G2088" s="65"/>
      <c r="H2088" s="65"/>
      <c r="I2088" s="65"/>
      <c r="J2088" s="66"/>
    </row>
    <row r="2089" spans="1:10" s="60" customFormat="1" ht="42.75" outlineLevel="3">
      <c r="A2089" s="3">
        <f t="shared" si="76"/>
        <v>17100011</v>
      </c>
      <c r="B2089" s="61" t="s">
        <v>1274</v>
      </c>
      <c r="C2089" s="62" t="s">
        <v>1275</v>
      </c>
      <c r="D2089" s="63">
        <v>546.91999999999996</v>
      </c>
      <c r="E2089" s="64" t="s">
        <v>10</v>
      </c>
      <c r="F2089" s="65"/>
      <c r="G2089" s="65"/>
      <c r="H2089" s="65"/>
      <c r="I2089" s="65"/>
      <c r="J2089" s="66"/>
    </row>
    <row r="2090" spans="1:10" s="60" customFormat="1" ht="42.75" outlineLevel="3">
      <c r="A2090" s="3">
        <f t="shared" si="76"/>
        <v>17100012</v>
      </c>
      <c r="B2090" s="61" t="s">
        <v>1276</v>
      </c>
      <c r="C2090" s="62" t="s">
        <v>1277</v>
      </c>
      <c r="D2090" s="63">
        <v>2740.18</v>
      </c>
      <c r="E2090" s="64" t="s">
        <v>10</v>
      </c>
      <c r="F2090" s="65"/>
      <c r="G2090" s="65"/>
      <c r="H2090" s="65"/>
      <c r="I2090" s="65"/>
      <c r="J2090" s="66"/>
    </row>
    <row r="2091" spans="1:10" s="60" customFormat="1" ht="42.75" outlineLevel="3">
      <c r="A2091" s="3">
        <f t="shared" si="76"/>
        <v>17100013</v>
      </c>
      <c r="B2091" s="61" t="s">
        <v>1278</v>
      </c>
      <c r="C2091" s="62" t="s">
        <v>1279</v>
      </c>
      <c r="D2091" s="63">
        <v>4566.96</v>
      </c>
      <c r="E2091" s="64" t="s">
        <v>10</v>
      </c>
      <c r="F2091" s="65"/>
      <c r="G2091" s="65"/>
      <c r="H2091" s="65"/>
      <c r="I2091" s="65"/>
      <c r="J2091" s="66"/>
    </row>
    <row r="2092" spans="1:10" s="60" customFormat="1" ht="25.5" outlineLevel="3">
      <c r="A2092" s="3">
        <f t="shared" si="76"/>
        <v>17100014</v>
      </c>
      <c r="B2092" s="61" t="s">
        <v>1280</v>
      </c>
      <c r="C2092" s="62" t="s">
        <v>1281</v>
      </c>
      <c r="D2092" s="63">
        <v>9133.92</v>
      </c>
      <c r="E2092" s="64" t="s">
        <v>26</v>
      </c>
      <c r="F2092" s="65"/>
      <c r="G2092" s="65"/>
      <c r="H2092" s="65"/>
      <c r="I2092" s="65"/>
      <c r="J2092" s="66"/>
    </row>
    <row r="2093" spans="1:10" s="60" customFormat="1" ht="25.5" outlineLevel="3">
      <c r="A2093" s="3">
        <f t="shared" si="76"/>
        <v>17100015</v>
      </c>
      <c r="B2093" s="61" t="s">
        <v>1276</v>
      </c>
      <c r="C2093" s="62" t="s">
        <v>1282</v>
      </c>
      <c r="D2093" s="63">
        <v>2740.18</v>
      </c>
      <c r="E2093" s="64" t="s">
        <v>10</v>
      </c>
      <c r="F2093" s="65"/>
      <c r="G2093" s="65"/>
      <c r="H2093" s="65"/>
      <c r="I2093" s="65"/>
      <c r="J2093" s="66"/>
    </row>
    <row r="2094" spans="1:10" s="1" customFormat="1" ht="20.100000000000001" customHeight="1" outlineLevel="1">
      <c r="A2094" s="94">
        <f>A2078+100000</f>
        <v>17200000</v>
      </c>
      <c r="B2094" s="95"/>
      <c r="C2094" s="96" t="s">
        <v>1283</v>
      </c>
      <c r="D2094" s="97"/>
      <c r="E2094" s="679"/>
      <c r="F2094" s="403"/>
      <c r="G2094" s="403"/>
      <c r="H2094" s="98"/>
      <c r="I2094" s="98"/>
      <c r="J2094" s="98"/>
    </row>
    <row r="2095" spans="1:10" s="75" customFormat="1" ht="20.100000000000001" customHeight="1" outlineLevel="2">
      <c r="A2095" s="468">
        <f>A2094+1000</f>
        <v>17201000</v>
      </c>
      <c r="B2095" s="469"/>
      <c r="C2095" s="469" t="s">
        <v>1284</v>
      </c>
      <c r="D2095" s="469"/>
      <c r="E2095" s="681"/>
      <c r="F2095" s="470"/>
      <c r="G2095" s="470"/>
      <c r="H2095" s="470"/>
      <c r="I2095" s="470"/>
      <c r="J2095" s="470"/>
    </row>
    <row r="2096" spans="1:10" s="60" customFormat="1" ht="25.5" outlineLevel="4">
      <c r="A2096" s="3">
        <f t="shared" ref="A2096:A2106" si="77">A2095+1</f>
        <v>17201001</v>
      </c>
      <c r="B2096" s="67" t="s">
        <v>1285</v>
      </c>
      <c r="C2096" s="68" t="s">
        <v>1286</v>
      </c>
      <c r="D2096" s="76">
        <v>40</v>
      </c>
      <c r="E2096" s="61" t="s">
        <v>10</v>
      </c>
      <c r="F2096" s="65"/>
      <c r="G2096" s="70"/>
      <c r="H2096" s="65"/>
      <c r="I2096" s="65"/>
      <c r="J2096" s="66"/>
    </row>
    <row r="2097" spans="1:11" s="60" customFormat="1" ht="12.75" outlineLevel="4">
      <c r="A2097" s="3">
        <f t="shared" si="77"/>
        <v>17201002</v>
      </c>
      <c r="B2097" s="67" t="s">
        <v>1264</v>
      </c>
      <c r="C2097" s="68" t="s">
        <v>1287</v>
      </c>
      <c r="D2097" s="76">
        <v>662</v>
      </c>
      <c r="E2097" s="61" t="s">
        <v>10</v>
      </c>
      <c r="F2097" s="65"/>
      <c r="G2097" s="70"/>
      <c r="H2097" s="65"/>
      <c r="I2097" s="65"/>
      <c r="J2097" s="66"/>
    </row>
    <row r="2098" spans="1:11" s="60" customFormat="1" ht="25.5" outlineLevel="4">
      <c r="A2098" s="3">
        <f t="shared" si="77"/>
        <v>17201003</v>
      </c>
      <c r="B2098" s="63" t="s">
        <v>1288</v>
      </c>
      <c r="C2098" s="71" t="s">
        <v>1289</v>
      </c>
      <c r="D2098" s="77">
        <v>701</v>
      </c>
      <c r="E2098" s="63" t="s">
        <v>10</v>
      </c>
      <c r="F2098" s="65"/>
      <c r="G2098" s="65"/>
      <c r="H2098" s="65"/>
      <c r="I2098" s="65"/>
      <c r="J2098" s="66"/>
    </row>
    <row r="2099" spans="1:11" s="60" customFormat="1" ht="25.5" outlineLevel="4">
      <c r="A2099" s="3">
        <f t="shared" si="77"/>
        <v>17201004</v>
      </c>
      <c r="B2099" s="63" t="s">
        <v>1290</v>
      </c>
      <c r="C2099" s="71" t="s">
        <v>1291</v>
      </c>
      <c r="D2099" s="77">
        <v>2</v>
      </c>
      <c r="E2099" s="63" t="s">
        <v>10</v>
      </c>
      <c r="F2099" s="65"/>
      <c r="G2099" s="65"/>
      <c r="H2099" s="65"/>
      <c r="I2099" s="65"/>
      <c r="J2099" s="66"/>
    </row>
    <row r="2100" spans="1:11" s="60" customFormat="1" ht="25.5" outlineLevel="4">
      <c r="A2100" s="3">
        <f t="shared" si="77"/>
        <v>17201005</v>
      </c>
      <c r="B2100" s="63" t="s">
        <v>1292</v>
      </c>
      <c r="C2100" s="71" t="s">
        <v>1293</v>
      </c>
      <c r="D2100" s="77">
        <v>7</v>
      </c>
      <c r="E2100" s="63" t="s">
        <v>10</v>
      </c>
      <c r="F2100" s="65"/>
      <c r="G2100" s="65"/>
      <c r="H2100" s="65"/>
      <c r="I2100" s="65"/>
      <c r="J2100" s="66"/>
    </row>
    <row r="2101" spans="1:11" s="60" customFormat="1" ht="25.5" outlineLevel="4">
      <c r="A2101" s="3">
        <f t="shared" si="77"/>
        <v>17201006</v>
      </c>
      <c r="B2101" s="63" t="s">
        <v>1294</v>
      </c>
      <c r="C2101" s="71" t="s">
        <v>1295</v>
      </c>
      <c r="D2101" s="77">
        <v>7</v>
      </c>
      <c r="E2101" s="63" t="s">
        <v>10</v>
      </c>
      <c r="F2101" s="65"/>
      <c r="G2101" s="65"/>
      <c r="H2101" s="65"/>
      <c r="I2101" s="65"/>
      <c r="J2101" s="66"/>
    </row>
    <row r="2102" spans="1:11" s="60" customFormat="1" ht="38.25" outlineLevel="4">
      <c r="A2102" s="3">
        <f t="shared" si="77"/>
        <v>17201007</v>
      </c>
      <c r="B2102" s="63" t="s">
        <v>1296</v>
      </c>
      <c r="C2102" s="71" t="s">
        <v>1297</v>
      </c>
      <c r="D2102" s="78">
        <v>188</v>
      </c>
      <c r="E2102" s="63" t="s">
        <v>307</v>
      </c>
      <c r="F2102" s="65"/>
      <c r="G2102" s="65"/>
      <c r="H2102" s="65"/>
      <c r="I2102" s="65"/>
      <c r="J2102" s="66"/>
    </row>
    <row r="2103" spans="1:11" s="60" customFormat="1" ht="25.5" outlineLevel="4">
      <c r="A2103" s="3">
        <f t="shared" si="77"/>
        <v>17201008</v>
      </c>
      <c r="B2103" s="67" t="s">
        <v>1298</v>
      </c>
      <c r="C2103" s="68" t="s">
        <v>1299</v>
      </c>
      <c r="D2103" s="76">
        <v>6</v>
      </c>
      <c r="E2103" s="61" t="s">
        <v>307</v>
      </c>
      <c r="F2103" s="65"/>
      <c r="G2103" s="70"/>
      <c r="H2103" s="65"/>
      <c r="I2103" s="65"/>
      <c r="J2103" s="66"/>
      <c r="K2103" s="72"/>
    </row>
    <row r="2104" spans="1:11" s="60" customFormat="1" ht="25.5" outlineLevel="4">
      <c r="A2104" s="3">
        <f t="shared" si="77"/>
        <v>17201009</v>
      </c>
      <c r="B2104" s="63" t="s">
        <v>1300</v>
      </c>
      <c r="C2104" s="71" t="s">
        <v>1301</v>
      </c>
      <c r="D2104" s="77">
        <v>2</v>
      </c>
      <c r="E2104" s="63" t="s">
        <v>13</v>
      </c>
      <c r="F2104" s="65"/>
      <c r="G2104" s="65"/>
      <c r="H2104" s="65"/>
      <c r="I2104" s="65"/>
      <c r="J2104" s="66"/>
    </row>
    <row r="2105" spans="1:11" s="60" customFormat="1" ht="25.5" outlineLevel="4">
      <c r="A2105" s="3">
        <f t="shared" si="77"/>
        <v>17201010</v>
      </c>
      <c r="B2105" s="63" t="s">
        <v>1302</v>
      </c>
      <c r="C2105" s="71" t="s">
        <v>1303</v>
      </c>
      <c r="D2105" s="77">
        <v>2</v>
      </c>
      <c r="E2105" s="63" t="s">
        <v>13</v>
      </c>
      <c r="F2105" s="65"/>
      <c r="G2105" s="65"/>
      <c r="H2105" s="65"/>
      <c r="I2105" s="65"/>
      <c r="J2105" s="66"/>
    </row>
    <row r="2106" spans="1:11" s="60" customFormat="1" ht="20.100000000000001" customHeight="1" outlineLevel="4">
      <c r="A2106" s="3">
        <f t="shared" si="77"/>
        <v>17201011</v>
      </c>
      <c r="B2106" s="61" t="s">
        <v>1276</v>
      </c>
      <c r="C2106" s="71" t="s">
        <v>1304</v>
      </c>
      <c r="D2106" s="77">
        <v>1439</v>
      </c>
      <c r="E2106" s="63" t="s">
        <v>10</v>
      </c>
      <c r="F2106" s="65"/>
      <c r="G2106" s="65"/>
      <c r="H2106" s="65"/>
      <c r="I2106" s="65"/>
      <c r="J2106" s="66"/>
    </row>
    <row r="2107" spans="1:11" s="75" customFormat="1" ht="20.100000000000001" customHeight="1" outlineLevel="2">
      <c r="A2107" s="468">
        <f>A2095+1000</f>
        <v>17202000</v>
      </c>
      <c r="B2107" s="469"/>
      <c r="C2107" s="469" t="s">
        <v>1305</v>
      </c>
      <c r="D2107" s="469"/>
      <c r="E2107" s="681"/>
      <c r="F2107" s="470"/>
      <c r="G2107" s="470"/>
      <c r="H2107" s="470"/>
      <c r="I2107" s="470"/>
      <c r="J2107" s="470"/>
    </row>
    <row r="2108" spans="1:11" s="60" customFormat="1" ht="25.5" outlineLevel="4">
      <c r="A2108" s="3">
        <f t="shared" ref="A2108:A2129" si="78">A2107+1</f>
        <v>17202001</v>
      </c>
      <c r="B2108" s="63" t="s">
        <v>1306</v>
      </c>
      <c r="C2108" s="71" t="s">
        <v>1307</v>
      </c>
      <c r="D2108" s="63">
        <v>619.58000000000004</v>
      </c>
      <c r="E2108" s="63" t="s">
        <v>10</v>
      </c>
      <c r="F2108" s="65"/>
      <c r="G2108" s="70"/>
      <c r="H2108" s="65"/>
      <c r="I2108" s="65"/>
      <c r="J2108" s="66"/>
    </row>
    <row r="2109" spans="1:11" s="60" customFormat="1" ht="25.5" outlineLevel="4">
      <c r="A2109" s="3">
        <f t="shared" si="78"/>
        <v>17202002</v>
      </c>
      <c r="B2109" s="63" t="s">
        <v>1308</v>
      </c>
      <c r="C2109" s="71" t="s">
        <v>1309</v>
      </c>
      <c r="D2109" s="63">
        <v>450.4</v>
      </c>
      <c r="E2109" s="63" t="s">
        <v>10</v>
      </c>
      <c r="F2109" s="65"/>
      <c r="G2109" s="70"/>
      <c r="H2109" s="65"/>
      <c r="I2109" s="65"/>
      <c r="J2109" s="66"/>
    </row>
    <row r="2110" spans="1:11" s="60" customFormat="1" ht="25.5" outlineLevel="4">
      <c r="A2110" s="3">
        <f t="shared" si="78"/>
        <v>17202003</v>
      </c>
      <c r="B2110" s="63" t="s">
        <v>1310</v>
      </c>
      <c r="C2110" s="71" t="s">
        <v>1311</v>
      </c>
      <c r="D2110" s="63">
        <v>397.24</v>
      </c>
      <c r="E2110" s="63" t="s">
        <v>10</v>
      </c>
      <c r="F2110" s="65"/>
      <c r="G2110" s="70"/>
      <c r="H2110" s="65"/>
      <c r="I2110" s="65"/>
      <c r="J2110" s="66"/>
    </row>
    <row r="2111" spans="1:11" s="60" customFormat="1" ht="25.5" outlineLevel="4">
      <c r="A2111" s="3">
        <f t="shared" si="78"/>
        <v>17202004</v>
      </c>
      <c r="B2111" s="63" t="s">
        <v>1312</v>
      </c>
      <c r="C2111" s="71" t="s">
        <v>1313</v>
      </c>
      <c r="D2111" s="63">
        <v>99.79</v>
      </c>
      <c r="E2111" s="63" t="s">
        <v>10</v>
      </c>
      <c r="F2111" s="65"/>
      <c r="G2111" s="70"/>
      <c r="H2111" s="65"/>
      <c r="I2111" s="65"/>
      <c r="J2111" s="66"/>
    </row>
    <row r="2112" spans="1:11" s="60" customFormat="1" ht="38.25" outlineLevel="4">
      <c r="A2112" s="3">
        <f t="shared" si="78"/>
        <v>17202005</v>
      </c>
      <c r="B2112" s="63" t="s">
        <v>1314</v>
      </c>
      <c r="C2112" s="71" t="s">
        <v>1315</v>
      </c>
      <c r="D2112" s="77">
        <v>1809</v>
      </c>
      <c r="E2112" s="63" t="s">
        <v>307</v>
      </c>
      <c r="F2112" s="65"/>
      <c r="G2112" s="65"/>
      <c r="H2112" s="65"/>
      <c r="I2112" s="65"/>
      <c r="J2112" s="66"/>
    </row>
    <row r="2113" spans="1:10" s="60" customFormat="1" ht="25.5" outlineLevel="4">
      <c r="A2113" s="3">
        <f t="shared" si="78"/>
        <v>17202006</v>
      </c>
      <c r="B2113" s="63" t="s">
        <v>1316</v>
      </c>
      <c r="C2113" s="71" t="s">
        <v>1317</v>
      </c>
      <c r="D2113" s="63">
        <v>715</v>
      </c>
      <c r="E2113" s="63" t="s">
        <v>307</v>
      </c>
      <c r="F2113" s="65"/>
      <c r="G2113" s="65"/>
      <c r="H2113" s="65"/>
      <c r="I2113" s="65"/>
      <c r="J2113" s="66"/>
    </row>
    <row r="2114" spans="1:10" s="60" customFormat="1" ht="38.25" outlineLevel="4">
      <c r="A2114" s="3">
        <f t="shared" si="78"/>
        <v>17202007</v>
      </c>
      <c r="B2114" s="63" t="s">
        <v>1318</v>
      </c>
      <c r="C2114" s="71" t="s">
        <v>1315</v>
      </c>
      <c r="D2114" s="77">
        <v>25</v>
      </c>
      <c r="E2114" s="63" t="s">
        <v>307</v>
      </c>
      <c r="F2114" s="65"/>
      <c r="G2114" s="65"/>
      <c r="H2114" s="65"/>
      <c r="I2114" s="65"/>
      <c r="J2114" s="66"/>
    </row>
    <row r="2115" spans="1:10" s="60" customFormat="1" ht="25.5" outlineLevel="4">
      <c r="A2115" s="3">
        <f t="shared" si="78"/>
        <v>17202008</v>
      </c>
      <c r="B2115" s="63" t="s">
        <v>1319</v>
      </c>
      <c r="C2115" s="71" t="s">
        <v>1320</v>
      </c>
      <c r="D2115" s="77">
        <v>624</v>
      </c>
      <c r="E2115" s="63" t="s">
        <v>307</v>
      </c>
      <c r="F2115" s="65"/>
      <c r="G2115" s="65"/>
      <c r="H2115" s="65"/>
      <c r="I2115" s="65"/>
      <c r="J2115" s="66"/>
    </row>
    <row r="2116" spans="1:10" s="60" customFormat="1" ht="38.25" outlineLevel="4">
      <c r="A2116" s="3">
        <f t="shared" si="78"/>
        <v>17202009</v>
      </c>
      <c r="B2116" s="63" t="s">
        <v>1316</v>
      </c>
      <c r="C2116" s="71" t="s">
        <v>1321</v>
      </c>
      <c r="D2116" s="77">
        <v>39</v>
      </c>
      <c r="E2116" s="63" t="s">
        <v>307</v>
      </c>
      <c r="F2116" s="65"/>
      <c r="G2116" s="65"/>
      <c r="H2116" s="65"/>
      <c r="I2116" s="65"/>
      <c r="J2116" s="66"/>
    </row>
    <row r="2117" spans="1:10" s="60" customFormat="1" ht="51" outlineLevel="4">
      <c r="A2117" s="3">
        <f t="shared" si="78"/>
        <v>17202010</v>
      </c>
      <c r="B2117" s="63" t="s">
        <v>1322</v>
      </c>
      <c r="C2117" s="71" t="s">
        <v>1323</v>
      </c>
      <c r="D2117" s="79">
        <v>10.4</v>
      </c>
      <c r="E2117" s="63" t="s">
        <v>10</v>
      </c>
      <c r="F2117" s="70"/>
      <c r="G2117" s="70"/>
      <c r="H2117" s="65"/>
      <c r="I2117" s="65"/>
      <c r="J2117" s="66"/>
    </row>
    <row r="2118" spans="1:10" s="60" customFormat="1" ht="51" outlineLevel="4">
      <c r="A2118" s="3">
        <f t="shared" si="78"/>
        <v>17202011</v>
      </c>
      <c r="B2118" s="63" t="s">
        <v>1324</v>
      </c>
      <c r="C2118" s="71" t="s">
        <v>1325</v>
      </c>
      <c r="D2118" s="79">
        <v>7.8</v>
      </c>
      <c r="E2118" s="63" t="s">
        <v>10</v>
      </c>
      <c r="F2118" s="70"/>
      <c r="G2118" s="70"/>
      <c r="H2118" s="65"/>
      <c r="I2118" s="65"/>
      <c r="J2118" s="66"/>
    </row>
    <row r="2119" spans="1:10" s="60" customFormat="1" ht="25.5" outlineLevel="4">
      <c r="A2119" s="3">
        <f t="shared" si="78"/>
        <v>17202012</v>
      </c>
      <c r="B2119" s="61" t="s">
        <v>1276</v>
      </c>
      <c r="C2119" s="71" t="s">
        <v>1326</v>
      </c>
      <c r="D2119" s="77">
        <v>2479</v>
      </c>
      <c r="E2119" s="63" t="s">
        <v>26</v>
      </c>
      <c r="F2119" s="65"/>
      <c r="G2119" s="65"/>
      <c r="H2119" s="65"/>
      <c r="I2119" s="65"/>
      <c r="J2119" s="66"/>
    </row>
    <row r="2120" spans="1:10" s="60" customFormat="1" ht="25.5" outlineLevel="4">
      <c r="A2120" s="3">
        <f t="shared" si="78"/>
        <v>17202013</v>
      </c>
      <c r="B2120" s="61" t="s">
        <v>1276</v>
      </c>
      <c r="C2120" s="71" t="s">
        <v>1327</v>
      </c>
      <c r="D2120" s="77">
        <v>2252</v>
      </c>
      <c r="E2120" s="63" t="s">
        <v>26</v>
      </c>
      <c r="F2120" s="65"/>
      <c r="G2120" s="65"/>
      <c r="H2120" s="65"/>
      <c r="I2120" s="65"/>
      <c r="J2120" s="66"/>
    </row>
    <row r="2121" spans="1:10" s="60" customFormat="1" ht="25.5" outlineLevel="4">
      <c r="A2121" s="3">
        <f t="shared" si="78"/>
        <v>17202014</v>
      </c>
      <c r="B2121" s="61" t="s">
        <v>1276</v>
      </c>
      <c r="C2121" s="71" t="s">
        <v>1328</v>
      </c>
      <c r="D2121" s="77">
        <v>2450</v>
      </c>
      <c r="E2121" s="63" t="s">
        <v>26</v>
      </c>
      <c r="F2121" s="65"/>
      <c r="G2121" s="65"/>
      <c r="H2121" s="65"/>
      <c r="I2121" s="65"/>
      <c r="J2121" s="66"/>
    </row>
    <row r="2122" spans="1:10" s="60" customFormat="1" ht="25.5" outlineLevel="4">
      <c r="A2122" s="3">
        <f t="shared" si="78"/>
        <v>17202015</v>
      </c>
      <c r="B2122" s="61" t="s">
        <v>1276</v>
      </c>
      <c r="C2122" s="71" t="s">
        <v>1329</v>
      </c>
      <c r="D2122" s="77">
        <v>100</v>
      </c>
      <c r="E2122" s="63" t="s">
        <v>26</v>
      </c>
      <c r="F2122" s="65"/>
      <c r="G2122" s="65"/>
      <c r="H2122" s="65"/>
      <c r="I2122" s="65"/>
      <c r="J2122" s="66"/>
    </row>
    <row r="2123" spans="1:10" s="60" customFormat="1" ht="38.25" outlineLevel="4">
      <c r="A2123" s="3">
        <f t="shared" si="78"/>
        <v>17202016</v>
      </c>
      <c r="B2123" s="61" t="s">
        <v>1276</v>
      </c>
      <c r="C2123" s="71" t="s">
        <v>1330</v>
      </c>
      <c r="D2123" s="77">
        <v>96</v>
      </c>
      <c r="E2123" s="63" t="s">
        <v>26</v>
      </c>
      <c r="F2123" s="65"/>
      <c r="G2123" s="65"/>
      <c r="H2123" s="65"/>
      <c r="I2123" s="65"/>
      <c r="J2123" s="66"/>
    </row>
    <row r="2124" spans="1:10" s="60" customFormat="1" ht="38.25" outlineLevel="4">
      <c r="A2124" s="3">
        <f t="shared" si="78"/>
        <v>17202017</v>
      </c>
      <c r="B2124" s="61" t="s">
        <v>1276</v>
      </c>
      <c r="C2124" s="71" t="s">
        <v>1331</v>
      </c>
      <c r="D2124" s="77">
        <v>3</v>
      </c>
      <c r="E2124" s="63" t="s">
        <v>26</v>
      </c>
      <c r="F2124" s="65"/>
      <c r="G2124" s="65"/>
      <c r="H2124" s="65"/>
      <c r="I2124" s="65"/>
      <c r="J2124" s="66"/>
    </row>
    <row r="2125" spans="1:10" s="60" customFormat="1" ht="25.5" outlineLevel="4">
      <c r="A2125" s="3">
        <f t="shared" si="78"/>
        <v>17202018</v>
      </c>
      <c r="B2125" s="61" t="s">
        <v>1276</v>
      </c>
      <c r="C2125" s="71" t="s">
        <v>1332</v>
      </c>
      <c r="D2125" s="77">
        <v>738</v>
      </c>
      <c r="E2125" s="63" t="s">
        <v>26</v>
      </c>
      <c r="F2125" s="65"/>
      <c r="G2125" s="65"/>
      <c r="H2125" s="65"/>
      <c r="I2125" s="65"/>
      <c r="J2125" s="66"/>
    </row>
    <row r="2126" spans="1:10" s="60" customFormat="1" ht="25.5" outlineLevel="4">
      <c r="A2126" s="3">
        <f t="shared" si="78"/>
        <v>17202019</v>
      </c>
      <c r="B2126" s="61" t="s">
        <v>1276</v>
      </c>
      <c r="C2126" s="71" t="s">
        <v>1333</v>
      </c>
      <c r="D2126" s="77">
        <v>2</v>
      </c>
      <c r="E2126" s="63" t="s">
        <v>26</v>
      </c>
      <c r="F2126" s="65"/>
      <c r="G2126" s="65"/>
      <c r="H2126" s="65"/>
      <c r="I2126" s="65"/>
      <c r="J2126" s="66"/>
    </row>
    <row r="2127" spans="1:10" s="60" customFormat="1" ht="25.5" outlineLevel="4">
      <c r="A2127" s="3">
        <f t="shared" si="78"/>
        <v>17202020</v>
      </c>
      <c r="B2127" s="61" t="s">
        <v>1276</v>
      </c>
      <c r="C2127" s="71" t="s">
        <v>1334</v>
      </c>
      <c r="D2127" s="77">
        <v>5</v>
      </c>
      <c r="E2127" s="63" t="s">
        <v>26</v>
      </c>
      <c r="F2127" s="65"/>
      <c r="G2127" s="65"/>
      <c r="H2127" s="65"/>
      <c r="I2127" s="65"/>
      <c r="J2127" s="66"/>
    </row>
    <row r="2128" spans="1:10" s="60" customFormat="1" ht="12.75" outlineLevel="4">
      <c r="A2128" s="3">
        <f t="shared" si="78"/>
        <v>17202021</v>
      </c>
      <c r="B2128" s="61" t="s">
        <v>1276</v>
      </c>
      <c r="C2128" s="71" t="s">
        <v>1335</v>
      </c>
      <c r="D2128" s="63">
        <v>179</v>
      </c>
      <c r="E2128" s="63" t="s">
        <v>10</v>
      </c>
      <c r="F2128" s="65"/>
      <c r="G2128" s="65"/>
      <c r="H2128" s="65"/>
      <c r="I2128" s="65"/>
      <c r="J2128" s="66"/>
    </row>
    <row r="2129" spans="1:10" s="60" customFormat="1" ht="20.100000000000001" customHeight="1" outlineLevel="4">
      <c r="A2129" s="3">
        <f t="shared" si="78"/>
        <v>17202022</v>
      </c>
      <c r="B2129" s="61" t="s">
        <v>1276</v>
      </c>
      <c r="C2129" s="71" t="s">
        <v>1336</v>
      </c>
      <c r="D2129" s="77">
        <v>127</v>
      </c>
      <c r="E2129" s="63" t="s">
        <v>307</v>
      </c>
      <c r="F2129" s="65"/>
      <c r="G2129" s="65"/>
      <c r="H2129" s="65"/>
      <c r="I2129" s="65"/>
      <c r="J2129" s="66"/>
    </row>
    <row r="2130" spans="1:10" s="75" customFormat="1" ht="20.100000000000001" customHeight="1" outlineLevel="2">
      <c r="A2130" s="468">
        <f>A2107+1000</f>
        <v>17203000</v>
      </c>
      <c r="B2130" s="469"/>
      <c r="C2130" s="469" t="s">
        <v>1337</v>
      </c>
      <c r="D2130" s="469"/>
      <c r="E2130" s="681"/>
      <c r="F2130" s="470"/>
      <c r="G2130" s="470"/>
      <c r="H2130" s="470"/>
      <c r="I2130" s="470"/>
      <c r="J2130" s="470"/>
    </row>
    <row r="2131" spans="1:10" s="60" customFormat="1" ht="38.25" outlineLevel="4">
      <c r="A2131" s="3">
        <f t="shared" ref="A2131:A2136" si="79">A2130+1</f>
        <v>17203001</v>
      </c>
      <c r="B2131" s="63" t="s">
        <v>1338</v>
      </c>
      <c r="C2131" s="71" t="s">
        <v>1339</v>
      </c>
      <c r="D2131" s="73">
        <v>37</v>
      </c>
      <c r="E2131" s="63" t="s">
        <v>13</v>
      </c>
      <c r="F2131" s="70"/>
      <c r="G2131" s="70"/>
      <c r="H2131" s="65"/>
      <c r="I2131" s="65"/>
      <c r="J2131" s="66"/>
    </row>
    <row r="2132" spans="1:10" s="60" customFormat="1" ht="25.5" outlineLevel="4">
      <c r="A2132" s="3">
        <f t="shared" si="79"/>
        <v>17203002</v>
      </c>
      <c r="B2132" s="63" t="s">
        <v>1340</v>
      </c>
      <c r="C2132" s="71" t="s">
        <v>1341</v>
      </c>
      <c r="D2132" s="73">
        <v>49</v>
      </c>
      <c r="E2132" s="63" t="s">
        <v>13</v>
      </c>
      <c r="F2132" s="70"/>
      <c r="G2132" s="70"/>
      <c r="H2132" s="65"/>
      <c r="I2132" s="65"/>
      <c r="J2132" s="66"/>
    </row>
    <row r="2133" spans="1:10" s="60" customFormat="1" ht="20.100000000000001" customHeight="1" outlineLevel="4">
      <c r="A2133" s="3">
        <f t="shared" si="79"/>
        <v>17203003</v>
      </c>
      <c r="B2133" s="61" t="s">
        <v>1342</v>
      </c>
      <c r="C2133" s="74" t="s">
        <v>1343</v>
      </c>
      <c r="D2133" s="69">
        <v>28</v>
      </c>
      <c r="E2133" s="61" t="s">
        <v>26</v>
      </c>
      <c r="F2133" s="70"/>
      <c r="G2133" s="70"/>
      <c r="H2133" s="65"/>
      <c r="I2133" s="65"/>
      <c r="J2133" s="66"/>
    </row>
    <row r="2134" spans="1:10" s="60" customFormat="1" ht="20.100000000000001" customHeight="1" outlineLevel="4">
      <c r="A2134" s="3">
        <f t="shared" si="79"/>
        <v>17203004</v>
      </c>
      <c r="B2134" s="61" t="s">
        <v>1344</v>
      </c>
      <c r="C2134" s="74" t="s">
        <v>1345</v>
      </c>
      <c r="D2134" s="69">
        <v>90</v>
      </c>
      <c r="E2134" s="61" t="s">
        <v>26</v>
      </c>
      <c r="F2134" s="70"/>
      <c r="G2134" s="70"/>
      <c r="H2134" s="65"/>
      <c r="I2134" s="65"/>
      <c r="J2134" s="66"/>
    </row>
    <row r="2135" spans="1:10" s="60" customFormat="1" ht="20.100000000000001" customHeight="1" outlineLevel="4">
      <c r="A2135" s="3">
        <f t="shared" si="79"/>
        <v>17203005</v>
      </c>
      <c r="B2135" s="61" t="s">
        <v>1346</v>
      </c>
      <c r="C2135" s="74" t="s">
        <v>1347</v>
      </c>
      <c r="D2135" s="69">
        <v>4</v>
      </c>
      <c r="E2135" s="61" t="s">
        <v>26</v>
      </c>
      <c r="F2135" s="70"/>
      <c r="G2135" s="70"/>
      <c r="H2135" s="65"/>
      <c r="I2135" s="65"/>
      <c r="J2135" s="66"/>
    </row>
    <row r="2136" spans="1:10" s="60" customFormat="1" ht="20.100000000000001" customHeight="1" outlineLevel="4">
      <c r="A2136" s="3">
        <f t="shared" si="79"/>
        <v>17203006</v>
      </c>
      <c r="B2136" s="61" t="s">
        <v>1276</v>
      </c>
      <c r="C2136" s="74" t="s">
        <v>1348</v>
      </c>
      <c r="D2136" s="69">
        <v>25</v>
      </c>
      <c r="E2136" s="61" t="s">
        <v>307</v>
      </c>
      <c r="F2136" s="70"/>
      <c r="G2136" s="70"/>
      <c r="H2136" s="65"/>
      <c r="I2136" s="65"/>
      <c r="J2136" s="66"/>
    </row>
    <row r="2137" spans="1:10" s="1" customFormat="1" ht="20.100000000000001" customHeight="1" outlineLevel="1">
      <c r="A2137" s="94">
        <f>A2094+100000</f>
        <v>17300000</v>
      </c>
      <c r="B2137" s="95"/>
      <c r="C2137" s="96" t="s">
        <v>1349</v>
      </c>
      <c r="D2137" s="97"/>
      <c r="E2137" s="679"/>
      <c r="F2137" s="403"/>
      <c r="G2137" s="403"/>
      <c r="H2137" s="98"/>
      <c r="I2137" s="98"/>
      <c r="J2137" s="98"/>
    </row>
    <row r="2138" spans="1:10" s="75" customFormat="1" ht="20.100000000000001" customHeight="1" outlineLevel="2">
      <c r="A2138" s="468">
        <f>A2137+1000</f>
        <v>17301000</v>
      </c>
      <c r="B2138" s="469"/>
      <c r="C2138" s="469" t="s">
        <v>1351</v>
      </c>
      <c r="D2138" s="469"/>
      <c r="E2138" s="681"/>
      <c r="F2138" s="470"/>
      <c r="G2138" s="470"/>
      <c r="H2138" s="470"/>
      <c r="I2138" s="470"/>
      <c r="J2138" s="470"/>
    </row>
    <row r="2139" spans="1:10" s="60" customFormat="1" ht="25.5" outlineLevel="3">
      <c r="A2139" s="3">
        <f t="shared" ref="A2139:A2145" si="80">A2138+1</f>
        <v>17301001</v>
      </c>
      <c r="B2139" s="63" t="s">
        <v>1338</v>
      </c>
      <c r="C2139" s="71" t="s">
        <v>1352</v>
      </c>
      <c r="D2139" s="73">
        <v>20</v>
      </c>
      <c r="E2139" s="63" t="s">
        <v>13</v>
      </c>
      <c r="F2139" s="70"/>
      <c r="G2139" s="70"/>
      <c r="H2139" s="65"/>
      <c r="I2139" s="65"/>
      <c r="J2139" s="66"/>
    </row>
    <row r="2140" spans="1:10" s="60" customFormat="1" ht="25.5" outlineLevel="3">
      <c r="A2140" s="3">
        <f t="shared" si="80"/>
        <v>17301002</v>
      </c>
      <c r="B2140" s="63" t="s">
        <v>1340</v>
      </c>
      <c r="C2140" s="71" t="s">
        <v>1341</v>
      </c>
      <c r="D2140" s="73">
        <v>30</v>
      </c>
      <c r="E2140" s="63" t="s">
        <v>13</v>
      </c>
      <c r="F2140" s="70"/>
      <c r="G2140" s="70"/>
      <c r="H2140" s="65"/>
      <c r="I2140" s="65"/>
      <c r="J2140" s="66"/>
    </row>
    <row r="2141" spans="1:10" s="60" customFormat="1" ht="39" outlineLevel="3">
      <c r="A2141" s="3">
        <f t="shared" si="80"/>
        <v>17301003</v>
      </c>
      <c r="B2141" s="61" t="s">
        <v>1353</v>
      </c>
      <c r="C2141" s="74" t="s">
        <v>1354</v>
      </c>
      <c r="D2141" s="69">
        <v>3</v>
      </c>
      <c r="E2141" s="61" t="s">
        <v>13</v>
      </c>
      <c r="F2141" s="70"/>
      <c r="G2141" s="70"/>
      <c r="H2141" s="65"/>
      <c r="I2141" s="65"/>
      <c r="J2141" s="66"/>
    </row>
    <row r="2142" spans="1:10" s="60" customFormat="1" ht="26.25" outlineLevel="3">
      <c r="A2142" s="3">
        <f t="shared" si="80"/>
        <v>17301004</v>
      </c>
      <c r="B2142" s="61" t="s">
        <v>1355</v>
      </c>
      <c r="C2142" s="74" t="s">
        <v>1356</v>
      </c>
      <c r="D2142" s="69">
        <v>148</v>
      </c>
      <c r="E2142" s="61" t="s">
        <v>13</v>
      </c>
      <c r="F2142" s="70"/>
      <c r="G2142" s="70"/>
      <c r="H2142" s="65"/>
      <c r="I2142" s="65"/>
      <c r="J2142" s="66"/>
    </row>
    <row r="2143" spans="1:10" s="60" customFormat="1" ht="26.25" outlineLevel="3">
      <c r="A2143" s="3">
        <f t="shared" si="80"/>
        <v>17301005</v>
      </c>
      <c r="B2143" s="61" t="s">
        <v>1357</v>
      </c>
      <c r="C2143" s="74" t="s">
        <v>2007</v>
      </c>
      <c r="D2143" s="69">
        <v>4</v>
      </c>
      <c r="E2143" s="61" t="s">
        <v>13</v>
      </c>
      <c r="F2143" s="70"/>
      <c r="G2143" s="70"/>
      <c r="H2143" s="65"/>
      <c r="I2143" s="65"/>
      <c r="J2143" s="66"/>
    </row>
    <row r="2144" spans="1:10" s="60" customFormat="1" outlineLevel="3">
      <c r="A2144" s="3">
        <f t="shared" si="80"/>
        <v>17301006</v>
      </c>
      <c r="B2144" s="61" t="s">
        <v>1358</v>
      </c>
      <c r="C2144" s="74" t="s">
        <v>2008</v>
      </c>
      <c r="D2144" s="69">
        <v>4</v>
      </c>
      <c r="E2144" s="61" t="s">
        <v>13</v>
      </c>
      <c r="F2144" s="70"/>
      <c r="G2144" s="70"/>
      <c r="H2144" s="65"/>
      <c r="I2144" s="65"/>
      <c r="J2144" s="66"/>
    </row>
    <row r="2145" spans="1:11" s="60" customFormat="1" outlineLevel="3">
      <c r="A2145" s="3">
        <f t="shared" si="80"/>
        <v>17301007</v>
      </c>
      <c r="B2145" s="61" t="s">
        <v>1276</v>
      </c>
      <c r="C2145" s="74" t="s">
        <v>1359</v>
      </c>
      <c r="D2145" s="69">
        <v>50</v>
      </c>
      <c r="E2145" s="61" t="s">
        <v>26</v>
      </c>
      <c r="F2145" s="70"/>
      <c r="G2145" s="70"/>
      <c r="H2145" s="65"/>
      <c r="I2145" s="65"/>
      <c r="J2145" s="66"/>
    </row>
    <row r="2147" spans="1:11" s="139" customFormat="1" ht="27" customHeight="1" collapsed="1">
      <c r="A2147" s="173"/>
      <c r="B2147" s="174"/>
      <c r="C2147" s="174" t="s">
        <v>1403</v>
      </c>
      <c r="D2147" s="175"/>
      <c r="E2147" s="668"/>
      <c r="F2147" s="394"/>
      <c r="G2147" s="394"/>
      <c r="H2147" s="176"/>
      <c r="I2147" s="176"/>
      <c r="J2147" s="176"/>
    </row>
    <row r="2148" spans="1:11" ht="32.25" customHeight="1"/>
    <row r="2149" spans="1:11">
      <c r="J2149" s="363"/>
      <c r="K2149" s="363"/>
    </row>
  </sheetData>
  <dataConsolidate/>
  <mergeCells count="8">
    <mergeCell ref="K2022:K2023"/>
    <mergeCell ref="K1899:K1901"/>
    <mergeCell ref="A450:C450"/>
    <mergeCell ref="A577:C577"/>
    <mergeCell ref="A722:C722"/>
    <mergeCell ref="K143:K145"/>
    <mergeCell ref="K272:K274"/>
    <mergeCell ref="K313:K315"/>
  </mergeCells>
  <printOptions headings="1"/>
  <pageMargins left="0.70866141732283472" right="0.70866141732283472" top="0.74803149606299213" bottom="0.74803149606299213" header="0.31496062992125984" footer="0.31496062992125984"/>
  <pageSetup paperSize="9" scale="46" orientation="portrait" r:id="rId1"/>
  <headerFooter>
    <oddHeader>&amp;LBORD Építész Stúdió&amp;RDebreceni Innovációs központ kiviteli terve</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Z997"/>
  <sheetViews>
    <sheetView workbookViewId="0">
      <selection activeCell="B4" sqref="B4"/>
    </sheetView>
  </sheetViews>
  <sheetFormatPr defaultColWidth="14.42578125" defaultRowHeight="15" customHeight="1"/>
  <cols>
    <col min="1" max="1" width="5.7109375" style="81" customWidth="1"/>
    <col min="2" max="2" width="48.7109375" style="81" customWidth="1"/>
    <col min="3" max="3" width="8.7109375" style="81" customWidth="1"/>
    <col min="4" max="4" width="12.7109375" style="81" customWidth="1"/>
    <col min="5" max="5" width="8.7109375" style="81" customWidth="1"/>
    <col min="6" max="6" width="12.7109375" style="81" customWidth="1"/>
    <col min="7" max="26" width="8.7109375" style="81" customWidth="1"/>
    <col min="27" max="16384" width="14.42578125" style="81"/>
  </cols>
  <sheetData>
    <row r="1" spans="1:26" ht="15.75" customHeight="1">
      <c r="A1" s="710"/>
      <c r="B1" s="709"/>
      <c r="C1" s="709"/>
      <c r="D1" s="709"/>
      <c r="E1" s="709"/>
      <c r="F1" s="709"/>
      <c r="G1" s="80"/>
      <c r="H1" s="80"/>
      <c r="I1" s="80"/>
      <c r="J1" s="80"/>
      <c r="K1" s="80"/>
      <c r="L1" s="80"/>
      <c r="M1" s="80"/>
      <c r="N1" s="80"/>
      <c r="O1" s="80"/>
      <c r="P1" s="80"/>
      <c r="Q1" s="80"/>
      <c r="R1" s="80"/>
      <c r="S1" s="80"/>
      <c r="T1" s="80"/>
      <c r="U1" s="80"/>
      <c r="V1" s="80"/>
      <c r="W1" s="80"/>
      <c r="X1" s="80"/>
      <c r="Y1" s="80"/>
      <c r="Z1" s="80"/>
    </row>
    <row r="2" spans="1:26" ht="15.75" customHeight="1">
      <c r="A2" s="711"/>
      <c r="B2" s="709"/>
      <c r="C2" s="709"/>
      <c r="D2" s="709"/>
      <c r="E2" s="709"/>
      <c r="F2" s="709"/>
      <c r="G2" s="80"/>
      <c r="H2" s="80"/>
      <c r="I2" s="80"/>
      <c r="J2" s="80"/>
      <c r="K2" s="80"/>
      <c r="L2" s="80"/>
      <c r="M2" s="80"/>
      <c r="N2" s="80"/>
      <c r="O2" s="80"/>
      <c r="P2" s="80"/>
      <c r="Q2" s="80"/>
      <c r="R2" s="80"/>
      <c r="S2" s="80"/>
      <c r="T2" s="80"/>
      <c r="U2" s="80"/>
      <c r="V2" s="80"/>
      <c r="W2" s="80"/>
      <c r="X2" s="80"/>
      <c r="Y2" s="80"/>
      <c r="Z2" s="80"/>
    </row>
    <row r="3" spans="1:26" ht="15.75" customHeight="1">
      <c r="A3" s="82"/>
      <c r="B3" s="83"/>
      <c r="C3" s="83"/>
      <c r="D3" s="83"/>
      <c r="E3" s="83"/>
      <c r="F3" s="83"/>
      <c r="G3" s="80"/>
      <c r="H3" s="80"/>
      <c r="I3" s="80"/>
      <c r="J3" s="80"/>
      <c r="K3" s="80"/>
      <c r="L3" s="80"/>
      <c r="M3" s="80"/>
      <c r="N3" s="80"/>
      <c r="O3" s="80"/>
      <c r="P3" s="80"/>
      <c r="Q3" s="80"/>
      <c r="R3" s="80"/>
      <c r="S3" s="80"/>
      <c r="T3" s="80"/>
      <c r="U3" s="80"/>
      <c r="V3" s="80"/>
      <c r="W3" s="80"/>
      <c r="X3" s="80"/>
      <c r="Y3" s="80"/>
      <c r="Z3" s="80"/>
    </row>
    <row r="4" spans="1:26" ht="15.75" customHeight="1">
      <c r="A4" s="84" t="s">
        <v>1360</v>
      </c>
      <c r="B4" s="83"/>
      <c r="C4" s="83"/>
      <c r="D4" s="83"/>
      <c r="E4" s="83"/>
      <c r="F4" s="83"/>
      <c r="G4" s="80"/>
      <c r="H4" s="80"/>
      <c r="I4" s="80"/>
      <c r="J4" s="80"/>
      <c r="K4" s="80"/>
      <c r="L4" s="80"/>
      <c r="M4" s="80"/>
      <c r="N4" s="80"/>
      <c r="O4" s="80"/>
      <c r="P4" s="80"/>
      <c r="Q4" s="80"/>
      <c r="R4" s="80"/>
      <c r="S4" s="80"/>
      <c r="T4" s="80"/>
      <c r="U4" s="80"/>
      <c r="V4" s="80"/>
      <c r="W4" s="80"/>
      <c r="X4" s="80"/>
      <c r="Y4" s="80"/>
      <c r="Z4" s="80"/>
    </row>
    <row r="5" spans="1:26" ht="15.75" customHeight="1">
      <c r="A5" s="82"/>
      <c r="B5" s="83"/>
      <c r="C5" s="83"/>
      <c r="D5" s="83"/>
      <c r="E5" s="83"/>
      <c r="F5" s="83"/>
      <c r="G5" s="80"/>
      <c r="H5" s="80"/>
      <c r="I5" s="80"/>
      <c r="J5" s="80"/>
      <c r="K5" s="80"/>
      <c r="L5" s="80"/>
      <c r="M5" s="80"/>
      <c r="N5" s="80"/>
      <c r="O5" s="80"/>
      <c r="P5" s="80"/>
      <c r="Q5" s="80"/>
      <c r="R5" s="80"/>
      <c r="S5" s="80"/>
      <c r="T5" s="80"/>
      <c r="U5" s="80"/>
      <c r="V5" s="80"/>
      <c r="W5" s="80"/>
      <c r="X5" s="80"/>
      <c r="Y5" s="80"/>
      <c r="Z5" s="80"/>
    </row>
    <row r="6" spans="1:26" ht="187.5" customHeight="1">
      <c r="A6" s="708" t="s">
        <v>1361</v>
      </c>
      <c r="B6" s="709"/>
      <c r="C6" s="709"/>
      <c r="D6" s="709"/>
      <c r="E6" s="709"/>
      <c r="F6" s="709"/>
      <c r="G6" s="85"/>
      <c r="H6" s="85"/>
      <c r="I6" s="85"/>
      <c r="J6" s="85"/>
      <c r="K6" s="85"/>
      <c r="L6" s="85"/>
      <c r="M6" s="85"/>
      <c r="N6" s="85"/>
      <c r="O6" s="85"/>
      <c r="P6" s="85"/>
      <c r="Q6" s="85"/>
      <c r="R6" s="85"/>
      <c r="S6" s="85"/>
      <c r="T6" s="85"/>
      <c r="U6" s="85"/>
      <c r="V6" s="85"/>
      <c r="W6" s="85"/>
      <c r="X6" s="85"/>
      <c r="Y6" s="85"/>
      <c r="Z6" s="85"/>
    </row>
    <row r="7" spans="1:26" ht="15.75" customHeight="1">
      <c r="A7" s="86"/>
      <c r="B7" s="87"/>
      <c r="C7" s="87"/>
      <c r="D7" s="87"/>
      <c r="E7" s="87"/>
      <c r="F7" s="87"/>
      <c r="G7" s="85"/>
      <c r="H7" s="85"/>
      <c r="I7" s="85"/>
      <c r="J7" s="85"/>
      <c r="K7" s="85"/>
      <c r="L7" s="85"/>
      <c r="M7" s="85"/>
      <c r="N7" s="85"/>
      <c r="O7" s="85"/>
      <c r="P7" s="85"/>
      <c r="Q7" s="85"/>
      <c r="R7" s="85"/>
      <c r="S7" s="85"/>
      <c r="T7" s="85"/>
      <c r="U7" s="85"/>
      <c r="V7" s="85"/>
      <c r="W7" s="85"/>
      <c r="X7" s="85"/>
      <c r="Y7" s="85"/>
      <c r="Z7" s="85"/>
    </row>
    <row r="8" spans="1:26" ht="108" customHeight="1">
      <c r="A8" s="708" t="s">
        <v>1362</v>
      </c>
      <c r="B8" s="709"/>
      <c r="C8" s="709"/>
      <c r="D8" s="709"/>
      <c r="E8" s="709"/>
      <c r="F8" s="709"/>
      <c r="G8" s="85"/>
      <c r="H8" s="85"/>
      <c r="I8" s="85"/>
      <c r="J8" s="85"/>
      <c r="K8" s="85"/>
      <c r="L8" s="85"/>
      <c r="M8" s="85"/>
      <c r="N8" s="85"/>
      <c r="O8" s="85"/>
      <c r="P8" s="85"/>
      <c r="Q8" s="85"/>
      <c r="R8" s="85"/>
      <c r="S8" s="85"/>
      <c r="T8" s="85"/>
      <c r="U8" s="85"/>
      <c r="V8" s="85"/>
      <c r="W8" s="85"/>
      <c r="X8" s="85"/>
      <c r="Y8" s="85"/>
      <c r="Z8" s="85"/>
    </row>
    <row r="9" spans="1:26" ht="15.75" customHeight="1">
      <c r="A9" s="86"/>
      <c r="B9" s="87"/>
      <c r="C9" s="87"/>
      <c r="D9" s="87"/>
      <c r="E9" s="87"/>
      <c r="F9" s="87"/>
      <c r="G9" s="85"/>
      <c r="H9" s="85"/>
      <c r="I9" s="85"/>
      <c r="J9" s="85"/>
      <c r="K9" s="85"/>
      <c r="L9" s="85"/>
      <c r="M9" s="85"/>
      <c r="N9" s="85"/>
      <c r="O9" s="85"/>
      <c r="P9" s="85"/>
      <c r="Q9" s="85"/>
      <c r="R9" s="85"/>
      <c r="S9" s="85"/>
      <c r="T9" s="85"/>
      <c r="U9" s="85"/>
      <c r="V9" s="85"/>
      <c r="W9" s="85"/>
      <c r="X9" s="85"/>
      <c r="Y9" s="85"/>
      <c r="Z9" s="85"/>
    </row>
    <row r="10" spans="1:26" ht="105.75" customHeight="1">
      <c r="A10" s="708" t="s">
        <v>1363</v>
      </c>
      <c r="B10" s="709"/>
      <c r="C10" s="709"/>
      <c r="D10" s="709"/>
      <c r="E10" s="709"/>
      <c r="F10" s="709"/>
      <c r="G10" s="85"/>
      <c r="H10" s="85"/>
      <c r="I10" s="85"/>
      <c r="J10" s="85"/>
      <c r="K10" s="85"/>
      <c r="L10" s="85"/>
      <c r="M10" s="85"/>
      <c r="N10" s="85"/>
      <c r="O10" s="85"/>
      <c r="P10" s="85"/>
      <c r="Q10" s="85"/>
      <c r="R10" s="85"/>
      <c r="S10" s="85"/>
      <c r="T10" s="85"/>
      <c r="U10" s="85"/>
      <c r="V10" s="85"/>
      <c r="W10" s="85"/>
      <c r="X10" s="85"/>
      <c r="Y10" s="85"/>
      <c r="Z10" s="85"/>
    </row>
    <row r="11" spans="1:26" ht="15.75" customHeight="1">
      <c r="A11" s="86"/>
      <c r="B11" s="87"/>
      <c r="C11" s="87"/>
      <c r="D11" s="87"/>
      <c r="E11" s="87"/>
      <c r="F11" s="87"/>
      <c r="G11" s="85"/>
      <c r="H11" s="85"/>
      <c r="I11" s="85"/>
      <c r="J11" s="85"/>
      <c r="K11" s="85"/>
      <c r="L11" s="85"/>
      <c r="M11" s="85"/>
      <c r="N11" s="85"/>
      <c r="O11" s="85"/>
      <c r="P11" s="85"/>
      <c r="Q11" s="85"/>
      <c r="R11" s="85"/>
      <c r="S11" s="85"/>
      <c r="T11" s="85"/>
      <c r="U11" s="85"/>
      <c r="V11" s="85"/>
      <c r="W11" s="85"/>
      <c r="X11" s="85"/>
      <c r="Y11" s="85"/>
      <c r="Z11" s="85"/>
    </row>
    <row r="12" spans="1:26" ht="37.5" customHeight="1">
      <c r="A12" s="708" t="s">
        <v>1364</v>
      </c>
      <c r="B12" s="709"/>
      <c r="C12" s="709"/>
      <c r="D12" s="709"/>
      <c r="E12" s="709"/>
      <c r="F12" s="709"/>
      <c r="G12" s="85"/>
      <c r="H12" s="85"/>
      <c r="I12" s="85"/>
      <c r="J12" s="85"/>
      <c r="K12" s="85"/>
      <c r="L12" s="85"/>
      <c r="M12" s="85"/>
      <c r="N12" s="85"/>
      <c r="O12" s="85"/>
      <c r="P12" s="85"/>
      <c r="Q12" s="85"/>
      <c r="R12" s="85"/>
      <c r="S12" s="85"/>
      <c r="T12" s="85"/>
      <c r="U12" s="85"/>
      <c r="V12" s="85"/>
      <c r="W12" s="85"/>
      <c r="X12" s="85"/>
      <c r="Y12" s="85"/>
      <c r="Z12" s="85"/>
    </row>
    <row r="13" spans="1:26" ht="15.75" customHeight="1">
      <c r="A13" s="86"/>
      <c r="B13" s="87"/>
      <c r="C13" s="87"/>
      <c r="D13" s="87"/>
      <c r="E13" s="87"/>
      <c r="F13" s="87"/>
      <c r="G13" s="85"/>
      <c r="H13" s="85"/>
      <c r="I13" s="85"/>
      <c r="J13" s="85"/>
      <c r="K13" s="85"/>
      <c r="L13" s="85"/>
      <c r="M13" s="85"/>
      <c r="N13" s="85"/>
      <c r="O13" s="85"/>
      <c r="P13" s="85"/>
      <c r="Q13" s="85"/>
      <c r="R13" s="85"/>
      <c r="S13" s="85"/>
      <c r="T13" s="85"/>
      <c r="U13" s="85"/>
      <c r="V13" s="85"/>
      <c r="W13" s="85"/>
      <c r="X13" s="85"/>
      <c r="Y13" s="85"/>
      <c r="Z13" s="85"/>
    </row>
    <row r="14" spans="1:26" ht="38.25" customHeight="1">
      <c r="A14" s="708" t="s">
        <v>1365</v>
      </c>
      <c r="B14" s="709"/>
      <c r="C14" s="709"/>
      <c r="D14" s="709"/>
      <c r="E14" s="709"/>
      <c r="F14" s="709"/>
      <c r="G14" s="85"/>
      <c r="H14" s="85"/>
      <c r="I14" s="85"/>
      <c r="J14" s="85"/>
      <c r="K14" s="85"/>
      <c r="L14" s="85"/>
      <c r="M14" s="85"/>
      <c r="N14" s="85"/>
      <c r="O14" s="85"/>
      <c r="P14" s="85"/>
      <c r="Q14" s="85"/>
      <c r="R14" s="85"/>
      <c r="S14" s="85"/>
      <c r="T14" s="85"/>
      <c r="U14" s="85"/>
      <c r="V14" s="85"/>
      <c r="W14" s="85"/>
      <c r="X14" s="85"/>
      <c r="Y14" s="85"/>
      <c r="Z14" s="85"/>
    </row>
    <row r="15" spans="1:26" ht="15.75" customHeight="1">
      <c r="A15" s="86"/>
      <c r="B15" s="87"/>
      <c r="C15" s="87"/>
      <c r="D15" s="87"/>
      <c r="E15" s="87"/>
      <c r="F15" s="87"/>
      <c r="G15" s="85"/>
      <c r="H15" s="85"/>
      <c r="I15" s="85"/>
      <c r="J15" s="85"/>
      <c r="K15" s="85"/>
      <c r="L15" s="85"/>
      <c r="M15" s="85"/>
      <c r="N15" s="85"/>
      <c r="O15" s="85"/>
      <c r="P15" s="85"/>
      <c r="Q15" s="85"/>
      <c r="R15" s="85"/>
      <c r="S15" s="85"/>
      <c r="T15" s="85"/>
      <c r="U15" s="85"/>
      <c r="V15" s="85"/>
      <c r="W15" s="85"/>
      <c r="X15" s="85"/>
      <c r="Y15" s="85"/>
      <c r="Z15" s="85"/>
    </row>
    <row r="16" spans="1:26" ht="51.75" customHeight="1">
      <c r="A16" s="708" t="s">
        <v>1366</v>
      </c>
      <c r="B16" s="709"/>
      <c r="C16" s="709"/>
      <c r="D16" s="709"/>
      <c r="E16" s="709"/>
      <c r="F16" s="709"/>
      <c r="G16" s="85"/>
      <c r="H16" s="85"/>
      <c r="I16" s="85"/>
      <c r="J16" s="85"/>
      <c r="K16" s="85"/>
      <c r="L16" s="85"/>
      <c r="M16" s="85"/>
      <c r="N16" s="85"/>
      <c r="O16" s="85"/>
      <c r="P16" s="85"/>
      <c r="Q16" s="85"/>
      <c r="R16" s="85"/>
      <c r="S16" s="85"/>
      <c r="T16" s="85"/>
      <c r="U16" s="85"/>
      <c r="V16" s="85"/>
      <c r="W16" s="85"/>
      <c r="X16" s="85"/>
      <c r="Y16" s="85"/>
      <c r="Z16" s="85"/>
    </row>
    <row r="17" spans="1:26" ht="15.75" customHeight="1">
      <c r="A17" s="86"/>
      <c r="B17" s="87"/>
      <c r="C17" s="87"/>
      <c r="D17" s="87"/>
      <c r="E17" s="87"/>
      <c r="F17" s="87"/>
      <c r="G17" s="85"/>
      <c r="H17" s="85"/>
      <c r="I17" s="85"/>
      <c r="J17" s="85"/>
      <c r="K17" s="85"/>
      <c r="L17" s="85"/>
      <c r="M17" s="85"/>
      <c r="N17" s="85"/>
      <c r="O17" s="85"/>
      <c r="P17" s="85"/>
      <c r="Q17" s="85"/>
      <c r="R17" s="85"/>
      <c r="S17" s="85"/>
      <c r="T17" s="85"/>
      <c r="U17" s="85"/>
      <c r="V17" s="85"/>
      <c r="W17" s="85"/>
      <c r="X17" s="85"/>
      <c r="Y17" s="85"/>
      <c r="Z17" s="85"/>
    </row>
    <row r="18" spans="1:26" ht="83.25" customHeight="1">
      <c r="A18" s="708" t="s">
        <v>1367</v>
      </c>
      <c r="B18" s="709"/>
      <c r="C18" s="709"/>
      <c r="D18" s="709"/>
      <c r="E18" s="709"/>
      <c r="F18" s="709"/>
      <c r="G18" s="85"/>
      <c r="H18" s="85"/>
      <c r="I18" s="85"/>
      <c r="J18" s="85"/>
      <c r="K18" s="85"/>
      <c r="L18" s="85"/>
      <c r="M18" s="85"/>
      <c r="N18" s="85"/>
      <c r="O18" s="85"/>
      <c r="P18" s="85"/>
      <c r="Q18" s="85"/>
      <c r="R18" s="85"/>
      <c r="S18" s="85"/>
      <c r="T18" s="85"/>
      <c r="U18" s="85"/>
      <c r="V18" s="85"/>
      <c r="W18" s="85"/>
      <c r="X18" s="85"/>
      <c r="Y18" s="85"/>
      <c r="Z18" s="85"/>
    </row>
    <row r="19" spans="1:26" ht="15.75" customHeight="1">
      <c r="A19" s="86"/>
      <c r="B19" s="87"/>
      <c r="C19" s="87"/>
      <c r="D19" s="87"/>
      <c r="E19" s="87"/>
      <c r="F19" s="87"/>
      <c r="G19" s="85"/>
      <c r="H19" s="85"/>
      <c r="I19" s="85"/>
      <c r="J19" s="85"/>
      <c r="K19" s="85"/>
      <c r="L19" s="85"/>
      <c r="M19" s="85"/>
      <c r="N19" s="85"/>
      <c r="O19" s="85"/>
      <c r="P19" s="85"/>
      <c r="Q19" s="85"/>
      <c r="R19" s="85"/>
      <c r="S19" s="85"/>
      <c r="T19" s="85"/>
      <c r="U19" s="85"/>
      <c r="V19" s="85"/>
      <c r="W19" s="85"/>
      <c r="X19" s="85"/>
      <c r="Y19" s="85"/>
      <c r="Z19" s="85"/>
    </row>
    <row r="20" spans="1:26" ht="150.75" customHeight="1">
      <c r="A20" s="708" t="s">
        <v>1368</v>
      </c>
      <c r="B20" s="709"/>
      <c r="C20" s="709"/>
      <c r="D20" s="709"/>
      <c r="E20" s="709"/>
      <c r="F20" s="709"/>
      <c r="G20" s="85"/>
      <c r="H20" s="85"/>
      <c r="I20" s="85"/>
      <c r="J20" s="85"/>
      <c r="K20" s="85"/>
      <c r="L20" s="85"/>
      <c r="M20" s="85"/>
      <c r="N20" s="85"/>
      <c r="O20" s="85"/>
      <c r="P20" s="85"/>
      <c r="Q20" s="85"/>
      <c r="R20" s="85"/>
      <c r="S20" s="85"/>
      <c r="T20" s="85"/>
      <c r="U20" s="85"/>
      <c r="V20" s="85"/>
      <c r="W20" s="85"/>
      <c r="X20" s="85"/>
      <c r="Y20" s="85"/>
      <c r="Z20" s="85"/>
    </row>
    <row r="21" spans="1:26" ht="15.75" customHeight="1">
      <c r="A21" s="86"/>
      <c r="B21" s="87"/>
      <c r="C21" s="87"/>
      <c r="D21" s="87"/>
      <c r="E21" s="87"/>
      <c r="F21" s="87"/>
      <c r="G21" s="85"/>
      <c r="H21" s="85"/>
      <c r="I21" s="85"/>
      <c r="J21" s="85"/>
      <c r="K21" s="85"/>
      <c r="L21" s="85"/>
      <c r="M21" s="85"/>
      <c r="N21" s="85"/>
      <c r="O21" s="85"/>
      <c r="P21" s="85"/>
      <c r="Q21" s="85"/>
      <c r="R21" s="85"/>
      <c r="S21" s="85"/>
      <c r="T21" s="85"/>
      <c r="U21" s="85"/>
      <c r="V21" s="85"/>
      <c r="W21" s="85"/>
      <c r="X21" s="85"/>
      <c r="Y21" s="85"/>
      <c r="Z21" s="85"/>
    </row>
    <row r="22" spans="1:26" ht="106.5" customHeight="1">
      <c r="A22" s="708" t="s">
        <v>1369</v>
      </c>
      <c r="B22" s="709"/>
      <c r="C22" s="709"/>
      <c r="D22" s="709"/>
      <c r="E22" s="709"/>
      <c r="F22" s="709"/>
      <c r="G22" s="85"/>
      <c r="H22" s="85"/>
      <c r="I22" s="85"/>
      <c r="J22" s="85"/>
      <c r="K22" s="85"/>
      <c r="L22" s="85"/>
      <c r="M22" s="85"/>
      <c r="N22" s="85"/>
      <c r="O22" s="85"/>
      <c r="P22" s="85"/>
      <c r="Q22" s="85"/>
      <c r="R22" s="85"/>
      <c r="S22" s="85"/>
      <c r="T22" s="85"/>
      <c r="U22" s="85"/>
      <c r="V22" s="85"/>
      <c r="W22" s="85"/>
      <c r="X22" s="85"/>
      <c r="Y22" s="85"/>
      <c r="Z22" s="85"/>
    </row>
    <row r="23" spans="1:26" ht="15.75" customHeight="1">
      <c r="A23" s="86"/>
      <c r="B23" s="86"/>
      <c r="C23" s="86"/>
      <c r="D23" s="86"/>
      <c r="E23" s="86"/>
      <c r="F23" s="86"/>
      <c r="G23" s="85"/>
      <c r="H23" s="85"/>
      <c r="I23" s="85"/>
      <c r="J23" s="85"/>
      <c r="K23" s="85"/>
      <c r="L23" s="85"/>
      <c r="M23" s="85"/>
      <c r="N23" s="85"/>
      <c r="O23" s="85"/>
      <c r="P23" s="85"/>
      <c r="Q23" s="85"/>
      <c r="R23" s="85"/>
      <c r="S23" s="85"/>
      <c r="T23" s="85"/>
      <c r="U23" s="85"/>
      <c r="V23" s="85"/>
      <c r="W23" s="85"/>
      <c r="X23" s="85"/>
      <c r="Y23" s="85"/>
      <c r="Z23" s="85"/>
    </row>
    <row r="24" spans="1:26" ht="85.5" customHeight="1">
      <c r="A24" s="708" t="s">
        <v>1370</v>
      </c>
      <c r="B24" s="709"/>
      <c r="C24" s="709"/>
      <c r="D24" s="709"/>
      <c r="E24" s="709"/>
      <c r="F24" s="709"/>
      <c r="G24" s="85"/>
      <c r="H24" s="85"/>
      <c r="I24" s="85"/>
      <c r="J24" s="85"/>
      <c r="K24" s="85"/>
      <c r="L24" s="85"/>
      <c r="M24" s="85"/>
      <c r="N24" s="85"/>
      <c r="O24" s="85"/>
      <c r="P24" s="85"/>
      <c r="Q24" s="85"/>
      <c r="R24" s="85"/>
      <c r="S24" s="85"/>
      <c r="T24" s="85"/>
      <c r="U24" s="85"/>
      <c r="V24" s="85"/>
      <c r="W24" s="85"/>
      <c r="X24" s="85"/>
      <c r="Y24" s="85"/>
      <c r="Z24" s="85"/>
    </row>
    <row r="25" spans="1:26" ht="15.75" customHeight="1">
      <c r="A25" s="86"/>
      <c r="B25" s="87"/>
      <c r="C25" s="87"/>
      <c r="D25" s="87"/>
      <c r="E25" s="87"/>
      <c r="F25" s="87"/>
      <c r="G25" s="85"/>
      <c r="H25" s="85"/>
      <c r="I25" s="85"/>
      <c r="J25" s="85"/>
      <c r="K25" s="85"/>
      <c r="L25" s="85"/>
      <c r="M25" s="85"/>
      <c r="N25" s="85"/>
      <c r="O25" s="85"/>
      <c r="P25" s="85"/>
      <c r="Q25" s="85"/>
      <c r="R25" s="85"/>
      <c r="S25" s="85"/>
      <c r="T25" s="85"/>
      <c r="U25" s="85"/>
      <c r="V25" s="85"/>
      <c r="W25" s="85"/>
      <c r="X25" s="85"/>
      <c r="Y25" s="85"/>
      <c r="Z25" s="85"/>
    </row>
    <row r="26" spans="1:26" ht="100.5" customHeight="1">
      <c r="A26" s="708" t="s">
        <v>1371</v>
      </c>
      <c r="B26" s="709"/>
      <c r="C26" s="709"/>
      <c r="D26" s="709"/>
      <c r="E26" s="709"/>
      <c r="F26" s="709"/>
      <c r="G26" s="85"/>
      <c r="H26" s="85"/>
      <c r="I26" s="85"/>
      <c r="J26" s="85"/>
      <c r="K26" s="85"/>
      <c r="L26" s="85"/>
      <c r="M26" s="85"/>
      <c r="N26" s="85"/>
      <c r="O26" s="85"/>
      <c r="P26" s="85"/>
      <c r="Q26" s="85"/>
      <c r="R26" s="85"/>
      <c r="S26" s="85"/>
      <c r="T26" s="85"/>
      <c r="U26" s="85"/>
      <c r="V26" s="85"/>
      <c r="W26" s="85"/>
      <c r="X26" s="85"/>
      <c r="Y26" s="85"/>
      <c r="Z26" s="85"/>
    </row>
    <row r="27" spans="1:26" ht="15.75" customHeight="1">
      <c r="A27" s="87"/>
      <c r="B27" s="87"/>
      <c r="C27" s="87"/>
      <c r="D27" s="87"/>
      <c r="E27" s="87"/>
      <c r="F27" s="87"/>
      <c r="G27" s="85"/>
      <c r="H27" s="85"/>
      <c r="I27" s="85"/>
      <c r="J27" s="85"/>
      <c r="K27" s="85"/>
      <c r="L27" s="85"/>
      <c r="M27" s="85"/>
      <c r="N27" s="85"/>
      <c r="O27" s="85"/>
      <c r="P27" s="85"/>
      <c r="Q27" s="85"/>
      <c r="R27" s="85"/>
      <c r="S27" s="85"/>
      <c r="T27" s="85"/>
      <c r="U27" s="85"/>
      <c r="V27" s="85"/>
      <c r="W27" s="85"/>
      <c r="X27" s="85"/>
      <c r="Y27" s="85"/>
      <c r="Z27" s="85"/>
    </row>
    <row r="28" spans="1:26" ht="76.5" customHeight="1">
      <c r="A28" s="708" t="s">
        <v>1372</v>
      </c>
      <c r="B28" s="709"/>
      <c r="C28" s="709"/>
      <c r="D28" s="709"/>
      <c r="E28" s="709"/>
      <c r="F28" s="709"/>
      <c r="G28" s="85"/>
      <c r="H28" s="85"/>
      <c r="I28" s="85"/>
      <c r="J28" s="85"/>
      <c r="K28" s="85"/>
      <c r="L28" s="85"/>
      <c r="M28" s="85"/>
      <c r="N28" s="85"/>
      <c r="O28" s="85"/>
      <c r="P28" s="85"/>
      <c r="Q28" s="85"/>
      <c r="R28" s="85"/>
      <c r="S28" s="85"/>
      <c r="T28" s="85"/>
      <c r="U28" s="85"/>
      <c r="V28" s="85"/>
      <c r="W28" s="85"/>
      <c r="X28" s="85"/>
      <c r="Y28" s="85"/>
      <c r="Z28" s="85"/>
    </row>
    <row r="29" spans="1:26" ht="15.75" customHeight="1">
      <c r="A29" s="88"/>
      <c r="B29" s="86"/>
      <c r="C29" s="86"/>
      <c r="D29" s="86"/>
      <c r="E29" s="86"/>
      <c r="F29" s="86"/>
      <c r="G29" s="85"/>
      <c r="H29" s="85"/>
      <c r="I29" s="85"/>
      <c r="J29" s="85"/>
      <c r="K29" s="85"/>
      <c r="L29" s="85"/>
      <c r="M29" s="85"/>
      <c r="N29" s="85"/>
      <c r="O29" s="85"/>
      <c r="P29" s="85"/>
      <c r="Q29" s="85"/>
      <c r="R29" s="85"/>
      <c r="S29" s="85"/>
      <c r="T29" s="85"/>
      <c r="U29" s="85"/>
      <c r="V29" s="85"/>
      <c r="W29" s="85"/>
      <c r="X29" s="85"/>
      <c r="Y29" s="85"/>
      <c r="Z29" s="85"/>
    </row>
    <row r="30" spans="1:26" ht="103.5" customHeight="1">
      <c r="A30" s="708" t="s">
        <v>1373</v>
      </c>
      <c r="B30" s="709"/>
      <c r="C30" s="709"/>
      <c r="D30" s="709"/>
      <c r="E30" s="709"/>
      <c r="F30" s="709"/>
      <c r="G30" s="85"/>
      <c r="H30" s="85"/>
      <c r="I30" s="85"/>
      <c r="J30" s="85"/>
      <c r="K30" s="85"/>
      <c r="L30" s="85"/>
      <c r="M30" s="85"/>
      <c r="N30" s="85"/>
      <c r="O30" s="85"/>
      <c r="P30" s="85"/>
      <c r="Q30" s="85"/>
      <c r="R30" s="85"/>
      <c r="S30" s="85"/>
      <c r="T30" s="85"/>
      <c r="U30" s="85"/>
      <c r="V30" s="85"/>
      <c r="W30" s="85"/>
      <c r="X30" s="85"/>
      <c r="Y30" s="85"/>
      <c r="Z30" s="85"/>
    </row>
    <row r="31" spans="1:26" ht="15.75" customHeight="1">
      <c r="A31" s="88"/>
      <c r="B31" s="86"/>
      <c r="C31" s="86"/>
      <c r="D31" s="86"/>
      <c r="E31" s="86"/>
      <c r="F31" s="86"/>
      <c r="G31" s="85"/>
      <c r="H31" s="85"/>
      <c r="I31" s="85"/>
      <c r="J31" s="85"/>
      <c r="K31" s="85"/>
      <c r="L31" s="85"/>
      <c r="M31" s="85"/>
      <c r="N31" s="85"/>
      <c r="O31" s="85"/>
      <c r="P31" s="85"/>
      <c r="Q31" s="85"/>
      <c r="R31" s="85"/>
      <c r="S31" s="85"/>
      <c r="T31" s="85"/>
      <c r="U31" s="85"/>
      <c r="V31" s="85"/>
      <c r="W31" s="85"/>
      <c r="X31" s="85"/>
      <c r="Y31" s="85"/>
      <c r="Z31" s="85"/>
    </row>
    <row r="32" spans="1:26" ht="36" customHeight="1">
      <c r="A32" s="708" t="s">
        <v>1374</v>
      </c>
      <c r="B32" s="709"/>
      <c r="C32" s="709"/>
      <c r="D32" s="709"/>
      <c r="E32" s="709"/>
      <c r="F32" s="709"/>
      <c r="G32" s="85"/>
      <c r="H32" s="85"/>
      <c r="I32" s="85"/>
      <c r="J32" s="85"/>
      <c r="K32" s="85"/>
      <c r="L32" s="85"/>
      <c r="M32" s="85"/>
      <c r="N32" s="85"/>
      <c r="O32" s="85"/>
      <c r="P32" s="85"/>
      <c r="Q32" s="85"/>
      <c r="R32" s="85"/>
      <c r="S32" s="85"/>
      <c r="T32" s="85"/>
      <c r="U32" s="85"/>
      <c r="V32" s="85"/>
      <c r="W32" s="85"/>
      <c r="X32" s="85"/>
      <c r="Y32" s="85"/>
      <c r="Z32" s="85"/>
    </row>
    <row r="33" spans="1:26" ht="15.75" customHeight="1">
      <c r="A33" s="86"/>
      <c r="B33" s="87"/>
      <c r="C33" s="87"/>
      <c r="D33" s="87"/>
      <c r="E33" s="87"/>
      <c r="F33" s="87"/>
      <c r="G33" s="85"/>
      <c r="H33" s="85"/>
      <c r="I33" s="85"/>
      <c r="J33" s="85"/>
      <c r="K33" s="85"/>
      <c r="L33" s="85"/>
      <c r="M33" s="85"/>
      <c r="N33" s="85"/>
      <c r="O33" s="85"/>
      <c r="P33" s="85"/>
      <c r="Q33" s="85"/>
      <c r="R33" s="85"/>
      <c r="S33" s="85"/>
      <c r="T33" s="85"/>
      <c r="U33" s="85"/>
      <c r="V33" s="85"/>
      <c r="W33" s="85"/>
      <c r="X33" s="85"/>
      <c r="Y33" s="85"/>
      <c r="Z33" s="85"/>
    </row>
    <row r="34" spans="1:26" ht="40.5" customHeight="1">
      <c r="A34" s="708" t="s">
        <v>1375</v>
      </c>
      <c r="B34" s="709"/>
      <c r="C34" s="709"/>
      <c r="D34" s="709"/>
      <c r="E34" s="709"/>
      <c r="F34" s="709"/>
      <c r="G34" s="85"/>
      <c r="H34" s="85"/>
      <c r="I34" s="85"/>
      <c r="J34" s="85"/>
      <c r="K34" s="85"/>
      <c r="L34" s="85"/>
      <c r="M34" s="85"/>
      <c r="N34" s="85"/>
      <c r="O34" s="85"/>
      <c r="P34" s="85"/>
      <c r="Q34" s="85"/>
      <c r="R34" s="85"/>
      <c r="S34" s="85"/>
      <c r="T34" s="85"/>
      <c r="U34" s="85"/>
      <c r="V34" s="85"/>
      <c r="W34" s="85"/>
      <c r="X34" s="85"/>
      <c r="Y34" s="85"/>
      <c r="Z34" s="85"/>
    </row>
    <row r="35" spans="1:26" ht="15.75" customHeight="1">
      <c r="A35" s="86"/>
      <c r="B35" s="87"/>
      <c r="C35" s="87"/>
      <c r="D35" s="87"/>
      <c r="E35" s="87"/>
      <c r="F35" s="87"/>
      <c r="G35" s="85"/>
      <c r="H35" s="85"/>
      <c r="I35" s="85"/>
      <c r="J35" s="85"/>
      <c r="K35" s="85"/>
      <c r="L35" s="85"/>
      <c r="M35" s="85"/>
      <c r="N35" s="85"/>
      <c r="O35" s="85"/>
      <c r="P35" s="85"/>
      <c r="Q35" s="85"/>
      <c r="R35" s="85"/>
      <c r="S35" s="85"/>
      <c r="T35" s="85"/>
      <c r="U35" s="85"/>
      <c r="V35" s="85"/>
      <c r="W35" s="85"/>
      <c r="X35" s="85"/>
      <c r="Y35" s="85"/>
      <c r="Z35" s="85"/>
    </row>
    <row r="36" spans="1:26" ht="72" customHeight="1">
      <c r="A36" s="708" t="s">
        <v>1376</v>
      </c>
      <c r="B36" s="709"/>
      <c r="C36" s="709"/>
      <c r="D36" s="709"/>
      <c r="E36" s="709"/>
      <c r="F36" s="709"/>
      <c r="G36" s="85"/>
      <c r="H36" s="85"/>
      <c r="I36" s="85"/>
      <c r="J36" s="85"/>
      <c r="K36" s="85"/>
      <c r="L36" s="85"/>
      <c r="M36" s="85"/>
      <c r="N36" s="85"/>
      <c r="O36" s="85"/>
      <c r="P36" s="85"/>
      <c r="Q36" s="85"/>
      <c r="R36" s="85"/>
      <c r="S36" s="85"/>
      <c r="T36" s="85"/>
      <c r="U36" s="85"/>
      <c r="V36" s="85"/>
      <c r="W36" s="85"/>
      <c r="X36" s="85"/>
      <c r="Y36" s="85"/>
      <c r="Z36" s="85"/>
    </row>
    <row r="37" spans="1:26" ht="15.75" customHeight="1">
      <c r="A37" s="86"/>
      <c r="B37" s="87"/>
      <c r="C37" s="87"/>
      <c r="D37" s="87"/>
      <c r="E37" s="87"/>
      <c r="F37" s="87"/>
      <c r="G37" s="85"/>
      <c r="H37" s="85"/>
      <c r="I37" s="85"/>
      <c r="J37" s="85"/>
      <c r="K37" s="85"/>
      <c r="L37" s="85"/>
      <c r="M37" s="85"/>
      <c r="N37" s="85"/>
      <c r="O37" s="85"/>
      <c r="P37" s="85"/>
      <c r="Q37" s="85"/>
      <c r="R37" s="85"/>
      <c r="S37" s="85"/>
      <c r="T37" s="85"/>
      <c r="U37" s="85"/>
      <c r="V37" s="85"/>
      <c r="W37" s="85"/>
      <c r="X37" s="85"/>
      <c r="Y37" s="85"/>
      <c r="Z37" s="85"/>
    </row>
    <row r="38" spans="1:26" ht="36.75" customHeight="1">
      <c r="A38" s="708" t="s">
        <v>1377</v>
      </c>
      <c r="B38" s="709"/>
      <c r="C38" s="709"/>
      <c r="D38" s="709"/>
      <c r="E38" s="709"/>
      <c r="F38" s="709"/>
      <c r="G38" s="85"/>
      <c r="H38" s="85"/>
      <c r="I38" s="85"/>
      <c r="J38" s="85"/>
      <c r="K38" s="85"/>
      <c r="L38" s="85"/>
      <c r="M38" s="85"/>
      <c r="N38" s="85"/>
      <c r="O38" s="85"/>
      <c r="P38" s="85"/>
      <c r="Q38" s="85"/>
      <c r="R38" s="85"/>
      <c r="S38" s="85"/>
      <c r="T38" s="85"/>
      <c r="U38" s="85"/>
      <c r="V38" s="85"/>
      <c r="W38" s="85"/>
      <c r="X38" s="85"/>
      <c r="Y38" s="85"/>
      <c r="Z38" s="85"/>
    </row>
    <row r="39" spans="1:26" ht="15.75" customHeight="1">
      <c r="A39" s="86"/>
      <c r="B39" s="86"/>
      <c r="C39" s="86"/>
      <c r="D39" s="86"/>
      <c r="E39" s="86"/>
      <c r="F39" s="86"/>
      <c r="G39" s="85"/>
      <c r="H39" s="85"/>
      <c r="I39" s="85"/>
      <c r="J39" s="85"/>
      <c r="K39" s="85"/>
      <c r="L39" s="85"/>
      <c r="M39" s="85"/>
      <c r="N39" s="85"/>
      <c r="O39" s="85"/>
      <c r="P39" s="85"/>
      <c r="Q39" s="85"/>
      <c r="R39" s="85"/>
      <c r="S39" s="85"/>
      <c r="T39" s="85"/>
      <c r="U39" s="85"/>
      <c r="V39" s="85"/>
      <c r="W39" s="85"/>
      <c r="X39" s="85"/>
      <c r="Y39" s="85"/>
      <c r="Z39" s="85"/>
    </row>
    <row r="40" spans="1:26" ht="36" customHeight="1">
      <c r="A40" s="708" t="s">
        <v>1378</v>
      </c>
      <c r="B40" s="709"/>
      <c r="C40" s="709"/>
      <c r="D40" s="709"/>
      <c r="E40" s="709"/>
      <c r="F40" s="709"/>
      <c r="G40" s="85"/>
      <c r="H40" s="85"/>
      <c r="I40" s="85"/>
      <c r="J40" s="85"/>
      <c r="K40" s="85"/>
      <c r="L40" s="85"/>
      <c r="M40" s="85"/>
      <c r="N40" s="85"/>
      <c r="O40" s="85"/>
      <c r="P40" s="85"/>
      <c r="Q40" s="85"/>
      <c r="R40" s="85"/>
      <c r="S40" s="85"/>
      <c r="T40" s="85"/>
      <c r="U40" s="85"/>
      <c r="V40" s="85"/>
      <c r="W40" s="85"/>
      <c r="X40" s="85"/>
      <c r="Y40" s="85"/>
      <c r="Z40" s="85"/>
    </row>
    <row r="41" spans="1:26" ht="15.75" customHeight="1">
      <c r="A41" s="86"/>
      <c r="B41" s="87"/>
      <c r="C41" s="87"/>
      <c r="D41" s="87"/>
      <c r="E41" s="87"/>
      <c r="F41" s="87"/>
      <c r="G41" s="85"/>
      <c r="H41" s="85"/>
      <c r="I41" s="85"/>
      <c r="J41" s="85"/>
      <c r="K41" s="85"/>
      <c r="L41" s="85"/>
      <c r="M41" s="85"/>
      <c r="N41" s="85"/>
      <c r="O41" s="85"/>
      <c r="P41" s="85"/>
      <c r="Q41" s="85"/>
      <c r="R41" s="85"/>
      <c r="S41" s="85"/>
      <c r="T41" s="85"/>
      <c r="U41" s="85"/>
      <c r="V41" s="85"/>
      <c r="W41" s="85"/>
      <c r="X41" s="85"/>
      <c r="Y41" s="85"/>
      <c r="Z41" s="85"/>
    </row>
    <row r="42" spans="1:26" ht="38.25" customHeight="1">
      <c r="A42" s="708" t="s">
        <v>1379</v>
      </c>
      <c r="B42" s="709"/>
      <c r="C42" s="709"/>
      <c r="D42" s="709"/>
      <c r="E42" s="709"/>
      <c r="F42" s="709"/>
      <c r="G42" s="85"/>
      <c r="H42" s="85"/>
      <c r="I42" s="85"/>
      <c r="J42" s="85"/>
      <c r="K42" s="85"/>
      <c r="L42" s="85"/>
      <c r="M42" s="85"/>
      <c r="N42" s="85"/>
      <c r="O42" s="85"/>
      <c r="P42" s="85"/>
      <c r="Q42" s="85"/>
      <c r="R42" s="85"/>
      <c r="S42" s="85"/>
      <c r="T42" s="85"/>
      <c r="U42" s="85"/>
      <c r="V42" s="85"/>
      <c r="W42" s="85"/>
      <c r="X42" s="85"/>
      <c r="Y42" s="85"/>
      <c r="Z42" s="85"/>
    </row>
    <row r="43" spans="1:26" ht="15.75" customHeight="1">
      <c r="A43" s="86"/>
      <c r="B43" s="87"/>
      <c r="C43" s="87"/>
      <c r="D43" s="87"/>
      <c r="E43" s="87"/>
      <c r="F43" s="87"/>
      <c r="G43" s="85"/>
      <c r="H43" s="85"/>
      <c r="I43" s="85"/>
      <c r="J43" s="85"/>
      <c r="K43" s="85"/>
      <c r="L43" s="85"/>
      <c r="M43" s="85"/>
      <c r="N43" s="85"/>
      <c r="O43" s="85"/>
      <c r="P43" s="85"/>
      <c r="Q43" s="85"/>
      <c r="R43" s="85"/>
      <c r="S43" s="85"/>
      <c r="T43" s="85"/>
      <c r="U43" s="85"/>
      <c r="V43" s="85"/>
      <c r="W43" s="85"/>
      <c r="X43" s="85"/>
      <c r="Y43" s="85"/>
      <c r="Z43" s="85"/>
    </row>
    <row r="44" spans="1:26" ht="15.75" customHeight="1">
      <c r="A44" s="708" t="s">
        <v>1380</v>
      </c>
      <c r="B44" s="709"/>
      <c r="C44" s="709"/>
      <c r="D44" s="709"/>
      <c r="E44" s="709"/>
      <c r="F44" s="709"/>
      <c r="G44" s="85"/>
      <c r="H44" s="85"/>
      <c r="I44" s="85"/>
      <c r="J44" s="85"/>
      <c r="K44" s="85"/>
      <c r="L44" s="85"/>
      <c r="M44" s="85"/>
      <c r="N44" s="85"/>
      <c r="O44" s="85"/>
      <c r="P44" s="85"/>
      <c r="Q44" s="85"/>
      <c r="R44" s="85"/>
      <c r="S44" s="85"/>
      <c r="T44" s="85"/>
      <c r="U44" s="85"/>
      <c r="V44" s="85"/>
      <c r="W44" s="85"/>
      <c r="X44" s="85"/>
      <c r="Y44" s="85"/>
      <c r="Z44" s="85"/>
    </row>
    <row r="45" spans="1:26" ht="15.75" customHeight="1">
      <c r="A45" s="86"/>
      <c r="B45" s="87"/>
      <c r="C45" s="87"/>
      <c r="D45" s="87"/>
      <c r="E45" s="87"/>
      <c r="F45" s="87"/>
      <c r="G45" s="85"/>
      <c r="H45" s="85"/>
      <c r="I45" s="85"/>
      <c r="J45" s="85"/>
      <c r="K45" s="85"/>
      <c r="L45" s="85"/>
      <c r="M45" s="85"/>
      <c r="N45" s="85"/>
      <c r="O45" s="85"/>
      <c r="P45" s="85"/>
      <c r="Q45" s="85"/>
      <c r="R45" s="85"/>
      <c r="S45" s="85"/>
      <c r="T45" s="85"/>
      <c r="U45" s="85"/>
      <c r="V45" s="85"/>
      <c r="W45" s="85"/>
      <c r="X45" s="85"/>
      <c r="Y45" s="85"/>
      <c r="Z45" s="85"/>
    </row>
    <row r="46" spans="1:26" ht="15.75" customHeight="1">
      <c r="A46" s="708" t="s">
        <v>1381</v>
      </c>
      <c r="B46" s="709"/>
      <c r="C46" s="709"/>
      <c r="D46" s="709"/>
      <c r="E46" s="709"/>
      <c r="F46" s="709"/>
      <c r="G46" s="85"/>
      <c r="H46" s="85"/>
      <c r="I46" s="85"/>
      <c r="J46" s="85"/>
      <c r="K46" s="85"/>
      <c r="L46" s="85"/>
      <c r="M46" s="85"/>
      <c r="N46" s="85"/>
      <c r="O46" s="85"/>
      <c r="P46" s="85"/>
      <c r="Q46" s="85"/>
      <c r="R46" s="85"/>
      <c r="S46" s="85"/>
      <c r="T46" s="85"/>
      <c r="U46" s="85"/>
      <c r="V46" s="85"/>
      <c r="W46" s="85"/>
      <c r="X46" s="85"/>
      <c r="Y46" s="85"/>
      <c r="Z46" s="85"/>
    </row>
    <row r="47" spans="1:26" ht="15.75" customHeight="1">
      <c r="A47" s="86"/>
      <c r="B47" s="86"/>
      <c r="C47" s="86"/>
      <c r="D47" s="86"/>
      <c r="E47" s="86"/>
      <c r="F47" s="86"/>
      <c r="G47" s="85"/>
      <c r="H47" s="85"/>
      <c r="I47" s="85"/>
      <c r="J47" s="85"/>
      <c r="K47" s="85"/>
      <c r="L47" s="85"/>
      <c r="M47" s="85"/>
      <c r="N47" s="85"/>
      <c r="O47" s="85"/>
      <c r="P47" s="85"/>
      <c r="Q47" s="85"/>
      <c r="R47" s="85"/>
      <c r="S47" s="85"/>
      <c r="T47" s="85"/>
      <c r="U47" s="85"/>
      <c r="V47" s="85"/>
      <c r="W47" s="85"/>
      <c r="X47" s="85"/>
      <c r="Y47" s="85"/>
      <c r="Z47" s="85"/>
    </row>
    <row r="48" spans="1:26" ht="51" customHeight="1">
      <c r="A48" s="708" t="s">
        <v>1382</v>
      </c>
      <c r="B48" s="709"/>
      <c r="C48" s="709"/>
      <c r="D48" s="709"/>
      <c r="E48" s="709"/>
      <c r="F48" s="709"/>
      <c r="G48" s="85"/>
      <c r="H48" s="85"/>
      <c r="I48" s="85"/>
      <c r="J48" s="85"/>
      <c r="K48" s="85"/>
      <c r="L48" s="85"/>
      <c r="M48" s="85"/>
      <c r="N48" s="85"/>
      <c r="O48" s="85"/>
      <c r="P48" s="85"/>
      <c r="Q48" s="85"/>
      <c r="R48" s="85"/>
      <c r="S48" s="85"/>
      <c r="T48" s="85"/>
      <c r="U48" s="85"/>
      <c r="V48" s="85"/>
      <c r="W48" s="85"/>
      <c r="X48" s="85"/>
      <c r="Y48" s="85"/>
      <c r="Z48" s="85"/>
    </row>
    <row r="49" spans="1:26" ht="15.75" customHeight="1">
      <c r="A49" s="86"/>
      <c r="B49" s="87"/>
      <c r="C49" s="87"/>
      <c r="D49" s="87"/>
      <c r="E49" s="87"/>
      <c r="F49" s="87"/>
      <c r="G49" s="85"/>
      <c r="H49" s="85"/>
      <c r="I49" s="85"/>
      <c r="J49" s="85"/>
      <c r="K49" s="85"/>
      <c r="L49" s="85"/>
      <c r="M49" s="85"/>
      <c r="N49" s="85"/>
      <c r="O49" s="85"/>
      <c r="P49" s="85"/>
      <c r="Q49" s="85"/>
      <c r="R49" s="85"/>
      <c r="S49" s="85"/>
      <c r="T49" s="85"/>
      <c r="U49" s="85"/>
      <c r="V49" s="85"/>
      <c r="W49" s="85"/>
      <c r="X49" s="85"/>
      <c r="Y49" s="85"/>
      <c r="Z49" s="85"/>
    </row>
    <row r="50" spans="1:26" ht="31.5" customHeight="1">
      <c r="A50" s="708" t="s">
        <v>1383</v>
      </c>
      <c r="B50" s="709"/>
      <c r="C50" s="709"/>
      <c r="D50" s="709"/>
      <c r="E50" s="709"/>
      <c r="F50" s="709"/>
      <c r="G50" s="85"/>
      <c r="H50" s="85"/>
      <c r="I50" s="85"/>
      <c r="J50" s="85"/>
      <c r="K50" s="85"/>
      <c r="L50" s="85"/>
      <c r="M50" s="85"/>
      <c r="N50" s="85"/>
      <c r="O50" s="85"/>
      <c r="P50" s="85"/>
      <c r="Q50" s="85"/>
      <c r="R50" s="85"/>
      <c r="S50" s="85"/>
      <c r="T50" s="85"/>
      <c r="U50" s="85"/>
      <c r="V50" s="85"/>
      <c r="W50" s="85"/>
      <c r="X50" s="85"/>
      <c r="Y50" s="85"/>
      <c r="Z50" s="85"/>
    </row>
    <row r="51" spans="1:26" ht="15.75" customHeight="1">
      <c r="A51" s="86"/>
      <c r="B51" s="87"/>
      <c r="C51" s="87"/>
      <c r="D51" s="87"/>
      <c r="E51" s="87"/>
      <c r="F51" s="87"/>
      <c r="G51" s="85"/>
      <c r="H51" s="85"/>
      <c r="I51" s="85"/>
      <c r="J51" s="85"/>
      <c r="K51" s="85"/>
      <c r="L51" s="85"/>
      <c r="M51" s="85"/>
      <c r="N51" s="85"/>
      <c r="O51" s="85"/>
      <c r="P51" s="85"/>
      <c r="Q51" s="85"/>
      <c r="R51" s="85"/>
      <c r="S51" s="85"/>
      <c r="T51" s="85"/>
      <c r="U51" s="85"/>
      <c r="V51" s="85"/>
      <c r="W51" s="85"/>
      <c r="X51" s="85"/>
      <c r="Y51" s="85"/>
      <c r="Z51" s="85"/>
    </row>
    <row r="52" spans="1:26" ht="15.75" customHeight="1">
      <c r="A52" s="708" t="s">
        <v>1384</v>
      </c>
      <c r="B52" s="709"/>
      <c r="C52" s="709"/>
      <c r="D52" s="709"/>
      <c r="E52" s="709"/>
      <c r="F52" s="709"/>
      <c r="G52" s="85"/>
      <c r="H52" s="85"/>
      <c r="I52" s="85"/>
      <c r="J52" s="85"/>
      <c r="K52" s="85"/>
      <c r="L52" s="85"/>
      <c r="M52" s="85"/>
      <c r="N52" s="85"/>
      <c r="O52" s="85"/>
      <c r="P52" s="85"/>
      <c r="Q52" s="85"/>
      <c r="R52" s="85"/>
      <c r="S52" s="85"/>
      <c r="T52" s="85"/>
      <c r="U52" s="85"/>
      <c r="V52" s="85"/>
      <c r="W52" s="85"/>
      <c r="X52" s="85"/>
      <c r="Y52" s="85"/>
      <c r="Z52" s="85"/>
    </row>
    <row r="53" spans="1:26" ht="15.75" customHeight="1">
      <c r="A53" s="86"/>
      <c r="B53" s="87"/>
      <c r="C53" s="87"/>
      <c r="D53" s="87"/>
      <c r="E53" s="87"/>
      <c r="F53" s="87"/>
      <c r="G53" s="85"/>
      <c r="H53" s="85"/>
      <c r="I53" s="85"/>
      <c r="J53" s="85"/>
      <c r="K53" s="85"/>
      <c r="L53" s="85"/>
      <c r="M53" s="85"/>
      <c r="N53" s="85"/>
      <c r="O53" s="85"/>
      <c r="P53" s="85"/>
      <c r="Q53" s="85"/>
      <c r="R53" s="85"/>
      <c r="S53" s="85"/>
      <c r="T53" s="85"/>
      <c r="U53" s="85"/>
      <c r="V53" s="85"/>
      <c r="W53" s="85"/>
      <c r="X53" s="85"/>
      <c r="Y53" s="85"/>
      <c r="Z53" s="85"/>
    </row>
    <row r="54" spans="1:26" ht="34.5" customHeight="1">
      <c r="A54" s="708" t="s">
        <v>1385</v>
      </c>
      <c r="B54" s="709"/>
      <c r="C54" s="709"/>
      <c r="D54" s="709"/>
      <c r="E54" s="709"/>
      <c r="F54" s="709"/>
      <c r="G54" s="85"/>
      <c r="H54" s="85"/>
      <c r="I54" s="85"/>
      <c r="J54" s="85"/>
      <c r="K54" s="85"/>
      <c r="L54" s="85"/>
      <c r="M54" s="85"/>
      <c r="N54" s="85"/>
      <c r="O54" s="85"/>
      <c r="P54" s="85"/>
      <c r="Q54" s="85"/>
      <c r="R54" s="85"/>
      <c r="S54" s="85"/>
      <c r="T54" s="85"/>
      <c r="U54" s="85"/>
      <c r="V54" s="85"/>
      <c r="W54" s="85"/>
      <c r="X54" s="85"/>
      <c r="Y54" s="85"/>
      <c r="Z54" s="85"/>
    </row>
    <row r="55" spans="1:26" ht="15.75" customHeight="1">
      <c r="A55" s="86"/>
      <c r="B55" s="86"/>
      <c r="C55" s="86"/>
      <c r="D55" s="86"/>
      <c r="E55" s="86"/>
      <c r="F55" s="86"/>
      <c r="G55" s="85"/>
      <c r="H55" s="85"/>
      <c r="I55" s="85"/>
      <c r="J55" s="85"/>
      <c r="K55" s="85"/>
      <c r="L55" s="85"/>
      <c r="M55" s="85"/>
      <c r="N55" s="85"/>
      <c r="O55" s="85"/>
      <c r="P55" s="85"/>
      <c r="Q55" s="85"/>
      <c r="R55" s="85"/>
      <c r="S55" s="85"/>
      <c r="T55" s="85"/>
      <c r="U55" s="85"/>
      <c r="V55" s="85"/>
      <c r="W55" s="85"/>
      <c r="X55" s="85"/>
      <c r="Y55" s="85"/>
      <c r="Z55" s="85"/>
    </row>
    <row r="56" spans="1:26" ht="67.5" customHeight="1">
      <c r="A56" s="708" t="s">
        <v>1386</v>
      </c>
      <c r="B56" s="709"/>
      <c r="C56" s="709"/>
      <c r="D56" s="709"/>
      <c r="E56" s="709"/>
      <c r="F56" s="709"/>
      <c r="G56" s="85"/>
      <c r="H56" s="85"/>
      <c r="I56" s="85"/>
      <c r="J56" s="85"/>
      <c r="K56" s="85"/>
      <c r="L56" s="85"/>
      <c r="M56" s="85"/>
      <c r="N56" s="85"/>
      <c r="O56" s="85"/>
      <c r="P56" s="85"/>
      <c r="Q56" s="85"/>
      <c r="R56" s="85"/>
      <c r="S56" s="85"/>
      <c r="T56" s="85"/>
      <c r="U56" s="85"/>
      <c r="V56" s="85"/>
      <c r="W56" s="85"/>
      <c r="X56" s="85"/>
      <c r="Y56" s="85"/>
      <c r="Z56" s="85"/>
    </row>
    <row r="57" spans="1:26" ht="15.75" customHeight="1">
      <c r="A57" s="89"/>
      <c r="B57" s="89"/>
      <c r="C57" s="87"/>
      <c r="D57" s="87"/>
      <c r="E57" s="87"/>
      <c r="F57" s="87"/>
      <c r="G57" s="85"/>
      <c r="H57" s="85"/>
      <c r="I57" s="85"/>
      <c r="J57" s="85"/>
      <c r="K57" s="85"/>
      <c r="L57" s="85"/>
      <c r="M57" s="85"/>
      <c r="N57" s="85"/>
      <c r="O57" s="85"/>
      <c r="P57" s="85"/>
      <c r="Q57" s="85"/>
      <c r="R57" s="85"/>
      <c r="S57" s="85"/>
      <c r="T57" s="85"/>
      <c r="U57" s="85"/>
      <c r="V57" s="85"/>
      <c r="W57" s="85"/>
      <c r="X57" s="85"/>
      <c r="Y57" s="85"/>
      <c r="Z57" s="85"/>
    </row>
    <row r="58" spans="1:26" ht="55.5" customHeight="1">
      <c r="A58" s="708" t="s">
        <v>1387</v>
      </c>
      <c r="B58" s="709"/>
      <c r="C58" s="709"/>
      <c r="D58" s="709"/>
      <c r="E58" s="709"/>
      <c r="F58" s="709"/>
      <c r="G58" s="85"/>
      <c r="H58" s="85"/>
      <c r="I58" s="85"/>
      <c r="J58" s="85"/>
      <c r="K58" s="85"/>
      <c r="L58" s="85"/>
      <c r="M58" s="85"/>
      <c r="N58" s="85"/>
      <c r="O58" s="85"/>
      <c r="P58" s="85"/>
      <c r="Q58" s="85"/>
      <c r="R58" s="85"/>
      <c r="S58" s="85"/>
      <c r="T58" s="85"/>
      <c r="U58" s="85"/>
      <c r="V58" s="85"/>
      <c r="W58" s="85"/>
      <c r="X58" s="85"/>
      <c r="Y58" s="85"/>
      <c r="Z58" s="85"/>
    </row>
    <row r="59" spans="1:26" ht="15.75" customHeight="1">
      <c r="A59" s="89"/>
      <c r="B59" s="89"/>
      <c r="C59" s="87"/>
      <c r="D59" s="87"/>
      <c r="E59" s="87"/>
      <c r="F59" s="87"/>
      <c r="G59" s="85"/>
      <c r="H59" s="85"/>
      <c r="I59" s="85"/>
      <c r="J59" s="85"/>
      <c r="K59" s="85"/>
      <c r="L59" s="85"/>
      <c r="M59" s="85"/>
      <c r="N59" s="85"/>
      <c r="O59" s="85"/>
      <c r="P59" s="85"/>
      <c r="Q59" s="85"/>
      <c r="R59" s="85"/>
      <c r="S59" s="85"/>
      <c r="T59" s="85"/>
      <c r="U59" s="85"/>
      <c r="V59" s="85"/>
      <c r="W59" s="85"/>
      <c r="X59" s="85"/>
      <c r="Y59" s="85"/>
      <c r="Z59" s="85"/>
    </row>
    <row r="60" spans="1:26" ht="15.75" customHeight="1">
      <c r="A60" s="708" t="s">
        <v>1388</v>
      </c>
      <c r="B60" s="709"/>
      <c r="C60" s="709"/>
      <c r="D60" s="709"/>
      <c r="E60" s="709"/>
      <c r="F60" s="709"/>
      <c r="G60" s="85"/>
      <c r="H60" s="85"/>
      <c r="I60" s="85"/>
      <c r="J60" s="85"/>
      <c r="K60" s="85"/>
      <c r="L60" s="85"/>
      <c r="M60" s="85"/>
      <c r="N60" s="85"/>
      <c r="O60" s="85"/>
      <c r="P60" s="85"/>
      <c r="Q60" s="85"/>
      <c r="R60" s="85"/>
      <c r="S60" s="85"/>
      <c r="T60" s="85"/>
      <c r="U60" s="85"/>
      <c r="V60" s="85"/>
      <c r="W60" s="85"/>
      <c r="X60" s="85"/>
      <c r="Y60" s="85"/>
      <c r="Z60" s="85"/>
    </row>
    <row r="61" spans="1:26" ht="15.75" customHeight="1">
      <c r="A61" s="87"/>
      <c r="B61" s="87"/>
      <c r="C61" s="87"/>
      <c r="D61" s="87"/>
      <c r="E61" s="87"/>
      <c r="F61" s="87"/>
      <c r="G61" s="85"/>
      <c r="H61" s="85"/>
      <c r="I61" s="85"/>
      <c r="J61" s="85"/>
      <c r="K61" s="85"/>
      <c r="L61" s="85"/>
      <c r="M61" s="85"/>
      <c r="N61" s="85"/>
      <c r="O61" s="85"/>
      <c r="P61" s="85"/>
      <c r="Q61" s="85"/>
      <c r="R61" s="85"/>
      <c r="S61" s="85"/>
      <c r="T61" s="85"/>
      <c r="U61" s="85"/>
      <c r="V61" s="85"/>
      <c r="W61" s="85"/>
      <c r="X61" s="85"/>
      <c r="Y61" s="85"/>
      <c r="Z61" s="85"/>
    </row>
    <row r="62" spans="1:26" ht="75" customHeight="1">
      <c r="A62" s="712" t="s">
        <v>1389</v>
      </c>
      <c r="B62" s="709"/>
      <c r="C62" s="709"/>
      <c r="D62" s="709"/>
      <c r="E62" s="709"/>
      <c r="F62" s="709"/>
      <c r="G62" s="85"/>
      <c r="H62" s="85"/>
      <c r="I62" s="85"/>
      <c r="J62" s="85"/>
      <c r="K62" s="85"/>
      <c r="L62" s="85"/>
      <c r="M62" s="85"/>
      <c r="N62" s="85"/>
      <c r="O62" s="85"/>
      <c r="P62" s="85"/>
      <c r="Q62" s="85"/>
      <c r="R62" s="85"/>
      <c r="S62" s="85"/>
      <c r="T62" s="85"/>
      <c r="U62" s="85"/>
      <c r="V62" s="85"/>
      <c r="W62" s="85"/>
      <c r="X62" s="85"/>
      <c r="Y62" s="85"/>
      <c r="Z62" s="85"/>
    </row>
    <row r="63" spans="1:26" ht="15.75" customHeight="1">
      <c r="A63" s="90"/>
      <c r="B63" s="91"/>
      <c r="C63" s="91"/>
      <c r="D63" s="91"/>
      <c r="E63" s="91"/>
      <c r="F63" s="91"/>
      <c r="G63" s="85"/>
      <c r="H63" s="85"/>
      <c r="I63" s="85"/>
      <c r="J63" s="85"/>
      <c r="K63" s="85"/>
      <c r="L63" s="85"/>
      <c r="M63" s="85"/>
      <c r="N63" s="85"/>
      <c r="O63" s="85"/>
      <c r="P63" s="85"/>
      <c r="Q63" s="85"/>
      <c r="R63" s="85"/>
      <c r="S63" s="85"/>
      <c r="T63" s="85"/>
      <c r="U63" s="85"/>
      <c r="V63" s="85"/>
      <c r="W63" s="85"/>
      <c r="X63" s="85"/>
      <c r="Y63" s="85"/>
      <c r="Z63" s="85"/>
    </row>
    <row r="64" spans="1:26" ht="21" customHeight="1">
      <c r="A64" s="712" t="s">
        <v>1390</v>
      </c>
      <c r="B64" s="709"/>
      <c r="C64" s="709"/>
      <c r="D64" s="709"/>
      <c r="E64" s="709"/>
      <c r="F64" s="709"/>
      <c r="G64" s="85"/>
      <c r="H64" s="85"/>
      <c r="I64" s="85"/>
      <c r="J64" s="85"/>
      <c r="K64" s="85"/>
      <c r="L64" s="85"/>
      <c r="M64" s="85"/>
      <c r="N64" s="85"/>
      <c r="O64" s="85"/>
      <c r="P64" s="85"/>
      <c r="Q64" s="85"/>
      <c r="R64" s="85"/>
      <c r="S64" s="85"/>
      <c r="T64" s="85"/>
      <c r="U64" s="85"/>
      <c r="V64" s="85"/>
      <c r="W64" s="85"/>
      <c r="X64" s="85"/>
      <c r="Y64" s="85"/>
      <c r="Z64" s="85"/>
    </row>
    <row r="65" spans="1:26" ht="15.75" customHeight="1">
      <c r="A65" s="712" t="s">
        <v>1391</v>
      </c>
      <c r="B65" s="709"/>
      <c r="C65" s="709"/>
      <c r="D65" s="709"/>
      <c r="E65" s="709"/>
      <c r="F65" s="709"/>
      <c r="G65" s="85"/>
      <c r="H65" s="85"/>
      <c r="I65" s="85"/>
      <c r="J65" s="85"/>
      <c r="K65" s="85"/>
      <c r="L65" s="85"/>
      <c r="M65" s="85"/>
      <c r="N65" s="85"/>
      <c r="O65" s="85"/>
      <c r="P65" s="85"/>
      <c r="Q65" s="85"/>
      <c r="R65" s="85"/>
      <c r="S65" s="85"/>
      <c r="T65" s="85"/>
      <c r="U65" s="85"/>
      <c r="V65" s="85"/>
      <c r="W65" s="85"/>
      <c r="X65" s="85"/>
      <c r="Y65" s="85"/>
      <c r="Z65" s="85"/>
    </row>
    <row r="66" spans="1:26" ht="15.75" customHeight="1">
      <c r="A66" s="712"/>
      <c r="B66" s="709"/>
      <c r="C66" s="709"/>
      <c r="D66" s="709"/>
      <c r="E66" s="709"/>
      <c r="F66" s="709"/>
      <c r="G66" s="85"/>
      <c r="H66" s="85"/>
      <c r="I66" s="85"/>
      <c r="J66" s="85"/>
      <c r="K66" s="85"/>
      <c r="L66" s="85"/>
      <c r="M66" s="85"/>
      <c r="N66" s="85"/>
      <c r="O66" s="85"/>
      <c r="P66" s="85"/>
      <c r="Q66" s="85"/>
      <c r="R66" s="85"/>
      <c r="S66" s="85"/>
      <c r="T66" s="85"/>
      <c r="U66" s="85"/>
      <c r="V66" s="85"/>
      <c r="W66" s="85"/>
      <c r="X66" s="85"/>
      <c r="Y66" s="85"/>
      <c r="Z66" s="85"/>
    </row>
    <row r="67" spans="1:26" ht="15.75" customHeight="1">
      <c r="A67" s="712" t="s">
        <v>1392</v>
      </c>
      <c r="B67" s="709"/>
      <c r="C67" s="709"/>
      <c r="D67" s="709"/>
      <c r="E67" s="709"/>
      <c r="F67" s="709"/>
      <c r="G67" s="85"/>
      <c r="H67" s="85"/>
      <c r="I67" s="85"/>
      <c r="J67" s="85"/>
      <c r="K67" s="85"/>
      <c r="L67" s="85"/>
      <c r="M67" s="85"/>
      <c r="N67" s="85"/>
      <c r="O67" s="85"/>
      <c r="P67" s="85"/>
      <c r="Q67" s="85"/>
      <c r="R67" s="85"/>
      <c r="S67" s="85"/>
      <c r="T67" s="85"/>
      <c r="U67" s="85"/>
      <c r="V67" s="85"/>
      <c r="W67" s="85"/>
      <c r="X67" s="85"/>
      <c r="Y67" s="85"/>
      <c r="Z67" s="85"/>
    </row>
    <row r="68" spans="1:26" ht="15.75" customHeight="1">
      <c r="A68" s="712"/>
      <c r="B68" s="709"/>
      <c r="C68" s="709"/>
      <c r="D68" s="709"/>
      <c r="E68" s="709"/>
      <c r="F68" s="709"/>
      <c r="G68" s="85"/>
      <c r="H68" s="85"/>
      <c r="I68" s="85"/>
      <c r="J68" s="85"/>
      <c r="K68" s="85"/>
      <c r="L68" s="85"/>
      <c r="M68" s="85"/>
      <c r="N68" s="85"/>
      <c r="O68" s="85"/>
      <c r="P68" s="85"/>
      <c r="Q68" s="85"/>
      <c r="R68" s="85"/>
      <c r="S68" s="85"/>
      <c r="T68" s="85"/>
      <c r="U68" s="85"/>
      <c r="V68" s="85"/>
      <c r="W68" s="85"/>
      <c r="X68" s="85"/>
      <c r="Y68" s="85"/>
      <c r="Z68" s="85"/>
    </row>
    <row r="69" spans="1:26" ht="15.75" customHeight="1">
      <c r="A69" s="712" t="s">
        <v>1393</v>
      </c>
      <c r="B69" s="709"/>
      <c r="C69" s="709"/>
      <c r="D69" s="709"/>
      <c r="E69" s="709"/>
      <c r="F69" s="709"/>
      <c r="G69" s="85"/>
      <c r="H69" s="85"/>
      <c r="I69" s="85"/>
      <c r="J69" s="85"/>
      <c r="K69" s="85"/>
      <c r="L69" s="85"/>
      <c r="M69" s="85"/>
      <c r="N69" s="85"/>
      <c r="O69" s="85"/>
      <c r="P69" s="85"/>
      <c r="Q69" s="85"/>
      <c r="R69" s="85"/>
      <c r="S69" s="85"/>
      <c r="T69" s="85"/>
      <c r="U69" s="85"/>
      <c r="V69" s="85"/>
      <c r="W69" s="85"/>
      <c r="X69" s="85"/>
      <c r="Y69" s="85"/>
      <c r="Z69" s="85"/>
    </row>
    <row r="70" spans="1:26" ht="15.75" customHeight="1">
      <c r="A70" s="712" t="s">
        <v>1394</v>
      </c>
      <c r="B70" s="709"/>
      <c r="C70" s="709"/>
      <c r="D70" s="709"/>
      <c r="E70" s="709"/>
      <c r="F70" s="709"/>
      <c r="G70" s="85"/>
      <c r="H70" s="85"/>
      <c r="I70" s="85"/>
      <c r="J70" s="85"/>
      <c r="K70" s="85"/>
      <c r="L70" s="85"/>
      <c r="M70" s="85"/>
      <c r="N70" s="85"/>
      <c r="O70" s="85"/>
      <c r="P70" s="85"/>
      <c r="Q70" s="85"/>
      <c r="R70" s="85"/>
      <c r="S70" s="85"/>
      <c r="T70" s="85"/>
      <c r="U70" s="85"/>
      <c r="V70" s="85"/>
      <c r="W70" s="85"/>
      <c r="X70" s="85"/>
      <c r="Y70" s="85"/>
      <c r="Z70" s="85"/>
    </row>
    <row r="71" spans="1:26" ht="15.75" customHeight="1">
      <c r="A71" s="712" t="s">
        <v>1395</v>
      </c>
      <c r="B71" s="709"/>
      <c r="C71" s="709"/>
      <c r="D71" s="709"/>
      <c r="E71" s="709"/>
      <c r="F71" s="709"/>
      <c r="G71" s="85"/>
      <c r="H71" s="85"/>
      <c r="I71" s="85"/>
      <c r="J71" s="85"/>
      <c r="K71" s="85"/>
      <c r="L71" s="85"/>
      <c r="M71" s="85"/>
      <c r="N71" s="85"/>
      <c r="O71" s="85"/>
      <c r="P71" s="85"/>
      <c r="Q71" s="85"/>
      <c r="R71" s="85"/>
      <c r="S71" s="85"/>
      <c r="T71" s="85"/>
      <c r="U71" s="85"/>
      <c r="V71" s="85"/>
      <c r="W71" s="85"/>
      <c r="X71" s="85"/>
      <c r="Y71" s="85"/>
      <c r="Z71" s="85"/>
    </row>
    <row r="72" spans="1:26" ht="15.75" customHeight="1">
      <c r="A72" s="712" t="s">
        <v>1396</v>
      </c>
      <c r="B72" s="709"/>
      <c r="C72" s="709"/>
      <c r="D72" s="709"/>
      <c r="E72" s="709"/>
      <c r="F72" s="709"/>
      <c r="G72" s="85"/>
      <c r="H72" s="85"/>
      <c r="I72" s="85"/>
      <c r="J72" s="85"/>
      <c r="K72" s="85"/>
      <c r="L72" s="85"/>
      <c r="M72" s="85"/>
      <c r="N72" s="85"/>
      <c r="O72" s="85"/>
      <c r="P72" s="85"/>
      <c r="Q72" s="85"/>
      <c r="R72" s="85"/>
      <c r="S72" s="85"/>
      <c r="T72" s="85"/>
      <c r="U72" s="85"/>
      <c r="V72" s="85"/>
      <c r="W72" s="85"/>
      <c r="X72" s="85"/>
      <c r="Y72" s="85"/>
      <c r="Z72" s="85"/>
    </row>
    <row r="73" spans="1:26" ht="15.75" customHeight="1">
      <c r="A73" s="712"/>
      <c r="B73" s="709"/>
      <c r="C73" s="709"/>
      <c r="D73" s="709"/>
      <c r="E73" s="709"/>
      <c r="F73" s="709"/>
      <c r="G73" s="85"/>
      <c r="H73" s="85"/>
      <c r="I73" s="85"/>
      <c r="J73" s="85"/>
      <c r="K73" s="85"/>
      <c r="L73" s="85"/>
      <c r="M73" s="85"/>
      <c r="N73" s="85"/>
      <c r="O73" s="85"/>
      <c r="P73" s="85"/>
      <c r="Q73" s="85"/>
      <c r="R73" s="85"/>
      <c r="S73" s="85"/>
      <c r="T73" s="85"/>
      <c r="U73" s="85"/>
      <c r="V73" s="85"/>
      <c r="W73" s="85"/>
      <c r="X73" s="85"/>
      <c r="Y73" s="85"/>
      <c r="Z73" s="85"/>
    </row>
    <row r="74" spans="1:26" ht="15.75" customHeight="1">
      <c r="A74" s="712" t="s">
        <v>1397</v>
      </c>
      <c r="B74" s="709"/>
      <c r="C74" s="709"/>
      <c r="D74" s="709"/>
      <c r="E74" s="709"/>
      <c r="F74" s="709"/>
      <c r="G74" s="85"/>
      <c r="H74" s="85"/>
      <c r="I74" s="85"/>
      <c r="J74" s="85"/>
      <c r="K74" s="85"/>
      <c r="L74" s="85"/>
      <c r="M74" s="85"/>
      <c r="N74" s="85"/>
      <c r="O74" s="85"/>
      <c r="P74" s="85"/>
      <c r="Q74" s="85"/>
      <c r="R74" s="85"/>
      <c r="S74" s="85"/>
      <c r="T74" s="85"/>
      <c r="U74" s="85"/>
      <c r="V74" s="85"/>
      <c r="W74" s="85"/>
      <c r="X74" s="85"/>
      <c r="Y74" s="85"/>
      <c r="Z74" s="85"/>
    </row>
    <row r="75" spans="1:26" ht="15.75" customHeight="1">
      <c r="A75" s="712" t="s">
        <v>1398</v>
      </c>
      <c r="B75" s="709"/>
      <c r="C75" s="709"/>
      <c r="D75" s="709"/>
      <c r="E75" s="709"/>
      <c r="F75" s="709"/>
      <c r="G75" s="85"/>
      <c r="H75" s="85"/>
      <c r="I75" s="85"/>
      <c r="J75" s="85"/>
      <c r="K75" s="85"/>
      <c r="L75" s="85"/>
      <c r="M75" s="85"/>
      <c r="N75" s="85"/>
      <c r="O75" s="85"/>
      <c r="P75" s="85"/>
      <c r="Q75" s="85"/>
      <c r="R75" s="85"/>
      <c r="S75" s="85"/>
      <c r="T75" s="85"/>
      <c r="U75" s="85"/>
      <c r="V75" s="85"/>
      <c r="W75" s="85"/>
      <c r="X75" s="85"/>
      <c r="Y75" s="85"/>
      <c r="Z75" s="85"/>
    </row>
    <row r="76" spans="1:26" ht="15.75" customHeight="1">
      <c r="A76" s="712"/>
      <c r="B76" s="709"/>
      <c r="C76" s="709"/>
      <c r="D76" s="709"/>
      <c r="E76" s="709"/>
      <c r="F76" s="709"/>
      <c r="G76" s="85"/>
      <c r="H76" s="85"/>
      <c r="I76" s="85"/>
      <c r="J76" s="85"/>
      <c r="K76" s="85"/>
      <c r="L76" s="85"/>
      <c r="M76" s="85"/>
      <c r="N76" s="85"/>
      <c r="O76" s="85"/>
      <c r="P76" s="85"/>
      <c r="Q76" s="85"/>
      <c r="R76" s="85"/>
      <c r="S76" s="85"/>
      <c r="T76" s="85"/>
      <c r="U76" s="85"/>
      <c r="V76" s="85"/>
      <c r="W76" s="85"/>
      <c r="X76" s="85"/>
      <c r="Y76" s="85"/>
      <c r="Z76" s="85"/>
    </row>
    <row r="77" spans="1:26" ht="15.75" customHeight="1">
      <c r="A77" s="92"/>
      <c r="B77" s="93"/>
      <c r="C77" s="92"/>
      <c r="D77" s="92"/>
      <c r="E77" s="92"/>
      <c r="F77" s="92"/>
      <c r="G77" s="80"/>
      <c r="H77" s="80"/>
      <c r="I77" s="80"/>
      <c r="J77" s="80"/>
      <c r="K77" s="80"/>
      <c r="L77" s="80"/>
      <c r="M77" s="80"/>
      <c r="N77" s="80"/>
      <c r="O77" s="80"/>
      <c r="P77" s="80"/>
      <c r="Q77" s="80"/>
      <c r="R77" s="80"/>
      <c r="S77" s="80"/>
      <c r="T77" s="80"/>
      <c r="U77" s="80"/>
      <c r="V77" s="80"/>
      <c r="W77" s="80"/>
      <c r="X77" s="80"/>
      <c r="Y77" s="80"/>
      <c r="Z77" s="80"/>
    </row>
    <row r="78" spans="1:26" ht="15.75" customHeight="1">
      <c r="A78" s="92"/>
      <c r="B78" s="92"/>
      <c r="C78" s="92"/>
      <c r="D78" s="92"/>
      <c r="E78" s="92"/>
      <c r="F78" s="92"/>
      <c r="G78" s="80"/>
      <c r="H78" s="80"/>
      <c r="I78" s="80"/>
      <c r="J78" s="80"/>
      <c r="K78" s="80"/>
      <c r="L78" s="80"/>
      <c r="M78" s="80"/>
      <c r="N78" s="80"/>
      <c r="O78" s="80"/>
      <c r="P78" s="80"/>
      <c r="Q78" s="80"/>
      <c r="R78" s="80"/>
      <c r="S78" s="80"/>
      <c r="T78" s="80"/>
      <c r="U78" s="80"/>
      <c r="V78" s="80"/>
      <c r="W78" s="80"/>
      <c r="X78" s="80"/>
      <c r="Y78" s="80"/>
      <c r="Z78" s="80"/>
    </row>
    <row r="79" spans="1:26" ht="15.75" customHeight="1">
      <c r="A79" s="92"/>
      <c r="B79" s="92"/>
      <c r="C79" s="92"/>
      <c r="D79" s="92"/>
      <c r="E79" s="92"/>
      <c r="F79" s="92"/>
      <c r="G79" s="80"/>
      <c r="H79" s="80"/>
      <c r="I79" s="80"/>
      <c r="J79" s="80"/>
      <c r="K79" s="80"/>
      <c r="L79" s="80"/>
      <c r="M79" s="80"/>
      <c r="N79" s="80"/>
      <c r="O79" s="80"/>
      <c r="P79" s="80"/>
      <c r="Q79" s="80"/>
      <c r="R79" s="80"/>
      <c r="S79" s="80"/>
      <c r="T79" s="80"/>
      <c r="U79" s="80"/>
      <c r="V79" s="80"/>
      <c r="W79" s="80"/>
      <c r="X79" s="80"/>
      <c r="Y79" s="80"/>
      <c r="Z79" s="80"/>
    </row>
    <row r="80" spans="1:26" ht="15.75" customHeight="1">
      <c r="A80" s="92"/>
      <c r="B80" s="92"/>
      <c r="C80" s="92"/>
      <c r="D80" s="92"/>
      <c r="E80" s="92"/>
      <c r="F80" s="92"/>
      <c r="G80" s="80"/>
      <c r="H80" s="80"/>
      <c r="I80" s="80"/>
      <c r="J80" s="80"/>
      <c r="K80" s="80"/>
      <c r="L80" s="80"/>
      <c r="M80" s="80"/>
      <c r="N80" s="80"/>
      <c r="O80" s="80"/>
      <c r="P80" s="80"/>
      <c r="Q80" s="80"/>
      <c r="R80" s="80"/>
      <c r="S80" s="80"/>
      <c r="T80" s="80"/>
      <c r="U80" s="80"/>
      <c r="V80" s="80"/>
      <c r="W80" s="80"/>
      <c r="X80" s="80"/>
      <c r="Y80" s="80"/>
      <c r="Z80" s="80"/>
    </row>
    <row r="81" spans="1:26" ht="15.75" customHeight="1">
      <c r="A81" s="92"/>
      <c r="B81" s="92"/>
      <c r="C81" s="92"/>
      <c r="D81" s="92"/>
      <c r="E81" s="92"/>
      <c r="F81" s="92"/>
      <c r="G81" s="80"/>
      <c r="H81" s="80"/>
      <c r="I81" s="80"/>
      <c r="J81" s="80"/>
      <c r="K81" s="80"/>
      <c r="L81" s="80"/>
      <c r="M81" s="80"/>
      <c r="N81" s="80"/>
      <c r="O81" s="80"/>
      <c r="P81" s="80"/>
      <c r="Q81" s="80"/>
      <c r="R81" s="80"/>
      <c r="S81" s="80"/>
      <c r="T81" s="80"/>
      <c r="U81" s="80"/>
      <c r="V81" s="80"/>
      <c r="W81" s="80"/>
      <c r="X81" s="80"/>
      <c r="Y81" s="80"/>
      <c r="Z81" s="80"/>
    </row>
    <row r="82" spans="1:26" ht="15.75" customHeight="1">
      <c r="A82" s="92"/>
      <c r="B82" s="92"/>
      <c r="C82" s="92"/>
      <c r="D82" s="92"/>
      <c r="E82" s="92"/>
      <c r="F82" s="92"/>
      <c r="G82" s="80"/>
      <c r="H82" s="80"/>
      <c r="I82" s="80"/>
      <c r="J82" s="80"/>
      <c r="K82" s="80"/>
      <c r="L82" s="80"/>
      <c r="M82" s="80"/>
      <c r="N82" s="80"/>
      <c r="O82" s="80"/>
      <c r="P82" s="80"/>
      <c r="Q82" s="80"/>
      <c r="R82" s="80"/>
      <c r="S82" s="80"/>
      <c r="T82" s="80"/>
      <c r="U82" s="80"/>
      <c r="V82" s="80"/>
      <c r="W82" s="80"/>
      <c r="X82" s="80"/>
      <c r="Y82" s="80"/>
      <c r="Z82" s="80"/>
    </row>
    <row r="83" spans="1:26" ht="15.75" customHeight="1">
      <c r="A83" s="92"/>
      <c r="B83" s="92"/>
      <c r="C83" s="92"/>
      <c r="D83" s="92"/>
      <c r="E83" s="92"/>
      <c r="F83" s="92"/>
      <c r="G83" s="80"/>
      <c r="H83" s="80"/>
      <c r="I83" s="80"/>
      <c r="J83" s="80"/>
      <c r="K83" s="80"/>
      <c r="L83" s="80"/>
      <c r="M83" s="80"/>
      <c r="N83" s="80"/>
      <c r="O83" s="80"/>
      <c r="P83" s="80"/>
      <c r="Q83" s="80"/>
      <c r="R83" s="80"/>
      <c r="S83" s="80"/>
      <c r="T83" s="80"/>
      <c r="U83" s="80"/>
      <c r="V83" s="80"/>
      <c r="W83" s="80"/>
      <c r="X83" s="80"/>
      <c r="Y83" s="80"/>
      <c r="Z83" s="80"/>
    </row>
    <row r="84" spans="1:26" ht="15.75" customHeight="1">
      <c r="A84" s="92"/>
      <c r="B84" s="92"/>
      <c r="C84" s="92"/>
      <c r="D84" s="92"/>
      <c r="E84" s="92"/>
      <c r="F84" s="92"/>
      <c r="G84" s="80"/>
      <c r="H84" s="80"/>
      <c r="I84" s="80"/>
      <c r="J84" s="80"/>
      <c r="K84" s="80"/>
      <c r="L84" s="80"/>
      <c r="M84" s="80"/>
      <c r="N84" s="80"/>
      <c r="O84" s="80"/>
      <c r="P84" s="80"/>
      <c r="Q84" s="80"/>
      <c r="R84" s="80"/>
      <c r="S84" s="80"/>
      <c r="T84" s="80"/>
      <c r="U84" s="80"/>
      <c r="V84" s="80"/>
      <c r="W84" s="80"/>
      <c r="X84" s="80"/>
      <c r="Y84" s="80"/>
      <c r="Z84" s="80"/>
    </row>
    <row r="85" spans="1:26" ht="15.75" customHeight="1">
      <c r="A85" s="92"/>
      <c r="B85" s="92"/>
      <c r="C85" s="92"/>
      <c r="D85" s="92"/>
      <c r="E85" s="92"/>
      <c r="F85" s="92"/>
      <c r="G85" s="80"/>
      <c r="H85" s="80"/>
      <c r="I85" s="80"/>
      <c r="J85" s="80"/>
      <c r="K85" s="80"/>
      <c r="L85" s="80"/>
      <c r="M85" s="80"/>
      <c r="N85" s="80"/>
      <c r="O85" s="80"/>
      <c r="P85" s="80"/>
      <c r="Q85" s="80"/>
      <c r="R85" s="80"/>
      <c r="S85" s="80"/>
      <c r="T85" s="80"/>
      <c r="U85" s="80"/>
      <c r="V85" s="80"/>
      <c r="W85" s="80"/>
      <c r="X85" s="80"/>
      <c r="Y85" s="80"/>
      <c r="Z85" s="80"/>
    </row>
    <row r="86" spans="1:26" ht="15.75" customHeight="1">
      <c r="A86" s="92"/>
      <c r="B86" s="92"/>
      <c r="C86" s="92"/>
      <c r="D86" s="92"/>
      <c r="E86" s="92"/>
      <c r="F86" s="92"/>
      <c r="G86" s="80"/>
      <c r="H86" s="80"/>
      <c r="I86" s="80"/>
      <c r="J86" s="80"/>
      <c r="K86" s="80"/>
      <c r="L86" s="80"/>
      <c r="M86" s="80"/>
      <c r="N86" s="80"/>
      <c r="O86" s="80"/>
      <c r="P86" s="80"/>
      <c r="Q86" s="80"/>
      <c r="R86" s="80"/>
      <c r="S86" s="80"/>
      <c r="T86" s="80"/>
      <c r="U86" s="80"/>
      <c r="V86" s="80"/>
      <c r="W86" s="80"/>
      <c r="X86" s="80"/>
      <c r="Y86" s="80"/>
      <c r="Z86" s="80"/>
    </row>
    <row r="87" spans="1:26" ht="15.75" customHeight="1">
      <c r="A87" s="92"/>
      <c r="B87" s="92"/>
      <c r="C87" s="92"/>
      <c r="D87" s="92"/>
      <c r="E87" s="92"/>
      <c r="F87" s="92"/>
      <c r="G87" s="80"/>
      <c r="H87" s="80"/>
      <c r="I87" s="80"/>
      <c r="J87" s="80"/>
      <c r="K87" s="80"/>
      <c r="L87" s="80"/>
      <c r="M87" s="80"/>
      <c r="N87" s="80"/>
      <c r="O87" s="80"/>
      <c r="P87" s="80"/>
      <c r="Q87" s="80"/>
      <c r="R87" s="80"/>
      <c r="S87" s="80"/>
      <c r="T87" s="80"/>
      <c r="U87" s="80"/>
      <c r="V87" s="80"/>
      <c r="W87" s="80"/>
      <c r="X87" s="80"/>
      <c r="Y87" s="80"/>
      <c r="Z87" s="80"/>
    </row>
    <row r="88" spans="1:26" ht="15.75" customHeight="1">
      <c r="A88" s="92"/>
      <c r="B88" s="92"/>
      <c r="C88" s="92"/>
      <c r="D88" s="92"/>
      <c r="E88" s="92"/>
      <c r="F88" s="92"/>
      <c r="G88" s="80"/>
      <c r="H88" s="80"/>
      <c r="I88" s="80"/>
      <c r="J88" s="80"/>
      <c r="K88" s="80"/>
      <c r="L88" s="80"/>
      <c r="M88" s="80"/>
      <c r="N88" s="80"/>
      <c r="O88" s="80"/>
      <c r="P88" s="80"/>
      <c r="Q88" s="80"/>
      <c r="R88" s="80"/>
      <c r="S88" s="80"/>
      <c r="T88" s="80"/>
      <c r="U88" s="80"/>
      <c r="V88" s="80"/>
      <c r="W88" s="80"/>
      <c r="X88" s="80"/>
      <c r="Y88" s="80"/>
      <c r="Z88" s="80"/>
    </row>
    <row r="89" spans="1:26" ht="15.75" customHeight="1">
      <c r="A89" s="92"/>
      <c r="B89" s="92"/>
      <c r="C89" s="92"/>
      <c r="D89" s="92"/>
      <c r="E89" s="92"/>
      <c r="F89" s="92"/>
      <c r="G89" s="80"/>
      <c r="H89" s="80"/>
      <c r="I89" s="80"/>
      <c r="J89" s="80"/>
      <c r="K89" s="80"/>
      <c r="L89" s="80"/>
      <c r="M89" s="80"/>
      <c r="N89" s="80"/>
      <c r="O89" s="80"/>
      <c r="P89" s="80"/>
      <c r="Q89" s="80"/>
      <c r="R89" s="80"/>
      <c r="S89" s="80"/>
      <c r="T89" s="80"/>
      <c r="U89" s="80"/>
      <c r="V89" s="80"/>
      <c r="W89" s="80"/>
      <c r="X89" s="80"/>
      <c r="Y89" s="80"/>
      <c r="Z89" s="80"/>
    </row>
    <row r="90" spans="1:26" ht="15.75" customHeight="1">
      <c r="A90" s="92"/>
      <c r="B90" s="92"/>
      <c r="C90" s="92"/>
      <c r="D90" s="92"/>
      <c r="E90" s="92"/>
      <c r="F90" s="92"/>
      <c r="G90" s="80"/>
      <c r="H90" s="80"/>
      <c r="I90" s="80"/>
      <c r="J90" s="80"/>
      <c r="K90" s="80"/>
      <c r="L90" s="80"/>
      <c r="M90" s="80"/>
      <c r="N90" s="80"/>
      <c r="O90" s="80"/>
      <c r="P90" s="80"/>
      <c r="Q90" s="80"/>
      <c r="R90" s="80"/>
      <c r="S90" s="80"/>
      <c r="T90" s="80"/>
      <c r="U90" s="80"/>
      <c r="V90" s="80"/>
      <c r="W90" s="80"/>
      <c r="X90" s="80"/>
      <c r="Y90" s="80"/>
      <c r="Z90" s="80"/>
    </row>
    <row r="91" spans="1:26" ht="15.75" customHeight="1">
      <c r="A91" s="92"/>
      <c r="B91" s="92"/>
      <c r="C91" s="92"/>
      <c r="D91" s="92"/>
      <c r="E91" s="92"/>
      <c r="F91" s="92"/>
      <c r="G91" s="80"/>
      <c r="H91" s="80"/>
      <c r="I91" s="80"/>
      <c r="J91" s="80"/>
      <c r="K91" s="80"/>
      <c r="L91" s="80"/>
      <c r="M91" s="80"/>
      <c r="N91" s="80"/>
      <c r="O91" s="80"/>
      <c r="P91" s="80"/>
      <c r="Q91" s="80"/>
      <c r="R91" s="80"/>
      <c r="S91" s="80"/>
      <c r="T91" s="80"/>
      <c r="U91" s="80"/>
      <c r="V91" s="80"/>
      <c r="W91" s="80"/>
      <c r="X91" s="80"/>
      <c r="Y91" s="80"/>
      <c r="Z91" s="80"/>
    </row>
    <row r="92" spans="1:26" ht="15.75" customHeight="1">
      <c r="A92" s="92"/>
      <c r="B92" s="92"/>
      <c r="C92" s="92"/>
      <c r="D92" s="92"/>
      <c r="E92" s="92"/>
      <c r="F92" s="92"/>
      <c r="G92" s="80"/>
      <c r="H92" s="80"/>
      <c r="I92" s="80"/>
      <c r="J92" s="80"/>
      <c r="K92" s="80"/>
      <c r="L92" s="80"/>
      <c r="M92" s="80"/>
      <c r="N92" s="80"/>
      <c r="O92" s="80"/>
      <c r="P92" s="80"/>
      <c r="Q92" s="80"/>
      <c r="R92" s="80"/>
      <c r="S92" s="80"/>
      <c r="T92" s="80"/>
      <c r="U92" s="80"/>
      <c r="V92" s="80"/>
      <c r="W92" s="80"/>
      <c r="X92" s="80"/>
      <c r="Y92" s="80"/>
      <c r="Z92" s="80"/>
    </row>
    <row r="93" spans="1:26" ht="15.75" customHeight="1">
      <c r="A93" s="92"/>
      <c r="B93" s="92"/>
      <c r="C93" s="92"/>
      <c r="D93" s="92"/>
      <c r="E93" s="92"/>
      <c r="F93" s="92"/>
      <c r="G93" s="80"/>
      <c r="H93" s="80"/>
      <c r="I93" s="80"/>
      <c r="J93" s="80"/>
      <c r="K93" s="80"/>
      <c r="L93" s="80"/>
      <c r="M93" s="80"/>
      <c r="N93" s="80"/>
      <c r="O93" s="80"/>
      <c r="P93" s="80"/>
      <c r="Q93" s="80"/>
      <c r="R93" s="80"/>
      <c r="S93" s="80"/>
      <c r="T93" s="80"/>
      <c r="U93" s="80"/>
      <c r="V93" s="80"/>
      <c r="W93" s="80"/>
      <c r="X93" s="80"/>
      <c r="Y93" s="80"/>
      <c r="Z93" s="80"/>
    </row>
    <row r="94" spans="1:26" ht="15.75" customHeight="1">
      <c r="A94" s="92"/>
      <c r="B94" s="92"/>
      <c r="C94" s="92"/>
      <c r="D94" s="92"/>
      <c r="E94" s="92"/>
      <c r="F94" s="92"/>
      <c r="G94" s="80"/>
      <c r="H94" s="80"/>
      <c r="I94" s="80"/>
      <c r="J94" s="80"/>
      <c r="K94" s="80"/>
      <c r="L94" s="80"/>
      <c r="M94" s="80"/>
      <c r="N94" s="80"/>
      <c r="O94" s="80"/>
      <c r="P94" s="80"/>
      <c r="Q94" s="80"/>
      <c r="R94" s="80"/>
      <c r="S94" s="80"/>
      <c r="T94" s="80"/>
      <c r="U94" s="80"/>
      <c r="V94" s="80"/>
      <c r="W94" s="80"/>
      <c r="X94" s="80"/>
      <c r="Y94" s="80"/>
      <c r="Z94" s="80"/>
    </row>
    <row r="95" spans="1:26" ht="15.75" customHeight="1">
      <c r="A95" s="92"/>
      <c r="B95" s="92"/>
      <c r="C95" s="92"/>
      <c r="D95" s="92"/>
      <c r="E95" s="92"/>
      <c r="F95" s="92"/>
      <c r="G95" s="80"/>
      <c r="H95" s="80"/>
      <c r="I95" s="80"/>
      <c r="J95" s="80"/>
      <c r="K95" s="80"/>
      <c r="L95" s="80"/>
      <c r="M95" s="80"/>
      <c r="N95" s="80"/>
      <c r="O95" s="80"/>
      <c r="P95" s="80"/>
      <c r="Q95" s="80"/>
      <c r="R95" s="80"/>
      <c r="S95" s="80"/>
      <c r="T95" s="80"/>
      <c r="U95" s="80"/>
      <c r="V95" s="80"/>
      <c r="W95" s="80"/>
      <c r="X95" s="80"/>
      <c r="Y95" s="80"/>
      <c r="Z95" s="80"/>
    </row>
    <row r="96" spans="1:26" ht="15.75" customHeight="1">
      <c r="A96" s="92"/>
      <c r="B96" s="92"/>
      <c r="C96" s="92"/>
      <c r="D96" s="92"/>
      <c r="E96" s="92"/>
      <c r="F96" s="92"/>
      <c r="G96" s="80"/>
      <c r="H96" s="80"/>
      <c r="I96" s="80"/>
      <c r="J96" s="80"/>
      <c r="K96" s="80"/>
      <c r="L96" s="80"/>
      <c r="M96" s="80"/>
      <c r="N96" s="80"/>
      <c r="O96" s="80"/>
      <c r="P96" s="80"/>
      <c r="Q96" s="80"/>
      <c r="R96" s="80"/>
      <c r="S96" s="80"/>
      <c r="T96" s="80"/>
      <c r="U96" s="80"/>
      <c r="V96" s="80"/>
      <c r="W96" s="80"/>
      <c r="X96" s="80"/>
      <c r="Y96" s="80"/>
      <c r="Z96" s="80"/>
    </row>
    <row r="97" spans="1:26" ht="15.75" customHeight="1">
      <c r="A97" s="92"/>
      <c r="B97" s="92"/>
      <c r="C97" s="92"/>
      <c r="D97" s="92"/>
      <c r="E97" s="92"/>
      <c r="F97" s="92"/>
      <c r="G97" s="80"/>
      <c r="H97" s="80"/>
      <c r="I97" s="80"/>
      <c r="J97" s="80"/>
      <c r="K97" s="80"/>
      <c r="L97" s="80"/>
      <c r="M97" s="80"/>
      <c r="N97" s="80"/>
      <c r="O97" s="80"/>
      <c r="P97" s="80"/>
      <c r="Q97" s="80"/>
      <c r="R97" s="80"/>
      <c r="S97" s="80"/>
      <c r="T97" s="80"/>
      <c r="U97" s="80"/>
      <c r="V97" s="80"/>
      <c r="W97" s="80"/>
      <c r="X97" s="80"/>
      <c r="Y97" s="80"/>
      <c r="Z97" s="80"/>
    </row>
    <row r="98" spans="1:26" ht="15.75" customHeight="1">
      <c r="A98" s="92"/>
      <c r="B98" s="92"/>
      <c r="C98" s="92"/>
      <c r="D98" s="92"/>
      <c r="E98" s="92"/>
      <c r="F98" s="92"/>
      <c r="G98" s="80"/>
      <c r="H98" s="80"/>
      <c r="I98" s="80"/>
      <c r="J98" s="80"/>
      <c r="K98" s="80"/>
      <c r="L98" s="80"/>
      <c r="M98" s="80"/>
      <c r="N98" s="80"/>
      <c r="O98" s="80"/>
      <c r="P98" s="80"/>
      <c r="Q98" s="80"/>
      <c r="R98" s="80"/>
      <c r="S98" s="80"/>
      <c r="T98" s="80"/>
      <c r="U98" s="80"/>
      <c r="V98" s="80"/>
      <c r="W98" s="80"/>
      <c r="X98" s="80"/>
      <c r="Y98" s="80"/>
      <c r="Z98" s="80"/>
    </row>
    <row r="99" spans="1:26" ht="15.75" customHeight="1">
      <c r="A99" s="92"/>
      <c r="B99" s="92"/>
      <c r="C99" s="92"/>
      <c r="D99" s="92"/>
      <c r="E99" s="92"/>
      <c r="F99" s="92"/>
      <c r="G99" s="80"/>
      <c r="H99" s="80"/>
      <c r="I99" s="80"/>
      <c r="J99" s="80"/>
      <c r="K99" s="80"/>
      <c r="L99" s="80"/>
      <c r="M99" s="80"/>
      <c r="N99" s="80"/>
      <c r="O99" s="80"/>
      <c r="P99" s="80"/>
      <c r="Q99" s="80"/>
      <c r="R99" s="80"/>
      <c r="S99" s="80"/>
      <c r="T99" s="80"/>
      <c r="U99" s="80"/>
      <c r="V99" s="80"/>
      <c r="W99" s="80"/>
      <c r="X99" s="80"/>
      <c r="Y99" s="80"/>
      <c r="Z99" s="80"/>
    </row>
    <row r="100" spans="1:26" ht="15.75" customHeight="1">
      <c r="A100" s="92"/>
      <c r="B100" s="92"/>
      <c r="C100" s="92"/>
      <c r="D100" s="92"/>
      <c r="E100" s="92"/>
      <c r="F100" s="92"/>
      <c r="G100" s="80"/>
      <c r="H100" s="80"/>
      <c r="I100" s="80"/>
      <c r="J100" s="80"/>
      <c r="K100" s="80"/>
      <c r="L100" s="80"/>
      <c r="M100" s="80"/>
      <c r="N100" s="80"/>
      <c r="O100" s="80"/>
      <c r="P100" s="80"/>
      <c r="Q100" s="80"/>
      <c r="R100" s="80"/>
      <c r="S100" s="80"/>
      <c r="T100" s="80"/>
      <c r="U100" s="80"/>
      <c r="V100" s="80"/>
      <c r="W100" s="80"/>
      <c r="X100" s="80"/>
      <c r="Y100" s="80"/>
      <c r="Z100" s="80"/>
    </row>
    <row r="101" spans="1:26" ht="15.75" customHeight="1">
      <c r="A101" s="92"/>
      <c r="B101" s="92"/>
      <c r="C101" s="92"/>
      <c r="D101" s="92"/>
      <c r="E101" s="92"/>
      <c r="F101" s="92"/>
      <c r="G101" s="80"/>
      <c r="H101" s="80"/>
      <c r="I101" s="80"/>
      <c r="J101" s="80"/>
      <c r="K101" s="80"/>
      <c r="L101" s="80"/>
      <c r="M101" s="80"/>
      <c r="N101" s="80"/>
      <c r="O101" s="80"/>
      <c r="P101" s="80"/>
      <c r="Q101" s="80"/>
      <c r="R101" s="80"/>
      <c r="S101" s="80"/>
      <c r="T101" s="80"/>
      <c r="U101" s="80"/>
      <c r="V101" s="80"/>
      <c r="W101" s="80"/>
      <c r="X101" s="80"/>
      <c r="Y101" s="80"/>
      <c r="Z101" s="80"/>
    </row>
    <row r="102" spans="1:26" ht="15.75" customHeight="1">
      <c r="A102" s="92"/>
      <c r="B102" s="92"/>
      <c r="C102" s="92"/>
      <c r="D102" s="92"/>
      <c r="E102" s="92"/>
      <c r="F102" s="92"/>
      <c r="G102" s="80"/>
      <c r="H102" s="80"/>
      <c r="I102" s="80"/>
      <c r="J102" s="80"/>
      <c r="K102" s="80"/>
      <c r="L102" s="80"/>
      <c r="M102" s="80"/>
      <c r="N102" s="80"/>
      <c r="O102" s="80"/>
      <c r="P102" s="80"/>
      <c r="Q102" s="80"/>
      <c r="R102" s="80"/>
      <c r="S102" s="80"/>
      <c r="T102" s="80"/>
      <c r="U102" s="80"/>
      <c r="V102" s="80"/>
      <c r="W102" s="80"/>
      <c r="X102" s="80"/>
      <c r="Y102" s="80"/>
      <c r="Z102" s="80"/>
    </row>
    <row r="103" spans="1:26" ht="15.75" customHeight="1">
      <c r="A103" s="92"/>
      <c r="B103" s="92"/>
      <c r="C103" s="92"/>
      <c r="D103" s="92"/>
      <c r="E103" s="92"/>
      <c r="F103" s="92"/>
      <c r="G103" s="80"/>
      <c r="H103" s="80"/>
      <c r="I103" s="80"/>
      <c r="J103" s="80"/>
      <c r="K103" s="80"/>
      <c r="L103" s="80"/>
      <c r="M103" s="80"/>
      <c r="N103" s="80"/>
      <c r="O103" s="80"/>
      <c r="P103" s="80"/>
      <c r="Q103" s="80"/>
      <c r="R103" s="80"/>
      <c r="S103" s="80"/>
      <c r="T103" s="80"/>
      <c r="U103" s="80"/>
      <c r="V103" s="80"/>
      <c r="W103" s="80"/>
      <c r="X103" s="80"/>
      <c r="Y103" s="80"/>
      <c r="Z103" s="80"/>
    </row>
    <row r="104" spans="1:26" ht="15.75" customHeight="1">
      <c r="A104" s="92"/>
      <c r="B104" s="92"/>
      <c r="C104" s="92"/>
      <c r="D104" s="92"/>
      <c r="E104" s="92"/>
      <c r="F104" s="92"/>
      <c r="G104" s="80"/>
      <c r="H104" s="80"/>
      <c r="I104" s="80"/>
      <c r="J104" s="80"/>
      <c r="K104" s="80"/>
      <c r="L104" s="80"/>
      <c r="M104" s="80"/>
      <c r="N104" s="80"/>
      <c r="O104" s="80"/>
      <c r="P104" s="80"/>
      <c r="Q104" s="80"/>
      <c r="R104" s="80"/>
      <c r="S104" s="80"/>
      <c r="T104" s="80"/>
      <c r="U104" s="80"/>
      <c r="V104" s="80"/>
      <c r="W104" s="80"/>
      <c r="X104" s="80"/>
      <c r="Y104" s="80"/>
      <c r="Z104" s="80"/>
    </row>
    <row r="105" spans="1:26" ht="15.75" customHeight="1">
      <c r="A105" s="92"/>
      <c r="B105" s="92"/>
      <c r="C105" s="92"/>
      <c r="D105" s="92"/>
      <c r="E105" s="92"/>
      <c r="F105" s="92"/>
      <c r="G105" s="80"/>
      <c r="H105" s="80"/>
      <c r="I105" s="80"/>
      <c r="J105" s="80"/>
      <c r="K105" s="80"/>
      <c r="L105" s="80"/>
      <c r="M105" s="80"/>
      <c r="N105" s="80"/>
      <c r="O105" s="80"/>
      <c r="P105" s="80"/>
      <c r="Q105" s="80"/>
      <c r="R105" s="80"/>
      <c r="S105" s="80"/>
      <c r="T105" s="80"/>
      <c r="U105" s="80"/>
      <c r="V105" s="80"/>
      <c r="W105" s="80"/>
      <c r="X105" s="80"/>
      <c r="Y105" s="80"/>
      <c r="Z105" s="80"/>
    </row>
    <row r="106" spans="1:26" ht="15.75" customHeight="1">
      <c r="A106" s="92"/>
      <c r="B106" s="92"/>
      <c r="C106" s="92"/>
      <c r="D106" s="92"/>
      <c r="E106" s="92"/>
      <c r="F106" s="92"/>
      <c r="G106" s="80"/>
      <c r="H106" s="80"/>
      <c r="I106" s="80"/>
      <c r="J106" s="80"/>
      <c r="K106" s="80"/>
      <c r="L106" s="80"/>
      <c r="M106" s="80"/>
      <c r="N106" s="80"/>
      <c r="O106" s="80"/>
      <c r="P106" s="80"/>
      <c r="Q106" s="80"/>
      <c r="R106" s="80"/>
      <c r="S106" s="80"/>
      <c r="T106" s="80"/>
      <c r="U106" s="80"/>
      <c r="V106" s="80"/>
      <c r="W106" s="80"/>
      <c r="X106" s="80"/>
      <c r="Y106" s="80"/>
      <c r="Z106" s="80"/>
    </row>
    <row r="107" spans="1:26" ht="15.75" customHeight="1">
      <c r="A107" s="92"/>
      <c r="B107" s="92"/>
      <c r="C107" s="92"/>
      <c r="D107" s="92"/>
      <c r="E107" s="92"/>
      <c r="F107" s="92"/>
      <c r="G107" s="80"/>
      <c r="H107" s="80"/>
      <c r="I107" s="80"/>
      <c r="J107" s="80"/>
      <c r="K107" s="80"/>
      <c r="L107" s="80"/>
      <c r="M107" s="80"/>
      <c r="N107" s="80"/>
      <c r="O107" s="80"/>
      <c r="P107" s="80"/>
      <c r="Q107" s="80"/>
      <c r="R107" s="80"/>
      <c r="S107" s="80"/>
      <c r="T107" s="80"/>
      <c r="U107" s="80"/>
      <c r="V107" s="80"/>
      <c r="W107" s="80"/>
      <c r="X107" s="80"/>
      <c r="Y107" s="80"/>
      <c r="Z107" s="80"/>
    </row>
    <row r="108" spans="1:26" ht="15.75" customHeight="1">
      <c r="A108" s="92"/>
      <c r="B108" s="92"/>
      <c r="C108" s="92"/>
      <c r="D108" s="92"/>
      <c r="E108" s="92"/>
      <c r="F108" s="92"/>
      <c r="G108" s="80"/>
      <c r="H108" s="80"/>
      <c r="I108" s="80"/>
      <c r="J108" s="80"/>
      <c r="K108" s="80"/>
      <c r="L108" s="80"/>
      <c r="M108" s="80"/>
      <c r="N108" s="80"/>
      <c r="O108" s="80"/>
      <c r="P108" s="80"/>
      <c r="Q108" s="80"/>
      <c r="R108" s="80"/>
      <c r="S108" s="80"/>
      <c r="T108" s="80"/>
      <c r="U108" s="80"/>
      <c r="V108" s="80"/>
      <c r="W108" s="80"/>
      <c r="X108" s="80"/>
      <c r="Y108" s="80"/>
      <c r="Z108" s="80"/>
    </row>
    <row r="109" spans="1:26" ht="15.75" customHeight="1">
      <c r="A109" s="92"/>
      <c r="B109" s="92"/>
      <c r="C109" s="92"/>
      <c r="D109" s="92"/>
      <c r="E109" s="92"/>
      <c r="F109" s="92"/>
      <c r="G109" s="80"/>
      <c r="H109" s="80"/>
      <c r="I109" s="80"/>
      <c r="J109" s="80"/>
      <c r="K109" s="80"/>
      <c r="L109" s="80"/>
      <c r="M109" s="80"/>
      <c r="N109" s="80"/>
      <c r="O109" s="80"/>
      <c r="P109" s="80"/>
      <c r="Q109" s="80"/>
      <c r="R109" s="80"/>
      <c r="S109" s="80"/>
      <c r="T109" s="80"/>
      <c r="U109" s="80"/>
      <c r="V109" s="80"/>
      <c r="W109" s="80"/>
      <c r="X109" s="80"/>
      <c r="Y109" s="80"/>
      <c r="Z109" s="80"/>
    </row>
    <row r="110" spans="1:26" ht="15.75" customHeight="1">
      <c r="A110" s="92"/>
      <c r="B110" s="92"/>
      <c r="C110" s="92"/>
      <c r="D110" s="92"/>
      <c r="E110" s="92"/>
      <c r="F110" s="92"/>
      <c r="G110" s="80"/>
      <c r="H110" s="80"/>
      <c r="I110" s="80"/>
      <c r="J110" s="80"/>
      <c r="K110" s="80"/>
      <c r="L110" s="80"/>
      <c r="M110" s="80"/>
      <c r="N110" s="80"/>
      <c r="O110" s="80"/>
      <c r="P110" s="80"/>
      <c r="Q110" s="80"/>
      <c r="R110" s="80"/>
      <c r="S110" s="80"/>
      <c r="T110" s="80"/>
      <c r="U110" s="80"/>
      <c r="V110" s="80"/>
      <c r="W110" s="80"/>
      <c r="X110" s="80"/>
      <c r="Y110" s="80"/>
      <c r="Z110" s="80"/>
    </row>
    <row r="111" spans="1:26" ht="15.75" customHeight="1">
      <c r="A111" s="92"/>
      <c r="B111" s="92"/>
      <c r="C111" s="92"/>
      <c r="D111" s="92"/>
      <c r="E111" s="92"/>
      <c r="F111" s="92"/>
      <c r="G111" s="80"/>
      <c r="H111" s="80"/>
      <c r="I111" s="80"/>
      <c r="J111" s="80"/>
      <c r="K111" s="80"/>
      <c r="L111" s="80"/>
      <c r="M111" s="80"/>
      <c r="N111" s="80"/>
      <c r="O111" s="80"/>
      <c r="P111" s="80"/>
      <c r="Q111" s="80"/>
      <c r="R111" s="80"/>
      <c r="S111" s="80"/>
      <c r="T111" s="80"/>
      <c r="U111" s="80"/>
      <c r="V111" s="80"/>
      <c r="W111" s="80"/>
      <c r="X111" s="80"/>
      <c r="Y111" s="80"/>
      <c r="Z111" s="80"/>
    </row>
    <row r="112" spans="1:26" ht="15.75" customHeight="1">
      <c r="A112" s="92"/>
      <c r="B112" s="92"/>
      <c r="C112" s="92"/>
      <c r="D112" s="92"/>
      <c r="E112" s="92"/>
      <c r="F112" s="92"/>
      <c r="G112" s="80"/>
      <c r="H112" s="80"/>
      <c r="I112" s="80"/>
      <c r="J112" s="80"/>
      <c r="K112" s="80"/>
      <c r="L112" s="80"/>
      <c r="M112" s="80"/>
      <c r="N112" s="80"/>
      <c r="O112" s="80"/>
      <c r="P112" s="80"/>
      <c r="Q112" s="80"/>
      <c r="R112" s="80"/>
      <c r="S112" s="80"/>
      <c r="T112" s="80"/>
      <c r="U112" s="80"/>
      <c r="V112" s="80"/>
      <c r="W112" s="80"/>
      <c r="X112" s="80"/>
      <c r="Y112" s="80"/>
      <c r="Z112" s="80"/>
    </row>
    <row r="113" spans="1:26" ht="15.75" customHeight="1">
      <c r="A113" s="92"/>
      <c r="B113" s="92"/>
      <c r="C113" s="92"/>
      <c r="D113" s="92"/>
      <c r="E113" s="92"/>
      <c r="F113" s="92"/>
      <c r="G113" s="80"/>
      <c r="H113" s="80"/>
      <c r="I113" s="80"/>
      <c r="J113" s="80"/>
      <c r="K113" s="80"/>
      <c r="L113" s="80"/>
      <c r="M113" s="80"/>
      <c r="N113" s="80"/>
      <c r="O113" s="80"/>
      <c r="P113" s="80"/>
      <c r="Q113" s="80"/>
      <c r="R113" s="80"/>
      <c r="S113" s="80"/>
      <c r="T113" s="80"/>
      <c r="U113" s="80"/>
      <c r="V113" s="80"/>
      <c r="W113" s="80"/>
      <c r="X113" s="80"/>
      <c r="Y113" s="80"/>
      <c r="Z113" s="80"/>
    </row>
    <row r="114" spans="1:26" ht="15.75" customHeight="1">
      <c r="A114" s="92"/>
      <c r="B114" s="92"/>
      <c r="C114" s="92"/>
      <c r="D114" s="92"/>
      <c r="E114" s="92"/>
      <c r="F114" s="92"/>
      <c r="G114" s="80"/>
      <c r="H114" s="80"/>
      <c r="I114" s="80"/>
      <c r="J114" s="80"/>
      <c r="K114" s="80"/>
      <c r="L114" s="80"/>
      <c r="M114" s="80"/>
      <c r="N114" s="80"/>
      <c r="O114" s="80"/>
      <c r="P114" s="80"/>
      <c r="Q114" s="80"/>
      <c r="R114" s="80"/>
      <c r="S114" s="80"/>
      <c r="T114" s="80"/>
      <c r="U114" s="80"/>
      <c r="V114" s="80"/>
      <c r="W114" s="80"/>
      <c r="X114" s="80"/>
      <c r="Y114" s="80"/>
      <c r="Z114" s="80"/>
    </row>
    <row r="115" spans="1:26" ht="15.75" customHeight="1">
      <c r="A115" s="92"/>
      <c r="B115" s="92"/>
      <c r="C115" s="92"/>
      <c r="D115" s="92"/>
      <c r="E115" s="92"/>
      <c r="F115" s="92"/>
      <c r="G115" s="80"/>
      <c r="H115" s="80"/>
      <c r="I115" s="80"/>
      <c r="J115" s="80"/>
      <c r="K115" s="80"/>
      <c r="L115" s="80"/>
      <c r="M115" s="80"/>
      <c r="N115" s="80"/>
      <c r="O115" s="80"/>
      <c r="P115" s="80"/>
      <c r="Q115" s="80"/>
      <c r="R115" s="80"/>
      <c r="S115" s="80"/>
      <c r="T115" s="80"/>
      <c r="U115" s="80"/>
      <c r="V115" s="80"/>
      <c r="W115" s="80"/>
      <c r="X115" s="80"/>
      <c r="Y115" s="80"/>
      <c r="Z115" s="80"/>
    </row>
    <row r="116" spans="1:26" ht="15.75" customHeight="1">
      <c r="A116" s="92"/>
      <c r="B116" s="92"/>
      <c r="C116" s="92"/>
      <c r="D116" s="92"/>
      <c r="E116" s="92"/>
      <c r="F116" s="92"/>
      <c r="G116" s="80"/>
      <c r="H116" s="80"/>
      <c r="I116" s="80"/>
      <c r="J116" s="80"/>
      <c r="K116" s="80"/>
      <c r="L116" s="80"/>
      <c r="M116" s="80"/>
      <c r="N116" s="80"/>
      <c r="O116" s="80"/>
      <c r="P116" s="80"/>
      <c r="Q116" s="80"/>
      <c r="R116" s="80"/>
      <c r="S116" s="80"/>
      <c r="T116" s="80"/>
      <c r="U116" s="80"/>
      <c r="V116" s="80"/>
      <c r="W116" s="80"/>
      <c r="X116" s="80"/>
      <c r="Y116" s="80"/>
      <c r="Z116" s="80"/>
    </row>
    <row r="117" spans="1:26" ht="15.75" customHeight="1">
      <c r="A117" s="92"/>
      <c r="B117" s="92"/>
      <c r="C117" s="92"/>
      <c r="D117" s="92"/>
      <c r="E117" s="92"/>
      <c r="F117" s="92"/>
      <c r="G117" s="80"/>
      <c r="H117" s="80"/>
      <c r="I117" s="80"/>
      <c r="J117" s="80"/>
      <c r="K117" s="80"/>
      <c r="L117" s="80"/>
      <c r="M117" s="80"/>
      <c r="N117" s="80"/>
      <c r="O117" s="80"/>
      <c r="P117" s="80"/>
      <c r="Q117" s="80"/>
      <c r="R117" s="80"/>
      <c r="S117" s="80"/>
      <c r="T117" s="80"/>
      <c r="U117" s="80"/>
      <c r="V117" s="80"/>
      <c r="W117" s="80"/>
      <c r="X117" s="80"/>
      <c r="Y117" s="80"/>
      <c r="Z117" s="80"/>
    </row>
    <row r="118" spans="1:26" ht="15.75" customHeight="1">
      <c r="A118" s="92"/>
      <c r="B118" s="92"/>
      <c r="C118" s="92"/>
      <c r="D118" s="92"/>
      <c r="E118" s="92"/>
      <c r="F118" s="92"/>
      <c r="G118" s="80"/>
      <c r="H118" s="80"/>
      <c r="I118" s="80"/>
      <c r="J118" s="80"/>
      <c r="K118" s="80"/>
      <c r="L118" s="80"/>
      <c r="M118" s="80"/>
      <c r="N118" s="80"/>
      <c r="O118" s="80"/>
      <c r="P118" s="80"/>
      <c r="Q118" s="80"/>
      <c r="R118" s="80"/>
      <c r="S118" s="80"/>
      <c r="T118" s="80"/>
      <c r="U118" s="80"/>
      <c r="V118" s="80"/>
      <c r="W118" s="80"/>
      <c r="X118" s="80"/>
      <c r="Y118" s="80"/>
      <c r="Z118" s="80"/>
    </row>
    <row r="119" spans="1:26" ht="15.75" customHeight="1">
      <c r="A119" s="92"/>
      <c r="B119" s="92"/>
      <c r="C119" s="92"/>
      <c r="D119" s="92"/>
      <c r="E119" s="92"/>
      <c r="F119" s="92"/>
      <c r="G119" s="80"/>
      <c r="H119" s="80"/>
      <c r="I119" s="80"/>
      <c r="J119" s="80"/>
      <c r="K119" s="80"/>
      <c r="L119" s="80"/>
      <c r="M119" s="80"/>
      <c r="N119" s="80"/>
      <c r="O119" s="80"/>
      <c r="P119" s="80"/>
      <c r="Q119" s="80"/>
      <c r="R119" s="80"/>
      <c r="S119" s="80"/>
      <c r="T119" s="80"/>
      <c r="U119" s="80"/>
      <c r="V119" s="80"/>
      <c r="W119" s="80"/>
      <c r="X119" s="80"/>
      <c r="Y119" s="80"/>
      <c r="Z119" s="80"/>
    </row>
    <row r="120" spans="1:26" ht="15.75" customHeight="1">
      <c r="A120" s="92"/>
      <c r="B120" s="92"/>
      <c r="C120" s="92"/>
      <c r="D120" s="92"/>
      <c r="E120" s="92"/>
      <c r="F120" s="92"/>
      <c r="G120" s="80"/>
      <c r="H120" s="80"/>
      <c r="I120" s="80"/>
      <c r="J120" s="80"/>
      <c r="K120" s="80"/>
      <c r="L120" s="80"/>
      <c r="M120" s="80"/>
      <c r="N120" s="80"/>
      <c r="O120" s="80"/>
      <c r="P120" s="80"/>
      <c r="Q120" s="80"/>
      <c r="R120" s="80"/>
      <c r="S120" s="80"/>
      <c r="T120" s="80"/>
      <c r="U120" s="80"/>
      <c r="V120" s="80"/>
      <c r="W120" s="80"/>
      <c r="X120" s="80"/>
      <c r="Y120" s="80"/>
      <c r="Z120" s="80"/>
    </row>
    <row r="121" spans="1:26" ht="15.75" customHeight="1">
      <c r="A121" s="92"/>
      <c r="B121" s="92"/>
      <c r="C121" s="92"/>
      <c r="D121" s="92"/>
      <c r="E121" s="92"/>
      <c r="F121" s="92"/>
      <c r="G121" s="80"/>
      <c r="H121" s="80"/>
      <c r="I121" s="80"/>
      <c r="J121" s="80"/>
      <c r="K121" s="80"/>
      <c r="L121" s="80"/>
      <c r="M121" s="80"/>
      <c r="N121" s="80"/>
      <c r="O121" s="80"/>
      <c r="P121" s="80"/>
      <c r="Q121" s="80"/>
      <c r="R121" s="80"/>
      <c r="S121" s="80"/>
      <c r="T121" s="80"/>
      <c r="U121" s="80"/>
      <c r="V121" s="80"/>
      <c r="W121" s="80"/>
      <c r="X121" s="80"/>
      <c r="Y121" s="80"/>
      <c r="Z121" s="80"/>
    </row>
    <row r="122" spans="1:26" ht="15.75" customHeight="1">
      <c r="A122" s="92"/>
      <c r="B122" s="92"/>
      <c r="C122" s="92"/>
      <c r="D122" s="92"/>
      <c r="E122" s="92"/>
      <c r="F122" s="92"/>
      <c r="G122" s="80"/>
      <c r="H122" s="80"/>
      <c r="I122" s="80"/>
      <c r="J122" s="80"/>
      <c r="K122" s="80"/>
      <c r="L122" s="80"/>
      <c r="M122" s="80"/>
      <c r="N122" s="80"/>
      <c r="O122" s="80"/>
      <c r="P122" s="80"/>
      <c r="Q122" s="80"/>
      <c r="R122" s="80"/>
      <c r="S122" s="80"/>
      <c r="T122" s="80"/>
      <c r="U122" s="80"/>
      <c r="V122" s="80"/>
      <c r="W122" s="80"/>
      <c r="X122" s="80"/>
      <c r="Y122" s="80"/>
      <c r="Z122" s="80"/>
    </row>
    <row r="123" spans="1:26" ht="15.75" customHeight="1">
      <c r="A123" s="92"/>
      <c r="B123" s="92"/>
      <c r="C123" s="92"/>
      <c r="D123" s="92"/>
      <c r="E123" s="92"/>
      <c r="F123" s="92"/>
      <c r="G123" s="80"/>
      <c r="H123" s="80"/>
      <c r="I123" s="80"/>
      <c r="J123" s="80"/>
      <c r="K123" s="80"/>
      <c r="L123" s="80"/>
      <c r="M123" s="80"/>
      <c r="N123" s="80"/>
      <c r="O123" s="80"/>
      <c r="P123" s="80"/>
      <c r="Q123" s="80"/>
      <c r="R123" s="80"/>
      <c r="S123" s="80"/>
      <c r="T123" s="80"/>
      <c r="U123" s="80"/>
      <c r="V123" s="80"/>
      <c r="W123" s="80"/>
      <c r="X123" s="80"/>
      <c r="Y123" s="80"/>
      <c r="Z123" s="80"/>
    </row>
    <row r="124" spans="1:26" ht="15.75" customHeight="1">
      <c r="A124" s="92"/>
      <c r="B124" s="92"/>
      <c r="C124" s="92"/>
      <c r="D124" s="92"/>
      <c r="E124" s="92"/>
      <c r="F124" s="92"/>
      <c r="G124" s="80"/>
      <c r="H124" s="80"/>
      <c r="I124" s="80"/>
      <c r="J124" s="80"/>
      <c r="K124" s="80"/>
      <c r="L124" s="80"/>
      <c r="M124" s="80"/>
      <c r="N124" s="80"/>
      <c r="O124" s="80"/>
      <c r="P124" s="80"/>
      <c r="Q124" s="80"/>
      <c r="R124" s="80"/>
      <c r="S124" s="80"/>
      <c r="T124" s="80"/>
      <c r="U124" s="80"/>
      <c r="V124" s="80"/>
      <c r="W124" s="80"/>
      <c r="X124" s="80"/>
      <c r="Y124" s="80"/>
      <c r="Z124" s="80"/>
    </row>
    <row r="125" spans="1:26" ht="15.75" customHeight="1">
      <c r="A125" s="92"/>
      <c r="B125" s="92"/>
      <c r="C125" s="92"/>
      <c r="D125" s="92"/>
      <c r="E125" s="92"/>
      <c r="F125" s="92"/>
      <c r="G125" s="80"/>
      <c r="H125" s="80"/>
      <c r="I125" s="80"/>
      <c r="J125" s="80"/>
      <c r="K125" s="80"/>
      <c r="L125" s="80"/>
      <c r="M125" s="80"/>
      <c r="N125" s="80"/>
      <c r="O125" s="80"/>
      <c r="P125" s="80"/>
      <c r="Q125" s="80"/>
      <c r="R125" s="80"/>
      <c r="S125" s="80"/>
      <c r="T125" s="80"/>
      <c r="U125" s="80"/>
      <c r="V125" s="80"/>
      <c r="W125" s="80"/>
      <c r="X125" s="80"/>
      <c r="Y125" s="80"/>
      <c r="Z125" s="80"/>
    </row>
    <row r="126" spans="1:26" ht="15.75" customHeight="1">
      <c r="A126" s="92"/>
      <c r="B126" s="92"/>
      <c r="C126" s="92"/>
      <c r="D126" s="92"/>
      <c r="E126" s="92"/>
      <c r="F126" s="92"/>
      <c r="G126" s="80"/>
      <c r="H126" s="80"/>
      <c r="I126" s="80"/>
      <c r="J126" s="80"/>
      <c r="K126" s="80"/>
      <c r="L126" s="80"/>
      <c r="M126" s="80"/>
      <c r="N126" s="80"/>
      <c r="O126" s="80"/>
      <c r="P126" s="80"/>
      <c r="Q126" s="80"/>
      <c r="R126" s="80"/>
      <c r="S126" s="80"/>
      <c r="T126" s="80"/>
      <c r="U126" s="80"/>
      <c r="V126" s="80"/>
      <c r="W126" s="80"/>
      <c r="X126" s="80"/>
      <c r="Y126" s="80"/>
      <c r="Z126" s="80"/>
    </row>
    <row r="127" spans="1:26" ht="15.75" customHeight="1">
      <c r="A127" s="92"/>
      <c r="B127" s="92"/>
      <c r="C127" s="92"/>
      <c r="D127" s="92"/>
      <c r="E127" s="92"/>
      <c r="F127" s="92"/>
      <c r="G127" s="80"/>
      <c r="H127" s="80"/>
      <c r="I127" s="80"/>
      <c r="J127" s="80"/>
      <c r="K127" s="80"/>
      <c r="L127" s="80"/>
      <c r="M127" s="80"/>
      <c r="N127" s="80"/>
      <c r="O127" s="80"/>
      <c r="P127" s="80"/>
      <c r="Q127" s="80"/>
      <c r="R127" s="80"/>
      <c r="S127" s="80"/>
      <c r="T127" s="80"/>
      <c r="U127" s="80"/>
      <c r="V127" s="80"/>
      <c r="W127" s="80"/>
      <c r="X127" s="80"/>
      <c r="Y127" s="80"/>
      <c r="Z127" s="80"/>
    </row>
    <row r="128" spans="1:26" ht="15.75" customHeight="1">
      <c r="A128" s="92"/>
      <c r="B128" s="92"/>
      <c r="C128" s="92"/>
      <c r="D128" s="92"/>
      <c r="E128" s="92"/>
      <c r="F128" s="92"/>
      <c r="G128" s="80"/>
      <c r="H128" s="80"/>
      <c r="I128" s="80"/>
      <c r="J128" s="80"/>
      <c r="K128" s="80"/>
      <c r="L128" s="80"/>
      <c r="M128" s="80"/>
      <c r="N128" s="80"/>
      <c r="O128" s="80"/>
      <c r="P128" s="80"/>
      <c r="Q128" s="80"/>
      <c r="R128" s="80"/>
      <c r="S128" s="80"/>
      <c r="T128" s="80"/>
      <c r="U128" s="80"/>
      <c r="V128" s="80"/>
      <c r="W128" s="80"/>
      <c r="X128" s="80"/>
      <c r="Y128" s="80"/>
      <c r="Z128" s="80"/>
    </row>
    <row r="129" spans="1:26" ht="15.75" customHeight="1">
      <c r="A129" s="92"/>
      <c r="B129" s="92"/>
      <c r="C129" s="92"/>
      <c r="D129" s="92"/>
      <c r="E129" s="92"/>
      <c r="F129" s="92"/>
      <c r="G129" s="80"/>
      <c r="H129" s="80"/>
      <c r="I129" s="80"/>
      <c r="J129" s="80"/>
      <c r="K129" s="80"/>
      <c r="L129" s="80"/>
      <c r="M129" s="80"/>
      <c r="N129" s="80"/>
      <c r="O129" s="80"/>
      <c r="P129" s="80"/>
      <c r="Q129" s="80"/>
      <c r="R129" s="80"/>
      <c r="S129" s="80"/>
      <c r="T129" s="80"/>
      <c r="U129" s="80"/>
      <c r="V129" s="80"/>
      <c r="W129" s="80"/>
      <c r="X129" s="80"/>
      <c r="Y129" s="80"/>
      <c r="Z129" s="80"/>
    </row>
    <row r="130" spans="1:26" ht="15.75" customHeight="1">
      <c r="A130" s="92"/>
      <c r="B130" s="92"/>
      <c r="C130" s="92"/>
      <c r="D130" s="92"/>
      <c r="E130" s="92"/>
      <c r="F130" s="92"/>
      <c r="G130" s="80"/>
      <c r="H130" s="80"/>
      <c r="I130" s="80"/>
      <c r="J130" s="80"/>
      <c r="K130" s="80"/>
      <c r="L130" s="80"/>
      <c r="M130" s="80"/>
      <c r="N130" s="80"/>
      <c r="O130" s="80"/>
      <c r="P130" s="80"/>
      <c r="Q130" s="80"/>
      <c r="R130" s="80"/>
      <c r="S130" s="80"/>
      <c r="T130" s="80"/>
      <c r="U130" s="80"/>
      <c r="V130" s="80"/>
      <c r="W130" s="80"/>
      <c r="X130" s="80"/>
      <c r="Y130" s="80"/>
      <c r="Z130" s="80"/>
    </row>
    <row r="131" spans="1:26" ht="15.75" customHeight="1">
      <c r="A131" s="92"/>
      <c r="B131" s="92"/>
      <c r="C131" s="92"/>
      <c r="D131" s="92"/>
      <c r="E131" s="92"/>
      <c r="F131" s="92"/>
      <c r="G131" s="80"/>
      <c r="H131" s="80"/>
      <c r="I131" s="80"/>
      <c r="J131" s="80"/>
      <c r="K131" s="80"/>
      <c r="L131" s="80"/>
      <c r="M131" s="80"/>
      <c r="N131" s="80"/>
      <c r="O131" s="80"/>
      <c r="P131" s="80"/>
      <c r="Q131" s="80"/>
      <c r="R131" s="80"/>
      <c r="S131" s="80"/>
      <c r="T131" s="80"/>
      <c r="U131" s="80"/>
      <c r="V131" s="80"/>
      <c r="W131" s="80"/>
      <c r="X131" s="80"/>
      <c r="Y131" s="80"/>
      <c r="Z131" s="80"/>
    </row>
    <row r="132" spans="1:26" ht="15.75" customHeight="1">
      <c r="A132" s="92"/>
      <c r="B132" s="92"/>
      <c r="C132" s="92"/>
      <c r="D132" s="92"/>
      <c r="E132" s="92"/>
      <c r="F132" s="92"/>
      <c r="G132" s="80"/>
      <c r="H132" s="80"/>
      <c r="I132" s="80"/>
      <c r="J132" s="80"/>
      <c r="K132" s="80"/>
      <c r="L132" s="80"/>
      <c r="M132" s="80"/>
      <c r="N132" s="80"/>
      <c r="O132" s="80"/>
      <c r="P132" s="80"/>
      <c r="Q132" s="80"/>
      <c r="R132" s="80"/>
      <c r="S132" s="80"/>
      <c r="T132" s="80"/>
      <c r="U132" s="80"/>
      <c r="V132" s="80"/>
      <c r="W132" s="80"/>
      <c r="X132" s="80"/>
      <c r="Y132" s="80"/>
      <c r="Z132" s="80"/>
    </row>
    <row r="133" spans="1:26" ht="15.75" customHeight="1">
      <c r="A133" s="92"/>
      <c r="B133" s="92"/>
      <c r="C133" s="92"/>
      <c r="D133" s="92"/>
      <c r="E133" s="92"/>
      <c r="F133" s="92"/>
      <c r="G133" s="80"/>
      <c r="H133" s="80"/>
      <c r="I133" s="80"/>
      <c r="J133" s="80"/>
      <c r="K133" s="80"/>
      <c r="L133" s="80"/>
      <c r="M133" s="80"/>
      <c r="N133" s="80"/>
      <c r="O133" s="80"/>
      <c r="P133" s="80"/>
      <c r="Q133" s="80"/>
      <c r="R133" s="80"/>
      <c r="S133" s="80"/>
      <c r="T133" s="80"/>
      <c r="U133" s="80"/>
      <c r="V133" s="80"/>
      <c r="W133" s="80"/>
      <c r="X133" s="80"/>
      <c r="Y133" s="80"/>
      <c r="Z133" s="80"/>
    </row>
    <row r="134" spans="1:26" ht="15.75" customHeight="1">
      <c r="A134" s="92"/>
      <c r="B134" s="92"/>
      <c r="C134" s="92"/>
      <c r="D134" s="92"/>
      <c r="E134" s="92"/>
      <c r="F134" s="92"/>
      <c r="G134" s="80"/>
      <c r="H134" s="80"/>
      <c r="I134" s="80"/>
      <c r="J134" s="80"/>
      <c r="K134" s="80"/>
      <c r="L134" s="80"/>
      <c r="M134" s="80"/>
      <c r="N134" s="80"/>
      <c r="O134" s="80"/>
      <c r="P134" s="80"/>
      <c r="Q134" s="80"/>
      <c r="R134" s="80"/>
      <c r="S134" s="80"/>
      <c r="T134" s="80"/>
      <c r="U134" s="80"/>
      <c r="V134" s="80"/>
      <c r="W134" s="80"/>
      <c r="X134" s="80"/>
      <c r="Y134" s="80"/>
      <c r="Z134" s="80"/>
    </row>
    <row r="135" spans="1:26" ht="15.75" customHeight="1">
      <c r="A135" s="92"/>
      <c r="B135" s="92"/>
      <c r="C135" s="92"/>
      <c r="D135" s="92"/>
      <c r="E135" s="92"/>
      <c r="F135" s="92"/>
      <c r="G135" s="80"/>
      <c r="H135" s="80"/>
      <c r="I135" s="80"/>
      <c r="J135" s="80"/>
      <c r="K135" s="80"/>
      <c r="L135" s="80"/>
      <c r="M135" s="80"/>
      <c r="N135" s="80"/>
      <c r="O135" s="80"/>
      <c r="P135" s="80"/>
      <c r="Q135" s="80"/>
      <c r="R135" s="80"/>
      <c r="S135" s="80"/>
      <c r="T135" s="80"/>
      <c r="U135" s="80"/>
      <c r="V135" s="80"/>
      <c r="W135" s="80"/>
      <c r="X135" s="80"/>
      <c r="Y135" s="80"/>
      <c r="Z135" s="80"/>
    </row>
    <row r="136" spans="1:26" ht="15.75" customHeight="1">
      <c r="A136" s="92"/>
      <c r="B136" s="92"/>
      <c r="C136" s="92"/>
      <c r="D136" s="92"/>
      <c r="E136" s="92"/>
      <c r="F136" s="92"/>
      <c r="G136" s="80"/>
      <c r="H136" s="80"/>
      <c r="I136" s="80"/>
      <c r="J136" s="80"/>
      <c r="K136" s="80"/>
      <c r="L136" s="80"/>
      <c r="M136" s="80"/>
      <c r="N136" s="80"/>
      <c r="O136" s="80"/>
      <c r="P136" s="80"/>
      <c r="Q136" s="80"/>
      <c r="R136" s="80"/>
      <c r="S136" s="80"/>
      <c r="T136" s="80"/>
      <c r="U136" s="80"/>
      <c r="V136" s="80"/>
      <c r="W136" s="80"/>
      <c r="X136" s="80"/>
      <c r="Y136" s="80"/>
      <c r="Z136" s="80"/>
    </row>
    <row r="137" spans="1:26" ht="15.75" customHeight="1">
      <c r="A137" s="92"/>
      <c r="B137" s="92"/>
      <c r="C137" s="92"/>
      <c r="D137" s="92"/>
      <c r="E137" s="92"/>
      <c r="F137" s="92"/>
      <c r="G137" s="80"/>
      <c r="H137" s="80"/>
      <c r="I137" s="80"/>
      <c r="J137" s="80"/>
      <c r="K137" s="80"/>
      <c r="L137" s="80"/>
      <c r="M137" s="80"/>
      <c r="N137" s="80"/>
      <c r="O137" s="80"/>
      <c r="P137" s="80"/>
      <c r="Q137" s="80"/>
      <c r="R137" s="80"/>
      <c r="S137" s="80"/>
      <c r="T137" s="80"/>
      <c r="U137" s="80"/>
      <c r="V137" s="80"/>
      <c r="W137" s="80"/>
      <c r="X137" s="80"/>
      <c r="Y137" s="80"/>
      <c r="Z137" s="80"/>
    </row>
    <row r="138" spans="1:26" ht="15.75" customHeight="1">
      <c r="A138" s="92"/>
      <c r="B138" s="92"/>
      <c r="C138" s="92"/>
      <c r="D138" s="92"/>
      <c r="E138" s="92"/>
      <c r="F138" s="92"/>
      <c r="G138" s="80"/>
      <c r="H138" s="80"/>
      <c r="I138" s="80"/>
      <c r="J138" s="80"/>
      <c r="K138" s="80"/>
      <c r="L138" s="80"/>
      <c r="M138" s="80"/>
      <c r="N138" s="80"/>
      <c r="O138" s="80"/>
      <c r="P138" s="80"/>
      <c r="Q138" s="80"/>
      <c r="R138" s="80"/>
      <c r="S138" s="80"/>
      <c r="T138" s="80"/>
      <c r="U138" s="80"/>
      <c r="V138" s="80"/>
      <c r="W138" s="80"/>
      <c r="X138" s="80"/>
      <c r="Y138" s="80"/>
      <c r="Z138" s="80"/>
    </row>
    <row r="139" spans="1:26" ht="15.75" customHeight="1">
      <c r="A139" s="92"/>
      <c r="B139" s="92"/>
      <c r="C139" s="92"/>
      <c r="D139" s="92"/>
      <c r="E139" s="92"/>
      <c r="F139" s="92"/>
      <c r="G139" s="80"/>
      <c r="H139" s="80"/>
      <c r="I139" s="80"/>
      <c r="J139" s="80"/>
      <c r="K139" s="80"/>
      <c r="L139" s="80"/>
      <c r="M139" s="80"/>
      <c r="N139" s="80"/>
      <c r="O139" s="80"/>
      <c r="P139" s="80"/>
      <c r="Q139" s="80"/>
      <c r="R139" s="80"/>
      <c r="S139" s="80"/>
      <c r="T139" s="80"/>
      <c r="U139" s="80"/>
      <c r="V139" s="80"/>
      <c r="W139" s="80"/>
      <c r="X139" s="80"/>
      <c r="Y139" s="80"/>
      <c r="Z139" s="80"/>
    </row>
    <row r="140" spans="1:26" ht="15.75" customHeight="1">
      <c r="A140" s="92"/>
      <c r="B140" s="92"/>
      <c r="C140" s="92"/>
      <c r="D140" s="92"/>
      <c r="E140" s="92"/>
      <c r="F140" s="92"/>
      <c r="G140" s="80"/>
      <c r="H140" s="80"/>
      <c r="I140" s="80"/>
      <c r="J140" s="80"/>
      <c r="K140" s="80"/>
      <c r="L140" s="80"/>
      <c r="M140" s="80"/>
      <c r="N140" s="80"/>
      <c r="O140" s="80"/>
      <c r="P140" s="80"/>
      <c r="Q140" s="80"/>
      <c r="R140" s="80"/>
      <c r="S140" s="80"/>
      <c r="T140" s="80"/>
      <c r="U140" s="80"/>
      <c r="V140" s="80"/>
      <c r="W140" s="80"/>
      <c r="X140" s="80"/>
      <c r="Y140" s="80"/>
      <c r="Z140" s="80"/>
    </row>
    <row r="141" spans="1:26" ht="15.75" customHeight="1">
      <c r="A141" s="92"/>
      <c r="B141" s="92"/>
      <c r="C141" s="92"/>
      <c r="D141" s="92"/>
      <c r="E141" s="92"/>
      <c r="F141" s="92"/>
      <c r="G141" s="80"/>
      <c r="H141" s="80"/>
      <c r="I141" s="80"/>
      <c r="J141" s="80"/>
      <c r="K141" s="80"/>
      <c r="L141" s="80"/>
      <c r="M141" s="80"/>
      <c r="N141" s="80"/>
      <c r="O141" s="80"/>
      <c r="P141" s="80"/>
      <c r="Q141" s="80"/>
      <c r="R141" s="80"/>
      <c r="S141" s="80"/>
      <c r="T141" s="80"/>
      <c r="U141" s="80"/>
      <c r="V141" s="80"/>
      <c r="W141" s="80"/>
      <c r="X141" s="80"/>
      <c r="Y141" s="80"/>
      <c r="Z141" s="80"/>
    </row>
    <row r="142" spans="1:26" ht="15.75" customHeight="1">
      <c r="A142" s="92"/>
      <c r="B142" s="92"/>
      <c r="C142" s="92"/>
      <c r="D142" s="92"/>
      <c r="E142" s="92"/>
      <c r="F142" s="92"/>
      <c r="G142" s="80"/>
      <c r="H142" s="80"/>
      <c r="I142" s="80"/>
      <c r="J142" s="80"/>
      <c r="K142" s="80"/>
      <c r="L142" s="80"/>
      <c r="M142" s="80"/>
      <c r="N142" s="80"/>
      <c r="O142" s="80"/>
      <c r="P142" s="80"/>
      <c r="Q142" s="80"/>
      <c r="R142" s="80"/>
      <c r="S142" s="80"/>
      <c r="T142" s="80"/>
      <c r="U142" s="80"/>
      <c r="V142" s="80"/>
      <c r="W142" s="80"/>
      <c r="X142" s="80"/>
      <c r="Y142" s="80"/>
      <c r="Z142" s="80"/>
    </row>
    <row r="143" spans="1:26" ht="15.75" customHeight="1">
      <c r="A143" s="92"/>
      <c r="B143" s="92"/>
      <c r="C143" s="92"/>
      <c r="D143" s="92"/>
      <c r="E143" s="92"/>
      <c r="F143" s="92"/>
      <c r="G143" s="80"/>
      <c r="H143" s="80"/>
      <c r="I143" s="80"/>
      <c r="J143" s="80"/>
      <c r="K143" s="80"/>
      <c r="L143" s="80"/>
      <c r="M143" s="80"/>
      <c r="N143" s="80"/>
      <c r="O143" s="80"/>
      <c r="P143" s="80"/>
      <c r="Q143" s="80"/>
      <c r="R143" s="80"/>
      <c r="S143" s="80"/>
      <c r="T143" s="80"/>
      <c r="U143" s="80"/>
      <c r="V143" s="80"/>
      <c r="W143" s="80"/>
      <c r="X143" s="80"/>
      <c r="Y143" s="80"/>
      <c r="Z143" s="80"/>
    </row>
    <row r="144" spans="1:26" ht="15.75" customHeight="1">
      <c r="A144" s="92"/>
      <c r="B144" s="92"/>
      <c r="C144" s="92"/>
      <c r="D144" s="92"/>
      <c r="E144" s="92"/>
      <c r="F144" s="92"/>
      <c r="G144" s="80"/>
      <c r="H144" s="80"/>
      <c r="I144" s="80"/>
      <c r="J144" s="80"/>
      <c r="K144" s="80"/>
      <c r="L144" s="80"/>
      <c r="M144" s="80"/>
      <c r="N144" s="80"/>
      <c r="O144" s="80"/>
      <c r="P144" s="80"/>
      <c r="Q144" s="80"/>
      <c r="R144" s="80"/>
      <c r="S144" s="80"/>
      <c r="T144" s="80"/>
      <c r="U144" s="80"/>
      <c r="V144" s="80"/>
      <c r="W144" s="80"/>
      <c r="X144" s="80"/>
      <c r="Y144" s="80"/>
      <c r="Z144" s="80"/>
    </row>
    <row r="145" spans="1:26" ht="15.75" customHeight="1">
      <c r="A145" s="92"/>
      <c r="B145" s="92"/>
      <c r="C145" s="92"/>
      <c r="D145" s="92"/>
      <c r="E145" s="92"/>
      <c r="F145" s="92"/>
      <c r="G145" s="80"/>
      <c r="H145" s="80"/>
      <c r="I145" s="80"/>
      <c r="J145" s="80"/>
      <c r="K145" s="80"/>
      <c r="L145" s="80"/>
      <c r="M145" s="80"/>
      <c r="N145" s="80"/>
      <c r="O145" s="80"/>
      <c r="P145" s="80"/>
      <c r="Q145" s="80"/>
      <c r="R145" s="80"/>
      <c r="S145" s="80"/>
      <c r="T145" s="80"/>
      <c r="U145" s="80"/>
      <c r="V145" s="80"/>
      <c r="W145" s="80"/>
      <c r="X145" s="80"/>
      <c r="Y145" s="80"/>
      <c r="Z145" s="80"/>
    </row>
    <row r="146" spans="1:26" ht="15.75" customHeight="1">
      <c r="A146" s="92"/>
      <c r="B146" s="92"/>
      <c r="C146" s="92"/>
      <c r="D146" s="92"/>
      <c r="E146" s="92"/>
      <c r="F146" s="92"/>
      <c r="G146" s="80"/>
      <c r="H146" s="80"/>
      <c r="I146" s="80"/>
      <c r="J146" s="80"/>
      <c r="K146" s="80"/>
      <c r="L146" s="80"/>
      <c r="M146" s="80"/>
      <c r="N146" s="80"/>
      <c r="O146" s="80"/>
      <c r="P146" s="80"/>
      <c r="Q146" s="80"/>
      <c r="R146" s="80"/>
      <c r="S146" s="80"/>
      <c r="T146" s="80"/>
      <c r="U146" s="80"/>
      <c r="V146" s="80"/>
      <c r="W146" s="80"/>
      <c r="X146" s="80"/>
      <c r="Y146" s="80"/>
      <c r="Z146" s="80"/>
    </row>
    <row r="147" spans="1:26" ht="15.75" customHeight="1">
      <c r="A147" s="92"/>
      <c r="B147" s="92"/>
      <c r="C147" s="92"/>
      <c r="D147" s="92"/>
      <c r="E147" s="92"/>
      <c r="F147" s="92"/>
      <c r="G147" s="80"/>
      <c r="H147" s="80"/>
      <c r="I147" s="80"/>
      <c r="J147" s="80"/>
      <c r="K147" s="80"/>
      <c r="L147" s="80"/>
      <c r="M147" s="80"/>
      <c r="N147" s="80"/>
      <c r="O147" s="80"/>
      <c r="P147" s="80"/>
      <c r="Q147" s="80"/>
      <c r="R147" s="80"/>
      <c r="S147" s="80"/>
      <c r="T147" s="80"/>
      <c r="U147" s="80"/>
      <c r="V147" s="80"/>
      <c r="W147" s="80"/>
      <c r="X147" s="80"/>
      <c r="Y147" s="80"/>
      <c r="Z147" s="80"/>
    </row>
    <row r="148" spans="1:26" ht="15.75" customHeight="1">
      <c r="A148" s="92"/>
      <c r="B148" s="92"/>
      <c r="C148" s="92"/>
      <c r="D148" s="92"/>
      <c r="E148" s="92"/>
      <c r="F148" s="92"/>
      <c r="G148" s="80"/>
      <c r="H148" s="80"/>
      <c r="I148" s="80"/>
      <c r="J148" s="80"/>
      <c r="K148" s="80"/>
      <c r="L148" s="80"/>
      <c r="M148" s="80"/>
      <c r="N148" s="80"/>
      <c r="O148" s="80"/>
      <c r="P148" s="80"/>
      <c r="Q148" s="80"/>
      <c r="R148" s="80"/>
      <c r="S148" s="80"/>
      <c r="T148" s="80"/>
      <c r="U148" s="80"/>
      <c r="V148" s="80"/>
      <c r="W148" s="80"/>
      <c r="X148" s="80"/>
      <c r="Y148" s="80"/>
      <c r="Z148" s="80"/>
    </row>
    <row r="149" spans="1:26" ht="15.75" customHeight="1">
      <c r="A149" s="92"/>
      <c r="B149" s="92"/>
      <c r="C149" s="92"/>
      <c r="D149" s="92"/>
      <c r="E149" s="92"/>
      <c r="F149" s="92"/>
      <c r="G149" s="80"/>
      <c r="H149" s="80"/>
      <c r="I149" s="80"/>
      <c r="J149" s="80"/>
      <c r="K149" s="80"/>
      <c r="L149" s="80"/>
      <c r="M149" s="80"/>
      <c r="N149" s="80"/>
      <c r="O149" s="80"/>
      <c r="P149" s="80"/>
      <c r="Q149" s="80"/>
      <c r="R149" s="80"/>
      <c r="S149" s="80"/>
      <c r="T149" s="80"/>
      <c r="U149" s="80"/>
      <c r="V149" s="80"/>
      <c r="W149" s="80"/>
      <c r="X149" s="80"/>
      <c r="Y149" s="80"/>
      <c r="Z149" s="80"/>
    </row>
    <row r="150" spans="1:26" ht="15.75" customHeight="1">
      <c r="A150" s="92"/>
      <c r="B150" s="92"/>
      <c r="C150" s="92"/>
      <c r="D150" s="92"/>
      <c r="E150" s="92"/>
      <c r="F150" s="92"/>
      <c r="G150" s="80"/>
      <c r="H150" s="80"/>
      <c r="I150" s="80"/>
      <c r="J150" s="80"/>
      <c r="K150" s="80"/>
      <c r="L150" s="80"/>
      <c r="M150" s="80"/>
      <c r="N150" s="80"/>
      <c r="O150" s="80"/>
      <c r="P150" s="80"/>
      <c r="Q150" s="80"/>
      <c r="R150" s="80"/>
      <c r="S150" s="80"/>
      <c r="T150" s="80"/>
      <c r="U150" s="80"/>
      <c r="V150" s="80"/>
      <c r="W150" s="80"/>
      <c r="X150" s="80"/>
      <c r="Y150" s="80"/>
      <c r="Z150" s="80"/>
    </row>
    <row r="151" spans="1:26" ht="15.75" customHeight="1">
      <c r="A151" s="92"/>
      <c r="B151" s="92"/>
      <c r="C151" s="92"/>
      <c r="D151" s="92"/>
      <c r="E151" s="92"/>
      <c r="F151" s="92"/>
      <c r="G151" s="80"/>
      <c r="H151" s="80"/>
      <c r="I151" s="80"/>
      <c r="J151" s="80"/>
      <c r="K151" s="80"/>
      <c r="L151" s="80"/>
      <c r="M151" s="80"/>
      <c r="N151" s="80"/>
      <c r="O151" s="80"/>
      <c r="P151" s="80"/>
      <c r="Q151" s="80"/>
      <c r="R151" s="80"/>
      <c r="S151" s="80"/>
      <c r="T151" s="80"/>
      <c r="U151" s="80"/>
      <c r="V151" s="80"/>
      <c r="W151" s="80"/>
      <c r="X151" s="80"/>
      <c r="Y151" s="80"/>
      <c r="Z151" s="80"/>
    </row>
    <row r="152" spans="1:26" ht="15.75" customHeight="1">
      <c r="A152" s="92"/>
      <c r="B152" s="92"/>
      <c r="C152" s="92"/>
      <c r="D152" s="92"/>
      <c r="E152" s="92"/>
      <c r="F152" s="92"/>
      <c r="G152" s="80"/>
      <c r="H152" s="80"/>
      <c r="I152" s="80"/>
      <c r="J152" s="80"/>
      <c r="K152" s="80"/>
      <c r="L152" s="80"/>
      <c r="M152" s="80"/>
      <c r="N152" s="80"/>
      <c r="O152" s="80"/>
      <c r="P152" s="80"/>
      <c r="Q152" s="80"/>
      <c r="R152" s="80"/>
      <c r="S152" s="80"/>
      <c r="T152" s="80"/>
      <c r="U152" s="80"/>
      <c r="V152" s="80"/>
      <c r="W152" s="80"/>
      <c r="X152" s="80"/>
      <c r="Y152" s="80"/>
      <c r="Z152" s="80"/>
    </row>
    <row r="153" spans="1:26" ht="15.75" customHeight="1">
      <c r="A153" s="92"/>
      <c r="B153" s="92"/>
      <c r="C153" s="92"/>
      <c r="D153" s="92"/>
      <c r="E153" s="92"/>
      <c r="F153" s="92"/>
      <c r="G153" s="80"/>
      <c r="H153" s="80"/>
      <c r="I153" s="80"/>
      <c r="J153" s="80"/>
      <c r="K153" s="80"/>
      <c r="L153" s="80"/>
      <c r="M153" s="80"/>
      <c r="N153" s="80"/>
      <c r="O153" s="80"/>
      <c r="P153" s="80"/>
      <c r="Q153" s="80"/>
      <c r="R153" s="80"/>
      <c r="S153" s="80"/>
      <c r="T153" s="80"/>
      <c r="U153" s="80"/>
      <c r="V153" s="80"/>
      <c r="W153" s="80"/>
      <c r="X153" s="80"/>
      <c r="Y153" s="80"/>
      <c r="Z153" s="80"/>
    </row>
    <row r="154" spans="1:26" ht="15.75" customHeight="1">
      <c r="A154" s="92"/>
      <c r="B154" s="92"/>
      <c r="C154" s="92"/>
      <c r="D154" s="92"/>
      <c r="E154" s="92"/>
      <c r="F154" s="92"/>
      <c r="G154" s="80"/>
      <c r="H154" s="80"/>
      <c r="I154" s="80"/>
      <c r="J154" s="80"/>
      <c r="K154" s="80"/>
      <c r="L154" s="80"/>
      <c r="M154" s="80"/>
      <c r="N154" s="80"/>
      <c r="O154" s="80"/>
      <c r="P154" s="80"/>
      <c r="Q154" s="80"/>
      <c r="R154" s="80"/>
      <c r="S154" s="80"/>
      <c r="T154" s="80"/>
      <c r="U154" s="80"/>
      <c r="V154" s="80"/>
      <c r="W154" s="80"/>
      <c r="X154" s="80"/>
      <c r="Y154" s="80"/>
      <c r="Z154" s="80"/>
    </row>
    <row r="155" spans="1:26" ht="15.75" customHeight="1">
      <c r="A155" s="92"/>
      <c r="B155" s="92"/>
      <c r="C155" s="92"/>
      <c r="D155" s="92"/>
      <c r="E155" s="92"/>
      <c r="F155" s="92"/>
      <c r="G155" s="80"/>
      <c r="H155" s="80"/>
      <c r="I155" s="80"/>
      <c r="J155" s="80"/>
      <c r="K155" s="80"/>
      <c r="L155" s="80"/>
      <c r="M155" s="80"/>
      <c r="N155" s="80"/>
      <c r="O155" s="80"/>
      <c r="P155" s="80"/>
      <c r="Q155" s="80"/>
      <c r="R155" s="80"/>
      <c r="S155" s="80"/>
      <c r="T155" s="80"/>
      <c r="U155" s="80"/>
      <c r="V155" s="80"/>
      <c r="W155" s="80"/>
      <c r="X155" s="80"/>
      <c r="Y155" s="80"/>
      <c r="Z155" s="80"/>
    </row>
    <row r="156" spans="1:26" ht="15.75" customHeight="1">
      <c r="A156" s="92"/>
      <c r="B156" s="92"/>
      <c r="C156" s="92"/>
      <c r="D156" s="92"/>
      <c r="E156" s="92"/>
      <c r="F156" s="92"/>
      <c r="G156" s="80"/>
      <c r="H156" s="80"/>
      <c r="I156" s="80"/>
      <c r="J156" s="80"/>
      <c r="K156" s="80"/>
      <c r="L156" s="80"/>
      <c r="M156" s="80"/>
      <c r="N156" s="80"/>
      <c r="O156" s="80"/>
      <c r="P156" s="80"/>
      <c r="Q156" s="80"/>
      <c r="R156" s="80"/>
      <c r="S156" s="80"/>
      <c r="T156" s="80"/>
      <c r="U156" s="80"/>
      <c r="V156" s="80"/>
      <c r="W156" s="80"/>
      <c r="X156" s="80"/>
      <c r="Y156" s="80"/>
      <c r="Z156" s="80"/>
    </row>
    <row r="157" spans="1:26" ht="15.75" customHeight="1">
      <c r="A157" s="92"/>
      <c r="B157" s="92"/>
      <c r="C157" s="92"/>
      <c r="D157" s="92"/>
      <c r="E157" s="92"/>
      <c r="F157" s="92"/>
      <c r="G157" s="80"/>
      <c r="H157" s="80"/>
      <c r="I157" s="80"/>
      <c r="J157" s="80"/>
      <c r="K157" s="80"/>
      <c r="L157" s="80"/>
      <c r="M157" s="80"/>
      <c r="N157" s="80"/>
      <c r="O157" s="80"/>
      <c r="P157" s="80"/>
      <c r="Q157" s="80"/>
      <c r="R157" s="80"/>
      <c r="S157" s="80"/>
      <c r="T157" s="80"/>
      <c r="U157" s="80"/>
      <c r="V157" s="80"/>
      <c r="W157" s="80"/>
      <c r="X157" s="80"/>
      <c r="Y157" s="80"/>
      <c r="Z157" s="80"/>
    </row>
    <row r="158" spans="1:26" ht="15.75" customHeight="1">
      <c r="A158" s="92"/>
      <c r="B158" s="92"/>
      <c r="C158" s="92"/>
      <c r="D158" s="92"/>
      <c r="E158" s="92"/>
      <c r="F158" s="92"/>
      <c r="G158" s="80"/>
      <c r="H158" s="80"/>
      <c r="I158" s="80"/>
      <c r="J158" s="80"/>
      <c r="K158" s="80"/>
      <c r="L158" s="80"/>
      <c r="M158" s="80"/>
      <c r="N158" s="80"/>
      <c r="O158" s="80"/>
      <c r="P158" s="80"/>
      <c r="Q158" s="80"/>
      <c r="R158" s="80"/>
      <c r="S158" s="80"/>
      <c r="T158" s="80"/>
      <c r="U158" s="80"/>
      <c r="V158" s="80"/>
      <c r="W158" s="80"/>
      <c r="X158" s="80"/>
      <c r="Y158" s="80"/>
      <c r="Z158" s="80"/>
    </row>
    <row r="159" spans="1:26" ht="15.75" customHeight="1">
      <c r="A159" s="92"/>
      <c r="B159" s="92"/>
      <c r="C159" s="92"/>
      <c r="D159" s="92"/>
      <c r="E159" s="92"/>
      <c r="F159" s="92"/>
      <c r="G159" s="80"/>
      <c r="H159" s="80"/>
      <c r="I159" s="80"/>
      <c r="J159" s="80"/>
      <c r="K159" s="80"/>
      <c r="L159" s="80"/>
      <c r="M159" s="80"/>
      <c r="N159" s="80"/>
      <c r="O159" s="80"/>
      <c r="P159" s="80"/>
      <c r="Q159" s="80"/>
      <c r="R159" s="80"/>
      <c r="S159" s="80"/>
      <c r="T159" s="80"/>
      <c r="U159" s="80"/>
      <c r="V159" s="80"/>
      <c r="W159" s="80"/>
      <c r="X159" s="80"/>
      <c r="Y159" s="80"/>
      <c r="Z159" s="80"/>
    </row>
    <row r="160" spans="1:26" ht="15.75" customHeight="1">
      <c r="A160" s="92"/>
      <c r="B160" s="92"/>
      <c r="C160" s="92"/>
      <c r="D160" s="92"/>
      <c r="E160" s="92"/>
      <c r="F160" s="92"/>
      <c r="G160" s="80"/>
      <c r="H160" s="80"/>
      <c r="I160" s="80"/>
      <c r="J160" s="80"/>
      <c r="K160" s="80"/>
      <c r="L160" s="80"/>
      <c r="M160" s="80"/>
      <c r="N160" s="80"/>
      <c r="O160" s="80"/>
      <c r="P160" s="80"/>
      <c r="Q160" s="80"/>
      <c r="R160" s="80"/>
      <c r="S160" s="80"/>
      <c r="T160" s="80"/>
      <c r="U160" s="80"/>
      <c r="V160" s="80"/>
      <c r="W160" s="80"/>
      <c r="X160" s="80"/>
      <c r="Y160" s="80"/>
      <c r="Z160" s="80"/>
    </row>
    <row r="161" spans="1:26" ht="15.75" customHeight="1">
      <c r="A161" s="92"/>
      <c r="B161" s="92"/>
      <c r="C161" s="92"/>
      <c r="D161" s="92"/>
      <c r="E161" s="92"/>
      <c r="F161" s="92"/>
      <c r="G161" s="80"/>
      <c r="H161" s="80"/>
      <c r="I161" s="80"/>
      <c r="J161" s="80"/>
      <c r="K161" s="80"/>
      <c r="L161" s="80"/>
      <c r="M161" s="80"/>
      <c r="N161" s="80"/>
      <c r="O161" s="80"/>
      <c r="P161" s="80"/>
      <c r="Q161" s="80"/>
      <c r="R161" s="80"/>
      <c r="S161" s="80"/>
      <c r="T161" s="80"/>
      <c r="U161" s="80"/>
      <c r="V161" s="80"/>
      <c r="W161" s="80"/>
      <c r="X161" s="80"/>
      <c r="Y161" s="80"/>
      <c r="Z161" s="80"/>
    </row>
    <row r="162" spans="1:26" ht="15.75" customHeight="1">
      <c r="A162" s="92"/>
      <c r="B162" s="92"/>
      <c r="C162" s="92"/>
      <c r="D162" s="92"/>
      <c r="E162" s="92"/>
      <c r="F162" s="92"/>
      <c r="G162" s="80"/>
      <c r="H162" s="80"/>
      <c r="I162" s="80"/>
      <c r="J162" s="80"/>
      <c r="K162" s="80"/>
      <c r="L162" s="80"/>
      <c r="M162" s="80"/>
      <c r="N162" s="80"/>
      <c r="O162" s="80"/>
      <c r="P162" s="80"/>
      <c r="Q162" s="80"/>
      <c r="R162" s="80"/>
      <c r="S162" s="80"/>
      <c r="T162" s="80"/>
      <c r="U162" s="80"/>
      <c r="V162" s="80"/>
      <c r="W162" s="80"/>
      <c r="X162" s="80"/>
      <c r="Y162" s="80"/>
      <c r="Z162" s="80"/>
    </row>
    <row r="163" spans="1:26" ht="15.75" customHeight="1">
      <c r="A163" s="92"/>
      <c r="B163" s="92"/>
      <c r="C163" s="92"/>
      <c r="D163" s="92"/>
      <c r="E163" s="92"/>
      <c r="F163" s="92"/>
      <c r="G163" s="80"/>
      <c r="H163" s="80"/>
      <c r="I163" s="80"/>
      <c r="J163" s="80"/>
      <c r="K163" s="80"/>
      <c r="L163" s="80"/>
      <c r="M163" s="80"/>
      <c r="N163" s="80"/>
      <c r="O163" s="80"/>
      <c r="P163" s="80"/>
      <c r="Q163" s="80"/>
      <c r="R163" s="80"/>
      <c r="S163" s="80"/>
      <c r="T163" s="80"/>
      <c r="U163" s="80"/>
      <c r="V163" s="80"/>
      <c r="W163" s="80"/>
      <c r="X163" s="80"/>
      <c r="Y163" s="80"/>
      <c r="Z163" s="80"/>
    </row>
    <row r="164" spans="1:26" ht="15.75" customHeight="1">
      <c r="A164" s="92"/>
      <c r="B164" s="92"/>
      <c r="C164" s="92"/>
      <c r="D164" s="92"/>
      <c r="E164" s="92"/>
      <c r="F164" s="92"/>
      <c r="G164" s="80"/>
      <c r="H164" s="80"/>
      <c r="I164" s="80"/>
      <c r="J164" s="80"/>
      <c r="K164" s="80"/>
      <c r="L164" s="80"/>
      <c r="M164" s="80"/>
      <c r="N164" s="80"/>
      <c r="O164" s="80"/>
      <c r="P164" s="80"/>
      <c r="Q164" s="80"/>
      <c r="R164" s="80"/>
      <c r="S164" s="80"/>
      <c r="T164" s="80"/>
      <c r="U164" s="80"/>
      <c r="V164" s="80"/>
      <c r="W164" s="80"/>
      <c r="X164" s="80"/>
      <c r="Y164" s="80"/>
      <c r="Z164" s="80"/>
    </row>
    <row r="165" spans="1:26" ht="15.75" customHeight="1">
      <c r="A165" s="92"/>
      <c r="B165" s="92"/>
      <c r="C165" s="92"/>
      <c r="D165" s="92"/>
      <c r="E165" s="92"/>
      <c r="F165" s="92"/>
      <c r="G165" s="80"/>
      <c r="H165" s="80"/>
      <c r="I165" s="80"/>
      <c r="J165" s="80"/>
      <c r="K165" s="80"/>
      <c r="L165" s="80"/>
      <c r="M165" s="80"/>
      <c r="N165" s="80"/>
      <c r="O165" s="80"/>
      <c r="P165" s="80"/>
      <c r="Q165" s="80"/>
      <c r="R165" s="80"/>
      <c r="S165" s="80"/>
      <c r="T165" s="80"/>
      <c r="U165" s="80"/>
      <c r="V165" s="80"/>
      <c r="W165" s="80"/>
      <c r="X165" s="80"/>
      <c r="Y165" s="80"/>
      <c r="Z165" s="80"/>
    </row>
    <row r="166" spans="1:26" ht="15.75" customHeight="1">
      <c r="A166" s="92"/>
      <c r="B166" s="92"/>
      <c r="C166" s="92"/>
      <c r="D166" s="92"/>
      <c r="E166" s="92"/>
      <c r="F166" s="92"/>
      <c r="G166" s="80"/>
      <c r="H166" s="80"/>
      <c r="I166" s="80"/>
      <c r="J166" s="80"/>
      <c r="K166" s="80"/>
      <c r="L166" s="80"/>
      <c r="M166" s="80"/>
      <c r="N166" s="80"/>
      <c r="O166" s="80"/>
      <c r="P166" s="80"/>
      <c r="Q166" s="80"/>
      <c r="R166" s="80"/>
      <c r="S166" s="80"/>
      <c r="T166" s="80"/>
      <c r="U166" s="80"/>
      <c r="V166" s="80"/>
      <c r="W166" s="80"/>
      <c r="X166" s="80"/>
      <c r="Y166" s="80"/>
      <c r="Z166" s="80"/>
    </row>
    <row r="167" spans="1:26" ht="15.75" customHeight="1">
      <c r="A167" s="92"/>
      <c r="B167" s="92"/>
      <c r="C167" s="92"/>
      <c r="D167" s="92"/>
      <c r="E167" s="92"/>
      <c r="F167" s="92"/>
      <c r="G167" s="80"/>
      <c r="H167" s="80"/>
      <c r="I167" s="80"/>
      <c r="J167" s="80"/>
      <c r="K167" s="80"/>
      <c r="L167" s="80"/>
      <c r="M167" s="80"/>
      <c r="N167" s="80"/>
      <c r="O167" s="80"/>
      <c r="P167" s="80"/>
      <c r="Q167" s="80"/>
      <c r="R167" s="80"/>
      <c r="S167" s="80"/>
      <c r="T167" s="80"/>
      <c r="U167" s="80"/>
      <c r="V167" s="80"/>
      <c r="W167" s="80"/>
      <c r="X167" s="80"/>
      <c r="Y167" s="80"/>
      <c r="Z167" s="80"/>
    </row>
    <row r="168" spans="1:26" ht="15.75" customHeight="1">
      <c r="A168" s="92"/>
      <c r="B168" s="92"/>
      <c r="C168" s="92"/>
      <c r="D168" s="92"/>
      <c r="E168" s="92"/>
      <c r="F168" s="92"/>
      <c r="G168" s="80"/>
      <c r="H168" s="80"/>
      <c r="I168" s="80"/>
      <c r="J168" s="80"/>
      <c r="K168" s="80"/>
      <c r="L168" s="80"/>
      <c r="M168" s="80"/>
      <c r="N168" s="80"/>
      <c r="O168" s="80"/>
      <c r="P168" s="80"/>
      <c r="Q168" s="80"/>
      <c r="R168" s="80"/>
      <c r="S168" s="80"/>
      <c r="T168" s="80"/>
      <c r="U168" s="80"/>
      <c r="V168" s="80"/>
      <c r="W168" s="80"/>
      <c r="X168" s="80"/>
      <c r="Y168" s="80"/>
      <c r="Z168" s="80"/>
    </row>
    <row r="169" spans="1:26" ht="15.75" customHeight="1">
      <c r="A169" s="92"/>
      <c r="B169" s="92"/>
      <c r="C169" s="92"/>
      <c r="D169" s="92"/>
      <c r="E169" s="92"/>
      <c r="F169" s="92"/>
      <c r="G169" s="80"/>
      <c r="H169" s="80"/>
      <c r="I169" s="80"/>
      <c r="J169" s="80"/>
      <c r="K169" s="80"/>
      <c r="L169" s="80"/>
      <c r="M169" s="80"/>
      <c r="N169" s="80"/>
      <c r="O169" s="80"/>
      <c r="P169" s="80"/>
      <c r="Q169" s="80"/>
      <c r="R169" s="80"/>
      <c r="S169" s="80"/>
      <c r="T169" s="80"/>
      <c r="U169" s="80"/>
      <c r="V169" s="80"/>
      <c r="W169" s="80"/>
      <c r="X169" s="80"/>
      <c r="Y169" s="80"/>
      <c r="Z169" s="80"/>
    </row>
    <row r="170" spans="1:26" ht="15.75" customHeight="1">
      <c r="A170" s="92"/>
      <c r="B170" s="92"/>
      <c r="C170" s="92"/>
      <c r="D170" s="92"/>
      <c r="E170" s="92"/>
      <c r="F170" s="92"/>
      <c r="G170" s="80"/>
      <c r="H170" s="80"/>
      <c r="I170" s="80"/>
      <c r="J170" s="80"/>
      <c r="K170" s="80"/>
      <c r="L170" s="80"/>
      <c r="M170" s="80"/>
      <c r="N170" s="80"/>
      <c r="O170" s="80"/>
      <c r="P170" s="80"/>
      <c r="Q170" s="80"/>
      <c r="R170" s="80"/>
      <c r="S170" s="80"/>
      <c r="T170" s="80"/>
      <c r="U170" s="80"/>
      <c r="V170" s="80"/>
      <c r="W170" s="80"/>
      <c r="X170" s="80"/>
      <c r="Y170" s="80"/>
      <c r="Z170" s="80"/>
    </row>
    <row r="171" spans="1:26" ht="15.75" customHeight="1">
      <c r="A171" s="92"/>
      <c r="B171" s="92"/>
      <c r="C171" s="92"/>
      <c r="D171" s="92"/>
      <c r="E171" s="92"/>
      <c r="F171" s="92"/>
      <c r="G171" s="80"/>
      <c r="H171" s="80"/>
      <c r="I171" s="80"/>
      <c r="J171" s="80"/>
      <c r="K171" s="80"/>
      <c r="L171" s="80"/>
      <c r="M171" s="80"/>
      <c r="N171" s="80"/>
      <c r="O171" s="80"/>
      <c r="P171" s="80"/>
      <c r="Q171" s="80"/>
      <c r="R171" s="80"/>
      <c r="S171" s="80"/>
      <c r="T171" s="80"/>
      <c r="U171" s="80"/>
      <c r="V171" s="80"/>
      <c r="W171" s="80"/>
      <c r="X171" s="80"/>
      <c r="Y171" s="80"/>
      <c r="Z171" s="80"/>
    </row>
    <row r="172" spans="1:26" ht="15.75" customHeight="1">
      <c r="A172" s="92"/>
      <c r="B172" s="92"/>
      <c r="C172" s="92"/>
      <c r="D172" s="92"/>
      <c r="E172" s="92"/>
      <c r="F172" s="92"/>
      <c r="G172" s="80"/>
      <c r="H172" s="80"/>
      <c r="I172" s="80"/>
      <c r="J172" s="80"/>
      <c r="K172" s="80"/>
      <c r="L172" s="80"/>
      <c r="M172" s="80"/>
      <c r="N172" s="80"/>
      <c r="O172" s="80"/>
      <c r="P172" s="80"/>
      <c r="Q172" s="80"/>
      <c r="R172" s="80"/>
      <c r="S172" s="80"/>
      <c r="T172" s="80"/>
      <c r="U172" s="80"/>
      <c r="V172" s="80"/>
      <c r="W172" s="80"/>
      <c r="X172" s="80"/>
      <c r="Y172" s="80"/>
      <c r="Z172" s="80"/>
    </row>
    <row r="173" spans="1:26" ht="15.75" customHeight="1">
      <c r="A173" s="92"/>
      <c r="B173" s="92"/>
      <c r="C173" s="92"/>
      <c r="D173" s="92"/>
      <c r="E173" s="92"/>
      <c r="F173" s="92"/>
      <c r="G173" s="80"/>
      <c r="H173" s="80"/>
      <c r="I173" s="80"/>
      <c r="J173" s="80"/>
      <c r="K173" s="80"/>
      <c r="L173" s="80"/>
      <c r="M173" s="80"/>
      <c r="N173" s="80"/>
      <c r="O173" s="80"/>
      <c r="P173" s="80"/>
      <c r="Q173" s="80"/>
      <c r="R173" s="80"/>
      <c r="S173" s="80"/>
      <c r="T173" s="80"/>
      <c r="U173" s="80"/>
      <c r="V173" s="80"/>
      <c r="W173" s="80"/>
      <c r="X173" s="80"/>
      <c r="Y173" s="80"/>
      <c r="Z173" s="80"/>
    </row>
    <row r="174" spans="1:26" ht="15.75" customHeight="1">
      <c r="A174" s="92"/>
      <c r="B174" s="92"/>
      <c r="C174" s="92"/>
      <c r="D174" s="92"/>
      <c r="E174" s="92"/>
      <c r="F174" s="92"/>
      <c r="G174" s="80"/>
      <c r="H174" s="80"/>
      <c r="I174" s="80"/>
      <c r="J174" s="80"/>
      <c r="K174" s="80"/>
      <c r="L174" s="80"/>
      <c r="M174" s="80"/>
      <c r="N174" s="80"/>
      <c r="O174" s="80"/>
      <c r="P174" s="80"/>
      <c r="Q174" s="80"/>
      <c r="R174" s="80"/>
      <c r="S174" s="80"/>
      <c r="T174" s="80"/>
      <c r="U174" s="80"/>
      <c r="V174" s="80"/>
      <c r="W174" s="80"/>
      <c r="X174" s="80"/>
      <c r="Y174" s="80"/>
      <c r="Z174" s="80"/>
    </row>
    <row r="175" spans="1:26" ht="15.75" customHeight="1">
      <c r="A175" s="92"/>
      <c r="B175" s="92"/>
      <c r="C175" s="92"/>
      <c r="D175" s="92"/>
      <c r="E175" s="92"/>
      <c r="F175" s="92"/>
      <c r="G175" s="80"/>
      <c r="H175" s="80"/>
      <c r="I175" s="80"/>
      <c r="J175" s="80"/>
      <c r="K175" s="80"/>
      <c r="L175" s="80"/>
      <c r="M175" s="80"/>
      <c r="N175" s="80"/>
      <c r="O175" s="80"/>
      <c r="P175" s="80"/>
      <c r="Q175" s="80"/>
      <c r="R175" s="80"/>
      <c r="S175" s="80"/>
      <c r="T175" s="80"/>
      <c r="U175" s="80"/>
      <c r="V175" s="80"/>
      <c r="W175" s="80"/>
      <c r="X175" s="80"/>
      <c r="Y175" s="80"/>
      <c r="Z175" s="80"/>
    </row>
    <row r="176" spans="1:26" ht="15.75" customHeight="1">
      <c r="A176" s="92"/>
      <c r="B176" s="92"/>
      <c r="C176" s="92"/>
      <c r="D176" s="92"/>
      <c r="E176" s="92"/>
      <c r="F176" s="92"/>
      <c r="G176" s="80"/>
      <c r="H176" s="80"/>
      <c r="I176" s="80"/>
      <c r="J176" s="80"/>
      <c r="K176" s="80"/>
      <c r="L176" s="80"/>
      <c r="M176" s="80"/>
      <c r="N176" s="80"/>
      <c r="O176" s="80"/>
      <c r="P176" s="80"/>
      <c r="Q176" s="80"/>
      <c r="R176" s="80"/>
      <c r="S176" s="80"/>
      <c r="T176" s="80"/>
      <c r="U176" s="80"/>
      <c r="V176" s="80"/>
      <c r="W176" s="80"/>
      <c r="X176" s="80"/>
      <c r="Y176" s="80"/>
      <c r="Z176" s="80"/>
    </row>
    <row r="177" spans="1:26" ht="15.75" customHeight="1">
      <c r="A177" s="92"/>
      <c r="B177" s="92"/>
      <c r="C177" s="92"/>
      <c r="D177" s="92"/>
      <c r="E177" s="92"/>
      <c r="F177" s="92"/>
      <c r="G177" s="80"/>
      <c r="H177" s="80"/>
      <c r="I177" s="80"/>
      <c r="J177" s="80"/>
      <c r="K177" s="80"/>
      <c r="L177" s="80"/>
      <c r="M177" s="80"/>
      <c r="N177" s="80"/>
      <c r="O177" s="80"/>
      <c r="P177" s="80"/>
      <c r="Q177" s="80"/>
      <c r="R177" s="80"/>
      <c r="S177" s="80"/>
      <c r="T177" s="80"/>
      <c r="U177" s="80"/>
      <c r="V177" s="80"/>
      <c r="W177" s="80"/>
      <c r="X177" s="80"/>
      <c r="Y177" s="80"/>
      <c r="Z177" s="80"/>
    </row>
    <row r="178" spans="1:26" ht="15.75" customHeight="1">
      <c r="A178" s="92"/>
      <c r="B178" s="92"/>
      <c r="C178" s="92"/>
      <c r="D178" s="92"/>
      <c r="E178" s="92"/>
      <c r="F178" s="92"/>
      <c r="G178" s="80"/>
      <c r="H178" s="80"/>
      <c r="I178" s="80"/>
      <c r="J178" s="80"/>
      <c r="K178" s="80"/>
      <c r="L178" s="80"/>
      <c r="M178" s="80"/>
      <c r="N178" s="80"/>
      <c r="O178" s="80"/>
      <c r="P178" s="80"/>
      <c r="Q178" s="80"/>
      <c r="R178" s="80"/>
      <c r="S178" s="80"/>
      <c r="T178" s="80"/>
      <c r="U178" s="80"/>
      <c r="V178" s="80"/>
      <c r="W178" s="80"/>
      <c r="X178" s="80"/>
      <c r="Y178" s="80"/>
      <c r="Z178" s="80"/>
    </row>
    <row r="179" spans="1:26" ht="15.75" customHeight="1">
      <c r="A179" s="92"/>
      <c r="B179" s="92"/>
      <c r="C179" s="92"/>
      <c r="D179" s="92"/>
      <c r="E179" s="92"/>
      <c r="F179" s="92"/>
      <c r="G179" s="80"/>
      <c r="H179" s="80"/>
      <c r="I179" s="80"/>
      <c r="J179" s="80"/>
      <c r="K179" s="80"/>
      <c r="L179" s="80"/>
      <c r="M179" s="80"/>
      <c r="N179" s="80"/>
      <c r="O179" s="80"/>
      <c r="P179" s="80"/>
      <c r="Q179" s="80"/>
      <c r="R179" s="80"/>
      <c r="S179" s="80"/>
      <c r="T179" s="80"/>
      <c r="U179" s="80"/>
      <c r="V179" s="80"/>
      <c r="W179" s="80"/>
      <c r="X179" s="80"/>
      <c r="Y179" s="80"/>
      <c r="Z179" s="80"/>
    </row>
    <row r="180" spans="1:26" ht="15.75" customHeight="1">
      <c r="A180" s="92"/>
      <c r="B180" s="92"/>
      <c r="C180" s="92"/>
      <c r="D180" s="92"/>
      <c r="E180" s="92"/>
      <c r="F180" s="92"/>
      <c r="G180" s="80"/>
      <c r="H180" s="80"/>
      <c r="I180" s="80"/>
      <c r="J180" s="80"/>
      <c r="K180" s="80"/>
      <c r="L180" s="80"/>
      <c r="M180" s="80"/>
      <c r="N180" s="80"/>
      <c r="O180" s="80"/>
      <c r="P180" s="80"/>
      <c r="Q180" s="80"/>
      <c r="R180" s="80"/>
      <c r="S180" s="80"/>
      <c r="T180" s="80"/>
      <c r="U180" s="80"/>
      <c r="V180" s="80"/>
      <c r="W180" s="80"/>
      <c r="X180" s="80"/>
      <c r="Y180" s="80"/>
      <c r="Z180" s="80"/>
    </row>
    <row r="181" spans="1:26" ht="15.75" customHeight="1">
      <c r="A181" s="92"/>
      <c r="B181" s="92"/>
      <c r="C181" s="92"/>
      <c r="D181" s="92"/>
      <c r="E181" s="92"/>
      <c r="F181" s="92"/>
      <c r="G181" s="80"/>
      <c r="H181" s="80"/>
      <c r="I181" s="80"/>
      <c r="J181" s="80"/>
      <c r="K181" s="80"/>
      <c r="L181" s="80"/>
      <c r="M181" s="80"/>
      <c r="N181" s="80"/>
      <c r="O181" s="80"/>
      <c r="P181" s="80"/>
      <c r="Q181" s="80"/>
      <c r="R181" s="80"/>
      <c r="S181" s="80"/>
      <c r="T181" s="80"/>
      <c r="U181" s="80"/>
      <c r="V181" s="80"/>
      <c r="W181" s="80"/>
      <c r="X181" s="80"/>
      <c r="Y181" s="80"/>
      <c r="Z181" s="80"/>
    </row>
    <row r="182" spans="1:26" ht="15.75" customHeight="1">
      <c r="A182" s="92"/>
      <c r="B182" s="92"/>
      <c r="C182" s="92"/>
      <c r="D182" s="92"/>
      <c r="E182" s="92"/>
      <c r="F182" s="92"/>
      <c r="G182" s="80"/>
      <c r="H182" s="80"/>
      <c r="I182" s="80"/>
      <c r="J182" s="80"/>
      <c r="K182" s="80"/>
      <c r="L182" s="80"/>
      <c r="M182" s="80"/>
      <c r="N182" s="80"/>
      <c r="O182" s="80"/>
      <c r="P182" s="80"/>
      <c r="Q182" s="80"/>
      <c r="R182" s="80"/>
      <c r="S182" s="80"/>
      <c r="T182" s="80"/>
      <c r="U182" s="80"/>
      <c r="V182" s="80"/>
      <c r="W182" s="80"/>
      <c r="X182" s="80"/>
      <c r="Y182" s="80"/>
      <c r="Z182" s="80"/>
    </row>
    <row r="183" spans="1:26" ht="15.75" customHeight="1">
      <c r="A183" s="92"/>
      <c r="B183" s="92"/>
      <c r="C183" s="92"/>
      <c r="D183" s="92"/>
      <c r="E183" s="92"/>
      <c r="F183" s="92"/>
      <c r="G183" s="80"/>
      <c r="H183" s="80"/>
      <c r="I183" s="80"/>
      <c r="J183" s="80"/>
      <c r="K183" s="80"/>
      <c r="L183" s="80"/>
      <c r="M183" s="80"/>
      <c r="N183" s="80"/>
      <c r="O183" s="80"/>
      <c r="P183" s="80"/>
      <c r="Q183" s="80"/>
      <c r="R183" s="80"/>
      <c r="S183" s="80"/>
      <c r="T183" s="80"/>
      <c r="U183" s="80"/>
      <c r="V183" s="80"/>
      <c r="W183" s="80"/>
      <c r="X183" s="80"/>
      <c r="Y183" s="80"/>
      <c r="Z183" s="80"/>
    </row>
    <row r="184" spans="1:26" ht="15.75" customHeight="1">
      <c r="A184" s="92"/>
      <c r="B184" s="92"/>
      <c r="C184" s="92"/>
      <c r="D184" s="92"/>
      <c r="E184" s="92"/>
      <c r="F184" s="92"/>
      <c r="G184" s="80"/>
      <c r="H184" s="80"/>
      <c r="I184" s="80"/>
      <c r="J184" s="80"/>
      <c r="K184" s="80"/>
      <c r="L184" s="80"/>
      <c r="M184" s="80"/>
      <c r="N184" s="80"/>
      <c r="O184" s="80"/>
      <c r="P184" s="80"/>
      <c r="Q184" s="80"/>
      <c r="R184" s="80"/>
      <c r="S184" s="80"/>
      <c r="T184" s="80"/>
      <c r="U184" s="80"/>
      <c r="V184" s="80"/>
      <c r="W184" s="80"/>
      <c r="X184" s="80"/>
      <c r="Y184" s="80"/>
      <c r="Z184" s="80"/>
    </row>
    <row r="185" spans="1:26" ht="15.75" customHeight="1">
      <c r="A185" s="92"/>
      <c r="B185" s="92"/>
      <c r="C185" s="92"/>
      <c r="D185" s="92"/>
      <c r="E185" s="92"/>
      <c r="F185" s="92"/>
      <c r="G185" s="80"/>
      <c r="H185" s="80"/>
      <c r="I185" s="80"/>
      <c r="J185" s="80"/>
      <c r="K185" s="80"/>
      <c r="L185" s="80"/>
      <c r="M185" s="80"/>
      <c r="N185" s="80"/>
      <c r="O185" s="80"/>
      <c r="P185" s="80"/>
      <c r="Q185" s="80"/>
      <c r="R185" s="80"/>
      <c r="S185" s="80"/>
      <c r="T185" s="80"/>
      <c r="U185" s="80"/>
      <c r="V185" s="80"/>
      <c r="W185" s="80"/>
      <c r="X185" s="80"/>
      <c r="Y185" s="80"/>
      <c r="Z185" s="80"/>
    </row>
    <row r="186" spans="1:26" ht="15.75" customHeight="1">
      <c r="A186" s="92"/>
      <c r="B186" s="92"/>
      <c r="C186" s="92"/>
      <c r="D186" s="92"/>
      <c r="E186" s="92"/>
      <c r="F186" s="92"/>
      <c r="G186" s="80"/>
      <c r="H186" s="80"/>
      <c r="I186" s="80"/>
      <c r="J186" s="80"/>
      <c r="K186" s="80"/>
      <c r="L186" s="80"/>
      <c r="M186" s="80"/>
      <c r="N186" s="80"/>
      <c r="O186" s="80"/>
      <c r="P186" s="80"/>
      <c r="Q186" s="80"/>
      <c r="R186" s="80"/>
      <c r="S186" s="80"/>
      <c r="T186" s="80"/>
      <c r="U186" s="80"/>
      <c r="V186" s="80"/>
      <c r="W186" s="80"/>
      <c r="X186" s="80"/>
      <c r="Y186" s="80"/>
      <c r="Z186" s="80"/>
    </row>
    <row r="187" spans="1:26" ht="15.75" customHeight="1">
      <c r="A187" s="92"/>
      <c r="B187" s="92"/>
      <c r="C187" s="92"/>
      <c r="D187" s="92"/>
      <c r="E187" s="92"/>
      <c r="F187" s="92"/>
      <c r="G187" s="80"/>
      <c r="H187" s="80"/>
      <c r="I187" s="80"/>
      <c r="J187" s="80"/>
      <c r="K187" s="80"/>
      <c r="L187" s="80"/>
      <c r="M187" s="80"/>
      <c r="N187" s="80"/>
      <c r="O187" s="80"/>
      <c r="P187" s="80"/>
      <c r="Q187" s="80"/>
      <c r="R187" s="80"/>
      <c r="S187" s="80"/>
      <c r="T187" s="80"/>
      <c r="U187" s="80"/>
      <c r="V187" s="80"/>
      <c r="W187" s="80"/>
      <c r="X187" s="80"/>
      <c r="Y187" s="80"/>
      <c r="Z187" s="80"/>
    </row>
    <row r="188" spans="1:26" ht="15.75" customHeight="1">
      <c r="A188" s="92"/>
      <c r="B188" s="92"/>
      <c r="C188" s="92"/>
      <c r="D188" s="92"/>
      <c r="E188" s="92"/>
      <c r="F188" s="92"/>
      <c r="G188" s="80"/>
      <c r="H188" s="80"/>
      <c r="I188" s="80"/>
      <c r="J188" s="80"/>
      <c r="K188" s="80"/>
      <c r="L188" s="80"/>
      <c r="M188" s="80"/>
      <c r="N188" s="80"/>
      <c r="O188" s="80"/>
      <c r="P188" s="80"/>
      <c r="Q188" s="80"/>
      <c r="R188" s="80"/>
      <c r="S188" s="80"/>
      <c r="T188" s="80"/>
      <c r="U188" s="80"/>
      <c r="V188" s="80"/>
      <c r="W188" s="80"/>
      <c r="X188" s="80"/>
      <c r="Y188" s="80"/>
      <c r="Z188" s="80"/>
    </row>
    <row r="189" spans="1:26" ht="15.75" customHeight="1">
      <c r="A189" s="92"/>
      <c r="B189" s="92"/>
      <c r="C189" s="92"/>
      <c r="D189" s="92"/>
      <c r="E189" s="92"/>
      <c r="F189" s="92"/>
      <c r="G189" s="80"/>
      <c r="H189" s="80"/>
      <c r="I189" s="80"/>
      <c r="J189" s="80"/>
      <c r="K189" s="80"/>
      <c r="L189" s="80"/>
      <c r="M189" s="80"/>
      <c r="N189" s="80"/>
      <c r="O189" s="80"/>
      <c r="P189" s="80"/>
      <c r="Q189" s="80"/>
      <c r="R189" s="80"/>
      <c r="S189" s="80"/>
      <c r="T189" s="80"/>
      <c r="U189" s="80"/>
      <c r="V189" s="80"/>
      <c r="W189" s="80"/>
      <c r="X189" s="80"/>
      <c r="Y189" s="80"/>
      <c r="Z189" s="80"/>
    </row>
    <row r="190" spans="1:26" ht="15.75" customHeight="1">
      <c r="A190" s="92"/>
      <c r="B190" s="92"/>
      <c r="C190" s="92"/>
      <c r="D190" s="92"/>
      <c r="E190" s="92"/>
      <c r="F190" s="92"/>
      <c r="G190" s="80"/>
      <c r="H190" s="80"/>
      <c r="I190" s="80"/>
      <c r="J190" s="80"/>
      <c r="K190" s="80"/>
      <c r="L190" s="80"/>
      <c r="M190" s="80"/>
      <c r="N190" s="80"/>
      <c r="O190" s="80"/>
      <c r="P190" s="80"/>
      <c r="Q190" s="80"/>
      <c r="R190" s="80"/>
      <c r="S190" s="80"/>
      <c r="T190" s="80"/>
      <c r="U190" s="80"/>
      <c r="V190" s="80"/>
      <c r="W190" s="80"/>
      <c r="X190" s="80"/>
      <c r="Y190" s="80"/>
      <c r="Z190" s="80"/>
    </row>
    <row r="191" spans="1:26" ht="15.75" customHeight="1">
      <c r="A191" s="92"/>
      <c r="B191" s="92"/>
      <c r="C191" s="92"/>
      <c r="D191" s="92"/>
      <c r="E191" s="92"/>
      <c r="F191" s="92"/>
      <c r="G191" s="80"/>
      <c r="H191" s="80"/>
      <c r="I191" s="80"/>
      <c r="J191" s="80"/>
      <c r="K191" s="80"/>
      <c r="L191" s="80"/>
      <c r="M191" s="80"/>
      <c r="N191" s="80"/>
      <c r="O191" s="80"/>
      <c r="P191" s="80"/>
      <c r="Q191" s="80"/>
      <c r="R191" s="80"/>
      <c r="S191" s="80"/>
      <c r="T191" s="80"/>
      <c r="U191" s="80"/>
      <c r="V191" s="80"/>
      <c r="W191" s="80"/>
      <c r="X191" s="80"/>
      <c r="Y191" s="80"/>
      <c r="Z191" s="80"/>
    </row>
    <row r="192" spans="1:26" ht="15.75" customHeight="1">
      <c r="A192" s="92"/>
      <c r="B192" s="92"/>
      <c r="C192" s="92"/>
      <c r="D192" s="92"/>
      <c r="E192" s="92"/>
      <c r="F192" s="92"/>
      <c r="G192" s="80"/>
      <c r="H192" s="80"/>
      <c r="I192" s="80"/>
      <c r="J192" s="80"/>
      <c r="K192" s="80"/>
      <c r="L192" s="80"/>
      <c r="M192" s="80"/>
      <c r="N192" s="80"/>
      <c r="O192" s="80"/>
      <c r="P192" s="80"/>
      <c r="Q192" s="80"/>
      <c r="R192" s="80"/>
      <c r="S192" s="80"/>
      <c r="T192" s="80"/>
      <c r="U192" s="80"/>
      <c r="V192" s="80"/>
      <c r="W192" s="80"/>
      <c r="X192" s="80"/>
      <c r="Y192" s="80"/>
      <c r="Z192" s="80"/>
    </row>
    <row r="193" spans="1:26" ht="15.75" customHeight="1">
      <c r="A193" s="92"/>
      <c r="B193" s="92"/>
      <c r="C193" s="92"/>
      <c r="D193" s="92"/>
      <c r="E193" s="92"/>
      <c r="F193" s="92"/>
      <c r="G193" s="80"/>
      <c r="H193" s="80"/>
      <c r="I193" s="80"/>
      <c r="J193" s="80"/>
      <c r="K193" s="80"/>
      <c r="L193" s="80"/>
      <c r="M193" s="80"/>
      <c r="N193" s="80"/>
      <c r="O193" s="80"/>
      <c r="P193" s="80"/>
      <c r="Q193" s="80"/>
      <c r="R193" s="80"/>
      <c r="S193" s="80"/>
      <c r="T193" s="80"/>
      <c r="U193" s="80"/>
      <c r="V193" s="80"/>
      <c r="W193" s="80"/>
      <c r="X193" s="80"/>
      <c r="Y193" s="80"/>
      <c r="Z193" s="80"/>
    </row>
    <row r="194" spans="1:26" ht="15.75" customHeight="1">
      <c r="A194" s="92"/>
      <c r="B194" s="92"/>
      <c r="C194" s="92"/>
      <c r="D194" s="92"/>
      <c r="E194" s="92"/>
      <c r="F194" s="92"/>
      <c r="G194" s="80"/>
      <c r="H194" s="80"/>
      <c r="I194" s="80"/>
      <c r="J194" s="80"/>
      <c r="K194" s="80"/>
      <c r="L194" s="80"/>
      <c r="M194" s="80"/>
      <c r="N194" s="80"/>
      <c r="O194" s="80"/>
      <c r="P194" s="80"/>
      <c r="Q194" s="80"/>
      <c r="R194" s="80"/>
      <c r="S194" s="80"/>
      <c r="T194" s="80"/>
      <c r="U194" s="80"/>
      <c r="V194" s="80"/>
      <c r="W194" s="80"/>
      <c r="X194" s="80"/>
      <c r="Y194" s="80"/>
      <c r="Z194" s="80"/>
    </row>
    <row r="195" spans="1:26" ht="15.75" customHeight="1">
      <c r="A195" s="92"/>
      <c r="B195" s="92"/>
      <c r="C195" s="92"/>
      <c r="D195" s="92"/>
      <c r="E195" s="92"/>
      <c r="F195" s="92"/>
      <c r="G195" s="80"/>
      <c r="H195" s="80"/>
      <c r="I195" s="80"/>
      <c r="J195" s="80"/>
      <c r="K195" s="80"/>
      <c r="L195" s="80"/>
      <c r="M195" s="80"/>
      <c r="N195" s="80"/>
      <c r="O195" s="80"/>
      <c r="P195" s="80"/>
      <c r="Q195" s="80"/>
      <c r="R195" s="80"/>
      <c r="S195" s="80"/>
      <c r="T195" s="80"/>
      <c r="U195" s="80"/>
      <c r="V195" s="80"/>
      <c r="W195" s="80"/>
      <c r="X195" s="80"/>
      <c r="Y195" s="80"/>
      <c r="Z195" s="80"/>
    </row>
    <row r="196" spans="1:26" ht="15.75" customHeight="1">
      <c r="A196" s="92"/>
      <c r="B196" s="92"/>
      <c r="C196" s="92"/>
      <c r="D196" s="92"/>
      <c r="E196" s="92"/>
      <c r="F196" s="92"/>
      <c r="G196" s="80"/>
      <c r="H196" s="80"/>
      <c r="I196" s="80"/>
      <c r="J196" s="80"/>
      <c r="K196" s="80"/>
      <c r="L196" s="80"/>
      <c r="M196" s="80"/>
      <c r="N196" s="80"/>
      <c r="O196" s="80"/>
      <c r="P196" s="80"/>
      <c r="Q196" s="80"/>
      <c r="R196" s="80"/>
      <c r="S196" s="80"/>
      <c r="T196" s="80"/>
      <c r="U196" s="80"/>
      <c r="V196" s="80"/>
      <c r="W196" s="80"/>
      <c r="X196" s="80"/>
      <c r="Y196" s="80"/>
      <c r="Z196" s="80"/>
    </row>
    <row r="197" spans="1:26" ht="15.75" customHeight="1">
      <c r="A197" s="92"/>
      <c r="B197" s="92"/>
      <c r="C197" s="92"/>
      <c r="D197" s="92"/>
      <c r="E197" s="92"/>
      <c r="F197" s="92"/>
      <c r="G197" s="80"/>
      <c r="H197" s="80"/>
      <c r="I197" s="80"/>
      <c r="J197" s="80"/>
      <c r="K197" s="80"/>
      <c r="L197" s="80"/>
      <c r="M197" s="80"/>
      <c r="N197" s="80"/>
      <c r="O197" s="80"/>
      <c r="P197" s="80"/>
      <c r="Q197" s="80"/>
      <c r="R197" s="80"/>
      <c r="S197" s="80"/>
      <c r="T197" s="80"/>
      <c r="U197" s="80"/>
      <c r="V197" s="80"/>
      <c r="W197" s="80"/>
      <c r="X197" s="80"/>
      <c r="Y197" s="80"/>
      <c r="Z197" s="80"/>
    </row>
    <row r="198" spans="1:26" ht="15.75" customHeight="1">
      <c r="A198" s="92"/>
      <c r="B198" s="92"/>
      <c r="C198" s="92"/>
      <c r="D198" s="92"/>
      <c r="E198" s="92"/>
      <c r="F198" s="92"/>
      <c r="G198" s="80"/>
      <c r="H198" s="80"/>
      <c r="I198" s="80"/>
      <c r="J198" s="80"/>
      <c r="K198" s="80"/>
      <c r="L198" s="80"/>
      <c r="M198" s="80"/>
      <c r="N198" s="80"/>
      <c r="O198" s="80"/>
      <c r="P198" s="80"/>
      <c r="Q198" s="80"/>
      <c r="R198" s="80"/>
      <c r="S198" s="80"/>
      <c r="T198" s="80"/>
      <c r="U198" s="80"/>
      <c r="V198" s="80"/>
      <c r="W198" s="80"/>
      <c r="X198" s="80"/>
      <c r="Y198" s="80"/>
      <c r="Z198" s="80"/>
    </row>
    <row r="199" spans="1:26" ht="15.75" customHeight="1">
      <c r="A199" s="92"/>
      <c r="B199" s="92"/>
      <c r="C199" s="92"/>
      <c r="D199" s="92"/>
      <c r="E199" s="92"/>
      <c r="F199" s="92"/>
      <c r="G199" s="80"/>
      <c r="H199" s="80"/>
      <c r="I199" s="80"/>
      <c r="J199" s="80"/>
      <c r="K199" s="80"/>
      <c r="L199" s="80"/>
      <c r="M199" s="80"/>
      <c r="N199" s="80"/>
      <c r="O199" s="80"/>
      <c r="P199" s="80"/>
      <c r="Q199" s="80"/>
      <c r="R199" s="80"/>
      <c r="S199" s="80"/>
      <c r="T199" s="80"/>
      <c r="U199" s="80"/>
      <c r="V199" s="80"/>
      <c r="W199" s="80"/>
      <c r="X199" s="80"/>
      <c r="Y199" s="80"/>
      <c r="Z199" s="80"/>
    </row>
    <row r="200" spans="1:26" ht="15.75" customHeight="1">
      <c r="A200" s="92"/>
      <c r="B200" s="92"/>
      <c r="C200" s="92"/>
      <c r="D200" s="92"/>
      <c r="E200" s="92"/>
      <c r="F200" s="92"/>
      <c r="G200" s="80"/>
      <c r="H200" s="80"/>
      <c r="I200" s="80"/>
      <c r="J200" s="80"/>
      <c r="K200" s="80"/>
      <c r="L200" s="80"/>
      <c r="M200" s="80"/>
      <c r="N200" s="80"/>
      <c r="O200" s="80"/>
      <c r="P200" s="80"/>
      <c r="Q200" s="80"/>
      <c r="R200" s="80"/>
      <c r="S200" s="80"/>
      <c r="T200" s="80"/>
      <c r="U200" s="80"/>
      <c r="V200" s="80"/>
      <c r="W200" s="80"/>
      <c r="X200" s="80"/>
      <c r="Y200" s="80"/>
      <c r="Z200" s="80"/>
    </row>
    <row r="201" spans="1:26" ht="15.75" customHeight="1">
      <c r="A201" s="92"/>
      <c r="B201" s="92"/>
      <c r="C201" s="92"/>
      <c r="D201" s="92"/>
      <c r="E201" s="92"/>
      <c r="F201" s="92"/>
      <c r="G201" s="80"/>
      <c r="H201" s="80"/>
      <c r="I201" s="80"/>
      <c r="J201" s="80"/>
      <c r="K201" s="80"/>
      <c r="L201" s="80"/>
      <c r="M201" s="80"/>
      <c r="N201" s="80"/>
      <c r="O201" s="80"/>
      <c r="P201" s="80"/>
      <c r="Q201" s="80"/>
      <c r="R201" s="80"/>
      <c r="S201" s="80"/>
      <c r="T201" s="80"/>
      <c r="U201" s="80"/>
      <c r="V201" s="80"/>
      <c r="W201" s="80"/>
      <c r="X201" s="80"/>
      <c r="Y201" s="80"/>
      <c r="Z201" s="80"/>
    </row>
    <row r="202" spans="1:26" ht="15.75" customHeight="1">
      <c r="A202" s="92"/>
      <c r="B202" s="92"/>
      <c r="C202" s="92"/>
      <c r="D202" s="92"/>
      <c r="E202" s="92"/>
      <c r="F202" s="92"/>
      <c r="G202" s="80"/>
      <c r="H202" s="80"/>
      <c r="I202" s="80"/>
      <c r="J202" s="80"/>
      <c r="K202" s="80"/>
      <c r="L202" s="80"/>
      <c r="M202" s="80"/>
      <c r="N202" s="80"/>
      <c r="O202" s="80"/>
      <c r="P202" s="80"/>
      <c r="Q202" s="80"/>
      <c r="R202" s="80"/>
      <c r="S202" s="80"/>
      <c r="T202" s="80"/>
      <c r="U202" s="80"/>
      <c r="V202" s="80"/>
      <c r="W202" s="80"/>
      <c r="X202" s="80"/>
      <c r="Y202" s="80"/>
      <c r="Z202" s="80"/>
    </row>
    <row r="203" spans="1:26" ht="15.75" customHeight="1">
      <c r="A203" s="92"/>
      <c r="B203" s="92"/>
      <c r="C203" s="92"/>
      <c r="D203" s="92"/>
      <c r="E203" s="92"/>
      <c r="F203" s="92"/>
      <c r="G203" s="80"/>
      <c r="H203" s="80"/>
      <c r="I203" s="80"/>
      <c r="J203" s="80"/>
      <c r="K203" s="80"/>
      <c r="L203" s="80"/>
      <c r="M203" s="80"/>
      <c r="N203" s="80"/>
      <c r="O203" s="80"/>
      <c r="P203" s="80"/>
      <c r="Q203" s="80"/>
      <c r="R203" s="80"/>
      <c r="S203" s="80"/>
      <c r="T203" s="80"/>
      <c r="U203" s="80"/>
      <c r="V203" s="80"/>
      <c r="W203" s="80"/>
      <c r="X203" s="80"/>
      <c r="Y203" s="80"/>
      <c r="Z203" s="80"/>
    </row>
    <row r="204" spans="1:26" ht="15.75" customHeight="1">
      <c r="A204" s="92"/>
      <c r="B204" s="92"/>
      <c r="C204" s="92"/>
      <c r="D204" s="92"/>
      <c r="E204" s="92"/>
      <c r="F204" s="92"/>
      <c r="G204" s="80"/>
      <c r="H204" s="80"/>
      <c r="I204" s="80"/>
      <c r="J204" s="80"/>
      <c r="K204" s="80"/>
      <c r="L204" s="80"/>
      <c r="M204" s="80"/>
      <c r="N204" s="80"/>
      <c r="O204" s="80"/>
      <c r="P204" s="80"/>
      <c r="Q204" s="80"/>
      <c r="R204" s="80"/>
      <c r="S204" s="80"/>
      <c r="T204" s="80"/>
      <c r="U204" s="80"/>
      <c r="V204" s="80"/>
      <c r="W204" s="80"/>
      <c r="X204" s="80"/>
      <c r="Y204" s="80"/>
      <c r="Z204" s="80"/>
    </row>
    <row r="205" spans="1:26" ht="15.75" customHeight="1">
      <c r="A205" s="92"/>
      <c r="B205" s="92"/>
      <c r="C205" s="92"/>
      <c r="D205" s="92"/>
      <c r="E205" s="92"/>
      <c r="F205" s="92"/>
      <c r="G205" s="80"/>
      <c r="H205" s="80"/>
      <c r="I205" s="80"/>
      <c r="J205" s="80"/>
      <c r="K205" s="80"/>
      <c r="L205" s="80"/>
      <c r="M205" s="80"/>
      <c r="N205" s="80"/>
      <c r="O205" s="80"/>
      <c r="P205" s="80"/>
      <c r="Q205" s="80"/>
      <c r="R205" s="80"/>
      <c r="S205" s="80"/>
      <c r="T205" s="80"/>
      <c r="U205" s="80"/>
      <c r="V205" s="80"/>
      <c r="W205" s="80"/>
      <c r="X205" s="80"/>
      <c r="Y205" s="80"/>
      <c r="Z205" s="80"/>
    </row>
    <row r="206" spans="1:26" ht="15.75" customHeight="1">
      <c r="A206" s="92"/>
      <c r="B206" s="92"/>
      <c r="C206" s="92"/>
      <c r="D206" s="92"/>
      <c r="E206" s="92"/>
      <c r="F206" s="92"/>
      <c r="G206" s="80"/>
      <c r="H206" s="80"/>
      <c r="I206" s="80"/>
      <c r="J206" s="80"/>
      <c r="K206" s="80"/>
      <c r="L206" s="80"/>
      <c r="M206" s="80"/>
      <c r="N206" s="80"/>
      <c r="O206" s="80"/>
      <c r="P206" s="80"/>
      <c r="Q206" s="80"/>
      <c r="R206" s="80"/>
      <c r="S206" s="80"/>
      <c r="T206" s="80"/>
      <c r="U206" s="80"/>
      <c r="V206" s="80"/>
      <c r="W206" s="80"/>
      <c r="X206" s="80"/>
      <c r="Y206" s="80"/>
      <c r="Z206" s="80"/>
    </row>
    <row r="207" spans="1:26" ht="15.75" customHeight="1">
      <c r="A207" s="92"/>
      <c r="B207" s="92"/>
      <c r="C207" s="92"/>
      <c r="D207" s="92"/>
      <c r="E207" s="92"/>
      <c r="F207" s="92"/>
      <c r="G207" s="80"/>
      <c r="H207" s="80"/>
      <c r="I207" s="80"/>
      <c r="J207" s="80"/>
      <c r="K207" s="80"/>
      <c r="L207" s="80"/>
      <c r="M207" s="80"/>
      <c r="N207" s="80"/>
      <c r="O207" s="80"/>
      <c r="P207" s="80"/>
      <c r="Q207" s="80"/>
      <c r="R207" s="80"/>
      <c r="S207" s="80"/>
      <c r="T207" s="80"/>
      <c r="U207" s="80"/>
      <c r="V207" s="80"/>
      <c r="W207" s="80"/>
      <c r="X207" s="80"/>
      <c r="Y207" s="80"/>
      <c r="Z207" s="80"/>
    </row>
    <row r="208" spans="1:26" ht="15.75" customHeight="1">
      <c r="A208" s="92"/>
      <c r="B208" s="92"/>
      <c r="C208" s="92"/>
      <c r="D208" s="92"/>
      <c r="E208" s="92"/>
      <c r="F208" s="92"/>
      <c r="G208" s="80"/>
      <c r="H208" s="80"/>
      <c r="I208" s="80"/>
      <c r="J208" s="80"/>
      <c r="K208" s="80"/>
      <c r="L208" s="80"/>
      <c r="M208" s="80"/>
      <c r="N208" s="80"/>
      <c r="O208" s="80"/>
      <c r="P208" s="80"/>
      <c r="Q208" s="80"/>
      <c r="R208" s="80"/>
      <c r="S208" s="80"/>
      <c r="T208" s="80"/>
      <c r="U208" s="80"/>
      <c r="V208" s="80"/>
      <c r="W208" s="80"/>
      <c r="X208" s="80"/>
      <c r="Y208" s="80"/>
      <c r="Z208" s="80"/>
    </row>
    <row r="209" spans="1:26" ht="15.75" customHeight="1">
      <c r="A209" s="92"/>
      <c r="B209" s="92"/>
      <c r="C209" s="92"/>
      <c r="D209" s="92"/>
      <c r="E209" s="92"/>
      <c r="F209" s="92"/>
      <c r="G209" s="80"/>
      <c r="H209" s="80"/>
      <c r="I209" s="80"/>
      <c r="J209" s="80"/>
      <c r="K209" s="80"/>
      <c r="L209" s="80"/>
      <c r="M209" s="80"/>
      <c r="N209" s="80"/>
      <c r="O209" s="80"/>
      <c r="P209" s="80"/>
      <c r="Q209" s="80"/>
      <c r="R209" s="80"/>
      <c r="S209" s="80"/>
      <c r="T209" s="80"/>
      <c r="U209" s="80"/>
      <c r="V209" s="80"/>
      <c r="W209" s="80"/>
      <c r="X209" s="80"/>
      <c r="Y209" s="80"/>
      <c r="Z209" s="80"/>
    </row>
    <row r="210" spans="1:26" ht="15.75" customHeight="1">
      <c r="A210" s="92"/>
      <c r="B210" s="92"/>
      <c r="C210" s="92"/>
      <c r="D210" s="92"/>
      <c r="E210" s="92"/>
      <c r="F210" s="92"/>
      <c r="G210" s="80"/>
      <c r="H210" s="80"/>
      <c r="I210" s="80"/>
      <c r="J210" s="80"/>
      <c r="K210" s="80"/>
      <c r="L210" s="80"/>
      <c r="M210" s="80"/>
      <c r="N210" s="80"/>
      <c r="O210" s="80"/>
      <c r="P210" s="80"/>
      <c r="Q210" s="80"/>
      <c r="R210" s="80"/>
      <c r="S210" s="80"/>
      <c r="T210" s="80"/>
      <c r="U210" s="80"/>
      <c r="V210" s="80"/>
      <c r="W210" s="80"/>
      <c r="X210" s="80"/>
      <c r="Y210" s="80"/>
      <c r="Z210" s="80"/>
    </row>
    <row r="211" spans="1:26" ht="15.75" customHeight="1">
      <c r="A211" s="92"/>
      <c r="B211" s="92"/>
      <c r="C211" s="92"/>
      <c r="D211" s="92"/>
      <c r="E211" s="92"/>
      <c r="F211" s="92"/>
      <c r="G211" s="80"/>
      <c r="H211" s="80"/>
      <c r="I211" s="80"/>
      <c r="J211" s="80"/>
      <c r="K211" s="80"/>
      <c r="L211" s="80"/>
      <c r="M211" s="80"/>
      <c r="N211" s="80"/>
      <c r="O211" s="80"/>
      <c r="P211" s="80"/>
      <c r="Q211" s="80"/>
      <c r="R211" s="80"/>
      <c r="S211" s="80"/>
      <c r="T211" s="80"/>
      <c r="U211" s="80"/>
      <c r="V211" s="80"/>
      <c r="W211" s="80"/>
      <c r="X211" s="80"/>
      <c r="Y211" s="80"/>
      <c r="Z211" s="80"/>
    </row>
    <row r="212" spans="1:26" ht="15.75" customHeight="1">
      <c r="A212" s="92"/>
      <c r="B212" s="92"/>
      <c r="C212" s="92"/>
      <c r="D212" s="92"/>
      <c r="E212" s="92"/>
      <c r="F212" s="92"/>
      <c r="G212" s="80"/>
      <c r="H212" s="80"/>
      <c r="I212" s="80"/>
      <c r="J212" s="80"/>
      <c r="K212" s="80"/>
      <c r="L212" s="80"/>
      <c r="M212" s="80"/>
      <c r="N212" s="80"/>
      <c r="O212" s="80"/>
      <c r="P212" s="80"/>
      <c r="Q212" s="80"/>
      <c r="R212" s="80"/>
      <c r="S212" s="80"/>
      <c r="T212" s="80"/>
      <c r="U212" s="80"/>
      <c r="V212" s="80"/>
      <c r="W212" s="80"/>
      <c r="X212" s="80"/>
      <c r="Y212" s="80"/>
      <c r="Z212" s="80"/>
    </row>
    <row r="213" spans="1:26" ht="15.75" customHeight="1">
      <c r="A213" s="92"/>
      <c r="B213" s="92"/>
      <c r="C213" s="92"/>
      <c r="D213" s="92"/>
      <c r="E213" s="92"/>
      <c r="F213" s="92"/>
      <c r="G213" s="80"/>
      <c r="H213" s="80"/>
      <c r="I213" s="80"/>
      <c r="J213" s="80"/>
      <c r="K213" s="80"/>
      <c r="L213" s="80"/>
      <c r="M213" s="80"/>
      <c r="N213" s="80"/>
      <c r="O213" s="80"/>
      <c r="P213" s="80"/>
      <c r="Q213" s="80"/>
      <c r="R213" s="80"/>
      <c r="S213" s="80"/>
      <c r="T213" s="80"/>
      <c r="U213" s="80"/>
      <c r="V213" s="80"/>
      <c r="W213" s="80"/>
      <c r="X213" s="80"/>
      <c r="Y213" s="80"/>
      <c r="Z213" s="80"/>
    </row>
    <row r="214" spans="1:26" ht="15.75" customHeight="1">
      <c r="A214" s="92"/>
      <c r="B214" s="92"/>
      <c r="C214" s="92"/>
      <c r="D214" s="92"/>
      <c r="E214" s="92"/>
      <c r="F214" s="92"/>
      <c r="G214" s="80"/>
      <c r="H214" s="80"/>
      <c r="I214" s="80"/>
      <c r="J214" s="80"/>
      <c r="K214" s="80"/>
      <c r="L214" s="80"/>
      <c r="M214" s="80"/>
      <c r="N214" s="80"/>
      <c r="O214" s="80"/>
      <c r="P214" s="80"/>
      <c r="Q214" s="80"/>
      <c r="R214" s="80"/>
      <c r="S214" s="80"/>
      <c r="T214" s="80"/>
      <c r="U214" s="80"/>
      <c r="V214" s="80"/>
      <c r="W214" s="80"/>
      <c r="X214" s="80"/>
      <c r="Y214" s="80"/>
      <c r="Z214" s="80"/>
    </row>
    <row r="215" spans="1:26" ht="15.75" customHeight="1">
      <c r="A215" s="92"/>
      <c r="B215" s="92"/>
      <c r="C215" s="92"/>
      <c r="D215" s="92"/>
      <c r="E215" s="92"/>
      <c r="F215" s="92"/>
      <c r="G215" s="80"/>
      <c r="H215" s="80"/>
      <c r="I215" s="80"/>
      <c r="J215" s="80"/>
      <c r="K215" s="80"/>
      <c r="L215" s="80"/>
      <c r="M215" s="80"/>
      <c r="N215" s="80"/>
      <c r="O215" s="80"/>
      <c r="P215" s="80"/>
      <c r="Q215" s="80"/>
      <c r="R215" s="80"/>
      <c r="S215" s="80"/>
      <c r="T215" s="80"/>
      <c r="U215" s="80"/>
      <c r="V215" s="80"/>
      <c r="W215" s="80"/>
      <c r="X215" s="80"/>
      <c r="Y215" s="80"/>
      <c r="Z215" s="80"/>
    </row>
    <row r="216" spans="1:26" ht="15.75" customHeight="1">
      <c r="A216" s="92"/>
      <c r="B216" s="92"/>
      <c r="C216" s="92"/>
      <c r="D216" s="92"/>
      <c r="E216" s="92"/>
      <c r="F216" s="92"/>
      <c r="G216" s="80"/>
      <c r="H216" s="80"/>
      <c r="I216" s="80"/>
      <c r="J216" s="80"/>
      <c r="K216" s="80"/>
      <c r="L216" s="80"/>
      <c r="M216" s="80"/>
      <c r="N216" s="80"/>
      <c r="O216" s="80"/>
      <c r="P216" s="80"/>
      <c r="Q216" s="80"/>
      <c r="R216" s="80"/>
      <c r="S216" s="80"/>
      <c r="T216" s="80"/>
      <c r="U216" s="80"/>
      <c r="V216" s="80"/>
      <c r="W216" s="80"/>
      <c r="X216" s="80"/>
      <c r="Y216" s="80"/>
      <c r="Z216" s="80"/>
    </row>
    <row r="217" spans="1:26" ht="15.75" customHeight="1">
      <c r="A217" s="92"/>
      <c r="B217" s="92"/>
      <c r="C217" s="92"/>
      <c r="D217" s="92"/>
      <c r="E217" s="92"/>
      <c r="F217" s="92"/>
      <c r="G217" s="80"/>
      <c r="H217" s="80"/>
      <c r="I217" s="80"/>
      <c r="J217" s="80"/>
      <c r="K217" s="80"/>
      <c r="L217" s="80"/>
      <c r="M217" s="80"/>
      <c r="N217" s="80"/>
      <c r="O217" s="80"/>
      <c r="P217" s="80"/>
      <c r="Q217" s="80"/>
      <c r="R217" s="80"/>
      <c r="S217" s="80"/>
      <c r="T217" s="80"/>
      <c r="U217" s="80"/>
      <c r="V217" s="80"/>
      <c r="W217" s="80"/>
      <c r="X217" s="80"/>
      <c r="Y217" s="80"/>
      <c r="Z217" s="80"/>
    </row>
    <row r="218" spans="1:26" ht="15.75" customHeight="1">
      <c r="A218" s="92"/>
      <c r="B218" s="92"/>
      <c r="C218" s="92"/>
      <c r="D218" s="92"/>
      <c r="E218" s="92"/>
      <c r="F218" s="92"/>
      <c r="G218" s="80"/>
      <c r="H218" s="80"/>
      <c r="I218" s="80"/>
      <c r="J218" s="80"/>
      <c r="K218" s="80"/>
      <c r="L218" s="80"/>
      <c r="M218" s="80"/>
      <c r="N218" s="80"/>
      <c r="O218" s="80"/>
      <c r="P218" s="80"/>
      <c r="Q218" s="80"/>
      <c r="R218" s="80"/>
      <c r="S218" s="80"/>
      <c r="T218" s="80"/>
      <c r="U218" s="80"/>
      <c r="V218" s="80"/>
      <c r="W218" s="80"/>
      <c r="X218" s="80"/>
      <c r="Y218" s="80"/>
      <c r="Z218" s="80"/>
    </row>
    <row r="219" spans="1:26" ht="15.75" customHeight="1">
      <c r="A219" s="92"/>
      <c r="B219" s="92"/>
      <c r="C219" s="92"/>
      <c r="D219" s="92"/>
      <c r="E219" s="92"/>
      <c r="F219" s="92"/>
      <c r="G219" s="80"/>
      <c r="H219" s="80"/>
      <c r="I219" s="80"/>
      <c r="J219" s="80"/>
      <c r="K219" s="80"/>
      <c r="L219" s="80"/>
      <c r="M219" s="80"/>
      <c r="N219" s="80"/>
      <c r="O219" s="80"/>
      <c r="P219" s="80"/>
      <c r="Q219" s="80"/>
      <c r="R219" s="80"/>
      <c r="S219" s="80"/>
      <c r="T219" s="80"/>
      <c r="U219" s="80"/>
      <c r="V219" s="80"/>
      <c r="W219" s="80"/>
      <c r="X219" s="80"/>
      <c r="Y219" s="80"/>
      <c r="Z219" s="80"/>
    </row>
    <row r="220" spans="1:26" ht="15.75" customHeight="1">
      <c r="A220" s="92"/>
      <c r="B220" s="92"/>
      <c r="C220" s="92"/>
      <c r="D220" s="92"/>
      <c r="E220" s="92"/>
      <c r="F220" s="92"/>
      <c r="G220" s="80"/>
      <c r="H220" s="80"/>
      <c r="I220" s="80"/>
      <c r="J220" s="80"/>
      <c r="K220" s="80"/>
      <c r="L220" s="80"/>
      <c r="M220" s="80"/>
      <c r="N220" s="80"/>
      <c r="O220" s="80"/>
      <c r="P220" s="80"/>
      <c r="Q220" s="80"/>
      <c r="R220" s="80"/>
      <c r="S220" s="80"/>
      <c r="T220" s="80"/>
      <c r="U220" s="80"/>
      <c r="V220" s="80"/>
      <c r="W220" s="80"/>
      <c r="X220" s="80"/>
      <c r="Y220" s="80"/>
      <c r="Z220" s="80"/>
    </row>
    <row r="221" spans="1:26" ht="15.75" customHeight="1">
      <c r="A221" s="92"/>
      <c r="B221" s="92"/>
      <c r="C221" s="92"/>
      <c r="D221" s="92"/>
      <c r="E221" s="92"/>
      <c r="F221" s="92"/>
      <c r="G221" s="80"/>
      <c r="H221" s="80"/>
      <c r="I221" s="80"/>
      <c r="J221" s="80"/>
      <c r="K221" s="80"/>
      <c r="L221" s="80"/>
      <c r="M221" s="80"/>
      <c r="N221" s="80"/>
      <c r="O221" s="80"/>
      <c r="P221" s="80"/>
      <c r="Q221" s="80"/>
      <c r="R221" s="80"/>
      <c r="S221" s="80"/>
      <c r="T221" s="80"/>
      <c r="U221" s="80"/>
      <c r="V221" s="80"/>
      <c r="W221" s="80"/>
      <c r="X221" s="80"/>
      <c r="Y221" s="80"/>
      <c r="Z221" s="80"/>
    </row>
    <row r="222" spans="1:26" ht="15.75" customHeight="1">
      <c r="A222" s="92"/>
      <c r="B222" s="92"/>
      <c r="C222" s="92"/>
      <c r="D222" s="92"/>
      <c r="E222" s="92"/>
      <c r="F222" s="92"/>
      <c r="G222" s="80"/>
      <c r="H222" s="80"/>
      <c r="I222" s="80"/>
      <c r="J222" s="80"/>
      <c r="K222" s="80"/>
      <c r="L222" s="80"/>
      <c r="M222" s="80"/>
      <c r="N222" s="80"/>
      <c r="O222" s="80"/>
      <c r="P222" s="80"/>
      <c r="Q222" s="80"/>
      <c r="R222" s="80"/>
      <c r="S222" s="80"/>
      <c r="T222" s="80"/>
      <c r="U222" s="80"/>
      <c r="V222" s="80"/>
      <c r="W222" s="80"/>
      <c r="X222" s="80"/>
      <c r="Y222" s="80"/>
      <c r="Z222" s="80"/>
    </row>
    <row r="223" spans="1:26" ht="15.75" customHeight="1">
      <c r="A223" s="92"/>
      <c r="B223" s="92"/>
      <c r="C223" s="92"/>
      <c r="D223" s="92"/>
      <c r="E223" s="92"/>
      <c r="F223" s="92"/>
      <c r="G223" s="80"/>
      <c r="H223" s="80"/>
      <c r="I223" s="80"/>
      <c r="J223" s="80"/>
      <c r="K223" s="80"/>
      <c r="L223" s="80"/>
      <c r="M223" s="80"/>
      <c r="N223" s="80"/>
      <c r="O223" s="80"/>
      <c r="P223" s="80"/>
      <c r="Q223" s="80"/>
      <c r="R223" s="80"/>
      <c r="S223" s="80"/>
      <c r="T223" s="80"/>
      <c r="U223" s="80"/>
      <c r="V223" s="80"/>
      <c r="W223" s="80"/>
      <c r="X223" s="80"/>
      <c r="Y223" s="80"/>
      <c r="Z223" s="80"/>
    </row>
    <row r="224" spans="1:26" ht="15.75" customHeight="1">
      <c r="A224" s="92"/>
      <c r="B224" s="92"/>
      <c r="C224" s="92"/>
      <c r="D224" s="92"/>
      <c r="E224" s="92"/>
      <c r="F224" s="92"/>
      <c r="G224" s="80"/>
      <c r="H224" s="80"/>
      <c r="I224" s="80"/>
      <c r="J224" s="80"/>
      <c r="K224" s="80"/>
      <c r="L224" s="80"/>
      <c r="M224" s="80"/>
      <c r="N224" s="80"/>
      <c r="O224" s="80"/>
      <c r="P224" s="80"/>
      <c r="Q224" s="80"/>
      <c r="R224" s="80"/>
      <c r="S224" s="80"/>
      <c r="T224" s="80"/>
      <c r="U224" s="80"/>
      <c r="V224" s="80"/>
      <c r="W224" s="80"/>
      <c r="X224" s="80"/>
      <c r="Y224" s="80"/>
      <c r="Z224" s="80"/>
    </row>
    <row r="225" spans="1:26" ht="15.75" customHeight="1">
      <c r="A225" s="92"/>
      <c r="B225" s="92"/>
      <c r="C225" s="92"/>
      <c r="D225" s="92"/>
      <c r="E225" s="92"/>
      <c r="F225" s="92"/>
      <c r="G225" s="80"/>
      <c r="H225" s="80"/>
      <c r="I225" s="80"/>
      <c r="J225" s="80"/>
      <c r="K225" s="80"/>
      <c r="L225" s="80"/>
      <c r="M225" s="80"/>
      <c r="N225" s="80"/>
      <c r="O225" s="80"/>
      <c r="P225" s="80"/>
      <c r="Q225" s="80"/>
      <c r="R225" s="80"/>
      <c r="S225" s="80"/>
      <c r="T225" s="80"/>
      <c r="U225" s="80"/>
      <c r="V225" s="80"/>
      <c r="W225" s="80"/>
      <c r="X225" s="80"/>
      <c r="Y225" s="80"/>
      <c r="Z225" s="80"/>
    </row>
    <row r="226" spans="1:26" ht="15.75" customHeight="1">
      <c r="A226" s="92"/>
      <c r="B226" s="92"/>
      <c r="C226" s="92"/>
      <c r="D226" s="92"/>
      <c r="E226" s="92"/>
      <c r="F226" s="92"/>
      <c r="G226" s="80"/>
      <c r="H226" s="80"/>
      <c r="I226" s="80"/>
      <c r="J226" s="80"/>
      <c r="K226" s="80"/>
      <c r="L226" s="80"/>
      <c r="M226" s="80"/>
      <c r="N226" s="80"/>
      <c r="O226" s="80"/>
      <c r="P226" s="80"/>
      <c r="Q226" s="80"/>
      <c r="R226" s="80"/>
      <c r="S226" s="80"/>
      <c r="T226" s="80"/>
      <c r="U226" s="80"/>
      <c r="V226" s="80"/>
      <c r="W226" s="80"/>
      <c r="X226" s="80"/>
      <c r="Y226" s="80"/>
      <c r="Z226" s="80"/>
    </row>
    <row r="227" spans="1:26" ht="15.75" customHeight="1">
      <c r="A227" s="92"/>
      <c r="B227" s="92"/>
      <c r="C227" s="92"/>
      <c r="D227" s="92"/>
      <c r="E227" s="92"/>
      <c r="F227" s="92"/>
      <c r="G227" s="80"/>
      <c r="H227" s="80"/>
      <c r="I227" s="80"/>
      <c r="J227" s="80"/>
      <c r="K227" s="80"/>
      <c r="L227" s="80"/>
      <c r="M227" s="80"/>
      <c r="N227" s="80"/>
      <c r="O227" s="80"/>
      <c r="P227" s="80"/>
      <c r="Q227" s="80"/>
      <c r="R227" s="80"/>
      <c r="S227" s="80"/>
      <c r="T227" s="80"/>
      <c r="U227" s="80"/>
      <c r="V227" s="80"/>
      <c r="W227" s="80"/>
      <c r="X227" s="80"/>
      <c r="Y227" s="80"/>
      <c r="Z227" s="80"/>
    </row>
    <row r="228" spans="1:26" ht="15.75" customHeight="1">
      <c r="A228" s="92"/>
      <c r="B228" s="92"/>
      <c r="C228" s="92"/>
      <c r="D228" s="92"/>
      <c r="E228" s="92"/>
      <c r="F228" s="92"/>
      <c r="G228" s="80"/>
      <c r="H228" s="80"/>
      <c r="I228" s="80"/>
      <c r="J228" s="80"/>
      <c r="K228" s="80"/>
      <c r="L228" s="80"/>
      <c r="M228" s="80"/>
      <c r="N228" s="80"/>
      <c r="O228" s="80"/>
      <c r="P228" s="80"/>
      <c r="Q228" s="80"/>
      <c r="R228" s="80"/>
      <c r="S228" s="80"/>
      <c r="T228" s="80"/>
      <c r="U228" s="80"/>
      <c r="V228" s="80"/>
      <c r="W228" s="80"/>
      <c r="X228" s="80"/>
      <c r="Y228" s="80"/>
      <c r="Z228" s="80"/>
    </row>
    <row r="229" spans="1:26" ht="15.75" customHeight="1">
      <c r="A229" s="92"/>
      <c r="B229" s="92"/>
      <c r="C229" s="92"/>
      <c r="D229" s="92"/>
      <c r="E229" s="92"/>
      <c r="F229" s="92"/>
      <c r="G229" s="80"/>
      <c r="H229" s="80"/>
      <c r="I229" s="80"/>
      <c r="J229" s="80"/>
      <c r="K229" s="80"/>
      <c r="L229" s="80"/>
      <c r="M229" s="80"/>
      <c r="N229" s="80"/>
      <c r="O229" s="80"/>
      <c r="P229" s="80"/>
      <c r="Q229" s="80"/>
      <c r="R229" s="80"/>
      <c r="S229" s="80"/>
      <c r="T229" s="80"/>
      <c r="U229" s="80"/>
      <c r="V229" s="80"/>
      <c r="W229" s="80"/>
      <c r="X229" s="80"/>
      <c r="Y229" s="80"/>
      <c r="Z229" s="80"/>
    </row>
    <row r="230" spans="1:26" ht="15.75" customHeight="1">
      <c r="A230" s="92"/>
      <c r="B230" s="92"/>
      <c r="C230" s="92"/>
      <c r="D230" s="92"/>
      <c r="E230" s="92"/>
      <c r="F230" s="92"/>
      <c r="G230" s="80"/>
      <c r="H230" s="80"/>
      <c r="I230" s="80"/>
      <c r="J230" s="80"/>
      <c r="K230" s="80"/>
      <c r="L230" s="80"/>
      <c r="M230" s="80"/>
      <c r="N230" s="80"/>
      <c r="O230" s="80"/>
      <c r="P230" s="80"/>
      <c r="Q230" s="80"/>
      <c r="R230" s="80"/>
      <c r="S230" s="80"/>
      <c r="T230" s="80"/>
      <c r="U230" s="80"/>
      <c r="V230" s="80"/>
      <c r="W230" s="80"/>
      <c r="X230" s="80"/>
      <c r="Y230" s="80"/>
      <c r="Z230" s="80"/>
    </row>
    <row r="231" spans="1:26" ht="15.75" customHeight="1">
      <c r="A231" s="92"/>
      <c r="B231" s="92"/>
      <c r="C231" s="92"/>
      <c r="D231" s="92"/>
      <c r="E231" s="92"/>
      <c r="F231" s="92"/>
      <c r="G231" s="80"/>
      <c r="H231" s="80"/>
      <c r="I231" s="80"/>
      <c r="J231" s="80"/>
      <c r="K231" s="80"/>
      <c r="L231" s="80"/>
      <c r="M231" s="80"/>
      <c r="N231" s="80"/>
      <c r="O231" s="80"/>
      <c r="P231" s="80"/>
      <c r="Q231" s="80"/>
      <c r="R231" s="80"/>
      <c r="S231" s="80"/>
      <c r="T231" s="80"/>
      <c r="U231" s="80"/>
      <c r="V231" s="80"/>
      <c r="W231" s="80"/>
      <c r="X231" s="80"/>
      <c r="Y231" s="80"/>
      <c r="Z231" s="80"/>
    </row>
    <row r="232" spans="1:26" ht="15.75" customHeight="1">
      <c r="A232" s="92"/>
      <c r="B232" s="92"/>
      <c r="C232" s="92"/>
      <c r="D232" s="92"/>
      <c r="E232" s="92"/>
      <c r="F232" s="92"/>
      <c r="G232" s="80"/>
      <c r="H232" s="80"/>
      <c r="I232" s="80"/>
      <c r="J232" s="80"/>
      <c r="K232" s="80"/>
      <c r="L232" s="80"/>
      <c r="M232" s="80"/>
      <c r="N232" s="80"/>
      <c r="O232" s="80"/>
      <c r="P232" s="80"/>
      <c r="Q232" s="80"/>
      <c r="R232" s="80"/>
      <c r="S232" s="80"/>
      <c r="T232" s="80"/>
      <c r="U232" s="80"/>
      <c r="V232" s="80"/>
      <c r="W232" s="80"/>
      <c r="X232" s="80"/>
      <c r="Y232" s="80"/>
      <c r="Z232" s="80"/>
    </row>
    <row r="233" spans="1:26" ht="15.75" customHeight="1">
      <c r="A233" s="92"/>
      <c r="B233" s="92"/>
      <c r="C233" s="92"/>
      <c r="D233" s="92"/>
      <c r="E233" s="92"/>
      <c r="F233" s="92"/>
      <c r="G233" s="80"/>
      <c r="H233" s="80"/>
      <c r="I233" s="80"/>
      <c r="J233" s="80"/>
      <c r="K233" s="80"/>
      <c r="L233" s="80"/>
      <c r="M233" s="80"/>
      <c r="N233" s="80"/>
      <c r="O233" s="80"/>
      <c r="P233" s="80"/>
      <c r="Q233" s="80"/>
      <c r="R233" s="80"/>
      <c r="S233" s="80"/>
      <c r="T233" s="80"/>
      <c r="U233" s="80"/>
      <c r="V233" s="80"/>
      <c r="W233" s="80"/>
      <c r="X233" s="80"/>
      <c r="Y233" s="80"/>
      <c r="Z233" s="80"/>
    </row>
    <row r="234" spans="1:26" ht="15.75" customHeight="1">
      <c r="A234" s="92"/>
      <c r="B234" s="92"/>
      <c r="C234" s="92"/>
      <c r="D234" s="92"/>
      <c r="E234" s="92"/>
      <c r="F234" s="92"/>
      <c r="G234" s="80"/>
      <c r="H234" s="80"/>
      <c r="I234" s="80"/>
      <c r="J234" s="80"/>
      <c r="K234" s="80"/>
      <c r="L234" s="80"/>
      <c r="M234" s="80"/>
      <c r="N234" s="80"/>
      <c r="O234" s="80"/>
      <c r="P234" s="80"/>
      <c r="Q234" s="80"/>
      <c r="R234" s="80"/>
      <c r="S234" s="80"/>
      <c r="T234" s="80"/>
      <c r="U234" s="80"/>
      <c r="V234" s="80"/>
      <c r="W234" s="80"/>
      <c r="X234" s="80"/>
      <c r="Y234" s="80"/>
      <c r="Z234" s="80"/>
    </row>
    <row r="235" spans="1:26" ht="15.75" customHeight="1">
      <c r="A235" s="92"/>
      <c r="B235" s="92"/>
      <c r="C235" s="92"/>
      <c r="D235" s="92"/>
      <c r="E235" s="92"/>
      <c r="F235" s="92"/>
      <c r="G235" s="80"/>
      <c r="H235" s="80"/>
      <c r="I235" s="80"/>
      <c r="J235" s="80"/>
      <c r="K235" s="80"/>
      <c r="L235" s="80"/>
      <c r="M235" s="80"/>
      <c r="N235" s="80"/>
      <c r="O235" s="80"/>
      <c r="P235" s="80"/>
      <c r="Q235" s="80"/>
      <c r="R235" s="80"/>
      <c r="S235" s="80"/>
      <c r="T235" s="80"/>
      <c r="U235" s="80"/>
      <c r="V235" s="80"/>
      <c r="W235" s="80"/>
      <c r="X235" s="80"/>
      <c r="Y235" s="80"/>
      <c r="Z235" s="80"/>
    </row>
    <row r="236" spans="1:26" ht="15.75" customHeight="1">
      <c r="A236" s="92"/>
      <c r="B236" s="92"/>
      <c r="C236" s="92"/>
      <c r="D236" s="92"/>
      <c r="E236" s="92"/>
      <c r="F236" s="92"/>
      <c r="G236" s="80"/>
      <c r="H236" s="80"/>
      <c r="I236" s="80"/>
      <c r="J236" s="80"/>
      <c r="K236" s="80"/>
      <c r="L236" s="80"/>
      <c r="M236" s="80"/>
      <c r="N236" s="80"/>
      <c r="O236" s="80"/>
      <c r="P236" s="80"/>
      <c r="Q236" s="80"/>
      <c r="R236" s="80"/>
      <c r="S236" s="80"/>
      <c r="T236" s="80"/>
      <c r="U236" s="80"/>
      <c r="V236" s="80"/>
      <c r="W236" s="80"/>
      <c r="X236" s="80"/>
      <c r="Y236" s="80"/>
      <c r="Z236" s="80"/>
    </row>
    <row r="237" spans="1:26" ht="15.75" customHeight="1">
      <c r="A237" s="92"/>
      <c r="B237" s="92"/>
      <c r="C237" s="92"/>
      <c r="D237" s="92"/>
      <c r="E237" s="92"/>
      <c r="F237" s="92"/>
      <c r="G237" s="80"/>
      <c r="H237" s="80"/>
      <c r="I237" s="80"/>
      <c r="J237" s="80"/>
      <c r="K237" s="80"/>
      <c r="L237" s="80"/>
      <c r="M237" s="80"/>
      <c r="N237" s="80"/>
      <c r="O237" s="80"/>
      <c r="P237" s="80"/>
      <c r="Q237" s="80"/>
      <c r="R237" s="80"/>
      <c r="S237" s="80"/>
      <c r="T237" s="80"/>
      <c r="U237" s="80"/>
      <c r="V237" s="80"/>
      <c r="W237" s="80"/>
      <c r="X237" s="80"/>
      <c r="Y237" s="80"/>
      <c r="Z237" s="80"/>
    </row>
    <row r="238" spans="1:26" ht="15.75" customHeight="1">
      <c r="A238" s="92"/>
      <c r="B238" s="92"/>
      <c r="C238" s="92"/>
      <c r="D238" s="92"/>
      <c r="E238" s="92"/>
      <c r="F238" s="92"/>
      <c r="G238" s="80"/>
      <c r="H238" s="80"/>
      <c r="I238" s="80"/>
      <c r="J238" s="80"/>
      <c r="K238" s="80"/>
      <c r="L238" s="80"/>
      <c r="M238" s="80"/>
      <c r="N238" s="80"/>
      <c r="O238" s="80"/>
      <c r="P238" s="80"/>
      <c r="Q238" s="80"/>
      <c r="R238" s="80"/>
      <c r="S238" s="80"/>
      <c r="T238" s="80"/>
      <c r="U238" s="80"/>
      <c r="V238" s="80"/>
      <c r="W238" s="80"/>
      <c r="X238" s="80"/>
      <c r="Y238" s="80"/>
      <c r="Z238" s="80"/>
    </row>
    <row r="239" spans="1:26" ht="15.75" customHeight="1">
      <c r="A239" s="92"/>
      <c r="B239" s="92"/>
      <c r="C239" s="92"/>
      <c r="D239" s="92"/>
      <c r="E239" s="92"/>
      <c r="F239" s="92"/>
      <c r="G239" s="80"/>
      <c r="H239" s="80"/>
      <c r="I239" s="80"/>
      <c r="J239" s="80"/>
      <c r="K239" s="80"/>
      <c r="L239" s="80"/>
      <c r="M239" s="80"/>
      <c r="N239" s="80"/>
      <c r="O239" s="80"/>
      <c r="P239" s="80"/>
      <c r="Q239" s="80"/>
      <c r="R239" s="80"/>
      <c r="S239" s="80"/>
      <c r="T239" s="80"/>
      <c r="U239" s="80"/>
      <c r="V239" s="80"/>
      <c r="W239" s="80"/>
      <c r="X239" s="80"/>
      <c r="Y239" s="80"/>
      <c r="Z239" s="80"/>
    </row>
    <row r="240" spans="1:26" ht="15.75" customHeight="1">
      <c r="A240" s="92"/>
      <c r="B240" s="92"/>
      <c r="C240" s="92"/>
      <c r="D240" s="92"/>
      <c r="E240" s="92"/>
      <c r="F240" s="92"/>
      <c r="G240" s="80"/>
      <c r="H240" s="80"/>
      <c r="I240" s="80"/>
      <c r="J240" s="80"/>
      <c r="K240" s="80"/>
      <c r="L240" s="80"/>
      <c r="M240" s="80"/>
      <c r="N240" s="80"/>
      <c r="O240" s="80"/>
      <c r="P240" s="80"/>
      <c r="Q240" s="80"/>
      <c r="R240" s="80"/>
      <c r="S240" s="80"/>
      <c r="T240" s="80"/>
      <c r="U240" s="80"/>
      <c r="V240" s="80"/>
      <c r="W240" s="80"/>
      <c r="X240" s="80"/>
      <c r="Y240" s="80"/>
      <c r="Z240" s="80"/>
    </row>
    <row r="241" spans="1:26" ht="15.75" customHeight="1">
      <c r="A241" s="92"/>
      <c r="B241" s="92"/>
      <c r="C241" s="92"/>
      <c r="D241" s="92"/>
      <c r="E241" s="92"/>
      <c r="F241" s="92"/>
      <c r="G241" s="80"/>
      <c r="H241" s="80"/>
      <c r="I241" s="80"/>
      <c r="J241" s="80"/>
      <c r="K241" s="80"/>
      <c r="L241" s="80"/>
      <c r="M241" s="80"/>
      <c r="N241" s="80"/>
      <c r="O241" s="80"/>
      <c r="P241" s="80"/>
      <c r="Q241" s="80"/>
      <c r="R241" s="80"/>
      <c r="S241" s="80"/>
      <c r="T241" s="80"/>
      <c r="U241" s="80"/>
      <c r="V241" s="80"/>
      <c r="W241" s="80"/>
      <c r="X241" s="80"/>
      <c r="Y241" s="80"/>
      <c r="Z241" s="80"/>
    </row>
    <row r="242" spans="1:26" ht="15.75" customHeight="1">
      <c r="A242" s="92"/>
      <c r="B242" s="92"/>
      <c r="C242" s="92"/>
      <c r="D242" s="92"/>
      <c r="E242" s="92"/>
      <c r="F242" s="92"/>
      <c r="G242" s="80"/>
      <c r="H242" s="80"/>
      <c r="I242" s="80"/>
      <c r="J242" s="80"/>
      <c r="K242" s="80"/>
      <c r="L242" s="80"/>
      <c r="M242" s="80"/>
      <c r="N242" s="80"/>
      <c r="O242" s="80"/>
      <c r="P242" s="80"/>
      <c r="Q242" s="80"/>
      <c r="R242" s="80"/>
      <c r="S242" s="80"/>
      <c r="T242" s="80"/>
      <c r="U242" s="80"/>
      <c r="V242" s="80"/>
      <c r="W242" s="80"/>
      <c r="X242" s="80"/>
      <c r="Y242" s="80"/>
      <c r="Z242" s="80"/>
    </row>
    <row r="243" spans="1:26" ht="15.75" customHeight="1">
      <c r="A243" s="92"/>
      <c r="B243" s="92"/>
      <c r="C243" s="92"/>
      <c r="D243" s="92"/>
      <c r="E243" s="92"/>
      <c r="F243" s="92"/>
      <c r="G243" s="80"/>
      <c r="H243" s="80"/>
      <c r="I243" s="80"/>
      <c r="J243" s="80"/>
      <c r="K243" s="80"/>
      <c r="L243" s="80"/>
      <c r="M243" s="80"/>
      <c r="N243" s="80"/>
      <c r="O243" s="80"/>
      <c r="P243" s="80"/>
      <c r="Q243" s="80"/>
      <c r="R243" s="80"/>
      <c r="S243" s="80"/>
      <c r="T243" s="80"/>
      <c r="U243" s="80"/>
      <c r="V243" s="80"/>
      <c r="W243" s="80"/>
      <c r="X243" s="80"/>
      <c r="Y243" s="80"/>
      <c r="Z243" s="80"/>
    </row>
    <row r="244" spans="1:26" ht="15.75" customHeight="1">
      <c r="A244" s="92"/>
      <c r="B244" s="92"/>
      <c r="C244" s="92"/>
      <c r="D244" s="92"/>
      <c r="E244" s="92"/>
      <c r="F244" s="92"/>
      <c r="G244" s="80"/>
      <c r="H244" s="80"/>
      <c r="I244" s="80"/>
      <c r="J244" s="80"/>
      <c r="K244" s="80"/>
      <c r="L244" s="80"/>
      <c r="M244" s="80"/>
      <c r="N244" s="80"/>
      <c r="O244" s="80"/>
      <c r="P244" s="80"/>
      <c r="Q244" s="80"/>
      <c r="R244" s="80"/>
      <c r="S244" s="80"/>
      <c r="T244" s="80"/>
      <c r="U244" s="80"/>
      <c r="V244" s="80"/>
      <c r="W244" s="80"/>
      <c r="X244" s="80"/>
      <c r="Y244" s="80"/>
      <c r="Z244" s="80"/>
    </row>
    <row r="245" spans="1:26" ht="15.75" customHeight="1">
      <c r="A245" s="92"/>
      <c r="B245" s="92"/>
      <c r="C245" s="92"/>
      <c r="D245" s="92"/>
      <c r="E245" s="92"/>
      <c r="F245" s="92"/>
      <c r="G245" s="80"/>
      <c r="H245" s="80"/>
      <c r="I245" s="80"/>
      <c r="J245" s="80"/>
      <c r="K245" s="80"/>
      <c r="L245" s="80"/>
      <c r="M245" s="80"/>
      <c r="N245" s="80"/>
      <c r="O245" s="80"/>
      <c r="P245" s="80"/>
      <c r="Q245" s="80"/>
      <c r="R245" s="80"/>
      <c r="S245" s="80"/>
      <c r="T245" s="80"/>
      <c r="U245" s="80"/>
      <c r="V245" s="80"/>
      <c r="W245" s="80"/>
      <c r="X245" s="80"/>
      <c r="Y245" s="80"/>
      <c r="Z245" s="80"/>
    </row>
    <row r="246" spans="1:26" ht="15.75" customHeight="1">
      <c r="A246" s="92"/>
      <c r="B246" s="92"/>
      <c r="C246" s="92"/>
      <c r="D246" s="92"/>
      <c r="E246" s="92"/>
      <c r="F246" s="92"/>
      <c r="G246" s="80"/>
      <c r="H246" s="80"/>
      <c r="I246" s="80"/>
      <c r="J246" s="80"/>
      <c r="K246" s="80"/>
      <c r="L246" s="80"/>
      <c r="M246" s="80"/>
      <c r="N246" s="80"/>
      <c r="O246" s="80"/>
      <c r="P246" s="80"/>
      <c r="Q246" s="80"/>
      <c r="R246" s="80"/>
      <c r="S246" s="80"/>
      <c r="T246" s="80"/>
      <c r="U246" s="80"/>
      <c r="V246" s="80"/>
      <c r="W246" s="80"/>
      <c r="X246" s="80"/>
      <c r="Y246" s="80"/>
      <c r="Z246" s="80"/>
    </row>
    <row r="247" spans="1:26" ht="15.75" customHeight="1">
      <c r="A247" s="92"/>
      <c r="B247" s="92"/>
      <c r="C247" s="92"/>
      <c r="D247" s="92"/>
      <c r="E247" s="92"/>
      <c r="F247" s="92"/>
      <c r="G247" s="80"/>
      <c r="H247" s="80"/>
      <c r="I247" s="80"/>
      <c r="J247" s="80"/>
      <c r="K247" s="80"/>
      <c r="L247" s="80"/>
      <c r="M247" s="80"/>
      <c r="N247" s="80"/>
      <c r="O247" s="80"/>
      <c r="P247" s="80"/>
      <c r="Q247" s="80"/>
      <c r="R247" s="80"/>
      <c r="S247" s="80"/>
      <c r="T247" s="80"/>
      <c r="U247" s="80"/>
      <c r="V247" s="80"/>
      <c r="W247" s="80"/>
      <c r="X247" s="80"/>
      <c r="Y247" s="80"/>
      <c r="Z247" s="80"/>
    </row>
    <row r="248" spans="1:26" ht="15.75" customHeight="1">
      <c r="A248" s="92"/>
      <c r="B248" s="92"/>
      <c r="C248" s="92"/>
      <c r="D248" s="92"/>
      <c r="E248" s="92"/>
      <c r="F248" s="92"/>
      <c r="G248" s="80"/>
      <c r="H248" s="80"/>
      <c r="I248" s="80"/>
      <c r="J248" s="80"/>
      <c r="K248" s="80"/>
      <c r="L248" s="80"/>
      <c r="M248" s="80"/>
      <c r="N248" s="80"/>
      <c r="O248" s="80"/>
      <c r="P248" s="80"/>
      <c r="Q248" s="80"/>
      <c r="R248" s="80"/>
      <c r="S248" s="80"/>
      <c r="T248" s="80"/>
      <c r="U248" s="80"/>
      <c r="V248" s="80"/>
      <c r="W248" s="80"/>
      <c r="X248" s="80"/>
      <c r="Y248" s="80"/>
      <c r="Z248" s="80"/>
    </row>
    <row r="249" spans="1:26" ht="15.75" customHeight="1">
      <c r="A249" s="92"/>
      <c r="B249" s="92"/>
      <c r="C249" s="92"/>
      <c r="D249" s="92"/>
      <c r="E249" s="92"/>
      <c r="F249" s="92"/>
      <c r="G249" s="80"/>
      <c r="H249" s="80"/>
      <c r="I249" s="80"/>
      <c r="J249" s="80"/>
      <c r="K249" s="80"/>
      <c r="L249" s="80"/>
      <c r="M249" s="80"/>
      <c r="N249" s="80"/>
      <c r="O249" s="80"/>
      <c r="P249" s="80"/>
      <c r="Q249" s="80"/>
      <c r="R249" s="80"/>
      <c r="S249" s="80"/>
      <c r="T249" s="80"/>
      <c r="U249" s="80"/>
      <c r="V249" s="80"/>
      <c r="W249" s="80"/>
      <c r="X249" s="80"/>
      <c r="Y249" s="80"/>
      <c r="Z249" s="80"/>
    </row>
    <row r="250" spans="1:26" ht="15.75" customHeight="1">
      <c r="A250" s="92"/>
      <c r="B250" s="92"/>
      <c r="C250" s="92"/>
      <c r="D250" s="92"/>
      <c r="E250" s="92"/>
      <c r="F250" s="92"/>
      <c r="G250" s="80"/>
      <c r="H250" s="80"/>
      <c r="I250" s="80"/>
      <c r="J250" s="80"/>
      <c r="K250" s="80"/>
      <c r="L250" s="80"/>
      <c r="M250" s="80"/>
      <c r="N250" s="80"/>
      <c r="O250" s="80"/>
      <c r="P250" s="80"/>
      <c r="Q250" s="80"/>
      <c r="R250" s="80"/>
      <c r="S250" s="80"/>
      <c r="T250" s="80"/>
      <c r="U250" s="80"/>
      <c r="V250" s="80"/>
      <c r="W250" s="80"/>
      <c r="X250" s="80"/>
      <c r="Y250" s="80"/>
      <c r="Z250" s="80"/>
    </row>
    <row r="251" spans="1:26" ht="15.75" customHeight="1">
      <c r="A251" s="92"/>
      <c r="B251" s="92"/>
      <c r="C251" s="92"/>
      <c r="D251" s="92"/>
      <c r="E251" s="92"/>
      <c r="F251" s="92"/>
      <c r="G251" s="80"/>
      <c r="H251" s="80"/>
      <c r="I251" s="80"/>
      <c r="J251" s="80"/>
      <c r="K251" s="80"/>
      <c r="L251" s="80"/>
      <c r="M251" s="80"/>
      <c r="N251" s="80"/>
      <c r="O251" s="80"/>
      <c r="P251" s="80"/>
      <c r="Q251" s="80"/>
      <c r="R251" s="80"/>
      <c r="S251" s="80"/>
      <c r="T251" s="80"/>
      <c r="U251" s="80"/>
      <c r="V251" s="80"/>
      <c r="W251" s="80"/>
      <c r="X251" s="80"/>
      <c r="Y251" s="80"/>
      <c r="Z251" s="80"/>
    </row>
    <row r="252" spans="1:26" ht="15.75" customHeight="1">
      <c r="A252" s="92"/>
      <c r="B252" s="92"/>
      <c r="C252" s="92"/>
      <c r="D252" s="92"/>
      <c r="E252" s="92"/>
      <c r="F252" s="92"/>
      <c r="G252" s="80"/>
      <c r="H252" s="80"/>
      <c r="I252" s="80"/>
      <c r="J252" s="80"/>
      <c r="K252" s="80"/>
      <c r="L252" s="80"/>
      <c r="M252" s="80"/>
      <c r="N252" s="80"/>
      <c r="O252" s="80"/>
      <c r="P252" s="80"/>
      <c r="Q252" s="80"/>
      <c r="R252" s="80"/>
      <c r="S252" s="80"/>
      <c r="T252" s="80"/>
      <c r="U252" s="80"/>
      <c r="V252" s="80"/>
      <c r="W252" s="80"/>
      <c r="X252" s="80"/>
      <c r="Y252" s="80"/>
      <c r="Z252" s="80"/>
    </row>
    <row r="253" spans="1:26" ht="15.75" customHeight="1">
      <c r="A253" s="92"/>
      <c r="B253" s="92"/>
      <c r="C253" s="92"/>
      <c r="D253" s="92"/>
      <c r="E253" s="92"/>
      <c r="F253" s="92"/>
      <c r="G253" s="80"/>
      <c r="H253" s="80"/>
      <c r="I253" s="80"/>
      <c r="J253" s="80"/>
      <c r="K253" s="80"/>
      <c r="L253" s="80"/>
      <c r="M253" s="80"/>
      <c r="N253" s="80"/>
      <c r="O253" s="80"/>
      <c r="P253" s="80"/>
      <c r="Q253" s="80"/>
      <c r="R253" s="80"/>
      <c r="S253" s="80"/>
      <c r="T253" s="80"/>
      <c r="U253" s="80"/>
      <c r="V253" s="80"/>
      <c r="W253" s="80"/>
      <c r="X253" s="80"/>
      <c r="Y253" s="80"/>
      <c r="Z253" s="80"/>
    </row>
    <row r="254" spans="1:26" ht="15.75" customHeight="1">
      <c r="A254" s="92"/>
      <c r="B254" s="92"/>
      <c r="C254" s="92"/>
      <c r="D254" s="92"/>
      <c r="E254" s="92"/>
      <c r="F254" s="92"/>
      <c r="G254" s="80"/>
      <c r="H254" s="80"/>
      <c r="I254" s="80"/>
      <c r="J254" s="80"/>
      <c r="K254" s="80"/>
      <c r="L254" s="80"/>
      <c r="M254" s="80"/>
      <c r="N254" s="80"/>
      <c r="O254" s="80"/>
      <c r="P254" s="80"/>
      <c r="Q254" s="80"/>
      <c r="R254" s="80"/>
      <c r="S254" s="80"/>
      <c r="T254" s="80"/>
      <c r="U254" s="80"/>
      <c r="V254" s="80"/>
      <c r="W254" s="80"/>
      <c r="X254" s="80"/>
      <c r="Y254" s="80"/>
      <c r="Z254" s="80"/>
    </row>
    <row r="255" spans="1:26" ht="15.75" customHeight="1">
      <c r="A255" s="92"/>
      <c r="B255" s="92"/>
      <c r="C255" s="92"/>
      <c r="D255" s="92"/>
      <c r="E255" s="92"/>
      <c r="F255" s="92"/>
      <c r="G255" s="80"/>
      <c r="H255" s="80"/>
      <c r="I255" s="80"/>
      <c r="J255" s="80"/>
      <c r="K255" s="80"/>
      <c r="L255" s="80"/>
      <c r="M255" s="80"/>
      <c r="N255" s="80"/>
      <c r="O255" s="80"/>
      <c r="P255" s="80"/>
      <c r="Q255" s="80"/>
      <c r="R255" s="80"/>
      <c r="S255" s="80"/>
      <c r="T255" s="80"/>
      <c r="U255" s="80"/>
      <c r="V255" s="80"/>
      <c r="W255" s="80"/>
      <c r="X255" s="80"/>
      <c r="Y255" s="80"/>
      <c r="Z255" s="80"/>
    </row>
    <row r="256" spans="1:26" ht="15.75" customHeight="1">
      <c r="A256" s="92"/>
      <c r="B256" s="92"/>
      <c r="C256" s="92"/>
      <c r="D256" s="92"/>
      <c r="E256" s="92"/>
      <c r="F256" s="92"/>
      <c r="G256" s="80"/>
      <c r="H256" s="80"/>
      <c r="I256" s="80"/>
      <c r="J256" s="80"/>
      <c r="K256" s="80"/>
      <c r="L256" s="80"/>
      <c r="M256" s="80"/>
      <c r="N256" s="80"/>
      <c r="O256" s="80"/>
      <c r="P256" s="80"/>
      <c r="Q256" s="80"/>
      <c r="R256" s="80"/>
      <c r="S256" s="80"/>
      <c r="T256" s="80"/>
      <c r="U256" s="80"/>
      <c r="V256" s="80"/>
      <c r="W256" s="80"/>
      <c r="X256" s="80"/>
      <c r="Y256" s="80"/>
      <c r="Z256" s="80"/>
    </row>
    <row r="257" spans="1:26" ht="15.75" customHeight="1">
      <c r="A257" s="92"/>
      <c r="B257" s="92"/>
      <c r="C257" s="92"/>
      <c r="D257" s="92"/>
      <c r="E257" s="92"/>
      <c r="F257" s="92"/>
      <c r="G257" s="80"/>
      <c r="H257" s="80"/>
      <c r="I257" s="80"/>
      <c r="J257" s="80"/>
      <c r="K257" s="80"/>
      <c r="L257" s="80"/>
      <c r="M257" s="80"/>
      <c r="N257" s="80"/>
      <c r="O257" s="80"/>
      <c r="P257" s="80"/>
      <c r="Q257" s="80"/>
      <c r="R257" s="80"/>
      <c r="S257" s="80"/>
      <c r="T257" s="80"/>
      <c r="U257" s="80"/>
      <c r="V257" s="80"/>
      <c r="W257" s="80"/>
      <c r="X257" s="80"/>
      <c r="Y257" s="80"/>
      <c r="Z257" s="80"/>
    </row>
    <row r="258" spans="1:26" ht="15.75" customHeight="1">
      <c r="A258" s="92"/>
      <c r="B258" s="92"/>
      <c r="C258" s="92"/>
      <c r="D258" s="92"/>
      <c r="E258" s="92"/>
      <c r="F258" s="92"/>
      <c r="G258" s="80"/>
      <c r="H258" s="80"/>
      <c r="I258" s="80"/>
      <c r="J258" s="80"/>
      <c r="K258" s="80"/>
      <c r="L258" s="80"/>
      <c r="M258" s="80"/>
      <c r="N258" s="80"/>
      <c r="O258" s="80"/>
      <c r="P258" s="80"/>
      <c r="Q258" s="80"/>
      <c r="R258" s="80"/>
      <c r="S258" s="80"/>
      <c r="T258" s="80"/>
      <c r="U258" s="80"/>
      <c r="V258" s="80"/>
      <c r="W258" s="80"/>
      <c r="X258" s="80"/>
      <c r="Y258" s="80"/>
      <c r="Z258" s="80"/>
    </row>
    <row r="259" spans="1:26" ht="15.75" customHeight="1">
      <c r="A259" s="92"/>
      <c r="B259" s="92"/>
      <c r="C259" s="92"/>
      <c r="D259" s="92"/>
      <c r="E259" s="92"/>
      <c r="F259" s="92"/>
      <c r="G259" s="80"/>
      <c r="H259" s="80"/>
      <c r="I259" s="80"/>
      <c r="J259" s="80"/>
      <c r="K259" s="80"/>
      <c r="L259" s="80"/>
      <c r="M259" s="80"/>
      <c r="N259" s="80"/>
      <c r="O259" s="80"/>
      <c r="P259" s="80"/>
      <c r="Q259" s="80"/>
      <c r="R259" s="80"/>
      <c r="S259" s="80"/>
      <c r="T259" s="80"/>
      <c r="U259" s="80"/>
      <c r="V259" s="80"/>
      <c r="W259" s="80"/>
      <c r="X259" s="80"/>
      <c r="Y259" s="80"/>
      <c r="Z259" s="80"/>
    </row>
    <row r="260" spans="1:26" ht="15.75" customHeight="1">
      <c r="A260" s="92"/>
      <c r="B260" s="92"/>
      <c r="C260" s="92"/>
      <c r="D260" s="92"/>
      <c r="E260" s="92"/>
      <c r="F260" s="92"/>
      <c r="G260" s="80"/>
      <c r="H260" s="80"/>
      <c r="I260" s="80"/>
      <c r="J260" s="80"/>
      <c r="K260" s="80"/>
      <c r="L260" s="80"/>
      <c r="M260" s="80"/>
      <c r="N260" s="80"/>
      <c r="O260" s="80"/>
      <c r="P260" s="80"/>
      <c r="Q260" s="80"/>
      <c r="R260" s="80"/>
      <c r="S260" s="80"/>
      <c r="T260" s="80"/>
      <c r="U260" s="80"/>
      <c r="V260" s="80"/>
      <c r="W260" s="80"/>
      <c r="X260" s="80"/>
      <c r="Y260" s="80"/>
      <c r="Z260" s="80"/>
    </row>
    <row r="261" spans="1:26" ht="15.75" customHeight="1">
      <c r="A261" s="92"/>
      <c r="B261" s="92"/>
      <c r="C261" s="92"/>
      <c r="D261" s="92"/>
      <c r="E261" s="92"/>
      <c r="F261" s="92"/>
      <c r="G261" s="80"/>
      <c r="H261" s="80"/>
      <c r="I261" s="80"/>
      <c r="J261" s="80"/>
      <c r="K261" s="80"/>
      <c r="L261" s="80"/>
      <c r="M261" s="80"/>
      <c r="N261" s="80"/>
      <c r="O261" s="80"/>
      <c r="P261" s="80"/>
      <c r="Q261" s="80"/>
      <c r="R261" s="80"/>
      <c r="S261" s="80"/>
      <c r="T261" s="80"/>
      <c r="U261" s="80"/>
      <c r="V261" s="80"/>
      <c r="W261" s="80"/>
      <c r="X261" s="80"/>
      <c r="Y261" s="80"/>
      <c r="Z261" s="80"/>
    </row>
    <row r="262" spans="1:26" ht="15.75" customHeight="1">
      <c r="A262" s="92"/>
      <c r="B262" s="92"/>
      <c r="C262" s="92"/>
      <c r="D262" s="92"/>
      <c r="E262" s="92"/>
      <c r="F262" s="92"/>
      <c r="G262" s="80"/>
      <c r="H262" s="80"/>
      <c r="I262" s="80"/>
      <c r="J262" s="80"/>
      <c r="K262" s="80"/>
      <c r="L262" s="80"/>
      <c r="M262" s="80"/>
      <c r="N262" s="80"/>
      <c r="O262" s="80"/>
      <c r="P262" s="80"/>
      <c r="Q262" s="80"/>
      <c r="R262" s="80"/>
      <c r="S262" s="80"/>
      <c r="T262" s="80"/>
      <c r="U262" s="80"/>
      <c r="V262" s="80"/>
      <c r="W262" s="80"/>
      <c r="X262" s="80"/>
      <c r="Y262" s="80"/>
      <c r="Z262" s="80"/>
    </row>
    <row r="263" spans="1:26" ht="15.75" customHeight="1">
      <c r="A263" s="92"/>
      <c r="B263" s="92"/>
      <c r="C263" s="92"/>
      <c r="D263" s="92"/>
      <c r="E263" s="92"/>
      <c r="F263" s="92"/>
      <c r="G263" s="80"/>
      <c r="H263" s="80"/>
      <c r="I263" s="80"/>
      <c r="J263" s="80"/>
      <c r="K263" s="80"/>
      <c r="L263" s="80"/>
      <c r="M263" s="80"/>
      <c r="N263" s="80"/>
      <c r="O263" s="80"/>
      <c r="P263" s="80"/>
      <c r="Q263" s="80"/>
      <c r="R263" s="80"/>
      <c r="S263" s="80"/>
      <c r="T263" s="80"/>
      <c r="U263" s="80"/>
      <c r="V263" s="80"/>
      <c r="W263" s="80"/>
      <c r="X263" s="80"/>
      <c r="Y263" s="80"/>
      <c r="Z263" s="80"/>
    </row>
    <row r="264" spans="1:26" ht="15.75" customHeight="1">
      <c r="A264" s="92"/>
      <c r="B264" s="92"/>
      <c r="C264" s="92"/>
      <c r="D264" s="92"/>
      <c r="E264" s="92"/>
      <c r="F264" s="92"/>
      <c r="G264" s="80"/>
      <c r="H264" s="80"/>
      <c r="I264" s="80"/>
      <c r="J264" s="80"/>
      <c r="K264" s="80"/>
      <c r="L264" s="80"/>
      <c r="M264" s="80"/>
      <c r="N264" s="80"/>
      <c r="O264" s="80"/>
      <c r="P264" s="80"/>
      <c r="Q264" s="80"/>
      <c r="R264" s="80"/>
      <c r="S264" s="80"/>
      <c r="T264" s="80"/>
      <c r="U264" s="80"/>
      <c r="V264" s="80"/>
      <c r="W264" s="80"/>
      <c r="X264" s="80"/>
      <c r="Y264" s="80"/>
      <c r="Z264" s="80"/>
    </row>
    <row r="265" spans="1:26" ht="15.75" customHeight="1">
      <c r="A265" s="92"/>
      <c r="B265" s="92"/>
      <c r="C265" s="92"/>
      <c r="D265" s="92"/>
      <c r="E265" s="92"/>
      <c r="F265" s="92"/>
      <c r="G265" s="80"/>
      <c r="H265" s="80"/>
      <c r="I265" s="80"/>
      <c r="J265" s="80"/>
      <c r="K265" s="80"/>
      <c r="L265" s="80"/>
      <c r="M265" s="80"/>
      <c r="N265" s="80"/>
      <c r="O265" s="80"/>
      <c r="P265" s="80"/>
      <c r="Q265" s="80"/>
      <c r="R265" s="80"/>
      <c r="S265" s="80"/>
      <c r="T265" s="80"/>
      <c r="U265" s="80"/>
      <c r="V265" s="80"/>
      <c r="W265" s="80"/>
      <c r="X265" s="80"/>
      <c r="Y265" s="80"/>
      <c r="Z265" s="80"/>
    </row>
    <row r="266" spans="1:26" ht="15.75" customHeight="1">
      <c r="A266" s="92"/>
      <c r="B266" s="92"/>
      <c r="C266" s="92"/>
      <c r="D266" s="92"/>
      <c r="E266" s="92"/>
      <c r="F266" s="92"/>
      <c r="G266" s="80"/>
      <c r="H266" s="80"/>
      <c r="I266" s="80"/>
      <c r="J266" s="80"/>
      <c r="K266" s="80"/>
      <c r="L266" s="80"/>
      <c r="M266" s="80"/>
      <c r="N266" s="80"/>
      <c r="O266" s="80"/>
      <c r="P266" s="80"/>
      <c r="Q266" s="80"/>
      <c r="R266" s="80"/>
      <c r="S266" s="80"/>
      <c r="T266" s="80"/>
      <c r="U266" s="80"/>
      <c r="V266" s="80"/>
      <c r="W266" s="80"/>
      <c r="X266" s="80"/>
      <c r="Y266" s="80"/>
      <c r="Z266" s="80"/>
    </row>
    <row r="267" spans="1:26" ht="15.75" customHeight="1">
      <c r="A267" s="92"/>
      <c r="B267" s="92"/>
      <c r="C267" s="92"/>
      <c r="D267" s="92"/>
      <c r="E267" s="92"/>
      <c r="F267" s="92"/>
      <c r="G267" s="80"/>
      <c r="H267" s="80"/>
      <c r="I267" s="80"/>
      <c r="J267" s="80"/>
      <c r="K267" s="80"/>
      <c r="L267" s="80"/>
      <c r="M267" s="80"/>
      <c r="N267" s="80"/>
      <c r="O267" s="80"/>
      <c r="P267" s="80"/>
      <c r="Q267" s="80"/>
      <c r="R267" s="80"/>
      <c r="S267" s="80"/>
      <c r="T267" s="80"/>
      <c r="U267" s="80"/>
      <c r="V267" s="80"/>
      <c r="W267" s="80"/>
      <c r="X267" s="80"/>
      <c r="Y267" s="80"/>
      <c r="Z267" s="80"/>
    </row>
    <row r="268" spans="1:26" ht="15.75" customHeight="1">
      <c r="A268" s="92"/>
      <c r="B268" s="92"/>
      <c r="C268" s="92"/>
      <c r="D268" s="92"/>
      <c r="E268" s="92"/>
      <c r="F268" s="92"/>
      <c r="G268" s="80"/>
      <c r="H268" s="80"/>
      <c r="I268" s="80"/>
      <c r="J268" s="80"/>
      <c r="K268" s="80"/>
      <c r="L268" s="80"/>
      <c r="M268" s="80"/>
      <c r="N268" s="80"/>
      <c r="O268" s="80"/>
      <c r="P268" s="80"/>
      <c r="Q268" s="80"/>
      <c r="R268" s="80"/>
      <c r="S268" s="80"/>
      <c r="T268" s="80"/>
      <c r="U268" s="80"/>
      <c r="V268" s="80"/>
      <c r="W268" s="80"/>
      <c r="X268" s="80"/>
      <c r="Y268" s="80"/>
      <c r="Z268" s="80"/>
    </row>
    <row r="269" spans="1:26" ht="15.75" customHeight="1">
      <c r="A269" s="92"/>
      <c r="B269" s="92"/>
      <c r="C269" s="92"/>
      <c r="D269" s="92"/>
      <c r="E269" s="92"/>
      <c r="F269" s="92"/>
      <c r="G269" s="80"/>
      <c r="H269" s="80"/>
      <c r="I269" s="80"/>
      <c r="J269" s="80"/>
      <c r="K269" s="80"/>
      <c r="L269" s="80"/>
      <c r="M269" s="80"/>
      <c r="N269" s="80"/>
      <c r="O269" s="80"/>
      <c r="P269" s="80"/>
      <c r="Q269" s="80"/>
      <c r="R269" s="80"/>
      <c r="S269" s="80"/>
      <c r="T269" s="80"/>
      <c r="U269" s="80"/>
      <c r="V269" s="80"/>
      <c r="W269" s="80"/>
      <c r="X269" s="80"/>
      <c r="Y269" s="80"/>
      <c r="Z269" s="80"/>
    </row>
    <row r="270" spans="1:26" ht="15.75" customHeight="1">
      <c r="A270" s="92"/>
      <c r="B270" s="92"/>
      <c r="C270" s="92"/>
      <c r="D270" s="92"/>
      <c r="E270" s="92"/>
      <c r="F270" s="92"/>
      <c r="G270" s="80"/>
      <c r="H270" s="80"/>
      <c r="I270" s="80"/>
      <c r="J270" s="80"/>
      <c r="K270" s="80"/>
      <c r="L270" s="80"/>
      <c r="M270" s="80"/>
      <c r="N270" s="80"/>
      <c r="O270" s="80"/>
      <c r="P270" s="80"/>
      <c r="Q270" s="80"/>
      <c r="R270" s="80"/>
      <c r="S270" s="80"/>
      <c r="T270" s="80"/>
      <c r="U270" s="80"/>
      <c r="V270" s="80"/>
      <c r="W270" s="80"/>
      <c r="X270" s="80"/>
      <c r="Y270" s="80"/>
      <c r="Z270" s="80"/>
    </row>
    <row r="271" spans="1:26" ht="15.75" customHeight="1">
      <c r="A271" s="92"/>
      <c r="B271" s="92"/>
      <c r="C271" s="92"/>
      <c r="D271" s="92"/>
      <c r="E271" s="92"/>
      <c r="F271" s="92"/>
      <c r="G271" s="80"/>
      <c r="H271" s="80"/>
      <c r="I271" s="80"/>
      <c r="J271" s="80"/>
      <c r="K271" s="80"/>
      <c r="L271" s="80"/>
      <c r="M271" s="80"/>
      <c r="N271" s="80"/>
      <c r="O271" s="80"/>
      <c r="P271" s="80"/>
      <c r="Q271" s="80"/>
      <c r="R271" s="80"/>
      <c r="S271" s="80"/>
      <c r="T271" s="80"/>
      <c r="U271" s="80"/>
      <c r="V271" s="80"/>
      <c r="W271" s="80"/>
      <c r="X271" s="80"/>
      <c r="Y271" s="80"/>
      <c r="Z271" s="80"/>
    </row>
    <row r="272" spans="1:26" ht="15.75" customHeight="1">
      <c r="A272" s="92"/>
      <c r="B272" s="92"/>
      <c r="C272" s="92"/>
      <c r="D272" s="92"/>
      <c r="E272" s="92"/>
      <c r="F272" s="92"/>
      <c r="G272" s="80"/>
      <c r="H272" s="80"/>
      <c r="I272" s="80"/>
      <c r="J272" s="80"/>
      <c r="K272" s="80"/>
      <c r="L272" s="80"/>
      <c r="M272" s="80"/>
      <c r="N272" s="80"/>
      <c r="O272" s="80"/>
      <c r="P272" s="80"/>
      <c r="Q272" s="80"/>
      <c r="R272" s="80"/>
      <c r="S272" s="80"/>
      <c r="T272" s="80"/>
      <c r="U272" s="80"/>
      <c r="V272" s="80"/>
      <c r="W272" s="80"/>
      <c r="X272" s="80"/>
      <c r="Y272" s="80"/>
      <c r="Z272" s="80"/>
    </row>
    <row r="273" spans="1:26" ht="15.75" customHeight="1">
      <c r="A273" s="92"/>
      <c r="B273" s="92"/>
      <c r="C273" s="92"/>
      <c r="D273" s="92"/>
      <c r="E273" s="92"/>
      <c r="F273" s="92"/>
      <c r="G273" s="80"/>
      <c r="H273" s="80"/>
      <c r="I273" s="80"/>
      <c r="J273" s="80"/>
      <c r="K273" s="80"/>
      <c r="L273" s="80"/>
      <c r="M273" s="80"/>
      <c r="N273" s="80"/>
      <c r="O273" s="80"/>
      <c r="P273" s="80"/>
      <c r="Q273" s="80"/>
      <c r="R273" s="80"/>
      <c r="S273" s="80"/>
      <c r="T273" s="80"/>
      <c r="U273" s="80"/>
      <c r="V273" s="80"/>
      <c r="W273" s="80"/>
      <c r="X273" s="80"/>
      <c r="Y273" s="80"/>
      <c r="Z273" s="80"/>
    </row>
    <row r="274" spans="1:26" ht="15.75" customHeight="1">
      <c r="A274" s="92"/>
      <c r="B274" s="92"/>
      <c r="C274" s="92"/>
      <c r="D274" s="92"/>
      <c r="E274" s="92"/>
      <c r="F274" s="92"/>
      <c r="G274" s="80"/>
      <c r="H274" s="80"/>
      <c r="I274" s="80"/>
      <c r="J274" s="80"/>
      <c r="K274" s="80"/>
      <c r="L274" s="80"/>
      <c r="M274" s="80"/>
      <c r="N274" s="80"/>
      <c r="O274" s="80"/>
      <c r="P274" s="80"/>
      <c r="Q274" s="80"/>
      <c r="R274" s="80"/>
      <c r="S274" s="80"/>
      <c r="T274" s="80"/>
      <c r="U274" s="80"/>
      <c r="V274" s="80"/>
      <c r="W274" s="80"/>
      <c r="X274" s="80"/>
      <c r="Y274" s="80"/>
      <c r="Z274" s="80"/>
    </row>
    <row r="275" spans="1:26" ht="15.75" customHeight="1">
      <c r="A275" s="92"/>
      <c r="B275" s="92"/>
      <c r="C275" s="92"/>
      <c r="D275" s="92"/>
      <c r="E275" s="92"/>
      <c r="F275" s="92"/>
      <c r="G275" s="80"/>
      <c r="H275" s="80"/>
      <c r="I275" s="80"/>
      <c r="J275" s="80"/>
      <c r="K275" s="80"/>
      <c r="L275" s="80"/>
      <c r="M275" s="80"/>
      <c r="N275" s="80"/>
      <c r="O275" s="80"/>
      <c r="P275" s="80"/>
      <c r="Q275" s="80"/>
      <c r="R275" s="80"/>
      <c r="S275" s="80"/>
      <c r="T275" s="80"/>
      <c r="U275" s="80"/>
      <c r="V275" s="80"/>
      <c r="W275" s="80"/>
      <c r="X275" s="80"/>
      <c r="Y275" s="80"/>
      <c r="Z275" s="80"/>
    </row>
    <row r="276" spans="1:26" ht="15.75" customHeight="1">
      <c r="A276" s="92"/>
      <c r="B276" s="92"/>
      <c r="C276" s="92"/>
      <c r="D276" s="92"/>
      <c r="E276" s="92"/>
      <c r="F276" s="92"/>
      <c r="G276" s="80"/>
      <c r="H276" s="80"/>
      <c r="I276" s="80"/>
      <c r="J276" s="80"/>
      <c r="K276" s="80"/>
      <c r="L276" s="80"/>
      <c r="M276" s="80"/>
      <c r="N276" s="80"/>
      <c r="O276" s="80"/>
      <c r="P276" s="80"/>
      <c r="Q276" s="80"/>
      <c r="R276" s="80"/>
      <c r="S276" s="80"/>
      <c r="T276" s="80"/>
      <c r="U276" s="80"/>
      <c r="V276" s="80"/>
      <c r="W276" s="80"/>
      <c r="X276" s="80"/>
      <c r="Y276" s="80"/>
      <c r="Z276" s="80"/>
    </row>
    <row r="277" spans="1:26" ht="15.75" customHeight="1">
      <c r="A277" s="92"/>
      <c r="B277" s="92"/>
      <c r="C277" s="92"/>
      <c r="D277" s="92"/>
      <c r="E277" s="92"/>
      <c r="F277" s="92"/>
      <c r="G277" s="80"/>
      <c r="H277" s="80"/>
      <c r="I277" s="80"/>
      <c r="J277" s="80"/>
      <c r="K277" s="80"/>
      <c r="L277" s="80"/>
      <c r="M277" s="80"/>
      <c r="N277" s="80"/>
      <c r="O277" s="80"/>
      <c r="P277" s="80"/>
      <c r="Q277" s="80"/>
      <c r="R277" s="80"/>
      <c r="S277" s="80"/>
      <c r="T277" s="80"/>
      <c r="U277" s="80"/>
      <c r="V277" s="80"/>
      <c r="W277" s="80"/>
      <c r="X277" s="80"/>
      <c r="Y277" s="80"/>
      <c r="Z277" s="80"/>
    </row>
    <row r="278" spans="1:26" ht="15.75" customHeight="1">
      <c r="A278" s="92"/>
      <c r="B278" s="92"/>
      <c r="C278" s="92"/>
      <c r="D278" s="92"/>
      <c r="E278" s="92"/>
      <c r="F278" s="92"/>
      <c r="G278" s="80"/>
      <c r="H278" s="80"/>
      <c r="I278" s="80"/>
      <c r="J278" s="80"/>
      <c r="K278" s="80"/>
      <c r="L278" s="80"/>
      <c r="M278" s="80"/>
      <c r="N278" s="80"/>
      <c r="O278" s="80"/>
      <c r="P278" s="80"/>
      <c r="Q278" s="80"/>
      <c r="R278" s="80"/>
      <c r="S278" s="80"/>
      <c r="T278" s="80"/>
      <c r="U278" s="80"/>
      <c r="V278" s="80"/>
      <c r="W278" s="80"/>
      <c r="X278" s="80"/>
      <c r="Y278" s="80"/>
      <c r="Z278" s="80"/>
    </row>
    <row r="279" spans="1:26" ht="15.75" customHeight="1">
      <c r="A279" s="92"/>
      <c r="B279" s="92"/>
      <c r="C279" s="92"/>
      <c r="D279" s="92"/>
      <c r="E279" s="92"/>
      <c r="F279" s="92"/>
      <c r="G279" s="80"/>
      <c r="H279" s="80"/>
      <c r="I279" s="80"/>
      <c r="J279" s="80"/>
      <c r="K279" s="80"/>
      <c r="L279" s="80"/>
      <c r="M279" s="80"/>
      <c r="N279" s="80"/>
      <c r="O279" s="80"/>
      <c r="P279" s="80"/>
      <c r="Q279" s="80"/>
      <c r="R279" s="80"/>
      <c r="S279" s="80"/>
      <c r="T279" s="80"/>
      <c r="U279" s="80"/>
      <c r="V279" s="80"/>
      <c r="W279" s="80"/>
      <c r="X279" s="80"/>
      <c r="Y279" s="80"/>
      <c r="Z279" s="80"/>
    </row>
    <row r="280" spans="1:26" ht="15.75" customHeight="1">
      <c r="A280" s="92"/>
      <c r="B280" s="92"/>
      <c r="C280" s="92"/>
      <c r="D280" s="92"/>
      <c r="E280" s="92"/>
      <c r="F280" s="92"/>
      <c r="G280" s="80"/>
      <c r="H280" s="80"/>
      <c r="I280" s="80"/>
      <c r="J280" s="80"/>
      <c r="K280" s="80"/>
      <c r="L280" s="80"/>
      <c r="M280" s="80"/>
      <c r="N280" s="80"/>
      <c r="O280" s="80"/>
      <c r="P280" s="80"/>
      <c r="Q280" s="80"/>
      <c r="R280" s="80"/>
      <c r="S280" s="80"/>
      <c r="T280" s="80"/>
      <c r="U280" s="80"/>
      <c r="V280" s="80"/>
      <c r="W280" s="80"/>
      <c r="X280" s="80"/>
      <c r="Y280" s="80"/>
      <c r="Z280" s="80"/>
    </row>
    <row r="281" spans="1:26" ht="15.75" customHeight="1">
      <c r="A281" s="92"/>
      <c r="B281" s="92"/>
      <c r="C281" s="92"/>
      <c r="D281" s="92"/>
      <c r="E281" s="92"/>
      <c r="F281" s="92"/>
      <c r="G281" s="80"/>
      <c r="H281" s="80"/>
      <c r="I281" s="80"/>
      <c r="J281" s="80"/>
      <c r="K281" s="80"/>
      <c r="L281" s="80"/>
      <c r="M281" s="80"/>
      <c r="N281" s="80"/>
      <c r="O281" s="80"/>
      <c r="P281" s="80"/>
      <c r="Q281" s="80"/>
      <c r="R281" s="80"/>
      <c r="S281" s="80"/>
      <c r="T281" s="80"/>
      <c r="U281" s="80"/>
      <c r="V281" s="80"/>
      <c r="W281" s="80"/>
      <c r="X281" s="80"/>
      <c r="Y281" s="80"/>
      <c r="Z281" s="80"/>
    </row>
    <row r="282" spans="1:26" ht="15.75" customHeight="1">
      <c r="A282" s="92"/>
      <c r="B282" s="92"/>
      <c r="C282" s="92"/>
      <c r="D282" s="92"/>
      <c r="E282" s="92"/>
      <c r="F282" s="92"/>
      <c r="G282" s="80"/>
      <c r="H282" s="80"/>
      <c r="I282" s="80"/>
      <c r="J282" s="80"/>
      <c r="K282" s="80"/>
      <c r="L282" s="80"/>
      <c r="M282" s="80"/>
      <c r="N282" s="80"/>
      <c r="O282" s="80"/>
      <c r="P282" s="80"/>
      <c r="Q282" s="80"/>
      <c r="R282" s="80"/>
      <c r="S282" s="80"/>
      <c r="T282" s="80"/>
      <c r="U282" s="80"/>
      <c r="V282" s="80"/>
      <c r="W282" s="80"/>
      <c r="X282" s="80"/>
      <c r="Y282" s="80"/>
      <c r="Z282" s="80"/>
    </row>
    <row r="283" spans="1:26" ht="15.75" customHeight="1">
      <c r="A283" s="92"/>
      <c r="B283" s="92"/>
      <c r="C283" s="92"/>
      <c r="D283" s="92"/>
      <c r="E283" s="92"/>
      <c r="F283" s="92"/>
      <c r="G283" s="80"/>
      <c r="H283" s="80"/>
      <c r="I283" s="80"/>
      <c r="J283" s="80"/>
      <c r="K283" s="80"/>
      <c r="L283" s="80"/>
      <c r="M283" s="80"/>
      <c r="N283" s="80"/>
      <c r="O283" s="80"/>
      <c r="P283" s="80"/>
      <c r="Q283" s="80"/>
      <c r="R283" s="80"/>
      <c r="S283" s="80"/>
      <c r="T283" s="80"/>
      <c r="U283" s="80"/>
      <c r="V283" s="80"/>
      <c r="W283" s="80"/>
      <c r="X283" s="80"/>
      <c r="Y283" s="80"/>
      <c r="Z283" s="80"/>
    </row>
    <row r="284" spans="1:26" ht="15.75" customHeight="1">
      <c r="A284" s="92"/>
      <c r="B284" s="92"/>
      <c r="C284" s="92"/>
      <c r="D284" s="92"/>
      <c r="E284" s="92"/>
      <c r="F284" s="92"/>
      <c r="G284" s="80"/>
      <c r="H284" s="80"/>
      <c r="I284" s="80"/>
      <c r="J284" s="80"/>
      <c r="K284" s="80"/>
      <c r="L284" s="80"/>
      <c r="M284" s="80"/>
      <c r="N284" s="80"/>
      <c r="O284" s="80"/>
      <c r="P284" s="80"/>
      <c r="Q284" s="80"/>
      <c r="R284" s="80"/>
      <c r="S284" s="80"/>
      <c r="T284" s="80"/>
      <c r="U284" s="80"/>
      <c r="V284" s="80"/>
      <c r="W284" s="80"/>
      <c r="X284" s="80"/>
      <c r="Y284" s="80"/>
      <c r="Z284" s="80"/>
    </row>
    <row r="285" spans="1:26" ht="15.75" customHeight="1">
      <c r="A285" s="92"/>
      <c r="B285" s="92"/>
      <c r="C285" s="92"/>
      <c r="D285" s="92"/>
      <c r="E285" s="92"/>
      <c r="F285" s="92"/>
      <c r="G285" s="80"/>
      <c r="H285" s="80"/>
      <c r="I285" s="80"/>
      <c r="J285" s="80"/>
      <c r="K285" s="80"/>
      <c r="L285" s="80"/>
      <c r="M285" s="80"/>
      <c r="N285" s="80"/>
      <c r="O285" s="80"/>
      <c r="P285" s="80"/>
      <c r="Q285" s="80"/>
      <c r="R285" s="80"/>
      <c r="S285" s="80"/>
      <c r="T285" s="80"/>
      <c r="U285" s="80"/>
      <c r="V285" s="80"/>
      <c r="W285" s="80"/>
      <c r="X285" s="80"/>
      <c r="Y285" s="80"/>
      <c r="Z285" s="80"/>
    </row>
    <row r="286" spans="1:26" ht="15.75" customHeight="1">
      <c r="A286" s="92"/>
      <c r="B286" s="92"/>
      <c r="C286" s="92"/>
      <c r="D286" s="92"/>
      <c r="E286" s="92"/>
      <c r="F286" s="92"/>
      <c r="G286" s="80"/>
      <c r="H286" s="80"/>
      <c r="I286" s="80"/>
      <c r="J286" s="80"/>
      <c r="K286" s="80"/>
      <c r="L286" s="80"/>
      <c r="M286" s="80"/>
      <c r="N286" s="80"/>
      <c r="O286" s="80"/>
      <c r="P286" s="80"/>
      <c r="Q286" s="80"/>
      <c r="R286" s="80"/>
      <c r="S286" s="80"/>
      <c r="T286" s="80"/>
      <c r="U286" s="80"/>
      <c r="V286" s="80"/>
      <c r="W286" s="80"/>
      <c r="X286" s="80"/>
      <c r="Y286" s="80"/>
      <c r="Z286" s="80"/>
    </row>
    <row r="287" spans="1:26" ht="15.75" customHeight="1">
      <c r="A287" s="92"/>
      <c r="B287" s="92"/>
      <c r="C287" s="92"/>
      <c r="D287" s="92"/>
      <c r="E287" s="92"/>
      <c r="F287" s="92"/>
      <c r="G287" s="80"/>
      <c r="H287" s="80"/>
      <c r="I287" s="80"/>
      <c r="J287" s="80"/>
      <c r="K287" s="80"/>
      <c r="L287" s="80"/>
      <c r="M287" s="80"/>
      <c r="N287" s="80"/>
      <c r="O287" s="80"/>
      <c r="P287" s="80"/>
      <c r="Q287" s="80"/>
      <c r="R287" s="80"/>
      <c r="S287" s="80"/>
      <c r="T287" s="80"/>
      <c r="U287" s="80"/>
      <c r="V287" s="80"/>
      <c r="W287" s="80"/>
      <c r="X287" s="80"/>
      <c r="Y287" s="80"/>
      <c r="Z287" s="80"/>
    </row>
    <row r="288" spans="1:26" ht="15.75" customHeight="1">
      <c r="A288" s="92"/>
      <c r="B288" s="92"/>
      <c r="C288" s="92"/>
      <c r="D288" s="92"/>
      <c r="E288" s="92"/>
      <c r="F288" s="92"/>
      <c r="G288" s="80"/>
      <c r="H288" s="80"/>
      <c r="I288" s="80"/>
      <c r="J288" s="80"/>
      <c r="K288" s="80"/>
      <c r="L288" s="80"/>
      <c r="M288" s="80"/>
      <c r="N288" s="80"/>
      <c r="O288" s="80"/>
      <c r="P288" s="80"/>
      <c r="Q288" s="80"/>
      <c r="R288" s="80"/>
      <c r="S288" s="80"/>
      <c r="T288" s="80"/>
      <c r="U288" s="80"/>
      <c r="V288" s="80"/>
      <c r="W288" s="80"/>
      <c r="X288" s="80"/>
      <c r="Y288" s="80"/>
      <c r="Z288" s="80"/>
    </row>
    <row r="289" spans="1:26" ht="15.75" customHeight="1">
      <c r="A289" s="92"/>
      <c r="B289" s="92"/>
      <c r="C289" s="92"/>
      <c r="D289" s="92"/>
      <c r="E289" s="92"/>
      <c r="F289" s="92"/>
      <c r="G289" s="80"/>
      <c r="H289" s="80"/>
      <c r="I289" s="80"/>
      <c r="J289" s="80"/>
      <c r="K289" s="80"/>
      <c r="L289" s="80"/>
      <c r="M289" s="80"/>
      <c r="N289" s="80"/>
      <c r="O289" s="80"/>
      <c r="P289" s="80"/>
      <c r="Q289" s="80"/>
      <c r="R289" s="80"/>
      <c r="S289" s="80"/>
      <c r="T289" s="80"/>
      <c r="U289" s="80"/>
      <c r="V289" s="80"/>
      <c r="W289" s="80"/>
      <c r="X289" s="80"/>
      <c r="Y289" s="80"/>
      <c r="Z289" s="80"/>
    </row>
    <row r="290" spans="1:26" ht="15.75" customHeight="1">
      <c r="A290" s="92"/>
      <c r="B290" s="92"/>
      <c r="C290" s="92"/>
      <c r="D290" s="92"/>
      <c r="E290" s="92"/>
      <c r="F290" s="92"/>
      <c r="G290" s="80"/>
      <c r="H290" s="80"/>
      <c r="I290" s="80"/>
      <c r="J290" s="80"/>
      <c r="K290" s="80"/>
      <c r="L290" s="80"/>
      <c r="M290" s="80"/>
      <c r="N290" s="80"/>
      <c r="O290" s="80"/>
      <c r="P290" s="80"/>
      <c r="Q290" s="80"/>
      <c r="R290" s="80"/>
      <c r="S290" s="80"/>
      <c r="T290" s="80"/>
      <c r="U290" s="80"/>
      <c r="V290" s="80"/>
      <c r="W290" s="80"/>
      <c r="X290" s="80"/>
      <c r="Y290" s="80"/>
      <c r="Z290" s="80"/>
    </row>
    <row r="291" spans="1:26" ht="15.75" customHeight="1">
      <c r="A291" s="92"/>
      <c r="B291" s="92"/>
      <c r="C291" s="92"/>
      <c r="D291" s="92"/>
      <c r="E291" s="92"/>
      <c r="F291" s="92"/>
      <c r="G291" s="80"/>
      <c r="H291" s="80"/>
      <c r="I291" s="80"/>
      <c r="J291" s="80"/>
      <c r="K291" s="80"/>
      <c r="L291" s="80"/>
      <c r="M291" s="80"/>
      <c r="N291" s="80"/>
      <c r="O291" s="80"/>
      <c r="P291" s="80"/>
      <c r="Q291" s="80"/>
      <c r="R291" s="80"/>
      <c r="S291" s="80"/>
      <c r="T291" s="80"/>
      <c r="U291" s="80"/>
      <c r="V291" s="80"/>
      <c r="W291" s="80"/>
      <c r="X291" s="80"/>
      <c r="Y291" s="80"/>
      <c r="Z291" s="80"/>
    </row>
    <row r="292" spans="1:26" ht="15.75" customHeight="1">
      <c r="A292" s="92"/>
      <c r="B292" s="92"/>
      <c r="C292" s="92"/>
      <c r="D292" s="92"/>
      <c r="E292" s="92"/>
      <c r="F292" s="92"/>
      <c r="G292" s="80"/>
      <c r="H292" s="80"/>
      <c r="I292" s="80"/>
      <c r="J292" s="80"/>
      <c r="K292" s="80"/>
      <c r="L292" s="80"/>
      <c r="M292" s="80"/>
      <c r="N292" s="80"/>
      <c r="O292" s="80"/>
      <c r="P292" s="80"/>
      <c r="Q292" s="80"/>
      <c r="R292" s="80"/>
      <c r="S292" s="80"/>
      <c r="T292" s="80"/>
      <c r="U292" s="80"/>
      <c r="V292" s="80"/>
      <c r="W292" s="80"/>
      <c r="X292" s="80"/>
      <c r="Y292" s="80"/>
      <c r="Z292" s="80"/>
    </row>
    <row r="293" spans="1:26" ht="15.75" customHeight="1">
      <c r="A293" s="92"/>
      <c r="B293" s="92"/>
      <c r="C293" s="92"/>
      <c r="D293" s="92"/>
      <c r="E293" s="92"/>
      <c r="F293" s="92"/>
      <c r="G293" s="80"/>
      <c r="H293" s="80"/>
      <c r="I293" s="80"/>
      <c r="J293" s="80"/>
      <c r="K293" s="80"/>
      <c r="L293" s="80"/>
      <c r="M293" s="80"/>
      <c r="N293" s="80"/>
      <c r="O293" s="80"/>
      <c r="P293" s="80"/>
      <c r="Q293" s="80"/>
      <c r="R293" s="80"/>
      <c r="S293" s="80"/>
      <c r="T293" s="80"/>
      <c r="U293" s="80"/>
      <c r="V293" s="80"/>
      <c r="W293" s="80"/>
      <c r="X293" s="80"/>
      <c r="Y293" s="80"/>
      <c r="Z293" s="80"/>
    </row>
    <row r="294" spans="1:26" ht="15.75" customHeight="1">
      <c r="A294" s="92"/>
      <c r="B294" s="92"/>
      <c r="C294" s="92"/>
      <c r="D294" s="92"/>
      <c r="E294" s="92"/>
      <c r="F294" s="92"/>
      <c r="G294" s="80"/>
      <c r="H294" s="80"/>
      <c r="I294" s="80"/>
      <c r="J294" s="80"/>
      <c r="K294" s="80"/>
      <c r="L294" s="80"/>
      <c r="M294" s="80"/>
      <c r="N294" s="80"/>
      <c r="O294" s="80"/>
      <c r="P294" s="80"/>
      <c r="Q294" s="80"/>
      <c r="R294" s="80"/>
      <c r="S294" s="80"/>
      <c r="T294" s="80"/>
      <c r="U294" s="80"/>
      <c r="V294" s="80"/>
      <c r="W294" s="80"/>
      <c r="X294" s="80"/>
      <c r="Y294" s="80"/>
      <c r="Z294" s="80"/>
    </row>
    <row r="295" spans="1:26" ht="15.75" customHeight="1">
      <c r="A295" s="92"/>
      <c r="B295" s="92"/>
      <c r="C295" s="92"/>
      <c r="D295" s="92"/>
      <c r="E295" s="92"/>
      <c r="F295" s="92"/>
      <c r="G295" s="80"/>
      <c r="H295" s="80"/>
      <c r="I295" s="80"/>
      <c r="J295" s="80"/>
      <c r="K295" s="80"/>
      <c r="L295" s="80"/>
      <c r="M295" s="80"/>
      <c r="N295" s="80"/>
      <c r="O295" s="80"/>
      <c r="P295" s="80"/>
      <c r="Q295" s="80"/>
      <c r="R295" s="80"/>
      <c r="S295" s="80"/>
      <c r="T295" s="80"/>
      <c r="U295" s="80"/>
      <c r="V295" s="80"/>
      <c r="W295" s="80"/>
      <c r="X295" s="80"/>
      <c r="Y295" s="80"/>
      <c r="Z295" s="80"/>
    </row>
    <row r="296" spans="1:26" ht="15.75" customHeight="1">
      <c r="A296" s="92"/>
      <c r="B296" s="92"/>
      <c r="C296" s="92"/>
      <c r="D296" s="92"/>
      <c r="E296" s="92"/>
      <c r="F296" s="92"/>
      <c r="G296" s="80"/>
      <c r="H296" s="80"/>
      <c r="I296" s="80"/>
      <c r="J296" s="80"/>
      <c r="K296" s="80"/>
      <c r="L296" s="80"/>
      <c r="M296" s="80"/>
      <c r="N296" s="80"/>
      <c r="O296" s="80"/>
      <c r="P296" s="80"/>
      <c r="Q296" s="80"/>
      <c r="R296" s="80"/>
      <c r="S296" s="80"/>
      <c r="T296" s="80"/>
      <c r="U296" s="80"/>
      <c r="V296" s="80"/>
      <c r="W296" s="80"/>
      <c r="X296" s="80"/>
      <c r="Y296" s="80"/>
      <c r="Z296" s="80"/>
    </row>
    <row r="297" spans="1:26" ht="15.75" customHeight="1">
      <c r="A297" s="92"/>
      <c r="B297" s="92"/>
      <c r="C297" s="92"/>
      <c r="D297" s="92"/>
      <c r="E297" s="92"/>
      <c r="F297" s="92"/>
      <c r="G297" s="80"/>
      <c r="H297" s="80"/>
      <c r="I297" s="80"/>
      <c r="J297" s="80"/>
      <c r="K297" s="80"/>
      <c r="L297" s="80"/>
      <c r="M297" s="80"/>
      <c r="N297" s="80"/>
      <c r="O297" s="80"/>
      <c r="P297" s="80"/>
      <c r="Q297" s="80"/>
      <c r="R297" s="80"/>
      <c r="S297" s="80"/>
      <c r="T297" s="80"/>
      <c r="U297" s="80"/>
      <c r="V297" s="80"/>
      <c r="W297" s="80"/>
      <c r="X297" s="80"/>
      <c r="Y297" s="80"/>
      <c r="Z297" s="80"/>
    </row>
    <row r="298" spans="1:26" ht="15.75" customHeight="1">
      <c r="A298" s="92"/>
      <c r="B298" s="92"/>
      <c r="C298" s="92"/>
      <c r="D298" s="92"/>
      <c r="E298" s="92"/>
      <c r="F298" s="92"/>
      <c r="G298" s="80"/>
      <c r="H298" s="80"/>
      <c r="I298" s="80"/>
      <c r="J298" s="80"/>
      <c r="K298" s="80"/>
      <c r="L298" s="80"/>
      <c r="M298" s="80"/>
      <c r="N298" s="80"/>
      <c r="O298" s="80"/>
      <c r="P298" s="80"/>
      <c r="Q298" s="80"/>
      <c r="R298" s="80"/>
      <c r="S298" s="80"/>
      <c r="T298" s="80"/>
      <c r="U298" s="80"/>
      <c r="V298" s="80"/>
      <c r="W298" s="80"/>
      <c r="X298" s="80"/>
      <c r="Y298" s="80"/>
      <c r="Z298" s="80"/>
    </row>
    <row r="299" spans="1:26" ht="15.75" customHeight="1">
      <c r="A299" s="92"/>
      <c r="B299" s="92"/>
      <c r="C299" s="92"/>
      <c r="D299" s="92"/>
      <c r="E299" s="92"/>
      <c r="F299" s="92"/>
      <c r="G299" s="80"/>
      <c r="H299" s="80"/>
      <c r="I299" s="80"/>
      <c r="J299" s="80"/>
      <c r="K299" s="80"/>
      <c r="L299" s="80"/>
      <c r="M299" s="80"/>
      <c r="N299" s="80"/>
      <c r="O299" s="80"/>
      <c r="P299" s="80"/>
      <c r="Q299" s="80"/>
      <c r="R299" s="80"/>
      <c r="S299" s="80"/>
      <c r="T299" s="80"/>
      <c r="U299" s="80"/>
      <c r="V299" s="80"/>
      <c r="W299" s="80"/>
      <c r="X299" s="80"/>
      <c r="Y299" s="80"/>
      <c r="Z299" s="80"/>
    </row>
    <row r="300" spans="1:26" ht="15.75" customHeight="1">
      <c r="A300" s="92"/>
      <c r="B300" s="92"/>
      <c r="C300" s="92"/>
      <c r="D300" s="92"/>
      <c r="E300" s="92"/>
      <c r="F300" s="92"/>
      <c r="G300" s="80"/>
      <c r="H300" s="80"/>
      <c r="I300" s="80"/>
      <c r="J300" s="80"/>
      <c r="K300" s="80"/>
      <c r="L300" s="80"/>
      <c r="M300" s="80"/>
      <c r="N300" s="80"/>
      <c r="O300" s="80"/>
      <c r="P300" s="80"/>
      <c r="Q300" s="80"/>
      <c r="R300" s="80"/>
      <c r="S300" s="80"/>
      <c r="T300" s="80"/>
      <c r="U300" s="80"/>
      <c r="V300" s="80"/>
      <c r="W300" s="80"/>
      <c r="X300" s="80"/>
      <c r="Y300" s="80"/>
      <c r="Z300" s="80"/>
    </row>
    <row r="301" spans="1:26" ht="15.75" customHeight="1">
      <c r="A301" s="92"/>
      <c r="B301" s="92"/>
      <c r="C301" s="92"/>
      <c r="D301" s="92"/>
      <c r="E301" s="92"/>
      <c r="F301" s="92"/>
      <c r="G301" s="80"/>
      <c r="H301" s="80"/>
      <c r="I301" s="80"/>
      <c r="J301" s="80"/>
      <c r="K301" s="80"/>
      <c r="L301" s="80"/>
      <c r="M301" s="80"/>
      <c r="N301" s="80"/>
      <c r="O301" s="80"/>
      <c r="P301" s="80"/>
      <c r="Q301" s="80"/>
      <c r="R301" s="80"/>
      <c r="S301" s="80"/>
      <c r="T301" s="80"/>
      <c r="U301" s="80"/>
      <c r="V301" s="80"/>
      <c r="W301" s="80"/>
      <c r="X301" s="80"/>
      <c r="Y301" s="80"/>
      <c r="Z301" s="80"/>
    </row>
    <row r="302" spans="1:26" ht="15.75" customHeight="1">
      <c r="A302" s="92"/>
      <c r="B302" s="92"/>
      <c r="C302" s="92"/>
      <c r="D302" s="92"/>
      <c r="E302" s="92"/>
      <c r="F302" s="92"/>
      <c r="G302" s="80"/>
      <c r="H302" s="80"/>
      <c r="I302" s="80"/>
      <c r="J302" s="80"/>
      <c r="K302" s="80"/>
      <c r="L302" s="80"/>
      <c r="M302" s="80"/>
      <c r="N302" s="80"/>
      <c r="O302" s="80"/>
      <c r="P302" s="80"/>
      <c r="Q302" s="80"/>
      <c r="R302" s="80"/>
      <c r="S302" s="80"/>
      <c r="T302" s="80"/>
      <c r="U302" s="80"/>
      <c r="V302" s="80"/>
      <c r="W302" s="80"/>
      <c r="X302" s="80"/>
      <c r="Y302" s="80"/>
      <c r="Z302" s="80"/>
    </row>
    <row r="303" spans="1:26" ht="15.75" customHeight="1">
      <c r="A303" s="92"/>
      <c r="B303" s="92"/>
      <c r="C303" s="92"/>
      <c r="D303" s="92"/>
      <c r="E303" s="92"/>
      <c r="F303" s="92"/>
      <c r="G303" s="80"/>
      <c r="H303" s="80"/>
      <c r="I303" s="80"/>
      <c r="J303" s="80"/>
      <c r="K303" s="80"/>
      <c r="L303" s="80"/>
      <c r="M303" s="80"/>
      <c r="N303" s="80"/>
      <c r="O303" s="80"/>
      <c r="P303" s="80"/>
      <c r="Q303" s="80"/>
      <c r="R303" s="80"/>
      <c r="S303" s="80"/>
      <c r="T303" s="80"/>
      <c r="U303" s="80"/>
      <c r="V303" s="80"/>
      <c r="W303" s="80"/>
      <c r="X303" s="80"/>
      <c r="Y303" s="80"/>
      <c r="Z303" s="80"/>
    </row>
    <row r="304" spans="1:26" ht="15.75" customHeight="1">
      <c r="A304" s="92"/>
      <c r="B304" s="92"/>
      <c r="C304" s="92"/>
      <c r="D304" s="92"/>
      <c r="E304" s="92"/>
      <c r="F304" s="92"/>
      <c r="G304" s="80"/>
      <c r="H304" s="80"/>
      <c r="I304" s="80"/>
      <c r="J304" s="80"/>
      <c r="K304" s="80"/>
      <c r="L304" s="80"/>
      <c r="M304" s="80"/>
      <c r="N304" s="80"/>
      <c r="O304" s="80"/>
      <c r="P304" s="80"/>
      <c r="Q304" s="80"/>
      <c r="R304" s="80"/>
      <c r="S304" s="80"/>
      <c r="T304" s="80"/>
      <c r="U304" s="80"/>
      <c r="V304" s="80"/>
      <c r="W304" s="80"/>
      <c r="X304" s="80"/>
      <c r="Y304" s="80"/>
      <c r="Z304" s="80"/>
    </row>
    <row r="305" spans="1:26" ht="15.75" customHeight="1">
      <c r="A305" s="92"/>
      <c r="B305" s="92"/>
      <c r="C305" s="92"/>
      <c r="D305" s="92"/>
      <c r="E305" s="92"/>
      <c r="F305" s="92"/>
      <c r="G305" s="80"/>
      <c r="H305" s="80"/>
      <c r="I305" s="80"/>
      <c r="J305" s="80"/>
      <c r="K305" s="80"/>
      <c r="L305" s="80"/>
      <c r="M305" s="80"/>
      <c r="N305" s="80"/>
      <c r="O305" s="80"/>
      <c r="P305" s="80"/>
      <c r="Q305" s="80"/>
      <c r="R305" s="80"/>
      <c r="S305" s="80"/>
      <c r="T305" s="80"/>
      <c r="U305" s="80"/>
      <c r="V305" s="80"/>
      <c r="W305" s="80"/>
      <c r="X305" s="80"/>
      <c r="Y305" s="80"/>
      <c r="Z305" s="80"/>
    </row>
    <row r="306" spans="1:26" ht="15.75" customHeight="1">
      <c r="A306" s="92"/>
      <c r="B306" s="92"/>
      <c r="C306" s="92"/>
      <c r="D306" s="92"/>
      <c r="E306" s="92"/>
      <c r="F306" s="92"/>
      <c r="G306" s="80"/>
      <c r="H306" s="80"/>
      <c r="I306" s="80"/>
      <c r="J306" s="80"/>
      <c r="K306" s="80"/>
      <c r="L306" s="80"/>
      <c r="M306" s="80"/>
      <c r="N306" s="80"/>
      <c r="O306" s="80"/>
      <c r="P306" s="80"/>
      <c r="Q306" s="80"/>
      <c r="R306" s="80"/>
      <c r="S306" s="80"/>
      <c r="T306" s="80"/>
      <c r="U306" s="80"/>
      <c r="V306" s="80"/>
      <c r="W306" s="80"/>
      <c r="X306" s="80"/>
      <c r="Y306" s="80"/>
      <c r="Z306" s="80"/>
    </row>
    <row r="307" spans="1:26" ht="15.75" customHeight="1">
      <c r="A307" s="92"/>
      <c r="B307" s="92"/>
      <c r="C307" s="92"/>
      <c r="D307" s="92"/>
      <c r="E307" s="92"/>
      <c r="F307" s="92"/>
      <c r="G307" s="80"/>
      <c r="H307" s="80"/>
      <c r="I307" s="80"/>
      <c r="J307" s="80"/>
      <c r="K307" s="80"/>
      <c r="L307" s="80"/>
      <c r="M307" s="80"/>
      <c r="N307" s="80"/>
      <c r="O307" s="80"/>
      <c r="P307" s="80"/>
      <c r="Q307" s="80"/>
      <c r="R307" s="80"/>
      <c r="S307" s="80"/>
      <c r="T307" s="80"/>
      <c r="U307" s="80"/>
      <c r="V307" s="80"/>
      <c r="W307" s="80"/>
      <c r="X307" s="80"/>
      <c r="Y307" s="80"/>
      <c r="Z307" s="80"/>
    </row>
    <row r="308" spans="1:26" ht="15.75" customHeight="1">
      <c r="A308" s="92"/>
      <c r="B308" s="92"/>
      <c r="C308" s="92"/>
      <c r="D308" s="92"/>
      <c r="E308" s="92"/>
      <c r="F308" s="92"/>
      <c r="G308" s="80"/>
      <c r="H308" s="80"/>
      <c r="I308" s="80"/>
      <c r="J308" s="80"/>
      <c r="K308" s="80"/>
      <c r="L308" s="80"/>
      <c r="M308" s="80"/>
      <c r="N308" s="80"/>
      <c r="O308" s="80"/>
      <c r="P308" s="80"/>
      <c r="Q308" s="80"/>
      <c r="R308" s="80"/>
      <c r="S308" s="80"/>
      <c r="T308" s="80"/>
      <c r="U308" s="80"/>
      <c r="V308" s="80"/>
      <c r="W308" s="80"/>
      <c r="X308" s="80"/>
      <c r="Y308" s="80"/>
      <c r="Z308" s="80"/>
    </row>
    <row r="309" spans="1:26" ht="15.75" customHeight="1">
      <c r="A309" s="92"/>
      <c r="B309" s="92"/>
      <c r="C309" s="92"/>
      <c r="D309" s="92"/>
      <c r="E309" s="92"/>
      <c r="F309" s="92"/>
      <c r="G309" s="80"/>
      <c r="H309" s="80"/>
      <c r="I309" s="80"/>
      <c r="J309" s="80"/>
      <c r="K309" s="80"/>
      <c r="L309" s="80"/>
      <c r="M309" s="80"/>
      <c r="N309" s="80"/>
      <c r="O309" s="80"/>
      <c r="P309" s="80"/>
      <c r="Q309" s="80"/>
      <c r="R309" s="80"/>
      <c r="S309" s="80"/>
      <c r="T309" s="80"/>
      <c r="U309" s="80"/>
      <c r="V309" s="80"/>
      <c r="W309" s="80"/>
      <c r="X309" s="80"/>
      <c r="Y309" s="80"/>
      <c r="Z309" s="80"/>
    </row>
    <row r="310" spans="1:26" ht="15.75" customHeight="1">
      <c r="A310" s="92"/>
      <c r="B310" s="92"/>
      <c r="C310" s="92"/>
      <c r="D310" s="92"/>
      <c r="E310" s="92"/>
      <c r="F310" s="92"/>
      <c r="G310" s="80"/>
      <c r="H310" s="80"/>
      <c r="I310" s="80"/>
      <c r="J310" s="80"/>
      <c r="K310" s="80"/>
      <c r="L310" s="80"/>
      <c r="M310" s="80"/>
      <c r="N310" s="80"/>
      <c r="O310" s="80"/>
      <c r="P310" s="80"/>
      <c r="Q310" s="80"/>
      <c r="R310" s="80"/>
      <c r="S310" s="80"/>
      <c r="T310" s="80"/>
      <c r="U310" s="80"/>
      <c r="V310" s="80"/>
      <c r="W310" s="80"/>
      <c r="X310" s="80"/>
      <c r="Y310" s="80"/>
      <c r="Z310" s="80"/>
    </row>
    <row r="311" spans="1:26" ht="15.75" customHeight="1">
      <c r="A311" s="92"/>
      <c r="B311" s="92"/>
      <c r="C311" s="92"/>
      <c r="D311" s="92"/>
      <c r="E311" s="92"/>
      <c r="F311" s="92"/>
      <c r="G311" s="80"/>
      <c r="H311" s="80"/>
      <c r="I311" s="80"/>
      <c r="J311" s="80"/>
      <c r="K311" s="80"/>
      <c r="L311" s="80"/>
      <c r="M311" s="80"/>
      <c r="N311" s="80"/>
      <c r="O311" s="80"/>
      <c r="P311" s="80"/>
      <c r="Q311" s="80"/>
      <c r="R311" s="80"/>
      <c r="S311" s="80"/>
      <c r="T311" s="80"/>
      <c r="U311" s="80"/>
      <c r="V311" s="80"/>
      <c r="W311" s="80"/>
      <c r="X311" s="80"/>
      <c r="Y311" s="80"/>
      <c r="Z311" s="80"/>
    </row>
    <row r="312" spans="1:26" ht="15.75" customHeight="1">
      <c r="A312" s="92"/>
      <c r="B312" s="92"/>
      <c r="C312" s="92"/>
      <c r="D312" s="92"/>
      <c r="E312" s="92"/>
      <c r="F312" s="92"/>
      <c r="G312" s="80"/>
      <c r="H312" s="80"/>
      <c r="I312" s="80"/>
      <c r="J312" s="80"/>
      <c r="K312" s="80"/>
      <c r="L312" s="80"/>
      <c r="M312" s="80"/>
      <c r="N312" s="80"/>
      <c r="O312" s="80"/>
      <c r="P312" s="80"/>
      <c r="Q312" s="80"/>
      <c r="R312" s="80"/>
      <c r="S312" s="80"/>
      <c r="T312" s="80"/>
      <c r="U312" s="80"/>
      <c r="V312" s="80"/>
      <c r="W312" s="80"/>
      <c r="X312" s="80"/>
      <c r="Y312" s="80"/>
      <c r="Z312" s="80"/>
    </row>
    <row r="313" spans="1:26" ht="15.75" customHeight="1">
      <c r="A313" s="92"/>
      <c r="B313" s="92"/>
      <c r="C313" s="92"/>
      <c r="D313" s="92"/>
      <c r="E313" s="92"/>
      <c r="F313" s="92"/>
      <c r="G313" s="80"/>
      <c r="H313" s="80"/>
      <c r="I313" s="80"/>
      <c r="J313" s="80"/>
      <c r="K313" s="80"/>
      <c r="L313" s="80"/>
      <c r="M313" s="80"/>
      <c r="N313" s="80"/>
      <c r="O313" s="80"/>
      <c r="P313" s="80"/>
      <c r="Q313" s="80"/>
      <c r="R313" s="80"/>
      <c r="S313" s="80"/>
      <c r="T313" s="80"/>
      <c r="U313" s="80"/>
      <c r="V313" s="80"/>
      <c r="W313" s="80"/>
      <c r="X313" s="80"/>
      <c r="Y313" s="80"/>
      <c r="Z313" s="80"/>
    </row>
    <row r="314" spans="1:26" ht="15.75" customHeight="1">
      <c r="A314" s="92"/>
      <c r="B314" s="92"/>
      <c r="C314" s="92"/>
      <c r="D314" s="92"/>
      <c r="E314" s="92"/>
      <c r="F314" s="92"/>
      <c r="G314" s="80"/>
      <c r="H314" s="80"/>
      <c r="I314" s="80"/>
      <c r="J314" s="80"/>
      <c r="K314" s="80"/>
      <c r="L314" s="80"/>
      <c r="M314" s="80"/>
      <c r="N314" s="80"/>
      <c r="O314" s="80"/>
      <c r="P314" s="80"/>
      <c r="Q314" s="80"/>
      <c r="R314" s="80"/>
      <c r="S314" s="80"/>
      <c r="T314" s="80"/>
      <c r="U314" s="80"/>
      <c r="V314" s="80"/>
      <c r="W314" s="80"/>
      <c r="X314" s="80"/>
      <c r="Y314" s="80"/>
      <c r="Z314" s="80"/>
    </row>
    <row r="315" spans="1:26" ht="15.75" customHeight="1">
      <c r="A315" s="92"/>
      <c r="B315" s="92"/>
      <c r="C315" s="92"/>
      <c r="D315" s="92"/>
      <c r="E315" s="92"/>
      <c r="F315" s="92"/>
      <c r="G315" s="80"/>
      <c r="H315" s="80"/>
      <c r="I315" s="80"/>
      <c r="J315" s="80"/>
      <c r="K315" s="80"/>
      <c r="L315" s="80"/>
      <c r="M315" s="80"/>
      <c r="N315" s="80"/>
      <c r="O315" s="80"/>
      <c r="P315" s="80"/>
      <c r="Q315" s="80"/>
      <c r="R315" s="80"/>
      <c r="S315" s="80"/>
      <c r="T315" s="80"/>
      <c r="U315" s="80"/>
      <c r="V315" s="80"/>
      <c r="W315" s="80"/>
      <c r="X315" s="80"/>
      <c r="Y315" s="80"/>
      <c r="Z315" s="80"/>
    </row>
    <row r="316" spans="1:26" ht="15.75" customHeight="1">
      <c r="A316" s="92"/>
      <c r="B316" s="92"/>
      <c r="C316" s="92"/>
      <c r="D316" s="92"/>
      <c r="E316" s="92"/>
      <c r="F316" s="92"/>
      <c r="G316" s="80"/>
      <c r="H316" s="80"/>
      <c r="I316" s="80"/>
      <c r="J316" s="80"/>
      <c r="K316" s="80"/>
      <c r="L316" s="80"/>
      <c r="M316" s="80"/>
      <c r="N316" s="80"/>
      <c r="O316" s="80"/>
      <c r="P316" s="80"/>
      <c r="Q316" s="80"/>
      <c r="R316" s="80"/>
      <c r="S316" s="80"/>
      <c r="T316" s="80"/>
      <c r="U316" s="80"/>
      <c r="V316" s="80"/>
      <c r="W316" s="80"/>
      <c r="X316" s="80"/>
      <c r="Y316" s="80"/>
      <c r="Z316" s="80"/>
    </row>
    <row r="317" spans="1:26" ht="15.75" customHeight="1">
      <c r="A317" s="92"/>
      <c r="B317" s="92"/>
      <c r="C317" s="92"/>
      <c r="D317" s="92"/>
      <c r="E317" s="92"/>
      <c r="F317" s="92"/>
      <c r="G317" s="80"/>
      <c r="H317" s="80"/>
      <c r="I317" s="80"/>
      <c r="J317" s="80"/>
      <c r="K317" s="80"/>
      <c r="L317" s="80"/>
      <c r="M317" s="80"/>
      <c r="N317" s="80"/>
      <c r="O317" s="80"/>
      <c r="P317" s="80"/>
      <c r="Q317" s="80"/>
      <c r="R317" s="80"/>
      <c r="S317" s="80"/>
      <c r="T317" s="80"/>
      <c r="U317" s="80"/>
      <c r="V317" s="80"/>
      <c r="W317" s="80"/>
      <c r="X317" s="80"/>
      <c r="Y317" s="80"/>
      <c r="Z317" s="80"/>
    </row>
    <row r="318" spans="1:26" ht="15.75" customHeight="1">
      <c r="A318" s="92"/>
      <c r="B318" s="92"/>
      <c r="C318" s="92"/>
      <c r="D318" s="92"/>
      <c r="E318" s="92"/>
      <c r="F318" s="92"/>
      <c r="G318" s="80"/>
      <c r="H318" s="80"/>
      <c r="I318" s="80"/>
      <c r="J318" s="80"/>
      <c r="K318" s="80"/>
      <c r="L318" s="80"/>
      <c r="M318" s="80"/>
      <c r="N318" s="80"/>
      <c r="O318" s="80"/>
      <c r="P318" s="80"/>
      <c r="Q318" s="80"/>
      <c r="R318" s="80"/>
      <c r="S318" s="80"/>
      <c r="T318" s="80"/>
      <c r="U318" s="80"/>
      <c r="V318" s="80"/>
      <c r="W318" s="80"/>
      <c r="X318" s="80"/>
      <c r="Y318" s="80"/>
      <c r="Z318" s="80"/>
    </row>
    <row r="319" spans="1:26" ht="15.75" customHeight="1">
      <c r="A319" s="92"/>
      <c r="B319" s="92"/>
      <c r="C319" s="92"/>
      <c r="D319" s="92"/>
      <c r="E319" s="92"/>
      <c r="F319" s="92"/>
      <c r="G319" s="80"/>
      <c r="H319" s="80"/>
      <c r="I319" s="80"/>
      <c r="J319" s="80"/>
      <c r="K319" s="80"/>
      <c r="L319" s="80"/>
      <c r="M319" s="80"/>
      <c r="N319" s="80"/>
      <c r="O319" s="80"/>
      <c r="P319" s="80"/>
      <c r="Q319" s="80"/>
      <c r="R319" s="80"/>
      <c r="S319" s="80"/>
      <c r="T319" s="80"/>
      <c r="U319" s="80"/>
      <c r="V319" s="80"/>
      <c r="W319" s="80"/>
      <c r="X319" s="80"/>
      <c r="Y319" s="80"/>
      <c r="Z319" s="80"/>
    </row>
    <row r="320" spans="1:26" ht="15.75" customHeight="1">
      <c r="A320" s="92"/>
      <c r="B320" s="92"/>
      <c r="C320" s="92"/>
      <c r="D320" s="92"/>
      <c r="E320" s="92"/>
      <c r="F320" s="92"/>
      <c r="G320" s="80"/>
      <c r="H320" s="80"/>
      <c r="I320" s="80"/>
      <c r="J320" s="80"/>
      <c r="K320" s="80"/>
      <c r="L320" s="80"/>
      <c r="M320" s="80"/>
      <c r="N320" s="80"/>
      <c r="O320" s="80"/>
      <c r="P320" s="80"/>
      <c r="Q320" s="80"/>
      <c r="R320" s="80"/>
      <c r="S320" s="80"/>
      <c r="T320" s="80"/>
      <c r="U320" s="80"/>
      <c r="V320" s="80"/>
      <c r="W320" s="80"/>
      <c r="X320" s="80"/>
      <c r="Y320" s="80"/>
      <c r="Z320" s="80"/>
    </row>
    <row r="321" spans="1:26" ht="15.75" customHeight="1">
      <c r="A321" s="92"/>
      <c r="B321" s="92"/>
      <c r="C321" s="92"/>
      <c r="D321" s="92"/>
      <c r="E321" s="92"/>
      <c r="F321" s="92"/>
      <c r="G321" s="80"/>
      <c r="H321" s="80"/>
      <c r="I321" s="80"/>
      <c r="J321" s="80"/>
      <c r="K321" s="80"/>
      <c r="L321" s="80"/>
      <c r="M321" s="80"/>
      <c r="N321" s="80"/>
      <c r="O321" s="80"/>
      <c r="P321" s="80"/>
      <c r="Q321" s="80"/>
      <c r="R321" s="80"/>
      <c r="S321" s="80"/>
      <c r="T321" s="80"/>
      <c r="U321" s="80"/>
      <c r="V321" s="80"/>
      <c r="W321" s="80"/>
      <c r="X321" s="80"/>
      <c r="Y321" s="80"/>
      <c r="Z321" s="80"/>
    </row>
    <row r="322" spans="1:26" ht="15.75" customHeight="1">
      <c r="A322" s="92"/>
      <c r="B322" s="92"/>
      <c r="C322" s="92"/>
      <c r="D322" s="92"/>
      <c r="E322" s="92"/>
      <c r="F322" s="92"/>
      <c r="G322" s="80"/>
      <c r="H322" s="80"/>
      <c r="I322" s="80"/>
      <c r="J322" s="80"/>
      <c r="K322" s="80"/>
      <c r="L322" s="80"/>
      <c r="M322" s="80"/>
      <c r="N322" s="80"/>
      <c r="O322" s="80"/>
      <c r="P322" s="80"/>
      <c r="Q322" s="80"/>
      <c r="R322" s="80"/>
      <c r="S322" s="80"/>
      <c r="T322" s="80"/>
      <c r="U322" s="80"/>
      <c r="V322" s="80"/>
      <c r="W322" s="80"/>
      <c r="X322" s="80"/>
      <c r="Y322" s="80"/>
      <c r="Z322" s="80"/>
    </row>
    <row r="323" spans="1:26" ht="15.75" customHeight="1">
      <c r="A323" s="92"/>
      <c r="B323" s="92"/>
      <c r="C323" s="92"/>
      <c r="D323" s="92"/>
      <c r="E323" s="92"/>
      <c r="F323" s="92"/>
      <c r="G323" s="80"/>
      <c r="H323" s="80"/>
      <c r="I323" s="80"/>
      <c r="J323" s="80"/>
      <c r="K323" s="80"/>
      <c r="L323" s="80"/>
      <c r="M323" s="80"/>
      <c r="N323" s="80"/>
      <c r="O323" s="80"/>
      <c r="P323" s="80"/>
      <c r="Q323" s="80"/>
      <c r="R323" s="80"/>
      <c r="S323" s="80"/>
      <c r="T323" s="80"/>
      <c r="U323" s="80"/>
      <c r="V323" s="80"/>
      <c r="W323" s="80"/>
      <c r="X323" s="80"/>
      <c r="Y323" s="80"/>
      <c r="Z323" s="80"/>
    </row>
    <row r="324" spans="1:26" ht="15.75" customHeight="1">
      <c r="A324" s="92"/>
      <c r="B324" s="92"/>
      <c r="C324" s="92"/>
      <c r="D324" s="92"/>
      <c r="E324" s="92"/>
      <c r="F324" s="92"/>
      <c r="G324" s="80"/>
      <c r="H324" s="80"/>
      <c r="I324" s="80"/>
      <c r="J324" s="80"/>
      <c r="K324" s="80"/>
      <c r="L324" s="80"/>
      <c r="M324" s="80"/>
      <c r="N324" s="80"/>
      <c r="O324" s="80"/>
      <c r="P324" s="80"/>
      <c r="Q324" s="80"/>
      <c r="R324" s="80"/>
      <c r="S324" s="80"/>
      <c r="T324" s="80"/>
      <c r="U324" s="80"/>
      <c r="V324" s="80"/>
      <c r="W324" s="80"/>
      <c r="X324" s="80"/>
      <c r="Y324" s="80"/>
      <c r="Z324" s="80"/>
    </row>
    <row r="325" spans="1:26" ht="15.75" customHeight="1">
      <c r="A325" s="92"/>
      <c r="B325" s="92"/>
      <c r="C325" s="92"/>
      <c r="D325" s="92"/>
      <c r="E325" s="92"/>
      <c r="F325" s="92"/>
      <c r="G325" s="80"/>
      <c r="H325" s="80"/>
      <c r="I325" s="80"/>
      <c r="J325" s="80"/>
      <c r="K325" s="80"/>
      <c r="L325" s="80"/>
      <c r="M325" s="80"/>
      <c r="N325" s="80"/>
      <c r="O325" s="80"/>
      <c r="P325" s="80"/>
      <c r="Q325" s="80"/>
      <c r="R325" s="80"/>
      <c r="S325" s="80"/>
      <c r="T325" s="80"/>
      <c r="U325" s="80"/>
      <c r="V325" s="80"/>
      <c r="W325" s="80"/>
      <c r="X325" s="80"/>
      <c r="Y325" s="80"/>
      <c r="Z325" s="80"/>
    </row>
    <row r="326" spans="1:26" ht="15.75" customHeight="1">
      <c r="A326" s="92"/>
      <c r="B326" s="92"/>
      <c r="C326" s="92"/>
      <c r="D326" s="92"/>
      <c r="E326" s="92"/>
      <c r="F326" s="92"/>
      <c r="G326" s="80"/>
      <c r="H326" s="80"/>
      <c r="I326" s="80"/>
      <c r="J326" s="80"/>
      <c r="K326" s="80"/>
      <c r="L326" s="80"/>
      <c r="M326" s="80"/>
      <c r="N326" s="80"/>
      <c r="O326" s="80"/>
      <c r="P326" s="80"/>
      <c r="Q326" s="80"/>
      <c r="R326" s="80"/>
      <c r="S326" s="80"/>
      <c r="T326" s="80"/>
      <c r="U326" s="80"/>
      <c r="V326" s="80"/>
      <c r="W326" s="80"/>
      <c r="X326" s="80"/>
      <c r="Y326" s="80"/>
      <c r="Z326" s="80"/>
    </row>
    <row r="327" spans="1:26" ht="15.75" customHeight="1">
      <c r="A327" s="92"/>
      <c r="B327" s="92"/>
      <c r="C327" s="92"/>
      <c r="D327" s="92"/>
      <c r="E327" s="92"/>
      <c r="F327" s="92"/>
      <c r="G327" s="80"/>
      <c r="H327" s="80"/>
      <c r="I327" s="80"/>
      <c r="J327" s="80"/>
      <c r="K327" s="80"/>
      <c r="L327" s="80"/>
      <c r="M327" s="80"/>
      <c r="N327" s="80"/>
      <c r="O327" s="80"/>
      <c r="P327" s="80"/>
      <c r="Q327" s="80"/>
      <c r="R327" s="80"/>
      <c r="S327" s="80"/>
      <c r="T327" s="80"/>
      <c r="U327" s="80"/>
      <c r="V327" s="80"/>
      <c r="W327" s="80"/>
      <c r="X327" s="80"/>
      <c r="Y327" s="80"/>
      <c r="Z327" s="80"/>
    </row>
    <row r="328" spans="1:26" ht="15.75" customHeight="1">
      <c r="A328" s="92"/>
      <c r="B328" s="92"/>
      <c r="C328" s="92"/>
      <c r="D328" s="92"/>
      <c r="E328" s="92"/>
      <c r="F328" s="92"/>
      <c r="G328" s="80"/>
      <c r="H328" s="80"/>
      <c r="I328" s="80"/>
      <c r="J328" s="80"/>
      <c r="K328" s="80"/>
      <c r="L328" s="80"/>
      <c r="M328" s="80"/>
      <c r="N328" s="80"/>
      <c r="O328" s="80"/>
      <c r="P328" s="80"/>
      <c r="Q328" s="80"/>
      <c r="R328" s="80"/>
      <c r="S328" s="80"/>
      <c r="T328" s="80"/>
      <c r="U328" s="80"/>
      <c r="V328" s="80"/>
      <c r="W328" s="80"/>
      <c r="X328" s="80"/>
      <c r="Y328" s="80"/>
      <c r="Z328" s="80"/>
    </row>
    <row r="329" spans="1:26" ht="15.75" customHeight="1">
      <c r="A329" s="92"/>
      <c r="B329" s="92"/>
      <c r="C329" s="92"/>
      <c r="D329" s="92"/>
      <c r="E329" s="92"/>
      <c r="F329" s="92"/>
      <c r="G329" s="80"/>
      <c r="H329" s="80"/>
      <c r="I329" s="80"/>
      <c r="J329" s="80"/>
      <c r="K329" s="80"/>
      <c r="L329" s="80"/>
      <c r="M329" s="80"/>
      <c r="N329" s="80"/>
      <c r="O329" s="80"/>
      <c r="P329" s="80"/>
      <c r="Q329" s="80"/>
      <c r="R329" s="80"/>
      <c r="S329" s="80"/>
      <c r="T329" s="80"/>
      <c r="U329" s="80"/>
      <c r="V329" s="80"/>
      <c r="W329" s="80"/>
      <c r="X329" s="80"/>
      <c r="Y329" s="80"/>
      <c r="Z329" s="80"/>
    </row>
    <row r="330" spans="1:26" ht="15.75" customHeight="1">
      <c r="A330" s="92"/>
      <c r="B330" s="92"/>
      <c r="C330" s="92"/>
      <c r="D330" s="92"/>
      <c r="E330" s="92"/>
      <c r="F330" s="92"/>
      <c r="G330" s="80"/>
      <c r="H330" s="80"/>
      <c r="I330" s="80"/>
      <c r="J330" s="80"/>
      <c r="K330" s="80"/>
      <c r="L330" s="80"/>
      <c r="M330" s="80"/>
      <c r="N330" s="80"/>
      <c r="O330" s="80"/>
      <c r="P330" s="80"/>
      <c r="Q330" s="80"/>
      <c r="R330" s="80"/>
      <c r="S330" s="80"/>
      <c r="T330" s="80"/>
      <c r="U330" s="80"/>
      <c r="V330" s="80"/>
      <c r="W330" s="80"/>
      <c r="X330" s="80"/>
      <c r="Y330" s="80"/>
      <c r="Z330" s="80"/>
    </row>
    <row r="331" spans="1:26" ht="15.75" customHeight="1">
      <c r="A331" s="92"/>
      <c r="B331" s="92"/>
      <c r="C331" s="92"/>
      <c r="D331" s="92"/>
      <c r="E331" s="92"/>
      <c r="F331" s="92"/>
      <c r="G331" s="80"/>
      <c r="H331" s="80"/>
      <c r="I331" s="80"/>
      <c r="J331" s="80"/>
      <c r="K331" s="80"/>
      <c r="L331" s="80"/>
      <c r="M331" s="80"/>
      <c r="N331" s="80"/>
      <c r="O331" s="80"/>
      <c r="P331" s="80"/>
      <c r="Q331" s="80"/>
      <c r="R331" s="80"/>
      <c r="S331" s="80"/>
      <c r="T331" s="80"/>
      <c r="U331" s="80"/>
      <c r="V331" s="80"/>
      <c r="W331" s="80"/>
      <c r="X331" s="80"/>
      <c r="Y331" s="80"/>
      <c r="Z331" s="80"/>
    </row>
    <row r="332" spans="1:26" ht="15.75" customHeight="1">
      <c r="A332" s="92"/>
      <c r="B332" s="92"/>
      <c r="C332" s="92"/>
      <c r="D332" s="92"/>
      <c r="E332" s="92"/>
      <c r="F332" s="92"/>
      <c r="G332" s="80"/>
      <c r="H332" s="80"/>
      <c r="I332" s="80"/>
      <c r="J332" s="80"/>
      <c r="K332" s="80"/>
      <c r="L332" s="80"/>
      <c r="M332" s="80"/>
      <c r="N332" s="80"/>
      <c r="O332" s="80"/>
      <c r="P332" s="80"/>
      <c r="Q332" s="80"/>
      <c r="R332" s="80"/>
      <c r="S332" s="80"/>
      <c r="T332" s="80"/>
      <c r="U332" s="80"/>
      <c r="V332" s="80"/>
      <c r="W332" s="80"/>
      <c r="X332" s="80"/>
      <c r="Y332" s="80"/>
      <c r="Z332" s="80"/>
    </row>
    <row r="333" spans="1:26" ht="15.75" customHeight="1">
      <c r="A333" s="92"/>
      <c r="B333" s="92"/>
      <c r="C333" s="92"/>
      <c r="D333" s="92"/>
      <c r="E333" s="92"/>
      <c r="F333" s="92"/>
      <c r="G333" s="80"/>
      <c r="H333" s="80"/>
      <c r="I333" s="80"/>
      <c r="J333" s="80"/>
      <c r="K333" s="80"/>
      <c r="L333" s="80"/>
      <c r="M333" s="80"/>
      <c r="N333" s="80"/>
      <c r="O333" s="80"/>
      <c r="P333" s="80"/>
      <c r="Q333" s="80"/>
      <c r="R333" s="80"/>
      <c r="S333" s="80"/>
      <c r="T333" s="80"/>
      <c r="U333" s="80"/>
      <c r="V333" s="80"/>
      <c r="W333" s="80"/>
      <c r="X333" s="80"/>
      <c r="Y333" s="80"/>
      <c r="Z333" s="80"/>
    </row>
    <row r="334" spans="1:26" ht="15.75" customHeight="1">
      <c r="A334" s="92"/>
      <c r="B334" s="92"/>
      <c r="C334" s="92"/>
      <c r="D334" s="92"/>
      <c r="E334" s="92"/>
      <c r="F334" s="92"/>
      <c r="G334" s="80"/>
      <c r="H334" s="80"/>
      <c r="I334" s="80"/>
      <c r="J334" s="80"/>
      <c r="K334" s="80"/>
      <c r="L334" s="80"/>
      <c r="M334" s="80"/>
      <c r="N334" s="80"/>
      <c r="O334" s="80"/>
      <c r="P334" s="80"/>
      <c r="Q334" s="80"/>
      <c r="R334" s="80"/>
      <c r="S334" s="80"/>
      <c r="T334" s="80"/>
      <c r="U334" s="80"/>
      <c r="V334" s="80"/>
      <c r="W334" s="80"/>
      <c r="X334" s="80"/>
      <c r="Y334" s="80"/>
      <c r="Z334" s="80"/>
    </row>
    <row r="335" spans="1:26" ht="15.75" customHeight="1">
      <c r="A335" s="92"/>
      <c r="B335" s="92"/>
      <c r="C335" s="92"/>
      <c r="D335" s="92"/>
      <c r="E335" s="92"/>
      <c r="F335" s="92"/>
      <c r="G335" s="80"/>
      <c r="H335" s="80"/>
      <c r="I335" s="80"/>
      <c r="J335" s="80"/>
      <c r="K335" s="80"/>
      <c r="L335" s="80"/>
      <c r="M335" s="80"/>
      <c r="N335" s="80"/>
      <c r="O335" s="80"/>
      <c r="P335" s="80"/>
      <c r="Q335" s="80"/>
      <c r="R335" s="80"/>
      <c r="S335" s="80"/>
      <c r="T335" s="80"/>
      <c r="U335" s="80"/>
      <c r="V335" s="80"/>
      <c r="W335" s="80"/>
      <c r="X335" s="80"/>
      <c r="Y335" s="80"/>
      <c r="Z335" s="80"/>
    </row>
    <row r="336" spans="1:26" ht="15.75" customHeight="1">
      <c r="A336" s="92"/>
      <c r="B336" s="92"/>
      <c r="C336" s="92"/>
      <c r="D336" s="92"/>
      <c r="E336" s="92"/>
      <c r="F336" s="92"/>
      <c r="G336" s="80"/>
      <c r="H336" s="80"/>
      <c r="I336" s="80"/>
      <c r="J336" s="80"/>
      <c r="K336" s="80"/>
      <c r="L336" s="80"/>
      <c r="M336" s="80"/>
      <c r="N336" s="80"/>
      <c r="O336" s="80"/>
      <c r="P336" s="80"/>
      <c r="Q336" s="80"/>
      <c r="R336" s="80"/>
      <c r="S336" s="80"/>
      <c r="T336" s="80"/>
      <c r="U336" s="80"/>
      <c r="V336" s="80"/>
      <c r="W336" s="80"/>
      <c r="X336" s="80"/>
      <c r="Y336" s="80"/>
      <c r="Z336" s="80"/>
    </row>
    <row r="337" spans="1:26" ht="15.75" customHeight="1">
      <c r="A337" s="92"/>
      <c r="B337" s="92"/>
      <c r="C337" s="92"/>
      <c r="D337" s="92"/>
      <c r="E337" s="92"/>
      <c r="F337" s="92"/>
      <c r="G337" s="80"/>
      <c r="H337" s="80"/>
      <c r="I337" s="80"/>
      <c r="J337" s="80"/>
      <c r="K337" s="80"/>
      <c r="L337" s="80"/>
      <c r="M337" s="80"/>
      <c r="N337" s="80"/>
      <c r="O337" s="80"/>
      <c r="P337" s="80"/>
      <c r="Q337" s="80"/>
      <c r="R337" s="80"/>
      <c r="S337" s="80"/>
      <c r="T337" s="80"/>
      <c r="U337" s="80"/>
      <c r="V337" s="80"/>
      <c r="W337" s="80"/>
      <c r="X337" s="80"/>
      <c r="Y337" s="80"/>
      <c r="Z337" s="80"/>
    </row>
    <row r="338" spans="1:26" ht="15.75" customHeight="1">
      <c r="A338" s="92"/>
      <c r="B338" s="92"/>
      <c r="C338" s="92"/>
      <c r="D338" s="92"/>
      <c r="E338" s="92"/>
      <c r="F338" s="92"/>
      <c r="G338" s="80"/>
      <c r="H338" s="80"/>
      <c r="I338" s="80"/>
      <c r="J338" s="80"/>
      <c r="K338" s="80"/>
      <c r="L338" s="80"/>
      <c r="M338" s="80"/>
      <c r="N338" s="80"/>
      <c r="O338" s="80"/>
      <c r="P338" s="80"/>
      <c r="Q338" s="80"/>
      <c r="R338" s="80"/>
      <c r="S338" s="80"/>
      <c r="T338" s="80"/>
      <c r="U338" s="80"/>
      <c r="V338" s="80"/>
      <c r="W338" s="80"/>
      <c r="X338" s="80"/>
      <c r="Y338" s="80"/>
      <c r="Z338" s="80"/>
    </row>
    <row r="339" spans="1:26" ht="15.75" customHeight="1">
      <c r="A339" s="92"/>
      <c r="B339" s="92"/>
      <c r="C339" s="92"/>
      <c r="D339" s="92"/>
      <c r="E339" s="92"/>
      <c r="F339" s="92"/>
      <c r="G339" s="80"/>
      <c r="H339" s="80"/>
      <c r="I339" s="80"/>
      <c r="J339" s="80"/>
      <c r="K339" s="80"/>
      <c r="L339" s="80"/>
      <c r="M339" s="80"/>
      <c r="N339" s="80"/>
      <c r="O339" s="80"/>
      <c r="P339" s="80"/>
      <c r="Q339" s="80"/>
      <c r="R339" s="80"/>
      <c r="S339" s="80"/>
      <c r="T339" s="80"/>
      <c r="U339" s="80"/>
      <c r="V339" s="80"/>
      <c r="W339" s="80"/>
      <c r="X339" s="80"/>
      <c r="Y339" s="80"/>
      <c r="Z339" s="80"/>
    </row>
    <row r="340" spans="1:26" ht="15.75" customHeight="1">
      <c r="A340" s="92"/>
      <c r="B340" s="92"/>
      <c r="C340" s="92"/>
      <c r="D340" s="92"/>
      <c r="E340" s="92"/>
      <c r="F340" s="92"/>
      <c r="G340" s="80"/>
      <c r="H340" s="80"/>
      <c r="I340" s="80"/>
      <c r="J340" s="80"/>
      <c r="K340" s="80"/>
      <c r="L340" s="80"/>
      <c r="M340" s="80"/>
      <c r="N340" s="80"/>
      <c r="O340" s="80"/>
      <c r="P340" s="80"/>
      <c r="Q340" s="80"/>
      <c r="R340" s="80"/>
      <c r="S340" s="80"/>
      <c r="T340" s="80"/>
      <c r="U340" s="80"/>
      <c r="V340" s="80"/>
      <c r="W340" s="80"/>
      <c r="X340" s="80"/>
      <c r="Y340" s="80"/>
      <c r="Z340" s="80"/>
    </row>
    <row r="341" spans="1:26" ht="15.75" customHeight="1">
      <c r="A341" s="92"/>
      <c r="B341" s="92"/>
      <c r="C341" s="92"/>
      <c r="D341" s="92"/>
      <c r="E341" s="92"/>
      <c r="F341" s="92"/>
      <c r="G341" s="80"/>
      <c r="H341" s="80"/>
      <c r="I341" s="80"/>
      <c r="J341" s="80"/>
      <c r="K341" s="80"/>
      <c r="L341" s="80"/>
      <c r="M341" s="80"/>
      <c r="N341" s="80"/>
      <c r="O341" s="80"/>
      <c r="P341" s="80"/>
      <c r="Q341" s="80"/>
      <c r="R341" s="80"/>
      <c r="S341" s="80"/>
      <c r="T341" s="80"/>
      <c r="U341" s="80"/>
      <c r="V341" s="80"/>
      <c r="W341" s="80"/>
      <c r="X341" s="80"/>
      <c r="Y341" s="80"/>
      <c r="Z341" s="80"/>
    </row>
    <row r="342" spans="1:26" ht="15.75" customHeight="1">
      <c r="A342" s="92"/>
      <c r="B342" s="92"/>
      <c r="C342" s="92"/>
      <c r="D342" s="92"/>
      <c r="E342" s="92"/>
      <c r="F342" s="92"/>
      <c r="G342" s="80"/>
      <c r="H342" s="80"/>
      <c r="I342" s="80"/>
      <c r="J342" s="80"/>
      <c r="K342" s="80"/>
      <c r="L342" s="80"/>
      <c r="M342" s="80"/>
      <c r="N342" s="80"/>
      <c r="O342" s="80"/>
      <c r="P342" s="80"/>
      <c r="Q342" s="80"/>
      <c r="R342" s="80"/>
      <c r="S342" s="80"/>
      <c r="T342" s="80"/>
      <c r="U342" s="80"/>
      <c r="V342" s="80"/>
      <c r="W342" s="80"/>
      <c r="X342" s="80"/>
      <c r="Y342" s="80"/>
      <c r="Z342" s="80"/>
    </row>
    <row r="343" spans="1:26" ht="15.75" customHeight="1">
      <c r="A343" s="92"/>
      <c r="B343" s="92"/>
      <c r="C343" s="92"/>
      <c r="D343" s="92"/>
      <c r="E343" s="92"/>
      <c r="F343" s="92"/>
      <c r="G343" s="80"/>
      <c r="H343" s="80"/>
      <c r="I343" s="80"/>
      <c r="J343" s="80"/>
      <c r="K343" s="80"/>
      <c r="L343" s="80"/>
      <c r="M343" s="80"/>
      <c r="N343" s="80"/>
      <c r="O343" s="80"/>
      <c r="P343" s="80"/>
      <c r="Q343" s="80"/>
      <c r="R343" s="80"/>
      <c r="S343" s="80"/>
      <c r="T343" s="80"/>
      <c r="U343" s="80"/>
      <c r="V343" s="80"/>
      <c r="W343" s="80"/>
      <c r="X343" s="80"/>
      <c r="Y343" s="80"/>
      <c r="Z343" s="80"/>
    </row>
    <row r="344" spans="1:26" ht="15.75" customHeight="1">
      <c r="A344" s="92"/>
      <c r="B344" s="92"/>
      <c r="C344" s="92"/>
      <c r="D344" s="92"/>
      <c r="E344" s="92"/>
      <c r="F344" s="92"/>
      <c r="G344" s="80"/>
      <c r="H344" s="80"/>
      <c r="I344" s="80"/>
      <c r="J344" s="80"/>
      <c r="K344" s="80"/>
      <c r="L344" s="80"/>
      <c r="M344" s="80"/>
      <c r="N344" s="80"/>
      <c r="O344" s="80"/>
      <c r="P344" s="80"/>
      <c r="Q344" s="80"/>
      <c r="R344" s="80"/>
      <c r="S344" s="80"/>
      <c r="T344" s="80"/>
      <c r="U344" s="80"/>
      <c r="V344" s="80"/>
      <c r="W344" s="80"/>
      <c r="X344" s="80"/>
      <c r="Y344" s="80"/>
      <c r="Z344" s="80"/>
    </row>
    <row r="345" spans="1:26" ht="15.75" customHeight="1">
      <c r="A345" s="92"/>
      <c r="B345" s="92"/>
      <c r="C345" s="92"/>
      <c r="D345" s="92"/>
      <c r="E345" s="92"/>
      <c r="F345" s="92"/>
      <c r="G345" s="80"/>
      <c r="H345" s="80"/>
      <c r="I345" s="80"/>
      <c r="J345" s="80"/>
      <c r="K345" s="80"/>
      <c r="L345" s="80"/>
      <c r="M345" s="80"/>
      <c r="N345" s="80"/>
      <c r="O345" s="80"/>
      <c r="P345" s="80"/>
      <c r="Q345" s="80"/>
      <c r="R345" s="80"/>
      <c r="S345" s="80"/>
      <c r="T345" s="80"/>
      <c r="U345" s="80"/>
      <c r="V345" s="80"/>
      <c r="W345" s="80"/>
      <c r="X345" s="80"/>
      <c r="Y345" s="80"/>
      <c r="Z345" s="80"/>
    </row>
    <row r="346" spans="1:26" ht="15.75" customHeight="1">
      <c r="A346" s="92"/>
      <c r="B346" s="92"/>
      <c r="C346" s="92"/>
      <c r="D346" s="92"/>
      <c r="E346" s="92"/>
      <c r="F346" s="92"/>
      <c r="G346" s="80"/>
      <c r="H346" s="80"/>
      <c r="I346" s="80"/>
      <c r="J346" s="80"/>
      <c r="K346" s="80"/>
      <c r="L346" s="80"/>
      <c r="M346" s="80"/>
      <c r="N346" s="80"/>
      <c r="O346" s="80"/>
      <c r="P346" s="80"/>
      <c r="Q346" s="80"/>
      <c r="R346" s="80"/>
      <c r="S346" s="80"/>
      <c r="T346" s="80"/>
      <c r="U346" s="80"/>
      <c r="V346" s="80"/>
      <c r="W346" s="80"/>
      <c r="X346" s="80"/>
      <c r="Y346" s="80"/>
      <c r="Z346" s="80"/>
    </row>
    <row r="347" spans="1:26" ht="15.75" customHeight="1">
      <c r="A347" s="92"/>
      <c r="B347" s="92"/>
      <c r="C347" s="92"/>
      <c r="D347" s="92"/>
      <c r="E347" s="92"/>
      <c r="F347" s="92"/>
      <c r="G347" s="80"/>
      <c r="H347" s="80"/>
      <c r="I347" s="80"/>
      <c r="J347" s="80"/>
      <c r="K347" s="80"/>
      <c r="L347" s="80"/>
      <c r="M347" s="80"/>
      <c r="N347" s="80"/>
      <c r="O347" s="80"/>
      <c r="P347" s="80"/>
      <c r="Q347" s="80"/>
      <c r="R347" s="80"/>
      <c r="S347" s="80"/>
      <c r="T347" s="80"/>
      <c r="U347" s="80"/>
      <c r="V347" s="80"/>
      <c r="W347" s="80"/>
      <c r="X347" s="80"/>
      <c r="Y347" s="80"/>
      <c r="Z347" s="80"/>
    </row>
    <row r="348" spans="1:26" ht="15.75" customHeight="1">
      <c r="A348" s="92"/>
      <c r="B348" s="92"/>
      <c r="C348" s="92"/>
      <c r="D348" s="92"/>
      <c r="E348" s="92"/>
      <c r="F348" s="92"/>
      <c r="G348" s="80"/>
      <c r="H348" s="80"/>
      <c r="I348" s="80"/>
      <c r="J348" s="80"/>
      <c r="K348" s="80"/>
      <c r="L348" s="80"/>
      <c r="M348" s="80"/>
      <c r="N348" s="80"/>
      <c r="O348" s="80"/>
      <c r="P348" s="80"/>
      <c r="Q348" s="80"/>
      <c r="R348" s="80"/>
      <c r="S348" s="80"/>
      <c r="T348" s="80"/>
      <c r="U348" s="80"/>
      <c r="V348" s="80"/>
      <c r="W348" s="80"/>
      <c r="X348" s="80"/>
      <c r="Y348" s="80"/>
      <c r="Z348" s="80"/>
    </row>
    <row r="349" spans="1:26" ht="15.75" customHeight="1">
      <c r="A349" s="92"/>
      <c r="B349" s="92"/>
      <c r="C349" s="92"/>
      <c r="D349" s="92"/>
      <c r="E349" s="92"/>
      <c r="F349" s="92"/>
      <c r="G349" s="80"/>
      <c r="H349" s="80"/>
      <c r="I349" s="80"/>
      <c r="J349" s="80"/>
      <c r="K349" s="80"/>
      <c r="L349" s="80"/>
      <c r="M349" s="80"/>
      <c r="N349" s="80"/>
      <c r="O349" s="80"/>
      <c r="P349" s="80"/>
      <c r="Q349" s="80"/>
      <c r="R349" s="80"/>
      <c r="S349" s="80"/>
      <c r="T349" s="80"/>
      <c r="U349" s="80"/>
      <c r="V349" s="80"/>
      <c r="W349" s="80"/>
      <c r="X349" s="80"/>
      <c r="Y349" s="80"/>
      <c r="Z349" s="80"/>
    </row>
    <row r="350" spans="1:26" ht="15.75" customHeight="1">
      <c r="A350" s="92"/>
      <c r="B350" s="92"/>
      <c r="C350" s="92"/>
      <c r="D350" s="92"/>
      <c r="E350" s="92"/>
      <c r="F350" s="92"/>
      <c r="G350" s="80"/>
      <c r="H350" s="80"/>
      <c r="I350" s="80"/>
      <c r="J350" s="80"/>
      <c r="K350" s="80"/>
      <c r="L350" s="80"/>
      <c r="M350" s="80"/>
      <c r="N350" s="80"/>
      <c r="O350" s="80"/>
      <c r="P350" s="80"/>
      <c r="Q350" s="80"/>
      <c r="R350" s="80"/>
      <c r="S350" s="80"/>
      <c r="T350" s="80"/>
      <c r="U350" s="80"/>
      <c r="V350" s="80"/>
      <c r="W350" s="80"/>
      <c r="X350" s="80"/>
      <c r="Y350" s="80"/>
      <c r="Z350" s="80"/>
    </row>
    <row r="351" spans="1:26" ht="15.75" customHeight="1">
      <c r="A351" s="92"/>
      <c r="B351" s="92"/>
      <c r="C351" s="92"/>
      <c r="D351" s="92"/>
      <c r="E351" s="92"/>
      <c r="F351" s="92"/>
      <c r="G351" s="80"/>
      <c r="H351" s="80"/>
      <c r="I351" s="80"/>
      <c r="J351" s="80"/>
      <c r="K351" s="80"/>
      <c r="L351" s="80"/>
      <c r="M351" s="80"/>
      <c r="N351" s="80"/>
      <c r="O351" s="80"/>
      <c r="P351" s="80"/>
      <c r="Q351" s="80"/>
      <c r="R351" s="80"/>
      <c r="S351" s="80"/>
      <c r="T351" s="80"/>
      <c r="U351" s="80"/>
      <c r="V351" s="80"/>
      <c r="W351" s="80"/>
      <c r="X351" s="80"/>
      <c r="Y351" s="80"/>
      <c r="Z351" s="80"/>
    </row>
    <row r="352" spans="1:26" ht="15.75" customHeight="1">
      <c r="A352" s="92"/>
      <c r="B352" s="92"/>
      <c r="C352" s="92"/>
      <c r="D352" s="92"/>
      <c r="E352" s="92"/>
      <c r="F352" s="92"/>
      <c r="G352" s="80"/>
      <c r="H352" s="80"/>
      <c r="I352" s="80"/>
      <c r="J352" s="80"/>
      <c r="K352" s="80"/>
      <c r="L352" s="80"/>
      <c r="M352" s="80"/>
      <c r="N352" s="80"/>
      <c r="O352" s="80"/>
      <c r="P352" s="80"/>
      <c r="Q352" s="80"/>
      <c r="R352" s="80"/>
      <c r="S352" s="80"/>
      <c r="T352" s="80"/>
      <c r="U352" s="80"/>
      <c r="V352" s="80"/>
      <c r="W352" s="80"/>
      <c r="X352" s="80"/>
      <c r="Y352" s="80"/>
      <c r="Z352" s="80"/>
    </row>
    <row r="353" spans="1:26" ht="15.75" customHeight="1">
      <c r="A353" s="92"/>
      <c r="B353" s="92"/>
      <c r="C353" s="92"/>
      <c r="D353" s="92"/>
      <c r="E353" s="92"/>
      <c r="F353" s="92"/>
      <c r="G353" s="80"/>
      <c r="H353" s="80"/>
      <c r="I353" s="80"/>
      <c r="J353" s="80"/>
      <c r="K353" s="80"/>
      <c r="L353" s="80"/>
      <c r="M353" s="80"/>
      <c r="N353" s="80"/>
      <c r="O353" s="80"/>
      <c r="P353" s="80"/>
      <c r="Q353" s="80"/>
      <c r="R353" s="80"/>
      <c r="S353" s="80"/>
      <c r="T353" s="80"/>
      <c r="U353" s="80"/>
      <c r="V353" s="80"/>
      <c r="W353" s="80"/>
      <c r="X353" s="80"/>
      <c r="Y353" s="80"/>
      <c r="Z353" s="80"/>
    </row>
    <row r="354" spans="1:26" ht="15.75" customHeight="1">
      <c r="A354" s="92"/>
      <c r="B354" s="92"/>
      <c r="C354" s="92"/>
      <c r="D354" s="92"/>
      <c r="E354" s="92"/>
      <c r="F354" s="92"/>
      <c r="G354" s="80"/>
      <c r="H354" s="80"/>
      <c r="I354" s="80"/>
      <c r="J354" s="80"/>
      <c r="K354" s="80"/>
      <c r="L354" s="80"/>
      <c r="M354" s="80"/>
      <c r="N354" s="80"/>
      <c r="O354" s="80"/>
      <c r="P354" s="80"/>
      <c r="Q354" s="80"/>
      <c r="R354" s="80"/>
      <c r="S354" s="80"/>
      <c r="T354" s="80"/>
      <c r="U354" s="80"/>
      <c r="V354" s="80"/>
      <c r="W354" s="80"/>
      <c r="X354" s="80"/>
      <c r="Y354" s="80"/>
      <c r="Z354" s="80"/>
    </row>
    <row r="355" spans="1:26" ht="15.75" customHeight="1">
      <c r="A355" s="92"/>
      <c r="B355" s="92"/>
      <c r="C355" s="92"/>
      <c r="D355" s="92"/>
      <c r="E355" s="92"/>
      <c r="F355" s="92"/>
      <c r="G355" s="80"/>
      <c r="H355" s="80"/>
      <c r="I355" s="80"/>
      <c r="J355" s="80"/>
      <c r="K355" s="80"/>
      <c r="L355" s="80"/>
      <c r="M355" s="80"/>
      <c r="N355" s="80"/>
      <c r="O355" s="80"/>
      <c r="P355" s="80"/>
      <c r="Q355" s="80"/>
      <c r="R355" s="80"/>
      <c r="S355" s="80"/>
      <c r="T355" s="80"/>
      <c r="U355" s="80"/>
      <c r="V355" s="80"/>
      <c r="W355" s="80"/>
      <c r="X355" s="80"/>
      <c r="Y355" s="80"/>
      <c r="Z355" s="80"/>
    </row>
    <row r="356" spans="1:26" ht="15.75" customHeight="1">
      <c r="A356" s="92"/>
      <c r="B356" s="92"/>
      <c r="C356" s="92"/>
      <c r="D356" s="92"/>
      <c r="E356" s="92"/>
      <c r="F356" s="92"/>
      <c r="G356" s="80"/>
      <c r="H356" s="80"/>
      <c r="I356" s="80"/>
      <c r="J356" s="80"/>
      <c r="K356" s="80"/>
      <c r="L356" s="80"/>
      <c r="M356" s="80"/>
      <c r="N356" s="80"/>
      <c r="O356" s="80"/>
      <c r="P356" s="80"/>
      <c r="Q356" s="80"/>
      <c r="R356" s="80"/>
      <c r="S356" s="80"/>
      <c r="T356" s="80"/>
      <c r="U356" s="80"/>
      <c r="V356" s="80"/>
      <c r="W356" s="80"/>
      <c r="X356" s="80"/>
      <c r="Y356" s="80"/>
      <c r="Z356" s="80"/>
    </row>
    <row r="357" spans="1:26" ht="15.75" customHeight="1">
      <c r="A357" s="92"/>
      <c r="B357" s="92"/>
      <c r="C357" s="92"/>
      <c r="D357" s="92"/>
      <c r="E357" s="92"/>
      <c r="F357" s="92"/>
      <c r="G357" s="80"/>
      <c r="H357" s="80"/>
      <c r="I357" s="80"/>
      <c r="J357" s="80"/>
      <c r="K357" s="80"/>
      <c r="L357" s="80"/>
      <c r="M357" s="80"/>
      <c r="N357" s="80"/>
      <c r="O357" s="80"/>
      <c r="P357" s="80"/>
      <c r="Q357" s="80"/>
      <c r="R357" s="80"/>
      <c r="S357" s="80"/>
      <c r="T357" s="80"/>
      <c r="U357" s="80"/>
      <c r="V357" s="80"/>
      <c r="W357" s="80"/>
      <c r="X357" s="80"/>
      <c r="Y357" s="80"/>
      <c r="Z357" s="80"/>
    </row>
    <row r="358" spans="1:26" ht="15.75" customHeight="1">
      <c r="A358" s="92"/>
      <c r="B358" s="92"/>
      <c r="C358" s="92"/>
      <c r="D358" s="92"/>
      <c r="E358" s="92"/>
      <c r="F358" s="92"/>
      <c r="G358" s="80"/>
      <c r="H358" s="80"/>
      <c r="I358" s="80"/>
      <c r="J358" s="80"/>
      <c r="K358" s="80"/>
      <c r="L358" s="80"/>
      <c r="M358" s="80"/>
      <c r="N358" s="80"/>
      <c r="O358" s="80"/>
      <c r="P358" s="80"/>
      <c r="Q358" s="80"/>
      <c r="R358" s="80"/>
      <c r="S358" s="80"/>
      <c r="T358" s="80"/>
      <c r="U358" s="80"/>
      <c r="V358" s="80"/>
      <c r="W358" s="80"/>
      <c r="X358" s="80"/>
      <c r="Y358" s="80"/>
      <c r="Z358" s="80"/>
    </row>
    <row r="359" spans="1:26" ht="15.75" customHeight="1">
      <c r="A359" s="92"/>
      <c r="B359" s="92"/>
      <c r="C359" s="92"/>
      <c r="D359" s="92"/>
      <c r="E359" s="92"/>
      <c r="F359" s="92"/>
      <c r="G359" s="80"/>
      <c r="H359" s="80"/>
      <c r="I359" s="80"/>
      <c r="J359" s="80"/>
      <c r="K359" s="80"/>
      <c r="L359" s="80"/>
      <c r="M359" s="80"/>
      <c r="N359" s="80"/>
      <c r="O359" s="80"/>
      <c r="P359" s="80"/>
      <c r="Q359" s="80"/>
      <c r="R359" s="80"/>
      <c r="S359" s="80"/>
      <c r="T359" s="80"/>
      <c r="U359" s="80"/>
      <c r="V359" s="80"/>
      <c r="W359" s="80"/>
      <c r="X359" s="80"/>
      <c r="Y359" s="80"/>
      <c r="Z359" s="80"/>
    </row>
    <row r="360" spans="1:26" ht="15.75" customHeight="1">
      <c r="A360" s="92"/>
      <c r="B360" s="92"/>
      <c r="C360" s="92"/>
      <c r="D360" s="92"/>
      <c r="E360" s="92"/>
      <c r="F360" s="92"/>
      <c r="G360" s="80"/>
      <c r="H360" s="80"/>
      <c r="I360" s="80"/>
      <c r="J360" s="80"/>
      <c r="K360" s="80"/>
      <c r="L360" s="80"/>
      <c r="M360" s="80"/>
      <c r="N360" s="80"/>
      <c r="O360" s="80"/>
      <c r="P360" s="80"/>
      <c r="Q360" s="80"/>
      <c r="R360" s="80"/>
      <c r="S360" s="80"/>
      <c r="T360" s="80"/>
      <c r="U360" s="80"/>
      <c r="V360" s="80"/>
      <c r="W360" s="80"/>
      <c r="X360" s="80"/>
      <c r="Y360" s="80"/>
      <c r="Z360" s="80"/>
    </row>
    <row r="361" spans="1:26" ht="15.75" customHeight="1">
      <c r="A361" s="92"/>
      <c r="B361" s="92"/>
      <c r="C361" s="92"/>
      <c r="D361" s="92"/>
      <c r="E361" s="92"/>
      <c r="F361" s="92"/>
      <c r="G361" s="80"/>
      <c r="H361" s="80"/>
      <c r="I361" s="80"/>
      <c r="J361" s="80"/>
      <c r="K361" s="80"/>
      <c r="L361" s="80"/>
      <c r="M361" s="80"/>
      <c r="N361" s="80"/>
      <c r="O361" s="80"/>
      <c r="P361" s="80"/>
      <c r="Q361" s="80"/>
      <c r="R361" s="80"/>
      <c r="S361" s="80"/>
      <c r="T361" s="80"/>
      <c r="U361" s="80"/>
      <c r="V361" s="80"/>
      <c r="W361" s="80"/>
      <c r="X361" s="80"/>
      <c r="Y361" s="80"/>
      <c r="Z361" s="80"/>
    </row>
    <row r="362" spans="1:26" ht="15.75" customHeight="1">
      <c r="A362" s="92"/>
      <c r="B362" s="92"/>
      <c r="C362" s="92"/>
      <c r="D362" s="92"/>
      <c r="E362" s="92"/>
      <c r="F362" s="92"/>
      <c r="G362" s="80"/>
      <c r="H362" s="80"/>
      <c r="I362" s="80"/>
      <c r="J362" s="80"/>
      <c r="K362" s="80"/>
      <c r="L362" s="80"/>
      <c r="M362" s="80"/>
      <c r="N362" s="80"/>
      <c r="O362" s="80"/>
      <c r="P362" s="80"/>
      <c r="Q362" s="80"/>
      <c r="R362" s="80"/>
      <c r="S362" s="80"/>
      <c r="T362" s="80"/>
      <c r="U362" s="80"/>
      <c r="V362" s="80"/>
      <c r="W362" s="80"/>
      <c r="X362" s="80"/>
      <c r="Y362" s="80"/>
      <c r="Z362" s="80"/>
    </row>
    <row r="363" spans="1:26" ht="15.75" customHeight="1">
      <c r="A363" s="92"/>
      <c r="B363" s="92"/>
      <c r="C363" s="92"/>
      <c r="D363" s="92"/>
      <c r="E363" s="92"/>
      <c r="F363" s="92"/>
      <c r="G363" s="80"/>
      <c r="H363" s="80"/>
      <c r="I363" s="80"/>
      <c r="J363" s="80"/>
      <c r="K363" s="80"/>
      <c r="L363" s="80"/>
      <c r="M363" s="80"/>
      <c r="N363" s="80"/>
      <c r="O363" s="80"/>
      <c r="P363" s="80"/>
      <c r="Q363" s="80"/>
      <c r="R363" s="80"/>
      <c r="S363" s="80"/>
      <c r="T363" s="80"/>
      <c r="U363" s="80"/>
      <c r="V363" s="80"/>
      <c r="W363" s="80"/>
      <c r="X363" s="80"/>
      <c r="Y363" s="80"/>
      <c r="Z363" s="80"/>
    </row>
    <row r="364" spans="1:26" ht="15.75" customHeight="1">
      <c r="A364" s="92"/>
      <c r="B364" s="92"/>
      <c r="C364" s="92"/>
      <c r="D364" s="92"/>
      <c r="E364" s="92"/>
      <c r="F364" s="92"/>
      <c r="G364" s="80"/>
      <c r="H364" s="80"/>
      <c r="I364" s="80"/>
      <c r="J364" s="80"/>
      <c r="K364" s="80"/>
      <c r="L364" s="80"/>
      <c r="M364" s="80"/>
      <c r="N364" s="80"/>
      <c r="O364" s="80"/>
      <c r="P364" s="80"/>
      <c r="Q364" s="80"/>
      <c r="R364" s="80"/>
      <c r="S364" s="80"/>
      <c r="T364" s="80"/>
      <c r="U364" s="80"/>
      <c r="V364" s="80"/>
      <c r="W364" s="80"/>
      <c r="X364" s="80"/>
      <c r="Y364" s="80"/>
      <c r="Z364" s="80"/>
    </row>
    <row r="365" spans="1:26" ht="15.75" customHeight="1">
      <c r="A365" s="92"/>
      <c r="B365" s="92"/>
      <c r="C365" s="92"/>
      <c r="D365" s="92"/>
      <c r="E365" s="92"/>
      <c r="F365" s="92"/>
      <c r="G365" s="80"/>
      <c r="H365" s="80"/>
      <c r="I365" s="80"/>
      <c r="J365" s="80"/>
      <c r="K365" s="80"/>
      <c r="L365" s="80"/>
      <c r="M365" s="80"/>
      <c r="N365" s="80"/>
      <c r="O365" s="80"/>
      <c r="P365" s="80"/>
      <c r="Q365" s="80"/>
      <c r="R365" s="80"/>
      <c r="S365" s="80"/>
      <c r="T365" s="80"/>
      <c r="U365" s="80"/>
      <c r="V365" s="80"/>
      <c r="W365" s="80"/>
      <c r="X365" s="80"/>
      <c r="Y365" s="80"/>
      <c r="Z365" s="80"/>
    </row>
    <row r="366" spans="1:26" ht="15.75" customHeight="1">
      <c r="A366" s="92"/>
      <c r="B366" s="92"/>
      <c r="C366" s="92"/>
      <c r="D366" s="92"/>
      <c r="E366" s="92"/>
      <c r="F366" s="92"/>
      <c r="G366" s="80"/>
      <c r="H366" s="80"/>
      <c r="I366" s="80"/>
      <c r="J366" s="80"/>
      <c r="K366" s="80"/>
      <c r="L366" s="80"/>
      <c r="M366" s="80"/>
      <c r="N366" s="80"/>
      <c r="O366" s="80"/>
      <c r="P366" s="80"/>
      <c r="Q366" s="80"/>
      <c r="R366" s="80"/>
      <c r="S366" s="80"/>
      <c r="T366" s="80"/>
      <c r="U366" s="80"/>
      <c r="V366" s="80"/>
      <c r="W366" s="80"/>
      <c r="X366" s="80"/>
      <c r="Y366" s="80"/>
      <c r="Z366" s="80"/>
    </row>
    <row r="367" spans="1:26" ht="15.75" customHeight="1">
      <c r="A367" s="92"/>
      <c r="B367" s="92"/>
      <c r="C367" s="92"/>
      <c r="D367" s="92"/>
      <c r="E367" s="92"/>
      <c r="F367" s="92"/>
      <c r="G367" s="80"/>
      <c r="H367" s="80"/>
      <c r="I367" s="80"/>
      <c r="J367" s="80"/>
      <c r="K367" s="80"/>
      <c r="L367" s="80"/>
      <c r="M367" s="80"/>
      <c r="N367" s="80"/>
      <c r="O367" s="80"/>
      <c r="P367" s="80"/>
      <c r="Q367" s="80"/>
      <c r="R367" s="80"/>
      <c r="S367" s="80"/>
      <c r="T367" s="80"/>
      <c r="U367" s="80"/>
      <c r="V367" s="80"/>
      <c r="W367" s="80"/>
      <c r="X367" s="80"/>
      <c r="Y367" s="80"/>
      <c r="Z367" s="80"/>
    </row>
    <row r="368" spans="1:26" ht="15.75" customHeight="1">
      <c r="A368" s="92"/>
      <c r="B368" s="92"/>
      <c r="C368" s="92"/>
      <c r="D368" s="92"/>
      <c r="E368" s="92"/>
      <c r="F368" s="92"/>
      <c r="G368" s="80"/>
      <c r="H368" s="80"/>
      <c r="I368" s="80"/>
      <c r="J368" s="80"/>
      <c r="K368" s="80"/>
      <c r="L368" s="80"/>
      <c r="M368" s="80"/>
      <c r="N368" s="80"/>
      <c r="O368" s="80"/>
      <c r="P368" s="80"/>
      <c r="Q368" s="80"/>
      <c r="R368" s="80"/>
      <c r="S368" s="80"/>
      <c r="T368" s="80"/>
      <c r="U368" s="80"/>
      <c r="V368" s="80"/>
      <c r="W368" s="80"/>
      <c r="X368" s="80"/>
      <c r="Y368" s="80"/>
      <c r="Z368" s="80"/>
    </row>
    <row r="369" spans="1:26" ht="15.75" customHeight="1">
      <c r="A369" s="92"/>
      <c r="B369" s="92"/>
      <c r="C369" s="92"/>
      <c r="D369" s="92"/>
      <c r="E369" s="92"/>
      <c r="F369" s="92"/>
      <c r="G369" s="80"/>
      <c r="H369" s="80"/>
      <c r="I369" s="80"/>
      <c r="J369" s="80"/>
      <c r="K369" s="80"/>
      <c r="L369" s="80"/>
      <c r="M369" s="80"/>
      <c r="N369" s="80"/>
      <c r="O369" s="80"/>
      <c r="P369" s="80"/>
      <c r="Q369" s="80"/>
      <c r="R369" s="80"/>
      <c r="S369" s="80"/>
      <c r="T369" s="80"/>
      <c r="U369" s="80"/>
      <c r="V369" s="80"/>
      <c r="W369" s="80"/>
      <c r="X369" s="80"/>
      <c r="Y369" s="80"/>
      <c r="Z369" s="80"/>
    </row>
    <row r="370" spans="1:26" ht="15.75" customHeight="1">
      <c r="A370" s="92"/>
      <c r="B370" s="92"/>
      <c r="C370" s="92"/>
      <c r="D370" s="92"/>
      <c r="E370" s="92"/>
      <c r="F370" s="92"/>
      <c r="G370" s="80"/>
      <c r="H370" s="80"/>
      <c r="I370" s="80"/>
      <c r="J370" s="80"/>
      <c r="K370" s="80"/>
      <c r="L370" s="80"/>
      <c r="M370" s="80"/>
      <c r="N370" s="80"/>
      <c r="O370" s="80"/>
      <c r="P370" s="80"/>
      <c r="Q370" s="80"/>
      <c r="R370" s="80"/>
      <c r="S370" s="80"/>
      <c r="T370" s="80"/>
      <c r="U370" s="80"/>
      <c r="V370" s="80"/>
      <c r="W370" s="80"/>
      <c r="X370" s="80"/>
      <c r="Y370" s="80"/>
      <c r="Z370" s="80"/>
    </row>
    <row r="371" spans="1:26" ht="15.75" customHeight="1">
      <c r="A371" s="92"/>
      <c r="B371" s="92"/>
      <c r="C371" s="92"/>
      <c r="D371" s="92"/>
      <c r="E371" s="92"/>
      <c r="F371" s="92"/>
      <c r="G371" s="80"/>
      <c r="H371" s="80"/>
      <c r="I371" s="80"/>
      <c r="J371" s="80"/>
      <c r="K371" s="80"/>
      <c r="L371" s="80"/>
      <c r="M371" s="80"/>
      <c r="N371" s="80"/>
      <c r="O371" s="80"/>
      <c r="P371" s="80"/>
      <c r="Q371" s="80"/>
      <c r="R371" s="80"/>
      <c r="S371" s="80"/>
      <c r="T371" s="80"/>
      <c r="U371" s="80"/>
      <c r="V371" s="80"/>
      <c r="W371" s="80"/>
      <c r="X371" s="80"/>
      <c r="Y371" s="80"/>
      <c r="Z371" s="80"/>
    </row>
    <row r="372" spans="1:26" ht="15.75" customHeight="1">
      <c r="A372" s="92"/>
      <c r="B372" s="92"/>
      <c r="C372" s="92"/>
      <c r="D372" s="92"/>
      <c r="E372" s="92"/>
      <c r="F372" s="92"/>
      <c r="G372" s="80"/>
      <c r="H372" s="80"/>
      <c r="I372" s="80"/>
      <c r="J372" s="80"/>
      <c r="K372" s="80"/>
      <c r="L372" s="80"/>
      <c r="M372" s="80"/>
      <c r="N372" s="80"/>
      <c r="O372" s="80"/>
      <c r="P372" s="80"/>
      <c r="Q372" s="80"/>
      <c r="R372" s="80"/>
      <c r="S372" s="80"/>
      <c r="T372" s="80"/>
      <c r="U372" s="80"/>
      <c r="V372" s="80"/>
      <c r="W372" s="80"/>
      <c r="X372" s="80"/>
      <c r="Y372" s="80"/>
      <c r="Z372" s="80"/>
    </row>
    <row r="373" spans="1:26" ht="15.75" customHeight="1">
      <c r="A373" s="92"/>
      <c r="B373" s="92"/>
      <c r="C373" s="92"/>
      <c r="D373" s="92"/>
      <c r="E373" s="92"/>
      <c r="F373" s="92"/>
      <c r="G373" s="80"/>
      <c r="H373" s="80"/>
      <c r="I373" s="80"/>
      <c r="J373" s="80"/>
      <c r="K373" s="80"/>
      <c r="L373" s="80"/>
      <c r="M373" s="80"/>
      <c r="N373" s="80"/>
      <c r="O373" s="80"/>
      <c r="P373" s="80"/>
      <c r="Q373" s="80"/>
      <c r="R373" s="80"/>
      <c r="S373" s="80"/>
      <c r="T373" s="80"/>
      <c r="U373" s="80"/>
      <c r="V373" s="80"/>
      <c r="W373" s="80"/>
      <c r="X373" s="80"/>
      <c r="Y373" s="80"/>
      <c r="Z373" s="80"/>
    </row>
    <row r="374" spans="1:26" ht="15.75" customHeight="1">
      <c r="A374" s="92"/>
      <c r="B374" s="92"/>
      <c r="C374" s="92"/>
      <c r="D374" s="92"/>
      <c r="E374" s="92"/>
      <c r="F374" s="92"/>
      <c r="G374" s="80"/>
      <c r="H374" s="80"/>
      <c r="I374" s="80"/>
      <c r="J374" s="80"/>
      <c r="K374" s="80"/>
      <c r="L374" s="80"/>
      <c r="M374" s="80"/>
      <c r="N374" s="80"/>
      <c r="O374" s="80"/>
      <c r="P374" s="80"/>
      <c r="Q374" s="80"/>
      <c r="R374" s="80"/>
      <c r="S374" s="80"/>
      <c r="T374" s="80"/>
      <c r="U374" s="80"/>
      <c r="V374" s="80"/>
      <c r="W374" s="80"/>
      <c r="X374" s="80"/>
      <c r="Y374" s="80"/>
      <c r="Z374" s="80"/>
    </row>
    <row r="375" spans="1:26" ht="15.75" customHeight="1">
      <c r="A375" s="92"/>
      <c r="B375" s="92"/>
      <c r="C375" s="92"/>
      <c r="D375" s="92"/>
      <c r="E375" s="92"/>
      <c r="F375" s="92"/>
      <c r="G375" s="80"/>
      <c r="H375" s="80"/>
      <c r="I375" s="80"/>
      <c r="J375" s="80"/>
      <c r="K375" s="80"/>
      <c r="L375" s="80"/>
      <c r="M375" s="80"/>
      <c r="N375" s="80"/>
      <c r="O375" s="80"/>
      <c r="P375" s="80"/>
      <c r="Q375" s="80"/>
      <c r="R375" s="80"/>
      <c r="S375" s="80"/>
      <c r="T375" s="80"/>
      <c r="U375" s="80"/>
      <c r="V375" s="80"/>
      <c r="W375" s="80"/>
      <c r="X375" s="80"/>
      <c r="Y375" s="80"/>
      <c r="Z375" s="80"/>
    </row>
    <row r="376" spans="1:26" ht="15.75" customHeight="1">
      <c r="A376" s="92"/>
      <c r="B376" s="92"/>
      <c r="C376" s="92"/>
      <c r="D376" s="92"/>
      <c r="E376" s="92"/>
      <c r="F376" s="92"/>
      <c r="G376" s="80"/>
      <c r="H376" s="80"/>
      <c r="I376" s="80"/>
      <c r="J376" s="80"/>
      <c r="K376" s="80"/>
      <c r="L376" s="80"/>
      <c r="M376" s="80"/>
      <c r="N376" s="80"/>
      <c r="O376" s="80"/>
      <c r="P376" s="80"/>
      <c r="Q376" s="80"/>
      <c r="R376" s="80"/>
      <c r="S376" s="80"/>
      <c r="T376" s="80"/>
      <c r="U376" s="80"/>
      <c r="V376" s="80"/>
      <c r="W376" s="80"/>
      <c r="X376" s="80"/>
      <c r="Y376" s="80"/>
      <c r="Z376" s="80"/>
    </row>
    <row r="377" spans="1:26" ht="15.75" customHeight="1">
      <c r="A377" s="92"/>
      <c r="B377" s="92"/>
      <c r="C377" s="92"/>
      <c r="D377" s="92"/>
      <c r="E377" s="92"/>
      <c r="F377" s="92"/>
      <c r="G377" s="80"/>
      <c r="H377" s="80"/>
      <c r="I377" s="80"/>
      <c r="J377" s="80"/>
      <c r="K377" s="80"/>
      <c r="L377" s="80"/>
      <c r="M377" s="80"/>
      <c r="N377" s="80"/>
      <c r="O377" s="80"/>
      <c r="P377" s="80"/>
      <c r="Q377" s="80"/>
      <c r="R377" s="80"/>
      <c r="S377" s="80"/>
      <c r="T377" s="80"/>
      <c r="U377" s="80"/>
      <c r="V377" s="80"/>
      <c r="W377" s="80"/>
      <c r="X377" s="80"/>
      <c r="Y377" s="80"/>
      <c r="Z377" s="80"/>
    </row>
    <row r="378" spans="1:26" ht="15.75" customHeight="1">
      <c r="A378" s="92"/>
      <c r="B378" s="92"/>
      <c r="C378" s="92"/>
      <c r="D378" s="92"/>
      <c r="E378" s="92"/>
      <c r="F378" s="92"/>
      <c r="G378" s="80"/>
      <c r="H378" s="80"/>
      <c r="I378" s="80"/>
      <c r="J378" s="80"/>
      <c r="K378" s="80"/>
      <c r="L378" s="80"/>
      <c r="M378" s="80"/>
      <c r="N378" s="80"/>
      <c r="O378" s="80"/>
      <c r="P378" s="80"/>
      <c r="Q378" s="80"/>
      <c r="R378" s="80"/>
      <c r="S378" s="80"/>
      <c r="T378" s="80"/>
      <c r="U378" s="80"/>
      <c r="V378" s="80"/>
      <c r="W378" s="80"/>
      <c r="X378" s="80"/>
      <c r="Y378" s="80"/>
      <c r="Z378" s="80"/>
    </row>
    <row r="379" spans="1:26" ht="15.75" customHeight="1">
      <c r="A379" s="92"/>
      <c r="B379" s="92"/>
      <c r="C379" s="92"/>
      <c r="D379" s="92"/>
      <c r="E379" s="92"/>
      <c r="F379" s="92"/>
      <c r="G379" s="80"/>
      <c r="H379" s="80"/>
      <c r="I379" s="80"/>
      <c r="J379" s="80"/>
      <c r="K379" s="80"/>
      <c r="L379" s="80"/>
      <c r="M379" s="80"/>
      <c r="N379" s="80"/>
      <c r="O379" s="80"/>
      <c r="P379" s="80"/>
      <c r="Q379" s="80"/>
      <c r="R379" s="80"/>
      <c r="S379" s="80"/>
      <c r="T379" s="80"/>
      <c r="U379" s="80"/>
      <c r="V379" s="80"/>
      <c r="W379" s="80"/>
      <c r="X379" s="80"/>
      <c r="Y379" s="80"/>
      <c r="Z379" s="80"/>
    </row>
    <row r="380" spans="1:26" ht="15.75" customHeight="1">
      <c r="A380" s="92"/>
      <c r="B380" s="92"/>
      <c r="C380" s="92"/>
      <c r="D380" s="92"/>
      <c r="E380" s="92"/>
      <c r="F380" s="92"/>
      <c r="G380" s="80"/>
      <c r="H380" s="80"/>
      <c r="I380" s="80"/>
      <c r="J380" s="80"/>
      <c r="K380" s="80"/>
      <c r="L380" s="80"/>
      <c r="M380" s="80"/>
      <c r="N380" s="80"/>
      <c r="O380" s="80"/>
      <c r="P380" s="80"/>
      <c r="Q380" s="80"/>
      <c r="R380" s="80"/>
      <c r="S380" s="80"/>
      <c r="T380" s="80"/>
      <c r="U380" s="80"/>
      <c r="V380" s="80"/>
      <c r="W380" s="80"/>
      <c r="X380" s="80"/>
      <c r="Y380" s="80"/>
      <c r="Z380" s="80"/>
    </row>
    <row r="381" spans="1:26" ht="15.75" customHeight="1">
      <c r="A381" s="92"/>
      <c r="B381" s="92"/>
      <c r="C381" s="92"/>
      <c r="D381" s="92"/>
      <c r="E381" s="92"/>
      <c r="F381" s="92"/>
      <c r="G381" s="80"/>
      <c r="H381" s="80"/>
      <c r="I381" s="80"/>
      <c r="J381" s="80"/>
      <c r="K381" s="80"/>
      <c r="L381" s="80"/>
      <c r="M381" s="80"/>
      <c r="N381" s="80"/>
      <c r="O381" s="80"/>
      <c r="P381" s="80"/>
      <c r="Q381" s="80"/>
      <c r="R381" s="80"/>
      <c r="S381" s="80"/>
      <c r="T381" s="80"/>
      <c r="U381" s="80"/>
      <c r="V381" s="80"/>
      <c r="W381" s="80"/>
      <c r="X381" s="80"/>
      <c r="Y381" s="80"/>
      <c r="Z381" s="80"/>
    </row>
    <row r="382" spans="1:26" ht="15.75" customHeight="1">
      <c r="A382" s="92"/>
      <c r="B382" s="92"/>
      <c r="C382" s="92"/>
      <c r="D382" s="92"/>
      <c r="E382" s="92"/>
      <c r="F382" s="92"/>
      <c r="G382" s="80"/>
      <c r="H382" s="80"/>
      <c r="I382" s="80"/>
      <c r="J382" s="80"/>
      <c r="K382" s="80"/>
      <c r="L382" s="80"/>
      <c r="M382" s="80"/>
      <c r="N382" s="80"/>
      <c r="O382" s="80"/>
      <c r="P382" s="80"/>
      <c r="Q382" s="80"/>
      <c r="R382" s="80"/>
      <c r="S382" s="80"/>
      <c r="T382" s="80"/>
      <c r="U382" s="80"/>
      <c r="V382" s="80"/>
      <c r="W382" s="80"/>
      <c r="X382" s="80"/>
      <c r="Y382" s="80"/>
      <c r="Z382" s="80"/>
    </row>
    <row r="383" spans="1:26" ht="15.75" customHeight="1">
      <c r="A383" s="92"/>
      <c r="B383" s="92"/>
      <c r="C383" s="92"/>
      <c r="D383" s="92"/>
      <c r="E383" s="92"/>
      <c r="F383" s="92"/>
      <c r="G383" s="80"/>
      <c r="H383" s="80"/>
      <c r="I383" s="80"/>
      <c r="J383" s="80"/>
      <c r="K383" s="80"/>
      <c r="L383" s="80"/>
      <c r="M383" s="80"/>
      <c r="N383" s="80"/>
      <c r="O383" s="80"/>
      <c r="P383" s="80"/>
      <c r="Q383" s="80"/>
      <c r="R383" s="80"/>
      <c r="S383" s="80"/>
      <c r="T383" s="80"/>
      <c r="U383" s="80"/>
      <c r="V383" s="80"/>
      <c r="W383" s="80"/>
      <c r="X383" s="80"/>
      <c r="Y383" s="80"/>
      <c r="Z383" s="80"/>
    </row>
    <row r="384" spans="1:26" ht="15.75" customHeight="1">
      <c r="A384" s="92"/>
      <c r="B384" s="92"/>
      <c r="C384" s="92"/>
      <c r="D384" s="92"/>
      <c r="E384" s="92"/>
      <c r="F384" s="92"/>
      <c r="G384" s="80"/>
      <c r="H384" s="80"/>
      <c r="I384" s="80"/>
      <c r="J384" s="80"/>
      <c r="K384" s="80"/>
      <c r="L384" s="80"/>
      <c r="M384" s="80"/>
      <c r="N384" s="80"/>
      <c r="O384" s="80"/>
      <c r="P384" s="80"/>
      <c r="Q384" s="80"/>
      <c r="R384" s="80"/>
      <c r="S384" s="80"/>
      <c r="T384" s="80"/>
      <c r="U384" s="80"/>
      <c r="V384" s="80"/>
      <c r="W384" s="80"/>
      <c r="X384" s="80"/>
      <c r="Y384" s="80"/>
      <c r="Z384" s="80"/>
    </row>
    <row r="385" spans="1:26" ht="15.75" customHeight="1">
      <c r="A385" s="92"/>
      <c r="B385" s="92"/>
      <c r="C385" s="92"/>
      <c r="D385" s="92"/>
      <c r="E385" s="92"/>
      <c r="F385" s="92"/>
      <c r="G385" s="80"/>
      <c r="H385" s="80"/>
      <c r="I385" s="80"/>
      <c r="J385" s="80"/>
      <c r="K385" s="80"/>
      <c r="L385" s="80"/>
      <c r="M385" s="80"/>
      <c r="N385" s="80"/>
      <c r="O385" s="80"/>
      <c r="P385" s="80"/>
      <c r="Q385" s="80"/>
      <c r="R385" s="80"/>
      <c r="S385" s="80"/>
      <c r="T385" s="80"/>
      <c r="U385" s="80"/>
      <c r="V385" s="80"/>
      <c r="W385" s="80"/>
      <c r="X385" s="80"/>
      <c r="Y385" s="80"/>
      <c r="Z385" s="80"/>
    </row>
    <row r="386" spans="1:26" ht="15.75" customHeight="1">
      <c r="A386" s="92"/>
      <c r="B386" s="92"/>
      <c r="C386" s="92"/>
      <c r="D386" s="92"/>
      <c r="E386" s="92"/>
      <c r="F386" s="92"/>
      <c r="G386" s="80"/>
      <c r="H386" s="80"/>
      <c r="I386" s="80"/>
      <c r="J386" s="80"/>
      <c r="K386" s="80"/>
      <c r="L386" s="80"/>
      <c r="M386" s="80"/>
      <c r="N386" s="80"/>
      <c r="O386" s="80"/>
      <c r="P386" s="80"/>
      <c r="Q386" s="80"/>
      <c r="R386" s="80"/>
      <c r="S386" s="80"/>
      <c r="T386" s="80"/>
      <c r="U386" s="80"/>
      <c r="V386" s="80"/>
      <c r="W386" s="80"/>
      <c r="X386" s="80"/>
      <c r="Y386" s="80"/>
      <c r="Z386" s="80"/>
    </row>
    <row r="387" spans="1:26" ht="15.75" customHeight="1">
      <c r="A387" s="92"/>
      <c r="B387" s="92"/>
      <c r="C387" s="92"/>
      <c r="D387" s="92"/>
      <c r="E387" s="92"/>
      <c r="F387" s="92"/>
      <c r="G387" s="80"/>
      <c r="H387" s="80"/>
      <c r="I387" s="80"/>
      <c r="J387" s="80"/>
      <c r="K387" s="80"/>
      <c r="L387" s="80"/>
      <c r="M387" s="80"/>
      <c r="N387" s="80"/>
      <c r="O387" s="80"/>
      <c r="P387" s="80"/>
      <c r="Q387" s="80"/>
      <c r="R387" s="80"/>
      <c r="S387" s="80"/>
      <c r="T387" s="80"/>
      <c r="U387" s="80"/>
      <c r="V387" s="80"/>
      <c r="W387" s="80"/>
      <c r="X387" s="80"/>
      <c r="Y387" s="80"/>
      <c r="Z387" s="80"/>
    </row>
    <row r="388" spans="1:26" ht="15.75" customHeight="1">
      <c r="A388" s="92"/>
      <c r="B388" s="92"/>
      <c r="C388" s="92"/>
      <c r="D388" s="92"/>
      <c r="E388" s="92"/>
      <c r="F388" s="92"/>
      <c r="G388" s="80"/>
      <c r="H388" s="80"/>
      <c r="I388" s="80"/>
      <c r="J388" s="80"/>
      <c r="K388" s="80"/>
      <c r="L388" s="80"/>
      <c r="M388" s="80"/>
      <c r="N388" s="80"/>
      <c r="O388" s="80"/>
      <c r="P388" s="80"/>
      <c r="Q388" s="80"/>
      <c r="R388" s="80"/>
      <c r="S388" s="80"/>
      <c r="T388" s="80"/>
      <c r="U388" s="80"/>
      <c r="V388" s="80"/>
      <c r="W388" s="80"/>
      <c r="X388" s="80"/>
      <c r="Y388" s="80"/>
      <c r="Z388" s="80"/>
    </row>
    <row r="389" spans="1:26" ht="15.75" customHeight="1">
      <c r="A389" s="92"/>
      <c r="B389" s="92"/>
      <c r="C389" s="92"/>
      <c r="D389" s="92"/>
      <c r="E389" s="92"/>
      <c r="F389" s="92"/>
      <c r="G389" s="80"/>
      <c r="H389" s="80"/>
      <c r="I389" s="80"/>
      <c r="J389" s="80"/>
      <c r="K389" s="80"/>
      <c r="L389" s="80"/>
      <c r="M389" s="80"/>
      <c r="N389" s="80"/>
      <c r="O389" s="80"/>
      <c r="P389" s="80"/>
      <c r="Q389" s="80"/>
      <c r="R389" s="80"/>
      <c r="S389" s="80"/>
      <c r="T389" s="80"/>
      <c r="U389" s="80"/>
      <c r="V389" s="80"/>
      <c r="W389" s="80"/>
      <c r="X389" s="80"/>
      <c r="Y389" s="80"/>
      <c r="Z389" s="80"/>
    </row>
    <row r="390" spans="1:26" ht="15.75" customHeight="1">
      <c r="A390" s="92"/>
      <c r="B390" s="92"/>
      <c r="C390" s="92"/>
      <c r="D390" s="92"/>
      <c r="E390" s="92"/>
      <c r="F390" s="92"/>
      <c r="G390" s="80"/>
      <c r="H390" s="80"/>
      <c r="I390" s="80"/>
      <c r="J390" s="80"/>
      <c r="K390" s="80"/>
      <c r="L390" s="80"/>
      <c r="M390" s="80"/>
      <c r="N390" s="80"/>
      <c r="O390" s="80"/>
      <c r="P390" s="80"/>
      <c r="Q390" s="80"/>
      <c r="R390" s="80"/>
      <c r="S390" s="80"/>
      <c r="T390" s="80"/>
      <c r="U390" s="80"/>
      <c r="V390" s="80"/>
      <c r="W390" s="80"/>
      <c r="X390" s="80"/>
      <c r="Y390" s="80"/>
      <c r="Z390" s="80"/>
    </row>
    <row r="391" spans="1:26" ht="15.75" customHeight="1">
      <c r="A391" s="92"/>
      <c r="B391" s="92"/>
      <c r="C391" s="92"/>
      <c r="D391" s="92"/>
      <c r="E391" s="92"/>
      <c r="F391" s="92"/>
      <c r="G391" s="80"/>
      <c r="H391" s="80"/>
      <c r="I391" s="80"/>
      <c r="J391" s="80"/>
      <c r="K391" s="80"/>
      <c r="L391" s="80"/>
      <c r="M391" s="80"/>
      <c r="N391" s="80"/>
      <c r="O391" s="80"/>
      <c r="P391" s="80"/>
      <c r="Q391" s="80"/>
      <c r="R391" s="80"/>
      <c r="S391" s="80"/>
      <c r="T391" s="80"/>
      <c r="U391" s="80"/>
      <c r="V391" s="80"/>
      <c r="W391" s="80"/>
      <c r="X391" s="80"/>
      <c r="Y391" s="80"/>
      <c r="Z391" s="80"/>
    </row>
    <row r="392" spans="1:26" ht="15.75" customHeight="1">
      <c r="A392" s="92"/>
      <c r="B392" s="92"/>
      <c r="C392" s="92"/>
      <c r="D392" s="92"/>
      <c r="E392" s="92"/>
      <c r="F392" s="92"/>
      <c r="G392" s="80"/>
      <c r="H392" s="80"/>
      <c r="I392" s="80"/>
      <c r="J392" s="80"/>
      <c r="K392" s="80"/>
      <c r="L392" s="80"/>
      <c r="M392" s="80"/>
      <c r="N392" s="80"/>
      <c r="O392" s="80"/>
      <c r="P392" s="80"/>
      <c r="Q392" s="80"/>
      <c r="R392" s="80"/>
      <c r="S392" s="80"/>
      <c r="T392" s="80"/>
      <c r="U392" s="80"/>
      <c r="V392" s="80"/>
      <c r="W392" s="80"/>
      <c r="X392" s="80"/>
      <c r="Y392" s="80"/>
      <c r="Z392" s="80"/>
    </row>
    <row r="393" spans="1:26" ht="15.75" customHeight="1">
      <c r="A393" s="92"/>
      <c r="B393" s="92"/>
      <c r="C393" s="92"/>
      <c r="D393" s="92"/>
      <c r="E393" s="92"/>
      <c r="F393" s="92"/>
      <c r="G393" s="80"/>
      <c r="H393" s="80"/>
      <c r="I393" s="80"/>
      <c r="J393" s="80"/>
      <c r="K393" s="80"/>
      <c r="L393" s="80"/>
      <c r="M393" s="80"/>
      <c r="N393" s="80"/>
      <c r="O393" s="80"/>
      <c r="P393" s="80"/>
      <c r="Q393" s="80"/>
      <c r="R393" s="80"/>
      <c r="S393" s="80"/>
      <c r="T393" s="80"/>
      <c r="U393" s="80"/>
      <c r="V393" s="80"/>
      <c r="W393" s="80"/>
      <c r="X393" s="80"/>
      <c r="Y393" s="80"/>
      <c r="Z393" s="80"/>
    </row>
    <row r="394" spans="1:26" ht="15.75" customHeight="1">
      <c r="A394" s="92"/>
      <c r="B394" s="92"/>
      <c r="C394" s="92"/>
      <c r="D394" s="92"/>
      <c r="E394" s="92"/>
      <c r="F394" s="92"/>
      <c r="G394" s="80"/>
      <c r="H394" s="80"/>
      <c r="I394" s="80"/>
      <c r="J394" s="80"/>
      <c r="K394" s="80"/>
      <c r="L394" s="80"/>
      <c r="M394" s="80"/>
      <c r="N394" s="80"/>
      <c r="O394" s="80"/>
      <c r="P394" s="80"/>
      <c r="Q394" s="80"/>
      <c r="R394" s="80"/>
      <c r="S394" s="80"/>
      <c r="T394" s="80"/>
      <c r="U394" s="80"/>
      <c r="V394" s="80"/>
      <c r="W394" s="80"/>
      <c r="X394" s="80"/>
      <c r="Y394" s="80"/>
      <c r="Z394" s="80"/>
    </row>
    <row r="395" spans="1:26" ht="15.75" customHeight="1">
      <c r="A395" s="92"/>
      <c r="B395" s="92"/>
      <c r="C395" s="92"/>
      <c r="D395" s="92"/>
      <c r="E395" s="92"/>
      <c r="F395" s="92"/>
      <c r="G395" s="80"/>
      <c r="H395" s="80"/>
      <c r="I395" s="80"/>
      <c r="J395" s="80"/>
      <c r="K395" s="80"/>
      <c r="L395" s="80"/>
      <c r="M395" s="80"/>
      <c r="N395" s="80"/>
      <c r="O395" s="80"/>
      <c r="P395" s="80"/>
      <c r="Q395" s="80"/>
      <c r="R395" s="80"/>
      <c r="S395" s="80"/>
      <c r="T395" s="80"/>
      <c r="U395" s="80"/>
      <c r="V395" s="80"/>
      <c r="W395" s="80"/>
      <c r="X395" s="80"/>
      <c r="Y395" s="80"/>
      <c r="Z395" s="80"/>
    </row>
    <row r="396" spans="1:26" ht="15.75" customHeight="1">
      <c r="A396" s="92"/>
      <c r="B396" s="92"/>
      <c r="C396" s="92"/>
      <c r="D396" s="92"/>
      <c r="E396" s="92"/>
      <c r="F396" s="92"/>
      <c r="G396" s="80"/>
      <c r="H396" s="80"/>
      <c r="I396" s="80"/>
      <c r="J396" s="80"/>
      <c r="K396" s="80"/>
      <c r="L396" s="80"/>
      <c r="M396" s="80"/>
      <c r="N396" s="80"/>
      <c r="O396" s="80"/>
      <c r="P396" s="80"/>
      <c r="Q396" s="80"/>
      <c r="R396" s="80"/>
      <c r="S396" s="80"/>
      <c r="T396" s="80"/>
      <c r="U396" s="80"/>
      <c r="V396" s="80"/>
      <c r="W396" s="80"/>
      <c r="X396" s="80"/>
      <c r="Y396" s="80"/>
      <c r="Z396" s="80"/>
    </row>
    <row r="397" spans="1:26" ht="15.75" customHeight="1">
      <c r="A397" s="92"/>
      <c r="B397" s="92"/>
      <c r="C397" s="92"/>
      <c r="D397" s="92"/>
      <c r="E397" s="92"/>
      <c r="F397" s="92"/>
      <c r="G397" s="80"/>
      <c r="H397" s="80"/>
      <c r="I397" s="80"/>
      <c r="J397" s="80"/>
      <c r="K397" s="80"/>
      <c r="L397" s="80"/>
      <c r="M397" s="80"/>
      <c r="N397" s="80"/>
      <c r="O397" s="80"/>
      <c r="P397" s="80"/>
      <c r="Q397" s="80"/>
      <c r="R397" s="80"/>
      <c r="S397" s="80"/>
      <c r="T397" s="80"/>
      <c r="U397" s="80"/>
      <c r="V397" s="80"/>
      <c r="W397" s="80"/>
      <c r="X397" s="80"/>
      <c r="Y397" s="80"/>
      <c r="Z397" s="80"/>
    </row>
    <row r="398" spans="1:26" ht="15.75" customHeight="1">
      <c r="A398" s="92"/>
      <c r="B398" s="92"/>
      <c r="C398" s="92"/>
      <c r="D398" s="92"/>
      <c r="E398" s="92"/>
      <c r="F398" s="92"/>
      <c r="G398" s="80"/>
      <c r="H398" s="80"/>
      <c r="I398" s="80"/>
      <c r="J398" s="80"/>
      <c r="K398" s="80"/>
      <c r="L398" s="80"/>
      <c r="M398" s="80"/>
      <c r="N398" s="80"/>
      <c r="O398" s="80"/>
      <c r="P398" s="80"/>
      <c r="Q398" s="80"/>
      <c r="R398" s="80"/>
      <c r="S398" s="80"/>
      <c r="T398" s="80"/>
      <c r="U398" s="80"/>
      <c r="V398" s="80"/>
      <c r="W398" s="80"/>
      <c r="X398" s="80"/>
      <c r="Y398" s="80"/>
      <c r="Z398" s="80"/>
    </row>
    <row r="399" spans="1:26" ht="15.75" customHeight="1">
      <c r="A399" s="92"/>
      <c r="B399" s="92"/>
      <c r="C399" s="92"/>
      <c r="D399" s="92"/>
      <c r="E399" s="92"/>
      <c r="F399" s="92"/>
      <c r="G399" s="80"/>
      <c r="H399" s="80"/>
      <c r="I399" s="80"/>
      <c r="J399" s="80"/>
      <c r="K399" s="80"/>
      <c r="L399" s="80"/>
      <c r="M399" s="80"/>
      <c r="N399" s="80"/>
      <c r="O399" s="80"/>
      <c r="P399" s="80"/>
      <c r="Q399" s="80"/>
      <c r="R399" s="80"/>
      <c r="S399" s="80"/>
      <c r="T399" s="80"/>
      <c r="U399" s="80"/>
      <c r="V399" s="80"/>
      <c r="W399" s="80"/>
      <c r="X399" s="80"/>
      <c r="Y399" s="80"/>
      <c r="Z399" s="80"/>
    </row>
    <row r="400" spans="1:26" ht="15.75" customHeight="1">
      <c r="A400" s="92"/>
      <c r="B400" s="92"/>
      <c r="C400" s="92"/>
      <c r="D400" s="92"/>
      <c r="E400" s="92"/>
      <c r="F400" s="92"/>
      <c r="G400" s="80"/>
      <c r="H400" s="80"/>
      <c r="I400" s="80"/>
      <c r="J400" s="80"/>
      <c r="K400" s="80"/>
      <c r="L400" s="80"/>
      <c r="M400" s="80"/>
      <c r="N400" s="80"/>
      <c r="O400" s="80"/>
      <c r="P400" s="80"/>
      <c r="Q400" s="80"/>
      <c r="R400" s="80"/>
      <c r="S400" s="80"/>
      <c r="T400" s="80"/>
      <c r="U400" s="80"/>
      <c r="V400" s="80"/>
      <c r="W400" s="80"/>
      <c r="X400" s="80"/>
      <c r="Y400" s="80"/>
      <c r="Z400" s="80"/>
    </row>
    <row r="401" spans="1:26" ht="15.75" customHeight="1">
      <c r="A401" s="92"/>
      <c r="B401" s="92"/>
      <c r="C401" s="92"/>
      <c r="D401" s="92"/>
      <c r="E401" s="92"/>
      <c r="F401" s="92"/>
      <c r="G401" s="80"/>
      <c r="H401" s="80"/>
      <c r="I401" s="80"/>
      <c r="J401" s="80"/>
      <c r="K401" s="80"/>
      <c r="L401" s="80"/>
      <c r="M401" s="80"/>
      <c r="N401" s="80"/>
      <c r="O401" s="80"/>
      <c r="P401" s="80"/>
      <c r="Q401" s="80"/>
      <c r="R401" s="80"/>
      <c r="S401" s="80"/>
      <c r="T401" s="80"/>
      <c r="U401" s="80"/>
      <c r="V401" s="80"/>
      <c r="W401" s="80"/>
      <c r="X401" s="80"/>
      <c r="Y401" s="80"/>
      <c r="Z401" s="80"/>
    </row>
    <row r="402" spans="1:26" ht="15.75" customHeight="1">
      <c r="A402" s="92"/>
      <c r="B402" s="92"/>
      <c r="C402" s="92"/>
      <c r="D402" s="92"/>
      <c r="E402" s="92"/>
      <c r="F402" s="92"/>
      <c r="G402" s="80"/>
      <c r="H402" s="80"/>
      <c r="I402" s="80"/>
      <c r="J402" s="80"/>
      <c r="K402" s="80"/>
      <c r="L402" s="80"/>
      <c r="M402" s="80"/>
      <c r="N402" s="80"/>
      <c r="O402" s="80"/>
      <c r="P402" s="80"/>
      <c r="Q402" s="80"/>
      <c r="R402" s="80"/>
      <c r="S402" s="80"/>
      <c r="T402" s="80"/>
      <c r="U402" s="80"/>
      <c r="V402" s="80"/>
      <c r="W402" s="80"/>
      <c r="X402" s="80"/>
      <c r="Y402" s="80"/>
      <c r="Z402" s="80"/>
    </row>
    <row r="403" spans="1:26" ht="15.75" customHeight="1">
      <c r="A403" s="92"/>
      <c r="B403" s="92"/>
      <c r="C403" s="92"/>
      <c r="D403" s="92"/>
      <c r="E403" s="92"/>
      <c r="F403" s="92"/>
      <c r="G403" s="80"/>
      <c r="H403" s="80"/>
      <c r="I403" s="80"/>
      <c r="J403" s="80"/>
      <c r="K403" s="80"/>
      <c r="L403" s="80"/>
      <c r="M403" s="80"/>
      <c r="N403" s="80"/>
      <c r="O403" s="80"/>
      <c r="P403" s="80"/>
      <c r="Q403" s="80"/>
      <c r="R403" s="80"/>
      <c r="S403" s="80"/>
      <c r="T403" s="80"/>
      <c r="U403" s="80"/>
      <c r="V403" s="80"/>
      <c r="W403" s="80"/>
      <c r="X403" s="80"/>
      <c r="Y403" s="80"/>
      <c r="Z403" s="80"/>
    </row>
    <row r="404" spans="1:26" ht="15.75" customHeight="1">
      <c r="A404" s="92"/>
      <c r="B404" s="92"/>
      <c r="C404" s="92"/>
      <c r="D404" s="92"/>
      <c r="E404" s="92"/>
      <c r="F404" s="92"/>
      <c r="G404" s="80"/>
      <c r="H404" s="80"/>
      <c r="I404" s="80"/>
      <c r="J404" s="80"/>
      <c r="K404" s="80"/>
      <c r="L404" s="80"/>
      <c r="M404" s="80"/>
      <c r="N404" s="80"/>
      <c r="O404" s="80"/>
      <c r="P404" s="80"/>
      <c r="Q404" s="80"/>
      <c r="R404" s="80"/>
      <c r="S404" s="80"/>
      <c r="T404" s="80"/>
      <c r="U404" s="80"/>
      <c r="V404" s="80"/>
      <c r="W404" s="80"/>
      <c r="X404" s="80"/>
      <c r="Y404" s="80"/>
      <c r="Z404" s="80"/>
    </row>
    <row r="405" spans="1:26" ht="15.75" customHeight="1">
      <c r="A405" s="92"/>
      <c r="B405" s="92"/>
      <c r="C405" s="92"/>
      <c r="D405" s="92"/>
      <c r="E405" s="92"/>
      <c r="F405" s="92"/>
      <c r="G405" s="80"/>
      <c r="H405" s="80"/>
      <c r="I405" s="80"/>
      <c r="J405" s="80"/>
      <c r="K405" s="80"/>
      <c r="L405" s="80"/>
      <c r="M405" s="80"/>
      <c r="N405" s="80"/>
      <c r="O405" s="80"/>
      <c r="P405" s="80"/>
      <c r="Q405" s="80"/>
      <c r="R405" s="80"/>
      <c r="S405" s="80"/>
      <c r="T405" s="80"/>
      <c r="U405" s="80"/>
      <c r="V405" s="80"/>
      <c r="W405" s="80"/>
      <c r="X405" s="80"/>
      <c r="Y405" s="80"/>
      <c r="Z405" s="80"/>
    </row>
    <row r="406" spans="1:26" ht="15.75" customHeight="1">
      <c r="A406" s="92"/>
      <c r="B406" s="92"/>
      <c r="C406" s="92"/>
      <c r="D406" s="92"/>
      <c r="E406" s="92"/>
      <c r="F406" s="92"/>
      <c r="G406" s="80"/>
      <c r="H406" s="80"/>
      <c r="I406" s="80"/>
      <c r="J406" s="80"/>
      <c r="K406" s="80"/>
      <c r="L406" s="80"/>
      <c r="M406" s="80"/>
      <c r="N406" s="80"/>
      <c r="O406" s="80"/>
      <c r="P406" s="80"/>
      <c r="Q406" s="80"/>
      <c r="R406" s="80"/>
      <c r="S406" s="80"/>
      <c r="T406" s="80"/>
      <c r="U406" s="80"/>
      <c r="V406" s="80"/>
      <c r="W406" s="80"/>
      <c r="X406" s="80"/>
      <c r="Y406" s="80"/>
      <c r="Z406" s="80"/>
    </row>
    <row r="407" spans="1:26" ht="15.75" customHeight="1">
      <c r="A407" s="92"/>
      <c r="B407" s="92"/>
      <c r="C407" s="92"/>
      <c r="D407" s="92"/>
      <c r="E407" s="92"/>
      <c r="F407" s="92"/>
      <c r="G407" s="80"/>
      <c r="H407" s="80"/>
      <c r="I407" s="80"/>
      <c r="J407" s="80"/>
      <c r="K407" s="80"/>
      <c r="L407" s="80"/>
      <c r="M407" s="80"/>
      <c r="N407" s="80"/>
      <c r="O407" s="80"/>
      <c r="P407" s="80"/>
      <c r="Q407" s="80"/>
      <c r="R407" s="80"/>
      <c r="S407" s="80"/>
      <c r="T407" s="80"/>
      <c r="U407" s="80"/>
      <c r="V407" s="80"/>
      <c r="W407" s="80"/>
      <c r="X407" s="80"/>
      <c r="Y407" s="80"/>
      <c r="Z407" s="80"/>
    </row>
    <row r="408" spans="1:26" ht="15.75" customHeight="1">
      <c r="A408" s="92"/>
      <c r="B408" s="92"/>
      <c r="C408" s="92"/>
      <c r="D408" s="92"/>
      <c r="E408" s="92"/>
      <c r="F408" s="92"/>
      <c r="G408" s="80"/>
      <c r="H408" s="80"/>
      <c r="I408" s="80"/>
      <c r="J408" s="80"/>
      <c r="K408" s="80"/>
      <c r="L408" s="80"/>
      <c r="M408" s="80"/>
      <c r="N408" s="80"/>
      <c r="O408" s="80"/>
      <c r="P408" s="80"/>
      <c r="Q408" s="80"/>
      <c r="R408" s="80"/>
      <c r="S408" s="80"/>
      <c r="T408" s="80"/>
      <c r="U408" s="80"/>
      <c r="V408" s="80"/>
      <c r="W408" s="80"/>
      <c r="X408" s="80"/>
      <c r="Y408" s="80"/>
      <c r="Z408" s="80"/>
    </row>
    <row r="409" spans="1:26" ht="15.75" customHeight="1">
      <c r="A409" s="92"/>
      <c r="B409" s="92"/>
      <c r="C409" s="92"/>
      <c r="D409" s="92"/>
      <c r="E409" s="92"/>
      <c r="F409" s="92"/>
      <c r="G409" s="80"/>
      <c r="H409" s="80"/>
      <c r="I409" s="80"/>
      <c r="J409" s="80"/>
      <c r="K409" s="80"/>
      <c r="L409" s="80"/>
      <c r="M409" s="80"/>
      <c r="N409" s="80"/>
      <c r="O409" s="80"/>
      <c r="P409" s="80"/>
      <c r="Q409" s="80"/>
      <c r="R409" s="80"/>
      <c r="S409" s="80"/>
      <c r="T409" s="80"/>
      <c r="U409" s="80"/>
      <c r="V409" s="80"/>
      <c r="W409" s="80"/>
      <c r="X409" s="80"/>
      <c r="Y409" s="80"/>
      <c r="Z409" s="80"/>
    </row>
    <row r="410" spans="1:26" ht="15.75" customHeight="1">
      <c r="A410" s="92"/>
      <c r="B410" s="92"/>
      <c r="C410" s="92"/>
      <c r="D410" s="92"/>
      <c r="E410" s="92"/>
      <c r="F410" s="92"/>
      <c r="G410" s="80"/>
      <c r="H410" s="80"/>
      <c r="I410" s="80"/>
      <c r="J410" s="80"/>
      <c r="K410" s="80"/>
      <c r="L410" s="80"/>
      <c r="M410" s="80"/>
      <c r="N410" s="80"/>
      <c r="O410" s="80"/>
      <c r="P410" s="80"/>
      <c r="Q410" s="80"/>
      <c r="R410" s="80"/>
      <c r="S410" s="80"/>
      <c r="T410" s="80"/>
      <c r="U410" s="80"/>
      <c r="V410" s="80"/>
      <c r="W410" s="80"/>
      <c r="X410" s="80"/>
      <c r="Y410" s="80"/>
      <c r="Z410" s="80"/>
    </row>
    <row r="411" spans="1:26" ht="15.75" customHeight="1">
      <c r="A411" s="92"/>
      <c r="B411" s="92"/>
      <c r="C411" s="92"/>
      <c r="D411" s="92"/>
      <c r="E411" s="92"/>
      <c r="F411" s="92"/>
      <c r="G411" s="80"/>
      <c r="H411" s="80"/>
      <c r="I411" s="80"/>
      <c r="J411" s="80"/>
      <c r="K411" s="80"/>
      <c r="L411" s="80"/>
      <c r="M411" s="80"/>
      <c r="N411" s="80"/>
      <c r="O411" s="80"/>
      <c r="P411" s="80"/>
      <c r="Q411" s="80"/>
      <c r="R411" s="80"/>
      <c r="S411" s="80"/>
      <c r="T411" s="80"/>
      <c r="U411" s="80"/>
      <c r="V411" s="80"/>
      <c r="W411" s="80"/>
      <c r="X411" s="80"/>
      <c r="Y411" s="80"/>
      <c r="Z411" s="80"/>
    </row>
    <row r="412" spans="1:26" ht="15.75" customHeight="1">
      <c r="A412" s="92"/>
      <c r="B412" s="92"/>
      <c r="C412" s="92"/>
      <c r="D412" s="92"/>
      <c r="E412" s="92"/>
      <c r="F412" s="92"/>
      <c r="G412" s="80"/>
      <c r="H412" s="80"/>
      <c r="I412" s="80"/>
      <c r="J412" s="80"/>
      <c r="K412" s="80"/>
      <c r="L412" s="80"/>
      <c r="M412" s="80"/>
      <c r="N412" s="80"/>
      <c r="O412" s="80"/>
      <c r="P412" s="80"/>
      <c r="Q412" s="80"/>
      <c r="R412" s="80"/>
      <c r="S412" s="80"/>
      <c r="T412" s="80"/>
      <c r="U412" s="80"/>
      <c r="V412" s="80"/>
      <c r="W412" s="80"/>
      <c r="X412" s="80"/>
      <c r="Y412" s="80"/>
      <c r="Z412" s="80"/>
    </row>
    <row r="413" spans="1:26" ht="15.75" customHeight="1">
      <c r="A413" s="92"/>
      <c r="B413" s="92"/>
      <c r="C413" s="92"/>
      <c r="D413" s="92"/>
      <c r="E413" s="92"/>
      <c r="F413" s="92"/>
      <c r="G413" s="80"/>
      <c r="H413" s="80"/>
      <c r="I413" s="80"/>
      <c r="J413" s="80"/>
      <c r="K413" s="80"/>
      <c r="L413" s="80"/>
      <c r="M413" s="80"/>
      <c r="N413" s="80"/>
      <c r="O413" s="80"/>
      <c r="P413" s="80"/>
      <c r="Q413" s="80"/>
      <c r="R413" s="80"/>
      <c r="S413" s="80"/>
      <c r="T413" s="80"/>
      <c r="U413" s="80"/>
      <c r="V413" s="80"/>
      <c r="W413" s="80"/>
      <c r="X413" s="80"/>
      <c r="Y413" s="80"/>
      <c r="Z413" s="80"/>
    </row>
    <row r="414" spans="1:26" ht="15.75" customHeight="1">
      <c r="A414" s="92"/>
      <c r="B414" s="92"/>
      <c r="C414" s="92"/>
      <c r="D414" s="92"/>
      <c r="E414" s="92"/>
      <c r="F414" s="92"/>
      <c r="G414" s="80"/>
      <c r="H414" s="80"/>
      <c r="I414" s="80"/>
      <c r="J414" s="80"/>
      <c r="K414" s="80"/>
      <c r="L414" s="80"/>
      <c r="M414" s="80"/>
      <c r="N414" s="80"/>
      <c r="O414" s="80"/>
      <c r="P414" s="80"/>
      <c r="Q414" s="80"/>
      <c r="R414" s="80"/>
      <c r="S414" s="80"/>
      <c r="T414" s="80"/>
      <c r="U414" s="80"/>
      <c r="V414" s="80"/>
      <c r="W414" s="80"/>
      <c r="X414" s="80"/>
      <c r="Y414" s="80"/>
      <c r="Z414" s="80"/>
    </row>
    <row r="415" spans="1:26" ht="15.75" customHeight="1">
      <c r="A415" s="92"/>
      <c r="B415" s="92"/>
      <c r="C415" s="92"/>
      <c r="D415" s="92"/>
      <c r="E415" s="92"/>
      <c r="F415" s="92"/>
      <c r="G415" s="80"/>
      <c r="H415" s="80"/>
      <c r="I415" s="80"/>
      <c r="J415" s="80"/>
      <c r="K415" s="80"/>
      <c r="L415" s="80"/>
      <c r="M415" s="80"/>
      <c r="N415" s="80"/>
      <c r="O415" s="80"/>
      <c r="P415" s="80"/>
      <c r="Q415" s="80"/>
      <c r="R415" s="80"/>
      <c r="S415" s="80"/>
      <c r="T415" s="80"/>
      <c r="U415" s="80"/>
      <c r="V415" s="80"/>
      <c r="W415" s="80"/>
      <c r="X415" s="80"/>
      <c r="Y415" s="80"/>
      <c r="Z415" s="80"/>
    </row>
    <row r="416" spans="1:26" ht="15.75" customHeight="1">
      <c r="A416" s="92"/>
      <c r="B416" s="92"/>
      <c r="C416" s="92"/>
      <c r="D416" s="92"/>
      <c r="E416" s="92"/>
      <c r="F416" s="92"/>
      <c r="G416" s="80"/>
      <c r="H416" s="80"/>
      <c r="I416" s="80"/>
      <c r="J416" s="80"/>
      <c r="K416" s="80"/>
      <c r="L416" s="80"/>
      <c r="M416" s="80"/>
      <c r="N416" s="80"/>
      <c r="O416" s="80"/>
      <c r="P416" s="80"/>
      <c r="Q416" s="80"/>
      <c r="R416" s="80"/>
      <c r="S416" s="80"/>
      <c r="T416" s="80"/>
      <c r="U416" s="80"/>
      <c r="V416" s="80"/>
      <c r="W416" s="80"/>
      <c r="X416" s="80"/>
      <c r="Y416" s="80"/>
      <c r="Z416" s="80"/>
    </row>
    <row r="417" spans="1:26" ht="15.75" customHeight="1">
      <c r="A417" s="92"/>
      <c r="B417" s="92"/>
      <c r="C417" s="92"/>
      <c r="D417" s="92"/>
      <c r="E417" s="92"/>
      <c r="F417" s="92"/>
      <c r="G417" s="80"/>
      <c r="H417" s="80"/>
      <c r="I417" s="80"/>
      <c r="J417" s="80"/>
      <c r="K417" s="80"/>
      <c r="L417" s="80"/>
      <c r="M417" s="80"/>
      <c r="N417" s="80"/>
      <c r="O417" s="80"/>
      <c r="P417" s="80"/>
      <c r="Q417" s="80"/>
      <c r="R417" s="80"/>
      <c r="S417" s="80"/>
      <c r="T417" s="80"/>
      <c r="U417" s="80"/>
      <c r="V417" s="80"/>
      <c r="W417" s="80"/>
      <c r="X417" s="80"/>
      <c r="Y417" s="80"/>
      <c r="Z417" s="80"/>
    </row>
    <row r="418" spans="1:26" ht="15.75" customHeight="1">
      <c r="A418" s="92"/>
      <c r="B418" s="92"/>
      <c r="C418" s="92"/>
      <c r="D418" s="92"/>
      <c r="E418" s="92"/>
      <c r="F418" s="92"/>
      <c r="G418" s="80"/>
      <c r="H418" s="80"/>
      <c r="I418" s="80"/>
      <c r="J418" s="80"/>
      <c r="K418" s="80"/>
      <c r="L418" s="80"/>
      <c r="M418" s="80"/>
      <c r="N418" s="80"/>
      <c r="O418" s="80"/>
      <c r="P418" s="80"/>
      <c r="Q418" s="80"/>
      <c r="R418" s="80"/>
      <c r="S418" s="80"/>
      <c r="T418" s="80"/>
      <c r="U418" s="80"/>
      <c r="V418" s="80"/>
      <c r="W418" s="80"/>
      <c r="X418" s="80"/>
      <c r="Y418" s="80"/>
      <c r="Z418" s="80"/>
    </row>
    <row r="419" spans="1:26" ht="15.75" customHeight="1">
      <c r="A419" s="92"/>
      <c r="B419" s="92"/>
      <c r="C419" s="92"/>
      <c r="D419" s="92"/>
      <c r="E419" s="92"/>
      <c r="F419" s="92"/>
      <c r="G419" s="80"/>
      <c r="H419" s="80"/>
      <c r="I419" s="80"/>
      <c r="J419" s="80"/>
      <c r="K419" s="80"/>
      <c r="L419" s="80"/>
      <c r="M419" s="80"/>
      <c r="N419" s="80"/>
      <c r="O419" s="80"/>
      <c r="P419" s="80"/>
      <c r="Q419" s="80"/>
      <c r="R419" s="80"/>
      <c r="S419" s="80"/>
      <c r="T419" s="80"/>
      <c r="U419" s="80"/>
      <c r="V419" s="80"/>
      <c r="W419" s="80"/>
      <c r="X419" s="80"/>
      <c r="Y419" s="80"/>
      <c r="Z419" s="80"/>
    </row>
    <row r="420" spans="1:26" ht="15.75" customHeight="1">
      <c r="A420" s="92"/>
      <c r="B420" s="92"/>
      <c r="C420" s="92"/>
      <c r="D420" s="92"/>
      <c r="E420" s="92"/>
      <c r="F420" s="92"/>
      <c r="G420" s="80"/>
      <c r="H420" s="80"/>
      <c r="I420" s="80"/>
      <c r="J420" s="80"/>
      <c r="K420" s="80"/>
      <c r="L420" s="80"/>
      <c r="M420" s="80"/>
      <c r="N420" s="80"/>
      <c r="O420" s="80"/>
      <c r="P420" s="80"/>
      <c r="Q420" s="80"/>
      <c r="R420" s="80"/>
      <c r="S420" s="80"/>
      <c r="T420" s="80"/>
      <c r="U420" s="80"/>
      <c r="V420" s="80"/>
      <c r="W420" s="80"/>
      <c r="X420" s="80"/>
      <c r="Y420" s="80"/>
      <c r="Z420" s="80"/>
    </row>
    <row r="421" spans="1:26" ht="15.75" customHeight="1">
      <c r="A421" s="92"/>
      <c r="B421" s="92"/>
      <c r="C421" s="92"/>
      <c r="D421" s="92"/>
      <c r="E421" s="92"/>
      <c r="F421" s="92"/>
      <c r="G421" s="80"/>
      <c r="H421" s="80"/>
      <c r="I421" s="80"/>
      <c r="J421" s="80"/>
      <c r="K421" s="80"/>
      <c r="L421" s="80"/>
      <c r="M421" s="80"/>
      <c r="N421" s="80"/>
      <c r="O421" s="80"/>
      <c r="P421" s="80"/>
      <c r="Q421" s="80"/>
      <c r="R421" s="80"/>
      <c r="S421" s="80"/>
      <c r="T421" s="80"/>
      <c r="U421" s="80"/>
      <c r="V421" s="80"/>
      <c r="W421" s="80"/>
      <c r="X421" s="80"/>
      <c r="Y421" s="80"/>
      <c r="Z421" s="80"/>
    </row>
    <row r="422" spans="1:26" ht="15.75" customHeight="1">
      <c r="A422" s="92"/>
      <c r="B422" s="92"/>
      <c r="C422" s="92"/>
      <c r="D422" s="92"/>
      <c r="E422" s="92"/>
      <c r="F422" s="92"/>
      <c r="G422" s="80"/>
      <c r="H422" s="80"/>
      <c r="I422" s="80"/>
      <c r="J422" s="80"/>
      <c r="K422" s="80"/>
      <c r="L422" s="80"/>
      <c r="M422" s="80"/>
      <c r="N422" s="80"/>
      <c r="O422" s="80"/>
      <c r="P422" s="80"/>
      <c r="Q422" s="80"/>
      <c r="R422" s="80"/>
      <c r="S422" s="80"/>
      <c r="T422" s="80"/>
      <c r="U422" s="80"/>
      <c r="V422" s="80"/>
      <c r="W422" s="80"/>
      <c r="X422" s="80"/>
      <c r="Y422" s="80"/>
      <c r="Z422" s="80"/>
    </row>
    <row r="423" spans="1:26" ht="15.75" customHeight="1">
      <c r="A423" s="92"/>
      <c r="B423" s="92"/>
      <c r="C423" s="92"/>
      <c r="D423" s="92"/>
      <c r="E423" s="92"/>
      <c r="F423" s="92"/>
      <c r="G423" s="80"/>
      <c r="H423" s="80"/>
      <c r="I423" s="80"/>
      <c r="J423" s="80"/>
      <c r="K423" s="80"/>
      <c r="L423" s="80"/>
      <c r="M423" s="80"/>
      <c r="N423" s="80"/>
      <c r="O423" s="80"/>
      <c r="P423" s="80"/>
      <c r="Q423" s="80"/>
      <c r="R423" s="80"/>
      <c r="S423" s="80"/>
      <c r="T423" s="80"/>
      <c r="U423" s="80"/>
      <c r="V423" s="80"/>
      <c r="W423" s="80"/>
      <c r="X423" s="80"/>
      <c r="Y423" s="80"/>
      <c r="Z423" s="80"/>
    </row>
    <row r="424" spans="1:26" ht="15.75" customHeight="1">
      <c r="A424" s="92"/>
      <c r="B424" s="92"/>
      <c r="C424" s="92"/>
      <c r="D424" s="92"/>
      <c r="E424" s="92"/>
      <c r="F424" s="92"/>
      <c r="G424" s="80"/>
      <c r="H424" s="80"/>
      <c r="I424" s="80"/>
      <c r="J424" s="80"/>
      <c r="K424" s="80"/>
      <c r="L424" s="80"/>
      <c r="M424" s="80"/>
      <c r="N424" s="80"/>
      <c r="O424" s="80"/>
      <c r="P424" s="80"/>
      <c r="Q424" s="80"/>
      <c r="R424" s="80"/>
      <c r="S424" s="80"/>
      <c r="T424" s="80"/>
      <c r="U424" s="80"/>
      <c r="V424" s="80"/>
      <c r="W424" s="80"/>
      <c r="X424" s="80"/>
      <c r="Y424" s="80"/>
      <c r="Z424" s="80"/>
    </row>
    <row r="425" spans="1:26" ht="15.75" customHeight="1">
      <c r="A425" s="92"/>
      <c r="B425" s="92"/>
      <c r="C425" s="92"/>
      <c r="D425" s="92"/>
      <c r="E425" s="92"/>
      <c r="F425" s="92"/>
      <c r="G425" s="80"/>
      <c r="H425" s="80"/>
      <c r="I425" s="80"/>
      <c r="J425" s="80"/>
      <c r="K425" s="80"/>
      <c r="L425" s="80"/>
      <c r="M425" s="80"/>
      <c r="N425" s="80"/>
      <c r="O425" s="80"/>
      <c r="P425" s="80"/>
      <c r="Q425" s="80"/>
      <c r="R425" s="80"/>
      <c r="S425" s="80"/>
      <c r="T425" s="80"/>
      <c r="U425" s="80"/>
      <c r="V425" s="80"/>
      <c r="W425" s="80"/>
      <c r="X425" s="80"/>
      <c r="Y425" s="80"/>
      <c r="Z425" s="80"/>
    </row>
    <row r="426" spans="1:26" ht="15.75" customHeight="1">
      <c r="A426" s="92"/>
      <c r="B426" s="92"/>
      <c r="C426" s="92"/>
      <c r="D426" s="92"/>
      <c r="E426" s="92"/>
      <c r="F426" s="92"/>
      <c r="G426" s="80"/>
      <c r="H426" s="80"/>
      <c r="I426" s="80"/>
      <c r="J426" s="80"/>
      <c r="K426" s="80"/>
      <c r="L426" s="80"/>
      <c r="M426" s="80"/>
      <c r="N426" s="80"/>
      <c r="O426" s="80"/>
      <c r="P426" s="80"/>
      <c r="Q426" s="80"/>
      <c r="R426" s="80"/>
      <c r="S426" s="80"/>
      <c r="T426" s="80"/>
      <c r="U426" s="80"/>
      <c r="V426" s="80"/>
      <c r="W426" s="80"/>
      <c r="X426" s="80"/>
      <c r="Y426" s="80"/>
      <c r="Z426" s="80"/>
    </row>
    <row r="427" spans="1:26" ht="15.75" customHeight="1">
      <c r="A427" s="92"/>
      <c r="B427" s="92"/>
      <c r="C427" s="92"/>
      <c r="D427" s="92"/>
      <c r="E427" s="92"/>
      <c r="F427" s="92"/>
      <c r="G427" s="80"/>
      <c r="H427" s="80"/>
      <c r="I427" s="80"/>
      <c r="J427" s="80"/>
      <c r="K427" s="80"/>
      <c r="L427" s="80"/>
      <c r="M427" s="80"/>
      <c r="N427" s="80"/>
      <c r="O427" s="80"/>
      <c r="P427" s="80"/>
      <c r="Q427" s="80"/>
      <c r="R427" s="80"/>
      <c r="S427" s="80"/>
      <c r="T427" s="80"/>
      <c r="U427" s="80"/>
      <c r="V427" s="80"/>
      <c r="W427" s="80"/>
      <c r="X427" s="80"/>
      <c r="Y427" s="80"/>
      <c r="Z427" s="80"/>
    </row>
    <row r="428" spans="1:26" ht="15.75" customHeight="1">
      <c r="A428" s="92"/>
      <c r="B428" s="92"/>
      <c r="C428" s="92"/>
      <c r="D428" s="92"/>
      <c r="E428" s="92"/>
      <c r="F428" s="92"/>
      <c r="G428" s="80"/>
      <c r="H428" s="80"/>
      <c r="I428" s="80"/>
      <c r="J428" s="80"/>
      <c r="K428" s="80"/>
      <c r="L428" s="80"/>
      <c r="M428" s="80"/>
      <c r="N428" s="80"/>
      <c r="O428" s="80"/>
      <c r="P428" s="80"/>
      <c r="Q428" s="80"/>
      <c r="R428" s="80"/>
      <c r="S428" s="80"/>
      <c r="T428" s="80"/>
      <c r="U428" s="80"/>
      <c r="V428" s="80"/>
      <c r="W428" s="80"/>
      <c r="X428" s="80"/>
      <c r="Y428" s="80"/>
      <c r="Z428" s="80"/>
    </row>
    <row r="429" spans="1:26" ht="15.75" customHeight="1">
      <c r="A429" s="92"/>
      <c r="B429" s="92"/>
      <c r="C429" s="92"/>
      <c r="D429" s="92"/>
      <c r="E429" s="92"/>
      <c r="F429" s="92"/>
      <c r="G429" s="80"/>
      <c r="H429" s="80"/>
      <c r="I429" s="80"/>
      <c r="J429" s="80"/>
      <c r="K429" s="80"/>
      <c r="L429" s="80"/>
      <c r="M429" s="80"/>
      <c r="N429" s="80"/>
      <c r="O429" s="80"/>
      <c r="P429" s="80"/>
      <c r="Q429" s="80"/>
      <c r="R429" s="80"/>
      <c r="S429" s="80"/>
      <c r="T429" s="80"/>
      <c r="U429" s="80"/>
      <c r="V429" s="80"/>
      <c r="W429" s="80"/>
      <c r="X429" s="80"/>
      <c r="Y429" s="80"/>
      <c r="Z429" s="80"/>
    </row>
    <row r="430" spans="1:26" ht="15.75" customHeight="1">
      <c r="A430" s="92"/>
      <c r="B430" s="92"/>
      <c r="C430" s="92"/>
      <c r="D430" s="92"/>
      <c r="E430" s="92"/>
      <c r="F430" s="92"/>
      <c r="G430" s="80"/>
      <c r="H430" s="80"/>
      <c r="I430" s="80"/>
      <c r="J430" s="80"/>
      <c r="K430" s="80"/>
      <c r="L430" s="80"/>
      <c r="M430" s="80"/>
      <c r="N430" s="80"/>
      <c r="O430" s="80"/>
      <c r="P430" s="80"/>
      <c r="Q430" s="80"/>
      <c r="R430" s="80"/>
      <c r="S430" s="80"/>
      <c r="T430" s="80"/>
      <c r="U430" s="80"/>
      <c r="V430" s="80"/>
      <c r="W430" s="80"/>
      <c r="X430" s="80"/>
      <c r="Y430" s="80"/>
      <c r="Z430" s="80"/>
    </row>
    <row r="431" spans="1:26" ht="15.75" customHeight="1">
      <c r="A431" s="92"/>
      <c r="B431" s="92"/>
      <c r="C431" s="92"/>
      <c r="D431" s="92"/>
      <c r="E431" s="92"/>
      <c r="F431" s="92"/>
      <c r="G431" s="80"/>
      <c r="H431" s="80"/>
      <c r="I431" s="80"/>
      <c r="J431" s="80"/>
      <c r="K431" s="80"/>
      <c r="L431" s="80"/>
      <c r="M431" s="80"/>
      <c r="N431" s="80"/>
      <c r="O431" s="80"/>
      <c r="P431" s="80"/>
      <c r="Q431" s="80"/>
      <c r="R431" s="80"/>
      <c r="S431" s="80"/>
      <c r="T431" s="80"/>
      <c r="U431" s="80"/>
      <c r="V431" s="80"/>
      <c r="W431" s="80"/>
      <c r="X431" s="80"/>
      <c r="Y431" s="80"/>
      <c r="Z431" s="80"/>
    </row>
    <row r="432" spans="1:26" ht="15.75" customHeight="1">
      <c r="A432" s="92"/>
      <c r="B432" s="92"/>
      <c r="C432" s="92"/>
      <c r="D432" s="92"/>
      <c r="E432" s="92"/>
      <c r="F432" s="92"/>
      <c r="G432" s="80"/>
      <c r="H432" s="80"/>
      <c r="I432" s="80"/>
      <c r="J432" s="80"/>
      <c r="K432" s="80"/>
      <c r="L432" s="80"/>
      <c r="M432" s="80"/>
      <c r="N432" s="80"/>
      <c r="O432" s="80"/>
      <c r="P432" s="80"/>
      <c r="Q432" s="80"/>
      <c r="R432" s="80"/>
      <c r="S432" s="80"/>
      <c r="T432" s="80"/>
      <c r="U432" s="80"/>
      <c r="V432" s="80"/>
      <c r="W432" s="80"/>
      <c r="X432" s="80"/>
      <c r="Y432" s="80"/>
      <c r="Z432" s="80"/>
    </row>
    <row r="433" spans="1:26" ht="15.75" customHeight="1">
      <c r="A433" s="92"/>
      <c r="B433" s="92"/>
      <c r="C433" s="92"/>
      <c r="D433" s="92"/>
      <c r="E433" s="92"/>
      <c r="F433" s="92"/>
      <c r="G433" s="80"/>
      <c r="H433" s="80"/>
      <c r="I433" s="80"/>
      <c r="J433" s="80"/>
      <c r="K433" s="80"/>
      <c r="L433" s="80"/>
      <c r="M433" s="80"/>
      <c r="N433" s="80"/>
      <c r="O433" s="80"/>
      <c r="P433" s="80"/>
      <c r="Q433" s="80"/>
      <c r="R433" s="80"/>
      <c r="S433" s="80"/>
      <c r="T433" s="80"/>
      <c r="U433" s="80"/>
      <c r="V433" s="80"/>
      <c r="W433" s="80"/>
      <c r="X433" s="80"/>
      <c r="Y433" s="80"/>
      <c r="Z433" s="80"/>
    </row>
    <row r="434" spans="1:26" ht="15.75" customHeight="1">
      <c r="A434" s="92"/>
      <c r="B434" s="92"/>
      <c r="C434" s="92"/>
      <c r="D434" s="92"/>
      <c r="E434" s="92"/>
      <c r="F434" s="92"/>
      <c r="G434" s="80"/>
      <c r="H434" s="80"/>
      <c r="I434" s="80"/>
      <c r="J434" s="80"/>
      <c r="K434" s="80"/>
      <c r="L434" s="80"/>
      <c r="M434" s="80"/>
      <c r="N434" s="80"/>
      <c r="O434" s="80"/>
      <c r="P434" s="80"/>
      <c r="Q434" s="80"/>
      <c r="R434" s="80"/>
      <c r="S434" s="80"/>
      <c r="T434" s="80"/>
      <c r="U434" s="80"/>
      <c r="V434" s="80"/>
      <c r="W434" s="80"/>
      <c r="X434" s="80"/>
      <c r="Y434" s="80"/>
      <c r="Z434" s="80"/>
    </row>
    <row r="435" spans="1:26" ht="15.75" customHeight="1">
      <c r="A435" s="92"/>
      <c r="B435" s="92"/>
      <c r="C435" s="92"/>
      <c r="D435" s="92"/>
      <c r="E435" s="92"/>
      <c r="F435" s="92"/>
      <c r="G435" s="80"/>
      <c r="H435" s="80"/>
      <c r="I435" s="80"/>
      <c r="J435" s="80"/>
      <c r="K435" s="80"/>
      <c r="L435" s="80"/>
      <c r="M435" s="80"/>
      <c r="N435" s="80"/>
      <c r="O435" s="80"/>
      <c r="P435" s="80"/>
      <c r="Q435" s="80"/>
      <c r="R435" s="80"/>
      <c r="S435" s="80"/>
      <c r="T435" s="80"/>
      <c r="U435" s="80"/>
      <c r="V435" s="80"/>
      <c r="W435" s="80"/>
      <c r="X435" s="80"/>
      <c r="Y435" s="80"/>
      <c r="Z435" s="80"/>
    </row>
    <row r="436" spans="1:26" ht="15.75" customHeight="1">
      <c r="A436" s="92"/>
      <c r="B436" s="92"/>
      <c r="C436" s="92"/>
      <c r="D436" s="92"/>
      <c r="E436" s="92"/>
      <c r="F436" s="92"/>
      <c r="G436" s="80"/>
      <c r="H436" s="80"/>
      <c r="I436" s="80"/>
      <c r="J436" s="80"/>
      <c r="K436" s="80"/>
      <c r="L436" s="80"/>
      <c r="M436" s="80"/>
      <c r="N436" s="80"/>
      <c r="O436" s="80"/>
      <c r="P436" s="80"/>
      <c r="Q436" s="80"/>
      <c r="R436" s="80"/>
      <c r="S436" s="80"/>
      <c r="T436" s="80"/>
      <c r="U436" s="80"/>
      <c r="V436" s="80"/>
      <c r="W436" s="80"/>
      <c r="X436" s="80"/>
      <c r="Y436" s="80"/>
      <c r="Z436" s="80"/>
    </row>
    <row r="437" spans="1:26" ht="15.75" customHeight="1">
      <c r="A437" s="92"/>
      <c r="B437" s="92"/>
      <c r="C437" s="92"/>
      <c r="D437" s="92"/>
      <c r="E437" s="92"/>
      <c r="F437" s="92"/>
      <c r="G437" s="80"/>
      <c r="H437" s="80"/>
      <c r="I437" s="80"/>
      <c r="J437" s="80"/>
      <c r="K437" s="80"/>
      <c r="L437" s="80"/>
      <c r="M437" s="80"/>
      <c r="N437" s="80"/>
      <c r="O437" s="80"/>
      <c r="P437" s="80"/>
      <c r="Q437" s="80"/>
      <c r="R437" s="80"/>
      <c r="S437" s="80"/>
      <c r="T437" s="80"/>
      <c r="U437" s="80"/>
      <c r="V437" s="80"/>
      <c r="W437" s="80"/>
      <c r="X437" s="80"/>
      <c r="Y437" s="80"/>
      <c r="Z437" s="80"/>
    </row>
    <row r="438" spans="1:26" ht="15.75" customHeight="1">
      <c r="A438" s="92"/>
      <c r="B438" s="92"/>
      <c r="C438" s="92"/>
      <c r="D438" s="92"/>
      <c r="E438" s="92"/>
      <c r="F438" s="92"/>
      <c r="G438" s="80"/>
      <c r="H438" s="80"/>
      <c r="I438" s="80"/>
      <c r="J438" s="80"/>
      <c r="K438" s="80"/>
      <c r="L438" s="80"/>
      <c r="M438" s="80"/>
      <c r="N438" s="80"/>
      <c r="O438" s="80"/>
      <c r="P438" s="80"/>
      <c r="Q438" s="80"/>
      <c r="R438" s="80"/>
      <c r="S438" s="80"/>
      <c r="T438" s="80"/>
      <c r="U438" s="80"/>
      <c r="V438" s="80"/>
      <c r="W438" s="80"/>
      <c r="X438" s="80"/>
      <c r="Y438" s="80"/>
      <c r="Z438" s="80"/>
    </row>
    <row r="439" spans="1:26" ht="15.75" customHeight="1">
      <c r="A439" s="92"/>
      <c r="B439" s="92"/>
      <c r="C439" s="92"/>
      <c r="D439" s="92"/>
      <c r="E439" s="92"/>
      <c r="F439" s="92"/>
      <c r="G439" s="80"/>
      <c r="H439" s="80"/>
      <c r="I439" s="80"/>
      <c r="J439" s="80"/>
      <c r="K439" s="80"/>
      <c r="L439" s="80"/>
      <c r="M439" s="80"/>
      <c r="N439" s="80"/>
      <c r="O439" s="80"/>
      <c r="P439" s="80"/>
      <c r="Q439" s="80"/>
      <c r="R439" s="80"/>
      <c r="S439" s="80"/>
      <c r="T439" s="80"/>
      <c r="U439" s="80"/>
      <c r="V439" s="80"/>
      <c r="W439" s="80"/>
      <c r="X439" s="80"/>
      <c r="Y439" s="80"/>
      <c r="Z439" s="80"/>
    </row>
    <row r="440" spans="1:26" ht="15.75" customHeight="1">
      <c r="A440" s="92"/>
      <c r="B440" s="92"/>
      <c r="C440" s="92"/>
      <c r="D440" s="92"/>
      <c r="E440" s="92"/>
      <c r="F440" s="92"/>
      <c r="G440" s="80"/>
      <c r="H440" s="80"/>
      <c r="I440" s="80"/>
      <c r="J440" s="80"/>
      <c r="K440" s="80"/>
      <c r="L440" s="80"/>
      <c r="M440" s="80"/>
      <c r="N440" s="80"/>
      <c r="O440" s="80"/>
      <c r="P440" s="80"/>
      <c r="Q440" s="80"/>
      <c r="R440" s="80"/>
      <c r="S440" s="80"/>
      <c r="T440" s="80"/>
      <c r="U440" s="80"/>
      <c r="V440" s="80"/>
      <c r="W440" s="80"/>
      <c r="X440" s="80"/>
      <c r="Y440" s="80"/>
      <c r="Z440" s="80"/>
    </row>
    <row r="441" spans="1:26" ht="15.75" customHeight="1">
      <c r="A441" s="92"/>
      <c r="B441" s="92"/>
      <c r="C441" s="92"/>
      <c r="D441" s="92"/>
      <c r="E441" s="92"/>
      <c r="F441" s="92"/>
      <c r="G441" s="80"/>
      <c r="H441" s="80"/>
      <c r="I441" s="80"/>
      <c r="J441" s="80"/>
      <c r="K441" s="80"/>
      <c r="L441" s="80"/>
      <c r="M441" s="80"/>
      <c r="N441" s="80"/>
      <c r="O441" s="80"/>
      <c r="P441" s="80"/>
      <c r="Q441" s="80"/>
      <c r="R441" s="80"/>
      <c r="S441" s="80"/>
      <c r="T441" s="80"/>
      <c r="U441" s="80"/>
      <c r="V441" s="80"/>
      <c r="W441" s="80"/>
      <c r="X441" s="80"/>
      <c r="Y441" s="80"/>
      <c r="Z441" s="80"/>
    </row>
    <row r="442" spans="1:26" ht="15.75" customHeight="1">
      <c r="A442" s="92"/>
      <c r="B442" s="92"/>
      <c r="C442" s="92"/>
      <c r="D442" s="92"/>
      <c r="E442" s="92"/>
      <c r="F442" s="92"/>
      <c r="G442" s="80"/>
      <c r="H442" s="80"/>
      <c r="I442" s="80"/>
      <c r="J442" s="80"/>
      <c r="K442" s="80"/>
      <c r="L442" s="80"/>
      <c r="M442" s="80"/>
      <c r="N442" s="80"/>
      <c r="O442" s="80"/>
      <c r="P442" s="80"/>
      <c r="Q442" s="80"/>
      <c r="R442" s="80"/>
      <c r="S442" s="80"/>
      <c r="T442" s="80"/>
      <c r="U442" s="80"/>
      <c r="V442" s="80"/>
      <c r="W442" s="80"/>
      <c r="X442" s="80"/>
      <c r="Y442" s="80"/>
      <c r="Z442" s="80"/>
    </row>
    <row r="443" spans="1:26" ht="15.75" customHeight="1">
      <c r="A443" s="92"/>
      <c r="B443" s="92"/>
      <c r="C443" s="92"/>
      <c r="D443" s="92"/>
      <c r="E443" s="92"/>
      <c r="F443" s="92"/>
      <c r="G443" s="80"/>
      <c r="H443" s="80"/>
      <c r="I443" s="80"/>
      <c r="J443" s="80"/>
      <c r="K443" s="80"/>
      <c r="L443" s="80"/>
      <c r="M443" s="80"/>
      <c r="N443" s="80"/>
      <c r="O443" s="80"/>
      <c r="P443" s="80"/>
      <c r="Q443" s="80"/>
      <c r="R443" s="80"/>
      <c r="S443" s="80"/>
      <c r="T443" s="80"/>
      <c r="U443" s="80"/>
      <c r="V443" s="80"/>
      <c r="W443" s="80"/>
      <c r="X443" s="80"/>
      <c r="Y443" s="80"/>
      <c r="Z443" s="80"/>
    </row>
    <row r="444" spans="1:26" ht="15.75" customHeight="1">
      <c r="A444" s="92"/>
      <c r="B444" s="92"/>
      <c r="C444" s="92"/>
      <c r="D444" s="92"/>
      <c r="E444" s="92"/>
      <c r="F444" s="92"/>
      <c r="G444" s="80"/>
      <c r="H444" s="80"/>
      <c r="I444" s="80"/>
      <c r="J444" s="80"/>
      <c r="K444" s="80"/>
      <c r="L444" s="80"/>
      <c r="M444" s="80"/>
      <c r="N444" s="80"/>
      <c r="O444" s="80"/>
      <c r="P444" s="80"/>
      <c r="Q444" s="80"/>
      <c r="R444" s="80"/>
      <c r="S444" s="80"/>
      <c r="T444" s="80"/>
      <c r="U444" s="80"/>
      <c r="V444" s="80"/>
      <c r="W444" s="80"/>
      <c r="X444" s="80"/>
      <c r="Y444" s="80"/>
      <c r="Z444" s="80"/>
    </row>
    <row r="445" spans="1:26" ht="15.75" customHeight="1">
      <c r="A445" s="92"/>
      <c r="B445" s="92"/>
      <c r="C445" s="92"/>
      <c r="D445" s="92"/>
      <c r="E445" s="92"/>
      <c r="F445" s="92"/>
      <c r="G445" s="80"/>
      <c r="H445" s="80"/>
      <c r="I445" s="80"/>
      <c r="J445" s="80"/>
      <c r="K445" s="80"/>
      <c r="L445" s="80"/>
      <c r="M445" s="80"/>
      <c r="N445" s="80"/>
      <c r="O445" s="80"/>
      <c r="P445" s="80"/>
      <c r="Q445" s="80"/>
      <c r="R445" s="80"/>
      <c r="S445" s="80"/>
      <c r="T445" s="80"/>
      <c r="U445" s="80"/>
      <c r="V445" s="80"/>
      <c r="W445" s="80"/>
      <c r="X445" s="80"/>
      <c r="Y445" s="80"/>
      <c r="Z445" s="80"/>
    </row>
    <row r="446" spans="1:26" ht="15.75" customHeight="1">
      <c r="A446" s="92"/>
      <c r="B446" s="92"/>
      <c r="C446" s="92"/>
      <c r="D446" s="92"/>
      <c r="E446" s="92"/>
      <c r="F446" s="92"/>
      <c r="G446" s="80"/>
      <c r="H446" s="80"/>
      <c r="I446" s="80"/>
      <c r="J446" s="80"/>
      <c r="K446" s="80"/>
      <c r="L446" s="80"/>
      <c r="M446" s="80"/>
      <c r="N446" s="80"/>
      <c r="O446" s="80"/>
      <c r="P446" s="80"/>
      <c r="Q446" s="80"/>
      <c r="R446" s="80"/>
      <c r="S446" s="80"/>
      <c r="T446" s="80"/>
      <c r="U446" s="80"/>
      <c r="V446" s="80"/>
      <c r="W446" s="80"/>
      <c r="X446" s="80"/>
      <c r="Y446" s="80"/>
      <c r="Z446" s="80"/>
    </row>
    <row r="447" spans="1:26" ht="15.75" customHeight="1">
      <c r="A447" s="92"/>
      <c r="B447" s="92"/>
      <c r="C447" s="92"/>
      <c r="D447" s="92"/>
      <c r="E447" s="92"/>
      <c r="F447" s="92"/>
      <c r="G447" s="80"/>
      <c r="H447" s="80"/>
      <c r="I447" s="80"/>
      <c r="J447" s="80"/>
      <c r="K447" s="80"/>
      <c r="L447" s="80"/>
      <c r="M447" s="80"/>
      <c r="N447" s="80"/>
      <c r="O447" s="80"/>
      <c r="P447" s="80"/>
      <c r="Q447" s="80"/>
      <c r="R447" s="80"/>
      <c r="S447" s="80"/>
      <c r="T447" s="80"/>
      <c r="U447" s="80"/>
      <c r="V447" s="80"/>
      <c r="W447" s="80"/>
      <c r="X447" s="80"/>
      <c r="Y447" s="80"/>
      <c r="Z447" s="80"/>
    </row>
    <row r="448" spans="1:26" ht="15.75" customHeight="1">
      <c r="A448" s="92"/>
      <c r="B448" s="92"/>
      <c r="C448" s="92"/>
      <c r="D448" s="92"/>
      <c r="E448" s="92"/>
      <c r="F448" s="92"/>
      <c r="G448" s="80"/>
      <c r="H448" s="80"/>
      <c r="I448" s="80"/>
      <c r="J448" s="80"/>
      <c r="K448" s="80"/>
      <c r="L448" s="80"/>
      <c r="M448" s="80"/>
      <c r="N448" s="80"/>
      <c r="O448" s="80"/>
      <c r="P448" s="80"/>
      <c r="Q448" s="80"/>
      <c r="R448" s="80"/>
      <c r="S448" s="80"/>
      <c r="T448" s="80"/>
      <c r="U448" s="80"/>
      <c r="V448" s="80"/>
      <c r="W448" s="80"/>
      <c r="X448" s="80"/>
      <c r="Y448" s="80"/>
      <c r="Z448" s="80"/>
    </row>
    <row r="449" spans="1:26" ht="15.75" customHeight="1">
      <c r="A449" s="92"/>
      <c r="B449" s="92"/>
      <c r="C449" s="92"/>
      <c r="D449" s="92"/>
      <c r="E449" s="92"/>
      <c r="F449" s="92"/>
      <c r="G449" s="80"/>
      <c r="H449" s="80"/>
      <c r="I449" s="80"/>
      <c r="J449" s="80"/>
      <c r="K449" s="80"/>
      <c r="L449" s="80"/>
      <c r="M449" s="80"/>
      <c r="N449" s="80"/>
      <c r="O449" s="80"/>
      <c r="P449" s="80"/>
      <c r="Q449" s="80"/>
      <c r="R449" s="80"/>
      <c r="S449" s="80"/>
      <c r="T449" s="80"/>
      <c r="U449" s="80"/>
      <c r="V449" s="80"/>
      <c r="W449" s="80"/>
      <c r="X449" s="80"/>
      <c r="Y449" s="80"/>
      <c r="Z449" s="80"/>
    </row>
    <row r="450" spans="1:26" ht="15.75" customHeight="1">
      <c r="A450" s="92"/>
      <c r="B450" s="92"/>
      <c r="C450" s="92"/>
      <c r="D450" s="92"/>
      <c r="E450" s="92"/>
      <c r="F450" s="92"/>
      <c r="G450" s="80"/>
      <c r="H450" s="80"/>
      <c r="I450" s="80"/>
      <c r="J450" s="80"/>
      <c r="K450" s="80"/>
      <c r="L450" s="80"/>
      <c r="M450" s="80"/>
      <c r="N450" s="80"/>
      <c r="O450" s="80"/>
      <c r="P450" s="80"/>
      <c r="Q450" s="80"/>
      <c r="R450" s="80"/>
      <c r="S450" s="80"/>
      <c r="T450" s="80"/>
      <c r="U450" s="80"/>
      <c r="V450" s="80"/>
      <c r="W450" s="80"/>
      <c r="X450" s="80"/>
      <c r="Y450" s="80"/>
      <c r="Z450" s="80"/>
    </row>
    <row r="451" spans="1:26" ht="15.75" customHeight="1">
      <c r="A451" s="92"/>
      <c r="B451" s="92"/>
      <c r="C451" s="92"/>
      <c r="D451" s="92"/>
      <c r="E451" s="92"/>
      <c r="F451" s="92"/>
      <c r="G451" s="80"/>
      <c r="H451" s="80"/>
      <c r="I451" s="80"/>
      <c r="J451" s="80"/>
      <c r="K451" s="80"/>
      <c r="L451" s="80"/>
      <c r="M451" s="80"/>
      <c r="N451" s="80"/>
      <c r="O451" s="80"/>
      <c r="P451" s="80"/>
      <c r="Q451" s="80"/>
      <c r="R451" s="80"/>
      <c r="S451" s="80"/>
      <c r="T451" s="80"/>
      <c r="U451" s="80"/>
      <c r="V451" s="80"/>
      <c r="W451" s="80"/>
      <c r="X451" s="80"/>
      <c r="Y451" s="80"/>
      <c r="Z451" s="80"/>
    </row>
    <row r="452" spans="1:26" ht="15.75" customHeight="1">
      <c r="A452" s="92"/>
      <c r="B452" s="92"/>
      <c r="C452" s="92"/>
      <c r="D452" s="92"/>
      <c r="E452" s="92"/>
      <c r="F452" s="92"/>
      <c r="G452" s="80"/>
      <c r="H452" s="80"/>
      <c r="I452" s="80"/>
      <c r="J452" s="80"/>
      <c r="K452" s="80"/>
      <c r="L452" s="80"/>
      <c r="M452" s="80"/>
      <c r="N452" s="80"/>
      <c r="O452" s="80"/>
      <c r="P452" s="80"/>
      <c r="Q452" s="80"/>
      <c r="R452" s="80"/>
      <c r="S452" s="80"/>
      <c r="T452" s="80"/>
      <c r="U452" s="80"/>
      <c r="V452" s="80"/>
      <c r="W452" s="80"/>
      <c r="X452" s="80"/>
      <c r="Y452" s="80"/>
      <c r="Z452" s="80"/>
    </row>
    <row r="453" spans="1:26" ht="15.75" customHeight="1">
      <c r="A453" s="92"/>
      <c r="B453" s="92"/>
      <c r="C453" s="92"/>
      <c r="D453" s="92"/>
      <c r="E453" s="92"/>
      <c r="F453" s="92"/>
      <c r="G453" s="80"/>
      <c r="H453" s="80"/>
      <c r="I453" s="80"/>
      <c r="J453" s="80"/>
      <c r="K453" s="80"/>
      <c r="L453" s="80"/>
      <c r="M453" s="80"/>
      <c r="N453" s="80"/>
      <c r="O453" s="80"/>
      <c r="P453" s="80"/>
      <c r="Q453" s="80"/>
      <c r="R453" s="80"/>
      <c r="S453" s="80"/>
      <c r="T453" s="80"/>
      <c r="U453" s="80"/>
      <c r="V453" s="80"/>
      <c r="W453" s="80"/>
      <c r="X453" s="80"/>
      <c r="Y453" s="80"/>
      <c r="Z453" s="80"/>
    </row>
    <row r="454" spans="1:26" ht="15.75" customHeight="1">
      <c r="A454" s="92"/>
      <c r="B454" s="92"/>
      <c r="C454" s="92"/>
      <c r="D454" s="92"/>
      <c r="E454" s="92"/>
      <c r="F454" s="92"/>
      <c r="G454" s="80"/>
      <c r="H454" s="80"/>
      <c r="I454" s="80"/>
      <c r="J454" s="80"/>
      <c r="K454" s="80"/>
      <c r="L454" s="80"/>
      <c r="M454" s="80"/>
      <c r="N454" s="80"/>
      <c r="O454" s="80"/>
      <c r="P454" s="80"/>
      <c r="Q454" s="80"/>
      <c r="R454" s="80"/>
      <c r="S454" s="80"/>
      <c r="T454" s="80"/>
      <c r="U454" s="80"/>
      <c r="V454" s="80"/>
      <c r="W454" s="80"/>
      <c r="X454" s="80"/>
      <c r="Y454" s="80"/>
      <c r="Z454" s="80"/>
    </row>
    <row r="455" spans="1:26" ht="15.75" customHeight="1">
      <c r="A455" s="92"/>
      <c r="B455" s="92"/>
      <c r="C455" s="92"/>
      <c r="D455" s="92"/>
      <c r="E455" s="92"/>
      <c r="F455" s="92"/>
      <c r="G455" s="80"/>
      <c r="H455" s="80"/>
      <c r="I455" s="80"/>
      <c r="J455" s="80"/>
      <c r="K455" s="80"/>
      <c r="L455" s="80"/>
      <c r="M455" s="80"/>
      <c r="N455" s="80"/>
      <c r="O455" s="80"/>
      <c r="P455" s="80"/>
      <c r="Q455" s="80"/>
      <c r="R455" s="80"/>
      <c r="S455" s="80"/>
      <c r="T455" s="80"/>
      <c r="U455" s="80"/>
      <c r="V455" s="80"/>
      <c r="W455" s="80"/>
      <c r="X455" s="80"/>
      <c r="Y455" s="80"/>
      <c r="Z455" s="80"/>
    </row>
    <row r="456" spans="1:26" ht="15.75" customHeight="1">
      <c r="A456" s="92"/>
      <c r="B456" s="92"/>
      <c r="C456" s="92"/>
      <c r="D456" s="92"/>
      <c r="E456" s="92"/>
      <c r="F456" s="92"/>
      <c r="G456" s="80"/>
      <c r="H456" s="80"/>
      <c r="I456" s="80"/>
      <c r="J456" s="80"/>
      <c r="K456" s="80"/>
      <c r="L456" s="80"/>
      <c r="M456" s="80"/>
      <c r="N456" s="80"/>
      <c r="O456" s="80"/>
      <c r="P456" s="80"/>
      <c r="Q456" s="80"/>
      <c r="R456" s="80"/>
      <c r="S456" s="80"/>
      <c r="T456" s="80"/>
      <c r="U456" s="80"/>
      <c r="V456" s="80"/>
      <c r="W456" s="80"/>
      <c r="X456" s="80"/>
      <c r="Y456" s="80"/>
      <c r="Z456" s="80"/>
    </row>
    <row r="457" spans="1:26" ht="15.75" customHeight="1">
      <c r="A457" s="92"/>
      <c r="B457" s="92"/>
      <c r="C457" s="92"/>
      <c r="D457" s="92"/>
      <c r="E457" s="92"/>
      <c r="F457" s="92"/>
      <c r="G457" s="80"/>
      <c r="H457" s="80"/>
      <c r="I457" s="80"/>
      <c r="J457" s="80"/>
      <c r="K457" s="80"/>
      <c r="L457" s="80"/>
      <c r="M457" s="80"/>
      <c r="N457" s="80"/>
      <c r="O457" s="80"/>
      <c r="P457" s="80"/>
      <c r="Q457" s="80"/>
      <c r="R457" s="80"/>
      <c r="S457" s="80"/>
      <c r="T457" s="80"/>
      <c r="U457" s="80"/>
      <c r="V457" s="80"/>
      <c r="W457" s="80"/>
      <c r="X457" s="80"/>
      <c r="Y457" s="80"/>
      <c r="Z457" s="80"/>
    </row>
    <row r="458" spans="1:26" ht="15.75" customHeight="1">
      <c r="A458" s="92"/>
      <c r="B458" s="92"/>
      <c r="C458" s="92"/>
      <c r="D458" s="92"/>
      <c r="E458" s="92"/>
      <c r="F458" s="92"/>
      <c r="G458" s="80"/>
      <c r="H458" s="80"/>
      <c r="I458" s="80"/>
      <c r="J458" s="80"/>
      <c r="K458" s="80"/>
      <c r="L458" s="80"/>
      <c r="M458" s="80"/>
      <c r="N458" s="80"/>
      <c r="O458" s="80"/>
      <c r="P458" s="80"/>
      <c r="Q458" s="80"/>
      <c r="R458" s="80"/>
      <c r="S458" s="80"/>
      <c r="T458" s="80"/>
      <c r="U458" s="80"/>
      <c r="V458" s="80"/>
      <c r="W458" s="80"/>
      <c r="X458" s="80"/>
      <c r="Y458" s="80"/>
      <c r="Z458" s="80"/>
    </row>
    <row r="459" spans="1:26" ht="15.75" customHeight="1">
      <c r="A459" s="92"/>
      <c r="B459" s="92"/>
      <c r="C459" s="92"/>
      <c r="D459" s="92"/>
      <c r="E459" s="92"/>
      <c r="F459" s="92"/>
      <c r="G459" s="80"/>
      <c r="H459" s="80"/>
      <c r="I459" s="80"/>
      <c r="J459" s="80"/>
      <c r="K459" s="80"/>
      <c r="L459" s="80"/>
      <c r="M459" s="80"/>
      <c r="N459" s="80"/>
      <c r="O459" s="80"/>
      <c r="P459" s="80"/>
      <c r="Q459" s="80"/>
      <c r="R459" s="80"/>
      <c r="S459" s="80"/>
      <c r="T459" s="80"/>
      <c r="U459" s="80"/>
      <c r="V459" s="80"/>
      <c r="W459" s="80"/>
      <c r="X459" s="80"/>
      <c r="Y459" s="80"/>
      <c r="Z459" s="80"/>
    </row>
    <row r="460" spans="1:26" ht="15.75" customHeight="1">
      <c r="A460" s="92"/>
      <c r="B460" s="92"/>
      <c r="C460" s="92"/>
      <c r="D460" s="92"/>
      <c r="E460" s="92"/>
      <c r="F460" s="92"/>
      <c r="G460" s="80"/>
      <c r="H460" s="80"/>
      <c r="I460" s="80"/>
      <c r="J460" s="80"/>
      <c r="K460" s="80"/>
      <c r="L460" s="80"/>
      <c r="M460" s="80"/>
      <c r="N460" s="80"/>
      <c r="O460" s="80"/>
      <c r="P460" s="80"/>
      <c r="Q460" s="80"/>
      <c r="R460" s="80"/>
      <c r="S460" s="80"/>
      <c r="T460" s="80"/>
      <c r="U460" s="80"/>
      <c r="V460" s="80"/>
      <c r="W460" s="80"/>
      <c r="X460" s="80"/>
      <c r="Y460" s="80"/>
      <c r="Z460" s="80"/>
    </row>
    <row r="461" spans="1:26" ht="15.75" customHeight="1">
      <c r="A461" s="92"/>
      <c r="B461" s="92"/>
      <c r="C461" s="92"/>
      <c r="D461" s="92"/>
      <c r="E461" s="92"/>
      <c r="F461" s="92"/>
      <c r="G461" s="80"/>
      <c r="H461" s="80"/>
      <c r="I461" s="80"/>
      <c r="J461" s="80"/>
      <c r="K461" s="80"/>
      <c r="L461" s="80"/>
      <c r="M461" s="80"/>
      <c r="N461" s="80"/>
      <c r="O461" s="80"/>
      <c r="P461" s="80"/>
      <c r="Q461" s="80"/>
      <c r="R461" s="80"/>
      <c r="S461" s="80"/>
      <c r="T461" s="80"/>
      <c r="U461" s="80"/>
      <c r="V461" s="80"/>
      <c r="W461" s="80"/>
      <c r="X461" s="80"/>
      <c r="Y461" s="80"/>
      <c r="Z461" s="80"/>
    </row>
    <row r="462" spans="1:26" ht="15.75" customHeight="1">
      <c r="A462" s="92"/>
      <c r="B462" s="92"/>
      <c r="C462" s="92"/>
      <c r="D462" s="92"/>
      <c r="E462" s="92"/>
      <c r="F462" s="92"/>
      <c r="G462" s="80"/>
      <c r="H462" s="80"/>
      <c r="I462" s="80"/>
      <c r="J462" s="80"/>
      <c r="K462" s="80"/>
      <c r="L462" s="80"/>
      <c r="M462" s="80"/>
      <c r="N462" s="80"/>
      <c r="O462" s="80"/>
      <c r="P462" s="80"/>
      <c r="Q462" s="80"/>
      <c r="R462" s="80"/>
      <c r="S462" s="80"/>
      <c r="T462" s="80"/>
      <c r="U462" s="80"/>
      <c r="V462" s="80"/>
      <c r="W462" s="80"/>
      <c r="X462" s="80"/>
      <c r="Y462" s="80"/>
      <c r="Z462" s="80"/>
    </row>
    <row r="463" spans="1:26" ht="15.75" customHeight="1">
      <c r="A463" s="92"/>
      <c r="B463" s="92"/>
      <c r="C463" s="92"/>
      <c r="D463" s="92"/>
      <c r="E463" s="92"/>
      <c r="F463" s="92"/>
      <c r="G463" s="80"/>
      <c r="H463" s="80"/>
      <c r="I463" s="80"/>
      <c r="J463" s="80"/>
      <c r="K463" s="80"/>
      <c r="L463" s="80"/>
      <c r="M463" s="80"/>
      <c r="N463" s="80"/>
      <c r="O463" s="80"/>
      <c r="P463" s="80"/>
      <c r="Q463" s="80"/>
      <c r="R463" s="80"/>
      <c r="S463" s="80"/>
      <c r="T463" s="80"/>
      <c r="U463" s="80"/>
      <c r="V463" s="80"/>
      <c r="W463" s="80"/>
      <c r="X463" s="80"/>
      <c r="Y463" s="80"/>
      <c r="Z463" s="80"/>
    </row>
    <row r="464" spans="1:26" ht="15.75" customHeight="1">
      <c r="A464" s="92"/>
      <c r="B464" s="92"/>
      <c r="C464" s="92"/>
      <c r="D464" s="92"/>
      <c r="E464" s="92"/>
      <c r="F464" s="92"/>
      <c r="G464" s="80"/>
      <c r="H464" s="80"/>
      <c r="I464" s="80"/>
      <c r="J464" s="80"/>
      <c r="K464" s="80"/>
      <c r="L464" s="80"/>
      <c r="M464" s="80"/>
      <c r="N464" s="80"/>
      <c r="O464" s="80"/>
      <c r="P464" s="80"/>
      <c r="Q464" s="80"/>
      <c r="R464" s="80"/>
      <c r="S464" s="80"/>
      <c r="T464" s="80"/>
      <c r="U464" s="80"/>
      <c r="V464" s="80"/>
      <c r="W464" s="80"/>
      <c r="X464" s="80"/>
      <c r="Y464" s="80"/>
      <c r="Z464" s="80"/>
    </row>
    <row r="465" spans="1:26" ht="15.75" customHeight="1">
      <c r="A465" s="92"/>
      <c r="B465" s="92"/>
      <c r="C465" s="92"/>
      <c r="D465" s="92"/>
      <c r="E465" s="92"/>
      <c r="F465" s="92"/>
      <c r="G465" s="80"/>
      <c r="H465" s="80"/>
      <c r="I465" s="80"/>
      <c r="J465" s="80"/>
      <c r="K465" s="80"/>
      <c r="L465" s="80"/>
      <c r="M465" s="80"/>
      <c r="N465" s="80"/>
      <c r="O465" s="80"/>
      <c r="P465" s="80"/>
      <c r="Q465" s="80"/>
      <c r="R465" s="80"/>
      <c r="S465" s="80"/>
      <c r="T465" s="80"/>
      <c r="U465" s="80"/>
      <c r="V465" s="80"/>
      <c r="W465" s="80"/>
      <c r="X465" s="80"/>
      <c r="Y465" s="80"/>
      <c r="Z465" s="80"/>
    </row>
    <row r="466" spans="1:26" ht="15.75" customHeight="1">
      <c r="A466" s="92"/>
      <c r="B466" s="92"/>
      <c r="C466" s="92"/>
      <c r="D466" s="92"/>
      <c r="E466" s="92"/>
      <c r="F466" s="92"/>
      <c r="G466" s="80"/>
      <c r="H466" s="80"/>
      <c r="I466" s="80"/>
      <c r="J466" s="80"/>
      <c r="K466" s="80"/>
      <c r="L466" s="80"/>
      <c r="M466" s="80"/>
      <c r="N466" s="80"/>
      <c r="O466" s="80"/>
      <c r="P466" s="80"/>
      <c r="Q466" s="80"/>
      <c r="R466" s="80"/>
      <c r="S466" s="80"/>
      <c r="T466" s="80"/>
      <c r="U466" s="80"/>
      <c r="V466" s="80"/>
      <c r="W466" s="80"/>
      <c r="X466" s="80"/>
      <c r="Y466" s="80"/>
      <c r="Z466" s="80"/>
    </row>
    <row r="467" spans="1:26" ht="15.75" customHeight="1">
      <c r="A467" s="92"/>
      <c r="B467" s="92"/>
      <c r="C467" s="92"/>
      <c r="D467" s="92"/>
      <c r="E467" s="92"/>
      <c r="F467" s="92"/>
      <c r="G467" s="80"/>
      <c r="H467" s="80"/>
      <c r="I467" s="80"/>
      <c r="J467" s="80"/>
      <c r="K467" s="80"/>
      <c r="L467" s="80"/>
      <c r="M467" s="80"/>
      <c r="N467" s="80"/>
      <c r="O467" s="80"/>
      <c r="P467" s="80"/>
      <c r="Q467" s="80"/>
      <c r="R467" s="80"/>
      <c r="S467" s="80"/>
      <c r="T467" s="80"/>
      <c r="U467" s="80"/>
      <c r="V467" s="80"/>
      <c r="W467" s="80"/>
      <c r="X467" s="80"/>
      <c r="Y467" s="80"/>
      <c r="Z467" s="80"/>
    </row>
    <row r="468" spans="1:26" ht="15.75" customHeight="1">
      <c r="A468" s="92"/>
      <c r="B468" s="92"/>
      <c r="C468" s="92"/>
      <c r="D468" s="92"/>
      <c r="E468" s="92"/>
      <c r="F468" s="92"/>
      <c r="G468" s="80"/>
      <c r="H468" s="80"/>
      <c r="I468" s="80"/>
      <c r="J468" s="80"/>
      <c r="K468" s="80"/>
      <c r="L468" s="80"/>
      <c r="M468" s="80"/>
      <c r="N468" s="80"/>
      <c r="O468" s="80"/>
      <c r="P468" s="80"/>
      <c r="Q468" s="80"/>
      <c r="R468" s="80"/>
      <c r="S468" s="80"/>
      <c r="T468" s="80"/>
      <c r="U468" s="80"/>
      <c r="V468" s="80"/>
      <c r="W468" s="80"/>
      <c r="X468" s="80"/>
      <c r="Y468" s="80"/>
      <c r="Z468" s="80"/>
    </row>
    <row r="469" spans="1:26" ht="15.75" customHeight="1">
      <c r="A469" s="92"/>
      <c r="B469" s="92"/>
      <c r="C469" s="92"/>
      <c r="D469" s="92"/>
      <c r="E469" s="92"/>
      <c r="F469" s="92"/>
      <c r="G469" s="80"/>
      <c r="H469" s="80"/>
      <c r="I469" s="80"/>
      <c r="J469" s="80"/>
      <c r="K469" s="80"/>
      <c r="L469" s="80"/>
      <c r="M469" s="80"/>
      <c r="N469" s="80"/>
      <c r="O469" s="80"/>
      <c r="P469" s="80"/>
      <c r="Q469" s="80"/>
      <c r="R469" s="80"/>
      <c r="S469" s="80"/>
      <c r="T469" s="80"/>
      <c r="U469" s="80"/>
      <c r="V469" s="80"/>
      <c r="W469" s="80"/>
      <c r="X469" s="80"/>
      <c r="Y469" s="80"/>
      <c r="Z469" s="80"/>
    </row>
    <row r="470" spans="1:26" ht="15.75" customHeight="1">
      <c r="A470" s="92"/>
      <c r="B470" s="92"/>
      <c r="C470" s="92"/>
      <c r="D470" s="92"/>
      <c r="E470" s="92"/>
      <c r="F470" s="92"/>
      <c r="G470" s="80"/>
      <c r="H470" s="80"/>
      <c r="I470" s="80"/>
      <c r="J470" s="80"/>
      <c r="K470" s="80"/>
      <c r="L470" s="80"/>
      <c r="M470" s="80"/>
      <c r="N470" s="80"/>
      <c r="O470" s="80"/>
      <c r="P470" s="80"/>
      <c r="Q470" s="80"/>
      <c r="R470" s="80"/>
      <c r="S470" s="80"/>
      <c r="T470" s="80"/>
      <c r="U470" s="80"/>
      <c r="V470" s="80"/>
      <c r="W470" s="80"/>
      <c r="X470" s="80"/>
      <c r="Y470" s="80"/>
      <c r="Z470" s="80"/>
    </row>
    <row r="471" spans="1:26" ht="15.75" customHeight="1">
      <c r="A471" s="92"/>
      <c r="B471" s="92"/>
      <c r="C471" s="92"/>
      <c r="D471" s="92"/>
      <c r="E471" s="92"/>
      <c r="F471" s="92"/>
      <c r="G471" s="80"/>
      <c r="H471" s="80"/>
      <c r="I471" s="80"/>
      <c r="J471" s="80"/>
      <c r="K471" s="80"/>
      <c r="L471" s="80"/>
      <c r="M471" s="80"/>
      <c r="N471" s="80"/>
      <c r="O471" s="80"/>
      <c r="P471" s="80"/>
      <c r="Q471" s="80"/>
      <c r="R471" s="80"/>
      <c r="S471" s="80"/>
      <c r="T471" s="80"/>
      <c r="U471" s="80"/>
      <c r="V471" s="80"/>
      <c r="W471" s="80"/>
      <c r="X471" s="80"/>
      <c r="Y471" s="80"/>
      <c r="Z471" s="80"/>
    </row>
    <row r="472" spans="1:26" ht="15.75" customHeight="1">
      <c r="A472" s="92"/>
      <c r="B472" s="92"/>
      <c r="C472" s="92"/>
      <c r="D472" s="92"/>
      <c r="E472" s="92"/>
      <c r="F472" s="92"/>
      <c r="G472" s="80"/>
      <c r="H472" s="80"/>
      <c r="I472" s="80"/>
      <c r="J472" s="80"/>
      <c r="K472" s="80"/>
      <c r="L472" s="80"/>
      <c r="M472" s="80"/>
      <c r="N472" s="80"/>
      <c r="O472" s="80"/>
      <c r="P472" s="80"/>
      <c r="Q472" s="80"/>
      <c r="R472" s="80"/>
      <c r="S472" s="80"/>
      <c r="T472" s="80"/>
      <c r="U472" s="80"/>
      <c r="V472" s="80"/>
      <c r="W472" s="80"/>
      <c r="X472" s="80"/>
      <c r="Y472" s="80"/>
      <c r="Z472" s="80"/>
    </row>
    <row r="473" spans="1:26" ht="15.75" customHeight="1">
      <c r="A473" s="92"/>
      <c r="B473" s="92"/>
      <c r="C473" s="92"/>
      <c r="D473" s="92"/>
      <c r="E473" s="92"/>
      <c r="F473" s="92"/>
      <c r="G473" s="80"/>
      <c r="H473" s="80"/>
      <c r="I473" s="80"/>
      <c r="J473" s="80"/>
      <c r="K473" s="80"/>
      <c r="L473" s="80"/>
      <c r="M473" s="80"/>
      <c r="N473" s="80"/>
      <c r="O473" s="80"/>
      <c r="P473" s="80"/>
      <c r="Q473" s="80"/>
      <c r="R473" s="80"/>
      <c r="S473" s="80"/>
      <c r="T473" s="80"/>
      <c r="U473" s="80"/>
      <c r="V473" s="80"/>
      <c r="W473" s="80"/>
      <c r="X473" s="80"/>
      <c r="Y473" s="80"/>
      <c r="Z473" s="80"/>
    </row>
    <row r="474" spans="1:26" ht="15.75" customHeight="1">
      <c r="A474" s="92"/>
      <c r="B474" s="92"/>
      <c r="C474" s="92"/>
      <c r="D474" s="92"/>
      <c r="E474" s="92"/>
      <c r="F474" s="92"/>
      <c r="G474" s="80"/>
      <c r="H474" s="80"/>
      <c r="I474" s="80"/>
      <c r="J474" s="80"/>
      <c r="K474" s="80"/>
      <c r="L474" s="80"/>
      <c r="M474" s="80"/>
      <c r="N474" s="80"/>
      <c r="O474" s="80"/>
      <c r="P474" s="80"/>
      <c r="Q474" s="80"/>
      <c r="R474" s="80"/>
      <c r="S474" s="80"/>
      <c r="T474" s="80"/>
      <c r="U474" s="80"/>
      <c r="V474" s="80"/>
      <c r="W474" s="80"/>
      <c r="X474" s="80"/>
      <c r="Y474" s="80"/>
      <c r="Z474" s="80"/>
    </row>
    <row r="475" spans="1:26" ht="15.75" customHeight="1">
      <c r="A475" s="92"/>
      <c r="B475" s="92"/>
      <c r="C475" s="92"/>
      <c r="D475" s="92"/>
      <c r="E475" s="92"/>
      <c r="F475" s="92"/>
      <c r="G475" s="80"/>
      <c r="H475" s="80"/>
      <c r="I475" s="80"/>
      <c r="J475" s="80"/>
      <c r="K475" s="80"/>
      <c r="L475" s="80"/>
      <c r="M475" s="80"/>
      <c r="N475" s="80"/>
      <c r="O475" s="80"/>
      <c r="P475" s="80"/>
      <c r="Q475" s="80"/>
      <c r="R475" s="80"/>
      <c r="S475" s="80"/>
      <c r="T475" s="80"/>
      <c r="U475" s="80"/>
      <c r="V475" s="80"/>
      <c r="W475" s="80"/>
      <c r="X475" s="80"/>
      <c r="Y475" s="80"/>
      <c r="Z475" s="80"/>
    </row>
    <row r="476" spans="1:26" ht="15.75" customHeight="1">
      <c r="A476" s="92"/>
      <c r="B476" s="92"/>
      <c r="C476" s="92"/>
      <c r="D476" s="92"/>
      <c r="E476" s="92"/>
      <c r="F476" s="92"/>
      <c r="G476" s="80"/>
      <c r="H476" s="80"/>
      <c r="I476" s="80"/>
      <c r="J476" s="80"/>
      <c r="K476" s="80"/>
      <c r="L476" s="80"/>
      <c r="M476" s="80"/>
      <c r="N476" s="80"/>
      <c r="O476" s="80"/>
      <c r="P476" s="80"/>
      <c r="Q476" s="80"/>
      <c r="R476" s="80"/>
      <c r="S476" s="80"/>
      <c r="T476" s="80"/>
      <c r="U476" s="80"/>
      <c r="V476" s="80"/>
      <c r="W476" s="80"/>
      <c r="X476" s="80"/>
      <c r="Y476" s="80"/>
      <c r="Z476" s="80"/>
    </row>
    <row r="477" spans="1:26" ht="15.75" customHeight="1">
      <c r="A477" s="92"/>
      <c r="B477" s="92"/>
      <c r="C477" s="92"/>
      <c r="D477" s="92"/>
      <c r="E477" s="92"/>
      <c r="F477" s="92"/>
      <c r="G477" s="80"/>
      <c r="H477" s="80"/>
      <c r="I477" s="80"/>
      <c r="J477" s="80"/>
      <c r="K477" s="80"/>
      <c r="L477" s="80"/>
      <c r="M477" s="80"/>
      <c r="N477" s="80"/>
      <c r="O477" s="80"/>
      <c r="P477" s="80"/>
      <c r="Q477" s="80"/>
      <c r="R477" s="80"/>
      <c r="S477" s="80"/>
      <c r="T477" s="80"/>
      <c r="U477" s="80"/>
      <c r="V477" s="80"/>
      <c r="W477" s="80"/>
      <c r="X477" s="80"/>
      <c r="Y477" s="80"/>
      <c r="Z477" s="80"/>
    </row>
    <row r="478" spans="1:26" ht="15.75" customHeight="1">
      <c r="A478" s="92"/>
      <c r="B478" s="92"/>
      <c r="C478" s="92"/>
      <c r="D478" s="92"/>
      <c r="E478" s="92"/>
      <c r="F478" s="92"/>
      <c r="G478" s="80"/>
      <c r="H478" s="80"/>
      <c r="I478" s="80"/>
      <c r="J478" s="80"/>
      <c r="K478" s="80"/>
      <c r="L478" s="80"/>
      <c r="M478" s="80"/>
      <c r="N478" s="80"/>
      <c r="O478" s="80"/>
      <c r="P478" s="80"/>
      <c r="Q478" s="80"/>
      <c r="R478" s="80"/>
      <c r="S478" s="80"/>
      <c r="T478" s="80"/>
      <c r="U478" s="80"/>
      <c r="V478" s="80"/>
      <c r="W478" s="80"/>
      <c r="X478" s="80"/>
      <c r="Y478" s="80"/>
      <c r="Z478" s="80"/>
    </row>
    <row r="479" spans="1:26" ht="15.75" customHeight="1">
      <c r="A479" s="92"/>
      <c r="B479" s="92"/>
      <c r="C479" s="92"/>
      <c r="D479" s="92"/>
      <c r="E479" s="92"/>
      <c r="F479" s="92"/>
      <c r="G479" s="80"/>
      <c r="H479" s="80"/>
      <c r="I479" s="80"/>
      <c r="J479" s="80"/>
      <c r="K479" s="80"/>
      <c r="L479" s="80"/>
      <c r="M479" s="80"/>
      <c r="N479" s="80"/>
      <c r="O479" s="80"/>
      <c r="P479" s="80"/>
      <c r="Q479" s="80"/>
      <c r="R479" s="80"/>
      <c r="S479" s="80"/>
      <c r="T479" s="80"/>
      <c r="U479" s="80"/>
      <c r="V479" s="80"/>
      <c r="W479" s="80"/>
      <c r="X479" s="80"/>
      <c r="Y479" s="80"/>
      <c r="Z479" s="80"/>
    </row>
    <row r="480" spans="1:26" ht="15.75" customHeight="1">
      <c r="A480" s="92"/>
      <c r="B480" s="92"/>
      <c r="C480" s="92"/>
      <c r="D480" s="92"/>
      <c r="E480" s="92"/>
      <c r="F480" s="92"/>
      <c r="G480" s="80"/>
      <c r="H480" s="80"/>
      <c r="I480" s="80"/>
      <c r="J480" s="80"/>
      <c r="K480" s="80"/>
      <c r="L480" s="80"/>
      <c r="M480" s="80"/>
      <c r="N480" s="80"/>
      <c r="O480" s="80"/>
      <c r="P480" s="80"/>
      <c r="Q480" s="80"/>
      <c r="R480" s="80"/>
      <c r="S480" s="80"/>
      <c r="T480" s="80"/>
      <c r="U480" s="80"/>
      <c r="V480" s="80"/>
      <c r="W480" s="80"/>
      <c r="X480" s="80"/>
      <c r="Y480" s="80"/>
      <c r="Z480" s="80"/>
    </row>
    <row r="481" spans="1:26" ht="15.75" customHeight="1">
      <c r="A481" s="92"/>
      <c r="B481" s="92"/>
      <c r="C481" s="92"/>
      <c r="D481" s="92"/>
      <c r="E481" s="92"/>
      <c r="F481" s="92"/>
      <c r="G481" s="80"/>
      <c r="H481" s="80"/>
      <c r="I481" s="80"/>
      <c r="J481" s="80"/>
      <c r="K481" s="80"/>
      <c r="L481" s="80"/>
      <c r="M481" s="80"/>
      <c r="N481" s="80"/>
      <c r="O481" s="80"/>
      <c r="P481" s="80"/>
      <c r="Q481" s="80"/>
      <c r="R481" s="80"/>
      <c r="S481" s="80"/>
      <c r="T481" s="80"/>
      <c r="U481" s="80"/>
      <c r="V481" s="80"/>
      <c r="W481" s="80"/>
      <c r="X481" s="80"/>
      <c r="Y481" s="80"/>
      <c r="Z481" s="80"/>
    </row>
    <row r="482" spans="1:26" ht="15.75" customHeight="1">
      <c r="A482" s="92"/>
      <c r="B482" s="92"/>
      <c r="C482" s="92"/>
      <c r="D482" s="92"/>
      <c r="E482" s="92"/>
      <c r="F482" s="92"/>
      <c r="G482" s="80"/>
      <c r="H482" s="80"/>
      <c r="I482" s="80"/>
      <c r="J482" s="80"/>
      <c r="K482" s="80"/>
      <c r="L482" s="80"/>
      <c r="M482" s="80"/>
      <c r="N482" s="80"/>
      <c r="O482" s="80"/>
      <c r="P482" s="80"/>
      <c r="Q482" s="80"/>
      <c r="R482" s="80"/>
      <c r="S482" s="80"/>
      <c r="T482" s="80"/>
      <c r="U482" s="80"/>
      <c r="V482" s="80"/>
      <c r="W482" s="80"/>
      <c r="X482" s="80"/>
      <c r="Y482" s="80"/>
      <c r="Z482" s="80"/>
    </row>
    <row r="483" spans="1:26" ht="15.75" customHeight="1">
      <c r="A483" s="92"/>
      <c r="B483" s="92"/>
      <c r="C483" s="92"/>
      <c r="D483" s="92"/>
      <c r="E483" s="92"/>
      <c r="F483" s="92"/>
      <c r="G483" s="80"/>
      <c r="H483" s="80"/>
      <c r="I483" s="80"/>
      <c r="J483" s="80"/>
      <c r="K483" s="80"/>
      <c r="L483" s="80"/>
      <c r="M483" s="80"/>
      <c r="N483" s="80"/>
      <c r="O483" s="80"/>
      <c r="P483" s="80"/>
      <c r="Q483" s="80"/>
      <c r="R483" s="80"/>
      <c r="S483" s="80"/>
      <c r="T483" s="80"/>
      <c r="U483" s="80"/>
      <c r="V483" s="80"/>
      <c r="W483" s="80"/>
      <c r="X483" s="80"/>
      <c r="Y483" s="80"/>
      <c r="Z483" s="80"/>
    </row>
    <row r="484" spans="1:26" ht="15.75" customHeight="1">
      <c r="A484" s="92"/>
      <c r="B484" s="92"/>
      <c r="C484" s="92"/>
      <c r="D484" s="92"/>
      <c r="E484" s="92"/>
      <c r="F484" s="92"/>
      <c r="G484" s="80"/>
      <c r="H484" s="80"/>
      <c r="I484" s="80"/>
      <c r="J484" s="80"/>
      <c r="K484" s="80"/>
      <c r="L484" s="80"/>
      <c r="M484" s="80"/>
      <c r="N484" s="80"/>
      <c r="O484" s="80"/>
      <c r="P484" s="80"/>
      <c r="Q484" s="80"/>
      <c r="R484" s="80"/>
      <c r="S484" s="80"/>
      <c r="T484" s="80"/>
      <c r="U484" s="80"/>
      <c r="V484" s="80"/>
      <c r="W484" s="80"/>
      <c r="X484" s="80"/>
      <c r="Y484" s="80"/>
      <c r="Z484" s="80"/>
    </row>
    <row r="485" spans="1:26" ht="15.75" customHeight="1">
      <c r="A485" s="92"/>
      <c r="B485" s="92"/>
      <c r="C485" s="92"/>
      <c r="D485" s="92"/>
      <c r="E485" s="92"/>
      <c r="F485" s="92"/>
      <c r="G485" s="80"/>
      <c r="H485" s="80"/>
      <c r="I485" s="80"/>
      <c r="J485" s="80"/>
      <c r="K485" s="80"/>
      <c r="L485" s="80"/>
      <c r="M485" s="80"/>
      <c r="N485" s="80"/>
      <c r="O485" s="80"/>
      <c r="P485" s="80"/>
      <c r="Q485" s="80"/>
      <c r="R485" s="80"/>
      <c r="S485" s="80"/>
      <c r="T485" s="80"/>
      <c r="U485" s="80"/>
      <c r="V485" s="80"/>
      <c r="W485" s="80"/>
      <c r="X485" s="80"/>
      <c r="Y485" s="80"/>
      <c r="Z485" s="80"/>
    </row>
    <row r="486" spans="1:26" ht="15.75" customHeight="1">
      <c r="A486" s="92"/>
      <c r="B486" s="92"/>
      <c r="C486" s="92"/>
      <c r="D486" s="92"/>
      <c r="E486" s="92"/>
      <c r="F486" s="92"/>
      <c r="G486" s="80"/>
      <c r="H486" s="80"/>
      <c r="I486" s="80"/>
      <c r="J486" s="80"/>
      <c r="K486" s="80"/>
      <c r="L486" s="80"/>
      <c r="M486" s="80"/>
      <c r="N486" s="80"/>
      <c r="O486" s="80"/>
      <c r="P486" s="80"/>
      <c r="Q486" s="80"/>
      <c r="R486" s="80"/>
      <c r="S486" s="80"/>
      <c r="T486" s="80"/>
      <c r="U486" s="80"/>
      <c r="V486" s="80"/>
      <c r="W486" s="80"/>
      <c r="X486" s="80"/>
      <c r="Y486" s="80"/>
      <c r="Z486" s="80"/>
    </row>
    <row r="487" spans="1:26" ht="15.75" customHeight="1">
      <c r="A487" s="92"/>
      <c r="B487" s="92"/>
      <c r="C487" s="92"/>
      <c r="D487" s="92"/>
      <c r="E487" s="92"/>
      <c r="F487" s="92"/>
      <c r="G487" s="80"/>
      <c r="H487" s="80"/>
      <c r="I487" s="80"/>
      <c r="J487" s="80"/>
      <c r="K487" s="80"/>
      <c r="L487" s="80"/>
      <c r="M487" s="80"/>
      <c r="N487" s="80"/>
      <c r="O487" s="80"/>
      <c r="P487" s="80"/>
      <c r="Q487" s="80"/>
      <c r="R487" s="80"/>
      <c r="S487" s="80"/>
      <c r="T487" s="80"/>
      <c r="U487" s="80"/>
      <c r="V487" s="80"/>
      <c r="W487" s="80"/>
      <c r="X487" s="80"/>
      <c r="Y487" s="80"/>
      <c r="Z487" s="80"/>
    </row>
    <row r="488" spans="1:26" ht="15.75" customHeight="1">
      <c r="A488" s="92"/>
      <c r="B488" s="92"/>
      <c r="C488" s="92"/>
      <c r="D488" s="92"/>
      <c r="E488" s="92"/>
      <c r="F488" s="92"/>
      <c r="G488" s="80"/>
      <c r="H488" s="80"/>
      <c r="I488" s="80"/>
      <c r="J488" s="80"/>
      <c r="K488" s="80"/>
      <c r="L488" s="80"/>
      <c r="M488" s="80"/>
      <c r="N488" s="80"/>
      <c r="O488" s="80"/>
      <c r="P488" s="80"/>
      <c r="Q488" s="80"/>
      <c r="R488" s="80"/>
      <c r="S488" s="80"/>
      <c r="T488" s="80"/>
      <c r="U488" s="80"/>
      <c r="V488" s="80"/>
      <c r="W488" s="80"/>
      <c r="X488" s="80"/>
      <c r="Y488" s="80"/>
      <c r="Z488" s="80"/>
    </row>
    <row r="489" spans="1:26" ht="15.75" customHeight="1">
      <c r="A489" s="92"/>
      <c r="B489" s="92"/>
      <c r="C489" s="92"/>
      <c r="D489" s="92"/>
      <c r="E489" s="92"/>
      <c r="F489" s="92"/>
      <c r="G489" s="80"/>
      <c r="H489" s="80"/>
      <c r="I489" s="80"/>
      <c r="J489" s="80"/>
      <c r="K489" s="80"/>
      <c r="L489" s="80"/>
      <c r="M489" s="80"/>
      <c r="N489" s="80"/>
      <c r="O489" s="80"/>
      <c r="P489" s="80"/>
      <c r="Q489" s="80"/>
      <c r="R489" s="80"/>
      <c r="S489" s="80"/>
      <c r="T489" s="80"/>
      <c r="U489" s="80"/>
      <c r="V489" s="80"/>
      <c r="W489" s="80"/>
      <c r="X489" s="80"/>
      <c r="Y489" s="80"/>
      <c r="Z489" s="80"/>
    </row>
    <row r="490" spans="1:26" ht="15.75" customHeight="1">
      <c r="A490" s="92"/>
      <c r="B490" s="92"/>
      <c r="C490" s="92"/>
      <c r="D490" s="92"/>
      <c r="E490" s="92"/>
      <c r="F490" s="92"/>
      <c r="G490" s="80"/>
      <c r="H490" s="80"/>
      <c r="I490" s="80"/>
      <c r="J490" s="80"/>
      <c r="K490" s="80"/>
      <c r="L490" s="80"/>
      <c r="M490" s="80"/>
      <c r="N490" s="80"/>
      <c r="O490" s="80"/>
      <c r="P490" s="80"/>
      <c r="Q490" s="80"/>
      <c r="R490" s="80"/>
      <c r="S490" s="80"/>
      <c r="T490" s="80"/>
      <c r="U490" s="80"/>
      <c r="V490" s="80"/>
      <c r="W490" s="80"/>
      <c r="X490" s="80"/>
      <c r="Y490" s="80"/>
      <c r="Z490" s="80"/>
    </row>
    <row r="491" spans="1:26" ht="15.75" customHeight="1">
      <c r="A491" s="92"/>
      <c r="B491" s="92"/>
      <c r="C491" s="92"/>
      <c r="D491" s="92"/>
      <c r="E491" s="92"/>
      <c r="F491" s="92"/>
      <c r="G491" s="80"/>
      <c r="H491" s="80"/>
      <c r="I491" s="80"/>
      <c r="J491" s="80"/>
      <c r="K491" s="80"/>
      <c r="L491" s="80"/>
      <c r="M491" s="80"/>
      <c r="N491" s="80"/>
      <c r="O491" s="80"/>
      <c r="P491" s="80"/>
      <c r="Q491" s="80"/>
      <c r="R491" s="80"/>
      <c r="S491" s="80"/>
      <c r="T491" s="80"/>
      <c r="U491" s="80"/>
      <c r="V491" s="80"/>
      <c r="W491" s="80"/>
      <c r="X491" s="80"/>
      <c r="Y491" s="80"/>
      <c r="Z491" s="80"/>
    </row>
    <row r="492" spans="1:26" ht="15.75" customHeight="1">
      <c r="A492" s="92"/>
      <c r="B492" s="92"/>
      <c r="C492" s="92"/>
      <c r="D492" s="92"/>
      <c r="E492" s="92"/>
      <c r="F492" s="92"/>
      <c r="G492" s="80"/>
      <c r="H492" s="80"/>
      <c r="I492" s="80"/>
      <c r="J492" s="80"/>
      <c r="K492" s="80"/>
      <c r="L492" s="80"/>
      <c r="M492" s="80"/>
      <c r="N492" s="80"/>
      <c r="O492" s="80"/>
      <c r="P492" s="80"/>
      <c r="Q492" s="80"/>
      <c r="R492" s="80"/>
      <c r="S492" s="80"/>
      <c r="T492" s="80"/>
      <c r="U492" s="80"/>
      <c r="V492" s="80"/>
      <c r="W492" s="80"/>
      <c r="X492" s="80"/>
      <c r="Y492" s="80"/>
      <c r="Z492" s="80"/>
    </row>
    <row r="493" spans="1:26" ht="15.75" customHeight="1">
      <c r="A493" s="92"/>
      <c r="B493" s="92"/>
      <c r="C493" s="92"/>
      <c r="D493" s="92"/>
      <c r="E493" s="92"/>
      <c r="F493" s="92"/>
      <c r="G493" s="80"/>
      <c r="H493" s="80"/>
      <c r="I493" s="80"/>
      <c r="J493" s="80"/>
      <c r="K493" s="80"/>
      <c r="L493" s="80"/>
      <c r="M493" s="80"/>
      <c r="N493" s="80"/>
      <c r="O493" s="80"/>
      <c r="P493" s="80"/>
      <c r="Q493" s="80"/>
      <c r="R493" s="80"/>
      <c r="S493" s="80"/>
      <c r="T493" s="80"/>
      <c r="U493" s="80"/>
      <c r="V493" s="80"/>
      <c r="W493" s="80"/>
      <c r="X493" s="80"/>
      <c r="Y493" s="80"/>
      <c r="Z493" s="80"/>
    </row>
    <row r="494" spans="1:26" ht="15.75" customHeight="1">
      <c r="A494" s="92"/>
      <c r="B494" s="92"/>
      <c r="C494" s="92"/>
      <c r="D494" s="92"/>
      <c r="E494" s="92"/>
      <c r="F494" s="92"/>
      <c r="G494" s="80"/>
      <c r="H494" s="80"/>
      <c r="I494" s="80"/>
      <c r="J494" s="80"/>
      <c r="K494" s="80"/>
      <c r="L494" s="80"/>
      <c r="M494" s="80"/>
      <c r="N494" s="80"/>
      <c r="O494" s="80"/>
      <c r="P494" s="80"/>
      <c r="Q494" s="80"/>
      <c r="R494" s="80"/>
      <c r="S494" s="80"/>
      <c r="T494" s="80"/>
      <c r="U494" s="80"/>
      <c r="V494" s="80"/>
      <c r="W494" s="80"/>
      <c r="X494" s="80"/>
      <c r="Y494" s="80"/>
      <c r="Z494" s="80"/>
    </row>
    <row r="495" spans="1:26" ht="15.75" customHeight="1">
      <c r="A495" s="92"/>
      <c r="B495" s="92"/>
      <c r="C495" s="92"/>
      <c r="D495" s="92"/>
      <c r="E495" s="92"/>
      <c r="F495" s="92"/>
      <c r="G495" s="80"/>
      <c r="H495" s="80"/>
      <c r="I495" s="80"/>
      <c r="J495" s="80"/>
      <c r="K495" s="80"/>
      <c r="L495" s="80"/>
      <c r="M495" s="80"/>
      <c r="N495" s="80"/>
      <c r="O495" s="80"/>
      <c r="P495" s="80"/>
      <c r="Q495" s="80"/>
      <c r="R495" s="80"/>
      <c r="S495" s="80"/>
      <c r="T495" s="80"/>
      <c r="U495" s="80"/>
      <c r="V495" s="80"/>
      <c r="W495" s="80"/>
      <c r="X495" s="80"/>
      <c r="Y495" s="80"/>
      <c r="Z495" s="80"/>
    </row>
    <row r="496" spans="1:26" ht="15.75" customHeight="1">
      <c r="A496" s="92"/>
      <c r="B496" s="92"/>
      <c r="C496" s="92"/>
      <c r="D496" s="92"/>
      <c r="E496" s="92"/>
      <c r="F496" s="92"/>
      <c r="G496" s="80"/>
      <c r="H496" s="80"/>
      <c r="I496" s="80"/>
      <c r="J496" s="80"/>
      <c r="K496" s="80"/>
      <c r="L496" s="80"/>
      <c r="M496" s="80"/>
      <c r="N496" s="80"/>
      <c r="O496" s="80"/>
      <c r="P496" s="80"/>
      <c r="Q496" s="80"/>
      <c r="R496" s="80"/>
      <c r="S496" s="80"/>
      <c r="T496" s="80"/>
      <c r="U496" s="80"/>
      <c r="V496" s="80"/>
      <c r="W496" s="80"/>
      <c r="X496" s="80"/>
      <c r="Y496" s="80"/>
      <c r="Z496" s="80"/>
    </row>
    <row r="497" spans="1:26" ht="15.75" customHeight="1">
      <c r="A497" s="92"/>
      <c r="B497" s="92"/>
      <c r="C497" s="92"/>
      <c r="D497" s="92"/>
      <c r="E497" s="92"/>
      <c r="F497" s="92"/>
      <c r="G497" s="80"/>
      <c r="H497" s="80"/>
      <c r="I497" s="80"/>
      <c r="J497" s="80"/>
      <c r="K497" s="80"/>
      <c r="L497" s="80"/>
      <c r="M497" s="80"/>
      <c r="N497" s="80"/>
      <c r="O497" s="80"/>
      <c r="P497" s="80"/>
      <c r="Q497" s="80"/>
      <c r="R497" s="80"/>
      <c r="S497" s="80"/>
      <c r="T497" s="80"/>
      <c r="U497" s="80"/>
      <c r="V497" s="80"/>
      <c r="W497" s="80"/>
      <c r="X497" s="80"/>
      <c r="Y497" s="80"/>
      <c r="Z497" s="80"/>
    </row>
    <row r="498" spans="1:26" ht="15.75" customHeight="1">
      <c r="A498" s="92"/>
      <c r="B498" s="92"/>
      <c r="C498" s="92"/>
      <c r="D498" s="92"/>
      <c r="E498" s="92"/>
      <c r="F498" s="92"/>
      <c r="G498" s="80"/>
      <c r="H498" s="80"/>
      <c r="I498" s="80"/>
      <c r="J498" s="80"/>
      <c r="K498" s="80"/>
      <c r="L498" s="80"/>
      <c r="M498" s="80"/>
      <c r="N498" s="80"/>
      <c r="O498" s="80"/>
      <c r="P498" s="80"/>
      <c r="Q498" s="80"/>
      <c r="R498" s="80"/>
      <c r="S498" s="80"/>
      <c r="T498" s="80"/>
      <c r="U498" s="80"/>
      <c r="V498" s="80"/>
      <c r="W498" s="80"/>
      <c r="X498" s="80"/>
      <c r="Y498" s="80"/>
      <c r="Z498" s="80"/>
    </row>
    <row r="499" spans="1:26" ht="15.75" customHeight="1">
      <c r="A499" s="92"/>
      <c r="B499" s="92"/>
      <c r="C499" s="92"/>
      <c r="D499" s="92"/>
      <c r="E499" s="92"/>
      <c r="F499" s="92"/>
      <c r="G499" s="80"/>
      <c r="H499" s="80"/>
      <c r="I499" s="80"/>
      <c r="J499" s="80"/>
      <c r="K499" s="80"/>
      <c r="L499" s="80"/>
      <c r="M499" s="80"/>
      <c r="N499" s="80"/>
      <c r="O499" s="80"/>
      <c r="P499" s="80"/>
      <c r="Q499" s="80"/>
      <c r="R499" s="80"/>
      <c r="S499" s="80"/>
      <c r="T499" s="80"/>
      <c r="U499" s="80"/>
      <c r="V499" s="80"/>
      <c r="W499" s="80"/>
      <c r="X499" s="80"/>
      <c r="Y499" s="80"/>
      <c r="Z499" s="80"/>
    </row>
    <row r="500" spans="1:26" ht="15.75" customHeight="1">
      <c r="A500" s="92"/>
      <c r="B500" s="92"/>
      <c r="C500" s="92"/>
      <c r="D500" s="92"/>
      <c r="E500" s="92"/>
      <c r="F500" s="92"/>
      <c r="G500" s="80"/>
      <c r="H500" s="80"/>
      <c r="I500" s="80"/>
      <c r="J500" s="80"/>
      <c r="K500" s="80"/>
      <c r="L500" s="80"/>
      <c r="M500" s="80"/>
      <c r="N500" s="80"/>
      <c r="O500" s="80"/>
      <c r="P500" s="80"/>
      <c r="Q500" s="80"/>
      <c r="R500" s="80"/>
      <c r="S500" s="80"/>
      <c r="T500" s="80"/>
      <c r="U500" s="80"/>
      <c r="V500" s="80"/>
      <c r="W500" s="80"/>
      <c r="X500" s="80"/>
      <c r="Y500" s="80"/>
      <c r="Z500" s="80"/>
    </row>
    <row r="501" spans="1:26" ht="15.75" customHeight="1">
      <c r="A501" s="92"/>
      <c r="B501" s="92"/>
      <c r="C501" s="92"/>
      <c r="D501" s="92"/>
      <c r="E501" s="92"/>
      <c r="F501" s="92"/>
      <c r="G501" s="80"/>
      <c r="H501" s="80"/>
      <c r="I501" s="80"/>
      <c r="J501" s="80"/>
      <c r="K501" s="80"/>
      <c r="L501" s="80"/>
      <c r="M501" s="80"/>
      <c r="N501" s="80"/>
      <c r="O501" s="80"/>
      <c r="P501" s="80"/>
      <c r="Q501" s="80"/>
      <c r="R501" s="80"/>
      <c r="S501" s="80"/>
      <c r="T501" s="80"/>
      <c r="U501" s="80"/>
      <c r="V501" s="80"/>
      <c r="W501" s="80"/>
      <c r="X501" s="80"/>
      <c r="Y501" s="80"/>
      <c r="Z501" s="80"/>
    </row>
    <row r="502" spans="1:26" ht="15.75" customHeight="1">
      <c r="A502" s="92"/>
      <c r="B502" s="92"/>
      <c r="C502" s="92"/>
      <c r="D502" s="92"/>
      <c r="E502" s="92"/>
      <c r="F502" s="92"/>
      <c r="G502" s="80"/>
      <c r="H502" s="80"/>
      <c r="I502" s="80"/>
      <c r="J502" s="80"/>
      <c r="K502" s="80"/>
      <c r="L502" s="80"/>
      <c r="M502" s="80"/>
      <c r="N502" s="80"/>
      <c r="O502" s="80"/>
      <c r="P502" s="80"/>
      <c r="Q502" s="80"/>
      <c r="R502" s="80"/>
      <c r="S502" s="80"/>
      <c r="T502" s="80"/>
      <c r="U502" s="80"/>
      <c r="V502" s="80"/>
      <c r="W502" s="80"/>
      <c r="X502" s="80"/>
      <c r="Y502" s="80"/>
      <c r="Z502" s="80"/>
    </row>
    <row r="503" spans="1:26" ht="15.75" customHeight="1">
      <c r="A503" s="92"/>
      <c r="B503" s="92"/>
      <c r="C503" s="92"/>
      <c r="D503" s="92"/>
      <c r="E503" s="92"/>
      <c r="F503" s="92"/>
      <c r="G503" s="80"/>
      <c r="H503" s="80"/>
      <c r="I503" s="80"/>
      <c r="J503" s="80"/>
      <c r="K503" s="80"/>
      <c r="L503" s="80"/>
      <c r="M503" s="80"/>
      <c r="N503" s="80"/>
      <c r="O503" s="80"/>
      <c r="P503" s="80"/>
      <c r="Q503" s="80"/>
      <c r="R503" s="80"/>
      <c r="S503" s="80"/>
      <c r="T503" s="80"/>
      <c r="U503" s="80"/>
      <c r="V503" s="80"/>
      <c r="W503" s="80"/>
      <c r="X503" s="80"/>
      <c r="Y503" s="80"/>
      <c r="Z503" s="80"/>
    </row>
    <row r="504" spans="1:26" ht="15.75" customHeight="1">
      <c r="A504" s="92"/>
      <c r="B504" s="92"/>
      <c r="C504" s="92"/>
      <c r="D504" s="92"/>
      <c r="E504" s="92"/>
      <c r="F504" s="92"/>
      <c r="G504" s="80"/>
      <c r="H504" s="80"/>
      <c r="I504" s="80"/>
      <c r="J504" s="80"/>
      <c r="K504" s="80"/>
      <c r="L504" s="80"/>
      <c r="M504" s="80"/>
      <c r="N504" s="80"/>
      <c r="O504" s="80"/>
      <c r="P504" s="80"/>
      <c r="Q504" s="80"/>
      <c r="R504" s="80"/>
      <c r="S504" s="80"/>
      <c r="T504" s="80"/>
      <c r="U504" s="80"/>
      <c r="V504" s="80"/>
      <c r="W504" s="80"/>
      <c r="X504" s="80"/>
      <c r="Y504" s="80"/>
      <c r="Z504" s="80"/>
    </row>
    <row r="505" spans="1:26" ht="15.75" customHeight="1">
      <c r="A505" s="92"/>
      <c r="B505" s="92"/>
      <c r="C505" s="92"/>
      <c r="D505" s="92"/>
      <c r="E505" s="92"/>
      <c r="F505" s="92"/>
      <c r="G505" s="80"/>
      <c r="H505" s="80"/>
      <c r="I505" s="80"/>
      <c r="J505" s="80"/>
      <c r="K505" s="80"/>
      <c r="L505" s="80"/>
      <c r="M505" s="80"/>
      <c r="N505" s="80"/>
      <c r="O505" s="80"/>
      <c r="P505" s="80"/>
      <c r="Q505" s="80"/>
      <c r="R505" s="80"/>
      <c r="S505" s="80"/>
      <c r="T505" s="80"/>
      <c r="U505" s="80"/>
      <c r="V505" s="80"/>
      <c r="W505" s="80"/>
      <c r="X505" s="80"/>
      <c r="Y505" s="80"/>
      <c r="Z505" s="80"/>
    </row>
    <row r="506" spans="1:26" ht="15.75" customHeight="1">
      <c r="A506" s="92"/>
      <c r="B506" s="92"/>
      <c r="C506" s="92"/>
      <c r="D506" s="92"/>
      <c r="E506" s="92"/>
      <c r="F506" s="92"/>
      <c r="G506" s="80"/>
      <c r="H506" s="80"/>
      <c r="I506" s="80"/>
      <c r="J506" s="80"/>
      <c r="K506" s="80"/>
      <c r="L506" s="80"/>
      <c r="M506" s="80"/>
      <c r="N506" s="80"/>
      <c r="O506" s="80"/>
      <c r="P506" s="80"/>
      <c r="Q506" s="80"/>
      <c r="R506" s="80"/>
      <c r="S506" s="80"/>
      <c r="T506" s="80"/>
      <c r="U506" s="80"/>
      <c r="V506" s="80"/>
      <c r="W506" s="80"/>
      <c r="X506" s="80"/>
      <c r="Y506" s="80"/>
      <c r="Z506" s="80"/>
    </row>
    <row r="507" spans="1:26" ht="15.75" customHeight="1">
      <c r="A507" s="92"/>
      <c r="B507" s="92"/>
      <c r="C507" s="92"/>
      <c r="D507" s="92"/>
      <c r="E507" s="92"/>
      <c r="F507" s="92"/>
      <c r="G507" s="80"/>
      <c r="H507" s="80"/>
      <c r="I507" s="80"/>
      <c r="J507" s="80"/>
      <c r="K507" s="80"/>
      <c r="L507" s="80"/>
      <c r="M507" s="80"/>
      <c r="N507" s="80"/>
      <c r="O507" s="80"/>
      <c r="P507" s="80"/>
      <c r="Q507" s="80"/>
      <c r="R507" s="80"/>
      <c r="S507" s="80"/>
      <c r="T507" s="80"/>
      <c r="U507" s="80"/>
      <c r="V507" s="80"/>
      <c r="W507" s="80"/>
      <c r="X507" s="80"/>
      <c r="Y507" s="80"/>
      <c r="Z507" s="80"/>
    </row>
    <row r="508" spans="1:26" ht="15.75" customHeight="1">
      <c r="A508" s="92"/>
      <c r="B508" s="92"/>
      <c r="C508" s="92"/>
      <c r="D508" s="92"/>
      <c r="E508" s="92"/>
      <c r="F508" s="92"/>
      <c r="G508" s="80"/>
      <c r="H508" s="80"/>
      <c r="I508" s="80"/>
      <c r="J508" s="80"/>
      <c r="K508" s="80"/>
      <c r="L508" s="80"/>
      <c r="M508" s="80"/>
      <c r="N508" s="80"/>
      <c r="O508" s="80"/>
      <c r="P508" s="80"/>
      <c r="Q508" s="80"/>
      <c r="R508" s="80"/>
      <c r="S508" s="80"/>
      <c r="T508" s="80"/>
      <c r="U508" s="80"/>
      <c r="V508" s="80"/>
      <c r="W508" s="80"/>
      <c r="X508" s="80"/>
      <c r="Y508" s="80"/>
      <c r="Z508" s="80"/>
    </row>
    <row r="509" spans="1:26" ht="15.75" customHeight="1">
      <c r="A509" s="92"/>
      <c r="B509" s="92"/>
      <c r="C509" s="92"/>
      <c r="D509" s="92"/>
      <c r="E509" s="92"/>
      <c r="F509" s="92"/>
      <c r="G509" s="80"/>
      <c r="H509" s="80"/>
      <c r="I509" s="80"/>
      <c r="J509" s="80"/>
      <c r="K509" s="80"/>
      <c r="L509" s="80"/>
      <c r="M509" s="80"/>
      <c r="N509" s="80"/>
      <c r="O509" s="80"/>
      <c r="P509" s="80"/>
      <c r="Q509" s="80"/>
      <c r="R509" s="80"/>
      <c r="S509" s="80"/>
      <c r="T509" s="80"/>
      <c r="U509" s="80"/>
      <c r="V509" s="80"/>
      <c r="W509" s="80"/>
      <c r="X509" s="80"/>
      <c r="Y509" s="80"/>
      <c r="Z509" s="80"/>
    </row>
    <row r="510" spans="1:26" ht="15.75" customHeight="1">
      <c r="A510" s="92"/>
      <c r="B510" s="92"/>
      <c r="C510" s="92"/>
      <c r="D510" s="92"/>
      <c r="E510" s="92"/>
      <c r="F510" s="92"/>
      <c r="G510" s="80"/>
      <c r="H510" s="80"/>
      <c r="I510" s="80"/>
      <c r="J510" s="80"/>
      <c r="K510" s="80"/>
      <c r="L510" s="80"/>
      <c r="M510" s="80"/>
      <c r="N510" s="80"/>
      <c r="O510" s="80"/>
      <c r="P510" s="80"/>
      <c r="Q510" s="80"/>
      <c r="R510" s="80"/>
      <c r="S510" s="80"/>
      <c r="T510" s="80"/>
      <c r="U510" s="80"/>
      <c r="V510" s="80"/>
      <c r="W510" s="80"/>
      <c r="X510" s="80"/>
      <c r="Y510" s="80"/>
      <c r="Z510" s="80"/>
    </row>
    <row r="511" spans="1:26" ht="15.75" customHeight="1">
      <c r="A511" s="92"/>
      <c r="B511" s="92"/>
      <c r="C511" s="92"/>
      <c r="D511" s="92"/>
      <c r="E511" s="92"/>
      <c r="F511" s="92"/>
      <c r="G511" s="80"/>
      <c r="H511" s="80"/>
      <c r="I511" s="80"/>
      <c r="J511" s="80"/>
      <c r="K511" s="80"/>
      <c r="L511" s="80"/>
      <c r="M511" s="80"/>
      <c r="N511" s="80"/>
      <c r="O511" s="80"/>
      <c r="P511" s="80"/>
      <c r="Q511" s="80"/>
      <c r="R511" s="80"/>
      <c r="S511" s="80"/>
      <c r="T511" s="80"/>
      <c r="U511" s="80"/>
      <c r="V511" s="80"/>
      <c r="W511" s="80"/>
      <c r="X511" s="80"/>
      <c r="Y511" s="80"/>
      <c r="Z511" s="80"/>
    </row>
    <row r="512" spans="1:26" ht="15.75" customHeight="1">
      <c r="A512" s="92"/>
      <c r="B512" s="92"/>
      <c r="C512" s="92"/>
      <c r="D512" s="92"/>
      <c r="E512" s="92"/>
      <c r="F512" s="92"/>
      <c r="G512" s="80"/>
      <c r="H512" s="80"/>
      <c r="I512" s="80"/>
      <c r="J512" s="80"/>
      <c r="K512" s="80"/>
      <c r="L512" s="80"/>
      <c r="M512" s="80"/>
      <c r="N512" s="80"/>
      <c r="O512" s="80"/>
      <c r="P512" s="80"/>
      <c r="Q512" s="80"/>
      <c r="R512" s="80"/>
      <c r="S512" s="80"/>
      <c r="T512" s="80"/>
      <c r="U512" s="80"/>
      <c r="V512" s="80"/>
      <c r="W512" s="80"/>
      <c r="X512" s="80"/>
      <c r="Y512" s="80"/>
      <c r="Z512" s="80"/>
    </row>
    <row r="513" spans="1:26" ht="15.75" customHeight="1">
      <c r="A513" s="92"/>
      <c r="B513" s="92"/>
      <c r="C513" s="92"/>
      <c r="D513" s="92"/>
      <c r="E513" s="92"/>
      <c r="F513" s="92"/>
      <c r="G513" s="80"/>
      <c r="H513" s="80"/>
      <c r="I513" s="80"/>
      <c r="J513" s="80"/>
      <c r="K513" s="80"/>
      <c r="L513" s="80"/>
      <c r="M513" s="80"/>
      <c r="N513" s="80"/>
      <c r="O513" s="80"/>
      <c r="P513" s="80"/>
      <c r="Q513" s="80"/>
      <c r="R513" s="80"/>
      <c r="S513" s="80"/>
      <c r="T513" s="80"/>
      <c r="U513" s="80"/>
      <c r="V513" s="80"/>
      <c r="W513" s="80"/>
      <c r="X513" s="80"/>
      <c r="Y513" s="80"/>
      <c r="Z513" s="80"/>
    </row>
    <row r="514" spans="1:26" ht="15.75" customHeight="1">
      <c r="A514" s="92"/>
      <c r="B514" s="92"/>
      <c r="C514" s="92"/>
      <c r="D514" s="92"/>
      <c r="E514" s="92"/>
      <c r="F514" s="92"/>
      <c r="G514" s="80"/>
      <c r="H514" s="80"/>
      <c r="I514" s="80"/>
      <c r="J514" s="80"/>
      <c r="K514" s="80"/>
      <c r="L514" s="80"/>
      <c r="M514" s="80"/>
      <c r="N514" s="80"/>
      <c r="O514" s="80"/>
      <c r="P514" s="80"/>
      <c r="Q514" s="80"/>
      <c r="R514" s="80"/>
      <c r="S514" s="80"/>
      <c r="T514" s="80"/>
      <c r="U514" s="80"/>
      <c r="V514" s="80"/>
      <c r="W514" s="80"/>
      <c r="X514" s="80"/>
      <c r="Y514" s="80"/>
      <c r="Z514" s="80"/>
    </row>
    <row r="515" spans="1:26" ht="15.75" customHeight="1">
      <c r="A515" s="92"/>
      <c r="B515" s="92"/>
      <c r="C515" s="92"/>
      <c r="D515" s="92"/>
      <c r="E515" s="92"/>
      <c r="F515" s="92"/>
      <c r="G515" s="80"/>
      <c r="H515" s="80"/>
      <c r="I515" s="80"/>
      <c r="J515" s="80"/>
      <c r="K515" s="80"/>
      <c r="L515" s="80"/>
      <c r="M515" s="80"/>
      <c r="N515" s="80"/>
      <c r="O515" s="80"/>
      <c r="P515" s="80"/>
      <c r="Q515" s="80"/>
      <c r="R515" s="80"/>
      <c r="S515" s="80"/>
      <c r="T515" s="80"/>
      <c r="U515" s="80"/>
      <c r="V515" s="80"/>
      <c r="W515" s="80"/>
      <c r="X515" s="80"/>
      <c r="Y515" s="80"/>
      <c r="Z515" s="80"/>
    </row>
    <row r="516" spans="1:26" ht="15.75" customHeight="1">
      <c r="A516" s="92"/>
      <c r="B516" s="92"/>
      <c r="C516" s="92"/>
      <c r="D516" s="92"/>
      <c r="E516" s="92"/>
      <c r="F516" s="92"/>
      <c r="G516" s="80"/>
      <c r="H516" s="80"/>
      <c r="I516" s="80"/>
      <c r="J516" s="80"/>
      <c r="K516" s="80"/>
      <c r="L516" s="80"/>
      <c r="M516" s="80"/>
      <c r="N516" s="80"/>
      <c r="O516" s="80"/>
      <c r="P516" s="80"/>
      <c r="Q516" s="80"/>
      <c r="R516" s="80"/>
      <c r="S516" s="80"/>
      <c r="T516" s="80"/>
      <c r="U516" s="80"/>
      <c r="V516" s="80"/>
      <c r="W516" s="80"/>
      <c r="X516" s="80"/>
      <c r="Y516" s="80"/>
      <c r="Z516" s="80"/>
    </row>
    <row r="517" spans="1:26" ht="15.75" customHeight="1">
      <c r="A517" s="92"/>
      <c r="B517" s="92"/>
      <c r="C517" s="92"/>
      <c r="D517" s="92"/>
      <c r="E517" s="92"/>
      <c r="F517" s="92"/>
      <c r="G517" s="80"/>
      <c r="H517" s="80"/>
      <c r="I517" s="80"/>
      <c r="J517" s="80"/>
      <c r="K517" s="80"/>
      <c r="L517" s="80"/>
      <c r="M517" s="80"/>
      <c r="N517" s="80"/>
      <c r="O517" s="80"/>
      <c r="P517" s="80"/>
      <c r="Q517" s="80"/>
      <c r="R517" s="80"/>
      <c r="S517" s="80"/>
      <c r="T517" s="80"/>
      <c r="U517" s="80"/>
      <c r="V517" s="80"/>
      <c r="W517" s="80"/>
      <c r="X517" s="80"/>
      <c r="Y517" s="80"/>
      <c r="Z517" s="80"/>
    </row>
    <row r="518" spans="1:26" ht="15.75" customHeight="1">
      <c r="A518" s="92"/>
      <c r="B518" s="92"/>
      <c r="C518" s="92"/>
      <c r="D518" s="92"/>
      <c r="E518" s="92"/>
      <c r="F518" s="92"/>
      <c r="G518" s="80"/>
      <c r="H518" s="80"/>
      <c r="I518" s="80"/>
      <c r="J518" s="80"/>
      <c r="K518" s="80"/>
      <c r="L518" s="80"/>
      <c r="M518" s="80"/>
      <c r="N518" s="80"/>
      <c r="O518" s="80"/>
      <c r="P518" s="80"/>
      <c r="Q518" s="80"/>
      <c r="R518" s="80"/>
      <c r="S518" s="80"/>
      <c r="T518" s="80"/>
      <c r="U518" s="80"/>
      <c r="V518" s="80"/>
      <c r="W518" s="80"/>
      <c r="X518" s="80"/>
      <c r="Y518" s="80"/>
      <c r="Z518" s="80"/>
    </row>
    <row r="519" spans="1:26" ht="15.75" customHeight="1">
      <c r="A519" s="92"/>
      <c r="B519" s="92"/>
      <c r="C519" s="92"/>
      <c r="D519" s="92"/>
      <c r="E519" s="92"/>
      <c r="F519" s="92"/>
      <c r="G519" s="80"/>
      <c r="H519" s="80"/>
      <c r="I519" s="80"/>
      <c r="J519" s="80"/>
      <c r="K519" s="80"/>
      <c r="L519" s="80"/>
      <c r="M519" s="80"/>
      <c r="N519" s="80"/>
      <c r="O519" s="80"/>
      <c r="P519" s="80"/>
      <c r="Q519" s="80"/>
      <c r="R519" s="80"/>
      <c r="S519" s="80"/>
      <c r="T519" s="80"/>
      <c r="U519" s="80"/>
      <c r="V519" s="80"/>
      <c r="W519" s="80"/>
      <c r="X519" s="80"/>
      <c r="Y519" s="80"/>
      <c r="Z519" s="80"/>
    </row>
    <row r="520" spans="1:26" ht="15.75" customHeight="1">
      <c r="A520" s="92"/>
      <c r="B520" s="92"/>
      <c r="C520" s="92"/>
      <c r="D520" s="92"/>
      <c r="E520" s="92"/>
      <c r="F520" s="92"/>
      <c r="G520" s="80"/>
      <c r="H520" s="80"/>
      <c r="I520" s="80"/>
      <c r="J520" s="80"/>
      <c r="K520" s="80"/>
      <c r="L520" s="80"/>
      <c r="M520" s="80"/>
      <c r="N520" s="80"/>
      <c r="O520" s="80"/>
      <c r="P520" s="80"/>
      <c r="Q520" s="80"/>
      <c r="R520" s="80"/>
      <c r="S520" s="80"/>
      <c r="T520" s="80"/>
      <c r="U520" s="80"/>
      <c r="V520" s="80"/>
      <c r="W520" s="80"/>
      <c r="X520" s="80"/>
      <c r="Y520" s="80"/>
      <c r="Z520" s="80"/>
    </row>
    <row r="521" spans="1:26" ht="15.75" customHeight="1">
      <c r="A521" s="92"/>
      <c r="B521" s="92"/>
      <c r="C521" s="92"/>
      <c r="D521" s="92"/>
      <c r="E521" s="92"/>
      <c r="F521" s="92"/>
      <c r="G521" s="80"/>
      <c r="H521" s="80"/>
      <c r="I521" s="80"/>
      <c r="J521" s="80"/>
      <c r="K521" s="80"/>
      <c r="L521" s="80"/>
      <c r="M521" s="80"/>
      <c r="N521" s="80"/>
      <c r="O521" s="80"/>
      <c r="P521" s="80"/>
      <c r="Q521" s="80"/>
      <c r="R521" s="80"/>
      <c r="S521" s="80"/>
      <c r="T521" s="80"/>
      <c r="U521" s="80"/>
      <c r="V521" s="80"/>
      <c r="W521" s="80"/>
      <c r="X521" s="80"/>
      <c r="Y521" s="80"/>
      <c r="Z521" s="80"/>
    </row>
    <row r="522" spans="1:26" ht="15.75" customHeight="1">
      <c r="A522" s="92"/>
      <c r="B522" s="92"/>
      <c r="C522" s="92"/>
      <c r="D522" s="92"/>
      <c r="E522" s="92"/>
      <c r="F522" s="92"/>
      <c r="G522" s="80"/>
      <c r="H522" s="80"/>
      <c r="I522" s="80"/>
      <c r="J522" s="80"/>
      <c r="K522" s="80"/>
      <c r="L522" s="80"/>
      <c r="M522" s="80"/>
      <c r="N522" s="80"/>
      <c r="O522" s="80"/>
      <c r="P522" s="80"/>
      <c r="Q522" s="80"/>
      <c r="R522" s="80"/>
      <c r="S522" s="80"/>
      <c r="T522" s="80"/>
      <c r="U522" s="80"/>
      <c r="V522" s="80"/>
      <c r="W522" s="80"/>
      <c r="X522" s="80"/>
      <c r="Y522" s="80"/>
      <c r="Z522" s="80"/>
    </row>
    <row r="523" spans="1:26" ht="15.75" customHeight="1">
      <c r="A523" s="92"/>
      <c r="B523" s="92"/>
      <c r="C523" s="92"/>
      <c r="D523" s="92"/>
      <c r="E523" s="92"/>
      <c r="F523" s="92"/>
      <c r="G523" s="80"/>
      <c r="H523" s="80"/>
      <c r="I523" s="80"/>
      <c r="J523" s="80"/>
      <c r="K523" s="80"/>
      <c r="L523" s="80"/>
      <c r="M523" s="80"/>
      <c r="N523" s="80"/>
      <c r="O523" s="80"/>
      <c r="P523" s="80"/>
      <c r="Q523" s="80"/>
      <c r="R523" s="80"/>
      <c r="S523" s="80"/>
      <c r="T523" s="80"/>
      <c r="U523" s="80"/>
      <c r="V523" s="80"/>
      <c r="W523" s="80"/>
      <c r="X523" s="80"/>
      <c r="Y523" s="80"/>
      <c r="Z523" s="80"/>
    </row>
    <row r="524" spans="1:26" ht="15.75" customHeight="1">
      <c r="A524" s="92"/>
      <c r="B524" s="92"/>
      <c r="C524" s="92"/>
      <c r="D524" s="92"/>
      <c r="E524" s="92"/>
      <c r="F524" s="92"/>
      <c r="G524" s="80"/>
      <c r="H524" s="80"/>
      <c r="I524" s="80"/>
      <c r="J524" s="80"/>
      <c r="K524" s="80"/>
      <c r="L524" s="80"/>
      <c r="M524" s="80"/>
      <c r="N524" s="80"/>
      <c r="O524" s="80"/>
      <c r="P524" s="80"/>
      <c r="Q524" s="80"/>
      <c r="R524" s="80"/>
      <c r="S524" s="80"/>
      <c r="T524" s="80"/>
      <c r="U524" s="80"/>
      <c r="V524" s="80"/>
      <c r="W524" s="80"/>
      <c r="X524" s="80"/>
      <c r="Y524" s="80"/>
      <c r="Z524" s="80"/>
    </row>
    <row r="525" spans="1:26" ht="15.75" customHeight="1">
      <c r="A525" s="92"/>
      <c r="B525" s="92"/>
      <c r="C525" s="92"/>
      <c r="D525" s="92"/>
      <c r="E525" s="92"/>
      <c r="F525" s="92"/>
      <c r="G525" s="80"/>
      <c r="H525" s="80"/>
      <c r="I525" s="80"/>
      <c r="J525" s="80"/>
      <c r="K525" s="80"/>
      <c r="L525" s="80"/>
      <c r="M525" s="80"/>
      <c r="N525" s="80"/>
      <c r="O525" s="80"/>
      <c r="P525" s="80"/>
      <c r="Q525" s="80"/>
      <c r="R525" s="80"/>
      <c r="S525" s="80"/>
      <c r="T525" s="80"/>
      <c r="U525" s="80"/>
      <c r="V525" s="80"/>
      <c r="W525" s="80"/>
      <c r="X525" s="80"/>
      <c r="Y525" s="80"/>
      <c r="Z525" s="80"/>
    </row>
    <row r="526" spans="1:26" ht="15.75" customHeight="1">
      <c r="A526" s="92"/>
      <c r="B526" s="92"/>
      <c r="C526" s="92"/>
      <c r="D526" s="92"/>
      <c r="E526" s="92"/>
      <c r="F526" s="92"/>
      <c r="G526" s="80"/>
      <c r="H526" s="80"/>
      <c r="I526" s="80"/>
      <c r="J526" s="80"/>
      <c r="K526" s="80"/>
      <c r="L526" s="80"/>
      <c r="M526" s="80"/>
      <c r="N526" s="80"/>
      <c r="O526" s="80"/>
      <c r="P526" s="80"/>
      <c r="Q526" s="80"/>
      <c r="R526" s="80"/>
      <c r="S526" s="80"/>
      <c r="T526" s="80"/>
      <c r="U526" s="80"/>
      <c r="V526" s="80"/>
      <c r="W526" s="80"/>
      <c r="X526" s="80"/>
      <c r="Y526" s="80"/>
      <c r="Z526" s="80"/>
    </row>
    <row r="527" spans="1:26" ht="15.75" customHeight="1">
      <c r="A527" s="92"/>
      <c r="B527" s="92"/>
      <c r="C527" s="92"/>
      <c r="D527" s="92"/>
      <c r="E527" s="92"/>
      <c r="F527" s="92"/>
      <c r="G527" s="80"/>
      <c r="H527" s="80"/>
      <c r="I527" s="80"/>
      <c r="J527" s="80"/>
      <c r="K527" s="80"/>
      <c r="L527" s="80"/>
      <c r="M527" s="80"/>
      <c r="N527" s="80"/>
      <c r="O527" s="80"/>
      <c r="P527" s="80"/>
      <c r="Q527" s="80"/>
      <c r="R527" s="80"/>
      <c r="S527" s="80"/>
      <c r="T527" s="80"/>
      <c r="U527" s="80"/>
      <c r="V527" s="80"/>
      <c r="W527" s="80"/>
      <c r="X527" s="80"/>
      <c r="Y527" s="80"/>
      <c r="Z527" s="80"/>
    </row>
    <row r="528" spans="1:26" ht="15.75" customHeight="1">
      <c r="A528" s="92"/>
      <c r="B528" s="92"/>
      <c r="C528" s="92"/>
      <c r="D528" s="92"/>
      <c r="E528" s="92"/>
      <c r="F528" s="92"/>
      <c r="G528" s="80"/>
      <c r="H528" s="80"/>
      <c r="I528" s="80"/>
      <c r="J528" s="80"/>
      <c r="K528" s="80"/>
      <c r="L528" s="80"/>
      <c r="M528" s="80"/>
      <c r="N528" s="80"/>
      <c r="O528" s="80"/>
      <c r="P528" s="80"/>
      <c r="Q528" s="80"/>
      <c r="R528" s="80"/>
      <c r="S528" s="80"/>
      <c r="T528" s="80"/>
      <c r="U528" s="80"/>
      <c r="V528" s="80"/>
      <c r="W528" s="80"/>
      <c r="X528" s="80"/>
      <c r="Y528" s="80"/>
      <c r="Z528" s="80"/>
    </row>
    <row r="529" spans="1:26" ht="15.75" customHeight="1">
      <c r="A529" s="92"/>
      <c r="B529" s="92"/>
      <c r="C529" s="92"/>
      <c r="D529" s="92"/>
      <c r="E529" s="92"/>
      <c r="F529" s="92"/>
      <c r="G529" s="80"/>
      <c r="H529" s="80"/>
      <c r="I529" s="80"/>
      <c r="J529" s="80"/>
      <c r="K529" s="80"/>
      <c r="L529" s="80"/>
      <c r="M529" s="80"/>
      <c r="N529" s="80"/>
      <c r="O529" s="80"/>
      <c r="P529" s="80"/>
      <c r="Q529" s="80"/>
      <c r="R529" s="80"/>
      <c r="S529" s="80"/>
      <c r="T529" s="80"/>
      <c r="U529" s="80"/>
      <c r="V529" s="80"/>
      <c r="W529" s="80"/>
      <c r="X529" s="80"/>
      <c r="Y529" s="80"/>
      <c r="Z529" s="80"/>
    </row>
    <row r="530" spans="1:26" ht="15.75" customHeight="1">
      <c r="A530" s="92"/>
      <c r="B530" s="92"/>
      <c r="C530" s="92"/>
      <c r="D530" s="92"/>
      <c r="E530" s="92"/>
      <c r="F530" s="92"/>
      <c r="G530" s="80"/>
      <c r="H530" s="80"/>
      <c r="I530" s="80"/>
      <c r="J530" s="80"/>
      <c r="K530" s="80"/>
      <c r="L530" s="80"/>
      <c r="M530" s="80"/>
      <c r="N530" s="80"/>
      <c r="O530" s="80"/>
      <c r="P530" s="80"/>
      <c r="Q530" s="80"/>
      <c r="R530" s="80"/>
      <c r="S530" s="80"/>
      <c r="T530" s="80"/>
      <c r="U530" s="80"/>
      <c r="V530" s="80"/>
      <c r="W530" s="80"/>
      <c r="X530" s="80"/>
      <c r="Y530" s="80"/>
      <c r="Z530" s="80"/>
    </row>
    <row r="531" spans="1:26" ht="15.75" customHeight="1">
      <c r="A531" s="92"/>
      <c r="B531" s="92"/>
      <c r="C531" s="92"/>
      <c r="D531" s="92"/>
      <c r="E531" s="92"/>
      <c r="F531" s="92"/>
      <c r="G531" s="80"/>
      <c r="H531" s="80"/>
      <c r="I531" s="80"/>
      <c r="J531" s="80"/>
      <c r="K531" s="80"/>
      <c r="L531" s="80"/>
      <c r="M531" s="80"/>
      <c r="N531" s="80"/>
      <c r="O531" s="80"/>
      <c r="P531" s="80"/>
      <c r="Q531" s="80"/>
      <c r="R531" s="80"/>
      <c r="S531" s="80"/>
      <c r="T531" s="80"/>
      <c r="U531" s="80"/>
      <c r="V531" s="80"/>
      <c r="W531" s="80"/>
      <c r="X531" s="80"/>
      <c r="Y531" s="80"/>
      <c r="Z531" s="80"/>
    </row>
    <row r="532" spans="1:26" ht="15.75" customHeight="1">
      <c r="A532" s="92"/>
      <c r="B532" s="92"/>
      <c r="C532" s="92"/>
      <c r="D532" s="92"/>
      <c r="E532" s="92"/>
      <c r="F532" s="92"/>
      <c r="G532" s="80"/>
      <c r="H532" s="80"/>
      <c r="I532" s="80"/>
      <c r="J532" s="80"/>
      <c r="K532" s="80"/>
      <c r="L532" s="80"/>
      <c r="M532" s="80"/>
      <c r="N532" s="80"/>
      <c r="O532" s="80"/>
      <c r="P532" s="80"/>
      <c r="Q532" s="80"/>
      <c r="R532" s="80"/>
      <c r="S532" s="80"/>
      <c r="T532" s="80"/>
      <c r="U532" s="80"/>
      <c r="V532" s="80"/>
      <c r="W532" s="80"/>
      <c r="X532" s="80"/>
      <c r="Y532" s="80"/>
      <c r="Z532" s="80"/>
    </row>
    <row r="533" spans="1:26" ht="15.75" customHeight="1">
      <c r="A533" s="92"/>
      <c r="B533" s="92"/>
      <c r="C533" s="92"/>
      <c r="D533" s="92"/>
      <c r="E533" s="92"/>
      <c r="F533" s="92"/>
      <c r="G533" s="80"/>
      <c r="H533" s="80"/>
      <c r="I533" s="80"/>
      <c r="J533" s="80"/>
      <c r="K533" s="80"/>
      <c r="L533" s="80"/>
      <c r="M533" s="80"/>
      <c r="N533" s="80"/>
      <c r="O533" s="80"/>
      <c r="P533" s="80"/>
      <c r="Q533" s="80"/>
      <c r="R533" s="80"/>
      <c r="S533" s="80"/>
      <c r="T533" s="80"/>
      <c r="U533" s="80"/>
      <c r="V533" s="80"/>
      <c r="W533" s="80"/>
      <c r="X533" s="80"/>
      <c r="Y533" s="80"/>
      <c r="Z533" s="80"/>
    </row>
    <row r="534" spans="1:26" ht="15.75" customHeight="1">
      <c r="A534" s="92"/>
      <c r="B534" s="92"/>
      <c r="C534" s="92"/>
      <c r="D534" s="92"/>
      <c r="E534" s="92"/>
      <c r="F534" s="92"/>
      <c r="G534" s="80"/>
      <c r="H534" s="80"/>
      <c r="I534" s="80"/>
      <c r="J534" s="80"/>
      <c r="K534" s="80"/>
      <c r="L534" s="80"/>
      <c r="M534" s="80"/>
      <c r="N534" s="80"/>
      <c r="O534" s="80"/>
      <c r="P534" s="80"/>
      <c r="Q534" s="80"/>
      <c r="R534" s="80"/>
      <c r="S534" s="80"/>
      <c r="T534" s="80"/>
      <c r="U534" s="80"/>
      <c r="V534" s="80"/>
      <c r="W534" s="80"/>
      <c r="X534" s="80"/>
      <c r="Y534" s="80"/>
      <c r="Z534" s="80"/>
    </row>
    <row r="535" spans="1:26" ht="15.75" customHeight="1">
      <c r="A535" s="92"/>
      <c r="B535" s="92"/>
      <c r="C535" s="92"/>
      <c r="D535" s="92"/>
      <c r="E535" s="92"/>
      <c r="F535" s="92"/>
      <c r="G535" s="80"/>
      <c r="H535" s="80"/>
      <c r="I535" s="80"/>
      <c r="J535" s="80"/>
      <c r="K535" s="80"/>
      <c r="L535" s="80"/>
      <c r="M535" s="80"/>
      <c r="N535" s="80"/>
      <c r="O535" s="80"/>
      <c r="P535" s="80"/>
      <c r="Q535" s="80"/>
      <c r="R535" s="80"/>
      <c r="S535" s="80"/>
      <c r="T535" s="80"/>
      <c r="U535" s="80"/>
      <c r="V535" s="80"/>
      <c r="W535" s="80"/>
      <c r="X535" s="80"/>
      <c r="Y535" s="80"/>
      <c r="Z535" s="80"/>
    </row>
    <row r="536" spans="1:26" ht="15.75" customHeight="1">
      <c r="A536" s="92"/>
      <c r="B536" s="92"/>
      <c r="C536" s="92"/>
      <c r="D536" s="92"/>
      <c r="E536" s="92"/>
      <c r="F536" s="92"/>
      <c r="G536" s="80"/>
      <c r="H536" s="80"/>
      <c r="I536" s="80"/>
      <c r="J536" s="80"/>
      <c r="K536" s="80"/>
      <c r="L536" s="80"/>
      <c r="M536" s="80"/>
      <c r="N536" s="80"/>
      <c r="O536" s="80"/>
      <c r="P536" s="80"/>
      <c r="Q536" s="80"/>
      <c r="R536" s="80"/>
      <c r="S536" s="80"/>
      <c r="T536" s="80"/>
      <c r="U536" s="80"/>
      <c r="V536" s="80"/>
      <c r="W536" s="80"/>
      <c r="X536" s="80"/>
      <c r="Y536" s="80"/>
      <c r="Z536" s="80"/>
    </row>
    <row r="537" spans="1:26" ht="15.75" customHeight="1">
      <c r="A537" s="92"/>
      <c r="B537" s="92"/>
      <c r="C537" s="92"/>
      <c r="D537" s="92"/>
      <c r="E537" s="92"/>
      <c r="F537" s="92"/>
      <c r="G537" s="80"/>
      <c r="H537" s="80"/>
      <c r="I537" s="80"/>
      <c r="J537" s="80"/>
      <c r="K537" s="80"/>
      <c r="L537" s="80"/>
      <c r="M537" s="80"/>
      <c r="N537" s="80"/>
      <c r="O537" s="80"/>
      <c r="P537" s="80"/>
      <c r="Q537" s="80"/>
      <c r="R537" s="80"/>
      <c r="S537" s="80"/>
      <c r="T537" s="80"/>
      <c r="U537" s="80"/>
      <c r="V537" s="80"/>
      <c r="W537" s="80"/>
      <c r="X537" s="80"/>
      <c r="Y537" s="80"/>
      <c r="Z537" s="80"/>
    </row>
    <row r="538" spans="1:26" ht="15.75" customHeight="1">
      <c r="A538" s="92"/>
      <c r="B538" s="92"/>
      <c r="C538" s="92"/>
      <c r="D538" s="92"/>
      <c r="E538" s="92"/>
      <c r="F538" s="92"/>
      <c r="G538" s="80"/>
      <c r="H538" s="80"/>
      <c r="I538" s="80"/>
      <c r="J538" s="80"/>
      <c r="K538" s="80"/>
      <c r="L538" s="80"/>
      <c r="M538" s="80"/>
      <c r="N538" s="80"/>
      <c r="O538" s="80"/>
      <c r="P538" s="80"/>
      <c r="Q538" s="80"/>
      <c r="R538" s="80"/>
      <c r="S538" s="80"/>
      <c r="T538" s="80"/>
      <c r="U538" s="80"/>
      <c r="V538" s="80"/>
      <c r="W538" s="80"/>
      <c r="X538" s="80"/>
      <c r="Y538" s="80"/>
      <c r="Z538" s="80"/>
    </row>
    <row r="539" spans="1:26" ht="15.75" customHeight="1">
      <c r="A539" s="92"/>
      <c r="B539" s="92"/>
      <c r="C539" s="92"/>
      <c r="D539" s="92"/>
      <c r="E539" s="92"/>
      <c r="F539" s="92"/>
      <c r="G539" s="80"/>
      <c r="H539" s="80"/>
      <c r="I539" s="80"/>
      <c r="J539" s="80"/>
      <c r="K539" s="80"/>
      <c r="L539" s="80"/>
      <c r="M539" s="80"/>
      <c r="N539" s="80"/>
      <c r="O539" s="80"/>
      <c r="P539" s="80"/>
      <c r="Q539" s="80"/>
      <c r="R539" s="80"/>
      <c r="S539" s="80"/>
      <c r="T539" s="80"/>
      <c r="U539" s="80"/>
      <c r="V539" s="80"/>
      <c r="W539" s="80"/>
      <c r="X539" s="80"/>
      <c r="Y539" s="80"/>
      <c r="Z539" s="80"/>
    </row>
    <row r="540" spans="1:26" ht="15.75" customHeight="1">
      <c r="A540" s="92"/>
      <c r="B540" s="92"/>
      <c r="C540" s="92"/>
      <c r="D540" s="92"/>
      <c r="E540" s="92"/>
      <c r="F540" s="92"/>
      <c r="G540" s="80"/>
      <c r="H540" s="80"/>
      <c r="I540" s="80"/>
      <c r="J540" s="80"/>
      <c r="K540" s="80"/>
      <c r="L540" s="80"/>
      <c r="M540" s="80"/>
      <c r="N540" s="80"/>
      <c r="O540" s="80"/>
      <c r="P540" s="80"/>
      <c r="Q540" s="80"/>
      <c r="R540" s="80"/>
      <c r="S540" s="80"/>
      <c r="T540" s="80"/>
      <c r="U540" s="80"/>
      <c r="V540" s="80"/>
      <c r="W540" s="80"/>
      <c r="X540" s="80"/>
      <c r="Y540" s="80"/>
      <c r="Z540" s="80"/>
    </row>
    <row r="541" spans="1:26" ht="15.75" customHeight="1">
      <c r="A541" s="92"/>
      <c r="B541" s="92"/>
      <c r="C541" s="92"/>
      <c r="D541" s="92"/>
      <c r="E541" s="92"/>
      <c r="F541" s="92"/>
      <c r="G541" s="80"/>
      <c r="H541" s="80"/>
      <c r="I541" s="80"/>
      <c r="J541" s="80"/>
      <c r="K541" s="80"/>
      <c r="L541" s="80"/>
      <c r="M541" s="80"/>
      <c r="N541" s="80"/>
      <c r="O541" s="80"/>
      <c r="P541" s="80"/>
      <c r="Q541" s="80"/>
      <c r="R541" s="80"/>
      <c r="S541" s="80"/>
      <c r="T541" s="80"/>
      <c r="U541" s="80"/>
      <c r="V541" s="80"/>
      <c r="W541" s="80"/>
      <c r="X541" s="80"/>
      <c r="Y541" s="80"/>
      <c r="Z541" s="80"/>
    </row>
    <row r="542" spans="1:26" ht="15.75" customHeight="1">
      <c r="A542" s="92"/>
      <c r="B542" s="92"/>
      <c r="C542" s="92"/>
      <c r="D542" s="92"/>
      <c r="E542" s="92"/>
      <c r="F542" s="92"/>
      <c r="G542" s="80"/>
      <c r="H542" s="80"/>
      <c r="I542" s="80"/>
      <c r="J542" s="80"/>
      <c r="K542" s="80"/>
      <c r="L542" s="80"/>
      <c r="M542" s="80"/>
      <c r="N542" s="80"/>
      <c r="O542" s="80"/>
      <c r="P542" s="80"/>
      <c r="Q542" s="80"/>
      <c r="R542" s="80"/>
      <c r="S542" s="80"/>
      <c r="T542" s="80"/>
      <c r="U542" s="80"/>
      <c r="V542" s="80"/>
      <c r="W542" s="80"/>
      <c r="X542" s="80"/>
      <c r="Y542" s="80"/>
      <c r="Z542" s="80"/>
    </row>
    <row r="543" spans="1:26" ht="15.75" customHeight="1">
      <c r="A543" s="92"/>
      <c r="B543" s="92"/>
      <c r="C543" s="92"/>
      <c r="D543" s="92"/>
      <c r="E543" s="92"/>
      <c r="F543" s="92"/>
      <c r="G543" s="80"/>
      <c r="H543" s="80"/>
      <c r="I543" s="80"/>
      <c r="J543" s="80"/>
      <c r="K543" s="80"/>
      <c r="L543" s="80"/>
      <c r="M543" s="80"/>
      <c r="N543" s="80"/>
      <c r="O543" s="80"/>
      <c r="P543" s="80"/>
      <c r="Q543" s="80"/>
      <c r="R543" s="80"/>
      <c r="S543" s="80"/>
      <c r="T543" s="80"/>
      <c r="U543" s="80"/>
      <c r="V543" s="80"/>
      <c r="W543" s="80"/>
      <c r="X543" s="80"/>
      <c r="Y543" s="80"/>
      <c r="Z543" s="80"/>
    </row>
    <row r="544" spans="1:26" ht="15.75" customHeight="1">
      <c r="A544" s="92"/>
      <c r="B544" s="92"/>
      <c r="C544" s="92"/>
      <c r="D544" s="92"/>
      <c r="E544" s="92"/>
      <c r="F544" s="92"/>
      <c r="G544" s="80"/>
      <c r="H544" s="80"/>
      <c r="I544" s="80"/>
      <c r="J544" s="80"/>
      <c r="K544" s="80"/>
      <c r="L544" s="80"/>
      <c r="M544" s="80"/>
      <c r="N544" s="80"/>
      <c r="O544" s="80"/>
      <c r="P544" s="80"/>
      <c r="Q544" s="80"/>
      <c r="R544" s="80"/>
      <c r="S544" s="80"/>
      <c r="T544" s="80"/>
      <c r="U544" s="80"/>
      <c r="V544" s="80"/>
      <c r="W544" s="80"/>
      <c r="X544" s="80"/>
      <c r="Y544" s="80"/>
      <c r="Z544" s="80"/>
    </row>
    <row r="545" spans="1:26" ht="15.75" customHeight="1">
      <c r="A545" s="92"/>
      <c r="B545" s="92"/>
      <c r="C545" s="92"/>
      <c r="D545" s="92"/>
      <c r="E545" s="92"/>
      <c r="F545" s="92"/>
      <c r="G545" s="80"/>
      <c r="H545" s="80"/>
      <c r="I545" s="80"/>
      <c r="J545" s="80"/>
      <c r="K545" s="80"/>
      <c r="L545" s="80"/>
      <c r="M545" s="80"/>
      <c r="N545" s="80"/>
      <c r="O545" s="80"/>
      <c r="P545" s="80"/>
      <c r="Q545" s="80"/>
      <c r="R545" s="80"/>
      <c r="S545" s="80"/>
      <c r="T545" s="80"/>
      <c r="U545" s="80"/>
      <c r="V545" s="80"/>
      <c r="W545" s="80"/>
      <c r="X545" s="80"/>
      <c r="Y545" s="80"/>
      <c r="Z545" s="80"/>
    </row>
    <row r="546" spans="1:26" ht="15.75" customHeight="1">
      <c r="A546" s="92"/>
      <c r="B546" s="92"/>
      <c r="C546" s="92"/>
      <c r="D546" s="92"/>
      <c r="E546" s="92"/>
      <c r="F546" s="92"/>
      <c r="G546" s="80"/>
      <c r="H546" s="80"/>
      <c r="I546" s="80"/>
      <c r="J546" s="80"/>
      <c r="K546" s="80"/>
      <c r="L546" s="80"/>
      <c r="M546" s="80"/>
      <c r="N546" s="80"/>
      <c r="O546" s="80"/>
      <c r="P546" s="80"/>
      <c r="Q546" s="80"/>
      <c r="R546" s="80"/>
      <c r="S546" s="80"/>
      <c r="T546" s="80"/>
      <c r="U546" s="80"/>
      <c r="V546" s="80"/>
      <c r="W546" s="80"/>
      <c r="X546" s="80"/>
      <c r="Y546" s="80"/>
      <c r="Z546" s="80"/>
    </row>
    <row r="547" spans="1:26" ht="15.75" customHeight="1">
      <c r="A547" s="92"/>
      <c r="B547" s="92"/>
      <c r="C547" s="92"/>
      <c r="D547" s="92"/>
      <c r="E547" s="92"/>
      <c r="F547" s="92"/>
      <c r="G547" s="80"/>
      <c r="H547" s="80"/>
      <c r="I547" s="80"/>
      <c r="J547" s="80"/>
      <c r="K547" s="80"/>
      <c r="L547" s="80"/>
      <c r="M547" s="80"/>
      <c r="N547" s="80"/>
      <c r="O547" s="80"/>
      <c r="P547" s="80"/>
      <c r="Q547" s="80"/>
      <c r="R547" s="80"/>
      <c r="S547" s="80"/>
      <c r="T547" s="80"/>
      <c r="U547" s="80"/>
      <c r="V547" s="80"/>
      <c r="W547" s="80"/>
      <c r="X547" s="80"/>
      <c r="Y547" s="80"/>
      <c r="Z547" s="80"/>
    </row>
    <row r="548" spans="1:26" ht="15.75" customHeight="1">
      <c r="A548" s="92"/>
      <c r="B548" s="92"/>
      <c r="C548" s="92"/>
      <c r="D548" s="92"/>
      <c r="E548" s="92"/>
      <c r="F548" s="92"/>
      <c r="G548" s="80"/>
      <c r="H548" s="80"/>
      <c r="I548" s="80"/>
      <c r="J548" s="80"/>
      <c r="K548" s="80"/>
      <c r="L548" s="80"/>
      <c r="M548" s="80"/>
      <c r="N548" s="80"/>
      <c r="O548" s="80"/>
      <c r="P548" s="80"/>
      <c r="Q548" s="80"/>
      <c r="R548" s="80"/>
      <c r="S548" s="80"/>
      <c r="T548" s="80"/>
      <c r="U548" s="80"/>
      <c r="V548" s="80"/>
      <c r="W548" s="80"/>
      <c r="X548" s="80"/>
      <c r="Y548" s="80"/>
      <c r="Z548" s="80"/>
    </row>
    <row r="549" spans="1:26" ht="15.75" customHeight="1">
      <c r="A549" s="92"/>
      <c r="B549" s="92"/>
      <c r="C549" s="92"/>
      <c r="D549" s="92"/>
      <c r="E549" s="92"/>
      <c r="F549" s="92"/>
      <c r="G549" s="80"/>
      <c r="H549" s="80"/>
      <c r="I549" s="80"/>
      <c r="J549" s="80"/>
      <c r="K549" s="80"/>
      <c r="L549" s="80"/>
      <c r="M549" s="80"/>
      <c r="N549" s="80"/>
      <c r="O549" s="80"/>
      <c r="P549" s="80"/>
      <c r="Q549" s="80"/>
      <c r="R549" s="80"/>
      <c r="S549" s="80"/>
      <c r="T549" s="80"/>
      <c r="U549" s="80"/>
      <c r="V549" s="80"/>
      <c r="W549" s="80"/>
      <c r="X549" s="80"/>
      <c r="Y549" s="80"/>
      <c r="Z549" s="80"/>
    </row>
    <row r="550" spans="1:26" ht="15.75" customHeight="1">
      <c r="A550" s="92"/>
      <c r="B550" s="92"/>
      <c r="C550" s="92"/>
      <c r="D550" s="92"/>
      <c r="E550" s="92"/>
      <c r="F550" s="92"/>
      <c r="G550" s="80"/>
      <c r="H550" s="80"/>
      <c r="I550" s="80"/>
      <c r="J550" s="80"/>
      <c r="K550" s="80"/>
      <c r="L550" s="80"/>
      <c r="M550" s="80"/>
      <c r="N550" s="80"/>
      <c r="O550" s="80"/>
      <c r="P550" s="80"/>
      <c r="Q550" s="80"/>
      <c r="R550" s="80"/>
      <c r="S550" s="80"/>
      <c r="T550" s="80"/>
      <c r="U550" s="80"/>
      <c r="V550" s="80"/>
      <c r="W550" s="80"/>
      <c r="X550" s="80"/>
      <c r="Y550" s="80"/>
      <c r="Z550" s="80"/>
    </row>
    <row r="551" spans="1:26" ht="15.75" customHeight="1">
      <c r="A551" s="92"/>
      <c r="B551" s="92"/>
      <c r="C551" s="92"/>
      <c r="D551" s="92"/>
      <c r="E551" s="92"/>
      <c r="F551" s="92"/>
      <c r="G551" s="80"/>
      <c r="H551" s="80"/>
      <c r="I551" s="80"/>
      <c r="J551" s="80"/>
      <c r="K551" s="80"/>
      <c r="L551" s="80"/>
      <c r="M551" s="80"/>
      <c r="N551" s="80"/>
      <c r="O551" s="80"/>
      <c r="P551" s="80"/>
      <c r="Q551" s="80"/>
      <c r="R551" s="80"/>
      <c r="S551" s="80"/>
      <c r="T551" s="80"/>
      <c r="U551" s="80"/>
      <c r="V551" s="80"/>
      <c r="W551" s="80"/>
      <c r="X551" s="80"/>
      <c r="Y551" s="80"/>
      <c r="Z551" s="80"/>
    </row>
    <row r="552" spans="1:26" ht="15.75" customHeight="1">
      <c r="A552" s="92"/>
      <c r="B552" s="92"/>
      <c r="C552" s="92"/>
      <c r="D552" s="92"/>
      <c r="E552" s="92"/>
      <c r="F552" s="92"/>
      <c r="G552" s="80"/>
      <c r="H552" s="80"/>
      <c r="I552" s="80"/>
      <c r="J552" s="80"/>
      <c r="K552" s="80"/>
      <c r="L552" s="80"/>
      <c r="M552" s="80"/>
      <c r="N552" s="80"/>
      <c r="O552" s="80"/>
      <c r="P552" s="80"/>
      <c r="Q552" s="80"/>
      <c r="R552" s="80"/>
      <c r="S552" s="80"/>
      <c r="T552" s="80"/>
      <c r="U552" s="80"/>
      <c r="V552" s="80"/>
      <c r="W552" s="80"/>
      <c r="X552" s="80"/>
      <c r="Y552" s="80"/>
      <c r="Z552" s="80"/>
    </row>
    <row r="553" spans="1:26" ht="15.75" customHeight="1">
      <c r="A553" s="92"/>
      <c r="B553" s="92"/>
      <c r="C553" s="92"/>
      <c r="D553" s="92"/>
      <c r="E553" s="92"/>
      <c r="F553" s="92"/>
      <c r="G553" s="80"/>
      <c r="H553" s="80"/>
      <c r="I553" s="80"/>
      <c r="J553" s="80"/>
      <c r="K553" s="80"/>
      <c r="L553" s="80"/>
      <c r="M553" s="80"/>
      <c r="N553" s="80"/>
      <c r="O553" s="80"/>
      <c r="P553" s="80"/>
      <c r="Q553" s="80"/>
      <c r="R553" s="80"/>
      <c r="S553" s="80"/>
      <c r="T553" s="80"/>
      <c r="U553" s="80"/>
      <c r="V553" s="80"/>
      <c r="W553" s="80"/>
      <c r="X553" s="80"/>
      <c r="Y553" s="80"/>
      <c r="Z553" s="80"/>
    </row>
    <row r="554" spans="1:26" ht="15.75" customHeight="1">
      <c r="A554" s="92"/>
      <c r="B554" s="92"/>
      <c r="C554" s="92"/>
      <c r="D554" s="92"/>
      <c r="E554" s="92"/>
      <c r="F554" s="92"/>
      <c r="G554" s="80"/>
      <c r="H554" s="80"/>
      <c r="I554" s="80"/>
      <c r="J554" s="80"/>
      <c r="K554" s="80"/>
      <c r="L554" s="80"/>
      <c r="M554" s="80"/>
      <c r="N554" s="80"/>
      <c r="O554" s="80"/>
      <c r="P554" s="80"/>
      <c r="Q554" s="80"/>
      <c r="R554" s="80"/>
      <c r="S554" s="80"/>
      <c r="T554" s="80"/>
      <c r="U554" s="80"/>
      <c r="V554" s="80"/>
      <c r="W554" s="80"/>
      <c r="X554" s="80"/>
      <c r="Y554" s="80"/>
      <c r="Z554" s="80"/>
    </row>
    <row r="555" spans="1:26" ht="15.75" customHeight="1">
      <c r="A555" s="92"/>
      <c r="B555" s="92"/>
      <c r="C555" s="92"/>
      <c r="D555" s="92"/>
      <c r="E555" s="92"/>
      <c r="F555" s="92"/>
      <c r="G555" s="80"/>
      <c r="H555" s="80"/>
      <c r="I555" s="80"/>
      <c r="J555" s="80"/>
      <c r="K555" s="80"/>
      <c r="L555" s="80"/>
      <c r="M555" s="80"/>
      <c r="N555" s="80"/>
      <c r="O555" s="80"/>
      <c r="P555" s="80"/>
      <c r="Q555" s="80"/>
      <c r="R555" s="80"/>
      <c r="S555" s="80"/>
      <c r="T555" s="80"/>
      <c r="U555" s="80"/>
      <c r="V555" s="80"/>
      <c r="W555" s="80"/>
      <c r="X555" s="80"/>
      <c r="Y555" s="80"/>
      <c r="Z555" s="80"/>
    </row>
    <row r="556" spans="1:26" ht="15.75" customHeight="1">
      <c r="A556" s="92"/>
      <c r="B556" s="92"/>
      <c r="C556" s="92"/>
      <c r="D556" s="92"/>
      <c r="E556" s="92"/>
      <c r="F556" s="92"/>
      <c r="G556" s="80"/>
      <c r="H556" s="80"/>
      <c r="I556" s="80"/>
      <c r="J556" s="80"/>
      <c r="K556" s="80"/>
      <c r="L556" s="80"/>
      <c r="M556" s="80"/>
      <c r="N556" s="80"/>
      <c r="O556" s="80"/>
      <c r="P556" s="80"/>
      <c r="Q556" s="80"/>
      <c r="R556" s="80"/>
      <c r="S556" s="80"/>
      <c r="T556" s="80"/>
      <c r="U556" s="80"/>
      <c r="V556" s="80"/>
      <c r="W556" s="80"/>
      <c r="X556" s="80"/>
      <c r="Y556" s="80"/>
      <c r="Z556" s="80"/>
    </row>
    <row r="557" spans="1:26" ht="15.75" customHeight="1">
      <c r="A557" s="92"/>
      <c r="B557" s="92"/>
      <c r="C557" s="92"/>
      <c r="D557" s="92"/>
      <c r="E557" s="92"/>
      <c r="F557" s="92"/>
      <c r="G557" s="80"/>
      <c r="H557" s="80"/>
      <c r="I557" s="80"/>
      <c r="J557" s="80"/>
      <c r="K557" s="80"/>
      <c r="L557" s="80"/>
      <c r="M557" s="80"/>
      <c r="N557" s="80"/>
      <c r="O557" s="80"/>
      <c r="P557" s="80"/>
      <c r="Q557" s="80"/>
      <c r="R557" s="80"/>
      <c r="S557" s="80"/>
      <c r="T557" s="80"/>
      <c r="U557" s="80"/>
      <c r="V557" s="80"/>
      <c r="W557" s="80"/>
      <c r="X557" s="80"/>
      <c r="Y557" s="80"/>
      <c r="Z557" s="80"/>
    </row>
    <row r="558" spans="1:26" ht="15.75" customHeight="1">
      <c r="A558" s="92"/>
      <c r="B558" s="92"/>
      <c r="C558" s="92"/>
      <c r="D558" s="92"/>
      <c r="E558" s="92"/>
      <c r="F558" s="92"/>
      <c r="G558" s="80"/>
      <c r="H558" s="80"/>
      <c r="I558" s="80"/>
      <c r="J558" s="80"/>
      <c r="K558" s="80"/>
      <c r="L558" s="80"/>
      <c r="M558" s="80"/>
      <c r="N558" s="80"/>
      <c r="O558" s="80"/>
      <c r="P558" s="80"/>
      <c r="Q558" s="80"/>
      <c r="R558" s="80"/>
      <c r="S558" s="80"/>
      <c r="T558" s="80"/>
      <c r="U558" s="80"/>
      <c r="V558" s="80"/>
      <c r="W558" s="80"/>
      <c r="X558" s="80"/>
      <c r="Y558" s="80"/>
      <c r="Z558" s="80"/>
    </row>
    <row r="559" spans="1:26" ht="15.75" customHeight="1">
      <c r="A559" s="92"/>
      <c r="B559" s="92"/>
      <c r="C559" s="92"/>
      <c r="D559" s="92"/>
      <c r="E559" s="92"/>
      <c r="F559" s="92"/>
      <c r="G559" s="80"/>
      <c r="H559" s="80"/>
      <c r="I559" s="80"/>
      <c r="J559" s="80"/>
      <c r="K559" s="80"/>
      <c r="L559" s="80"/>
      <c r="M559" s="80"/>
      <c r="N559" s="80"/>
      <c r="O559" s="80"/>
      <c r="P559" s="80"/>
      <c r="Q559" s="80"/>
      <c r="R559" s="80"/>
      <c r="S559" s="80"/>
      <c r="T559" s="80"/>
      <c r="U559" s="80"/>
      <c r="V559" s="80"/>
      <c r="W559" s="80"/>
      <c r="X559" s="80"/>
      <c r="Y559" s="80"/>
      <c r="Z559" s="80"/>
    </row>
    <row r="560" spans="1:26" ht="15.75" customHeight="1">
      <c r="A560" s="92"/>
      <c r="B560" s="92"/>
      <c r="C560" s="92"/>
      <c r="D560" s="92"/>
      <c r="E560" s="92"/>
      <c r="F560" s="92"/>
      <c r="G560" s="80"/>
      <c r="H560" s="80"/>
      <c r="I560" s="80"/>
      <c r="J560" s="80"/>
      <c r="K560" s="80"/>
      <c r="L560" s="80"/>
      <c r="M560" s="80"/>
      <c r="N560" s="80"/>
      <c r="O560" s="80"/>
      <c r="P560" s="80"/>
      <c r="Q560" s="80"/>
      <c r="R560" s="80"/>
      <c r="S560" s="80"/>
      <c r="T560" s="80"/>
      <c r="U560" s="80"/>
      <c r="V560" s="80"/>
      <c r="W560" s="80"/>
      <c r="X560" s="80"/>
      <c r="Y560" s="80"/>
      <c r="Z560" s="80"/>
    </row>
    <row r="561" spans="1:26" ht="15.75" customHeight="1">
      <c r="A561" s="92"/>
      <c r="B561" s="92"/>
      <c r="C561" s="92"/>
      <c r="D561" s="92"/>
      <c r="E561" s="92"/>
      <c r="F561" s="92"/>
      <c r="G561" s="80"/>
      <c r="H561" s="80"/>
      <c r="I561" s="80"/>
      <c r="J561" s="80"/>
      <c r="K561" s="80"/>
      <c r="L561" s="80"/>
      <c r="M561" s="80"/>
      <c r="N561" s="80"/>
      <c r="O561" s="80"/>
      <c r="P561" s="80"/>
      <c r="Q561" s="80"/>
      <c r="R561" s="80"/>
      <c r="S561" s="80"/>
      <c r="T561" s="80"/>
      <c r="U561" s="80"/>
      <c r="V561" s="80"/>
      <c r="W561" s="80"/>
      <c r="X561" s="80"/>
      <c r="Y561" s="80"/>
      <c r="Z561" s="80"/>
    </row>
    <row r="562" spans="1:26" ht="15.75" customHeight="1">
      <c r="A562" s="92"/>
      <c r="B562" s="92"/>
      <c r="C562" s="92"/>
      <c r="D562" s="92"/>
      <c r="E562" s="92"/>
      <c r="F562" s="92"/>
      <c r="G562" s="80"/>
      <c r="H562" s="80"/>
      <c r="I562" s="80"/>
      <c r="J562" s="80"/>
      <c r="K562" s="80"/>
      <c r="L562" s="80"/>
      <c r="M562" s="80"/>
      <c r="N562" s="80"/>
      <c r="O562" s="80"/>
      <c r="P562" s="80"/>
      <c r="Q562" s="80"/>
      <c r="R562" s="80"/>
      <c r="S562" s="80"/>
      <c r="T562" s="80"/>
      <c r="U562" s="80"/>
      <c r="V562" s="80"/>
      <c r="W562" s="80"/>
      <c r="X562" s="80"/>
      <c r="Y562" s="80"/>
      <c r="Z562" s="80"/>
    </row>
    <row r="563" spans="1:26" ht="15.75" customHeight="1">
      <c r="A563" s="92"/>
      <c r="B563" s="92"/>
      <c r="C563" s="92"/>
      <c r="D563" s="92"/>
      <c r="E563" s="92"/>
      <c r="F563" s="92"/>
      <c r="G563" s="80"/>
      <c r="H563" s="80"/>
      <c r="I563" s="80"/>
      <c r="J563" s="80"/>
      <c r="K563" s="80"/>
      <c r="L563" s="80"/>
      <c r="M563" s="80"/>
      <c r="N563" s="80"/>
      <c r="O563" s="80"/>
      <c r="P563" s="80"/>
      <c r="Q563" s="80"/>
      <c r="R563" s="80"/>
      <c r="S563" s="80"/>
      <c r="T563" s="80"/>
      <c r="U563" s="80"/>
      <c r="V563" s="80"/>
      <c r="W563" s="80"/>
      <c r="X563" s="80"/>
      <c r="Y563" s="80"/>
      <c r="Z563" s="80"/>
    </row>
    <row r="564" spans="1:26" ht="15.75" customHeight="1">
      <c r="A564" s="92"/>
      <c r="B564" s="92"/>
      <c r="C564" s="92"/>
      <c r="D564" s="92"/>
      <c r="E564" s="92"/>
      <c r="F564" s="92"/>
      <c r="G564" s="80"/>
      <c r="H564" s="80"/>
      <c r="I564" s="80"/>
      <c r="J564" s="80"/>
      <c r="K564" s="80"/>
      <c r="L564" s="80"/>
      <c r="M564" s="80"/>
      <c r="N564" s="80"/>
      <c r="O564" s="80"/>
      <c r="P564" s="80"/>
      <c r="Q564" s="80"/>
      <c r="R564" s="80"/>
      <c r="S564" s="80"/>
      <c r="T564" s="80"/>
      <c r="U564" s="80"/>
      <c r="V564" s="80"/>
      <c r="W564" s="80"/>
      <c r="X564" s="80"/>
      <c r="Y564" s="80"/>
      <c r="Z564" s="80"/>
    </row>
    <row r="565" spans="1:26" ht="15.75" customHeight="1">
      <c r="A565" s="92"/>
      <c r="B565" s="92"/>
      <c r="C565" s="92"/>
      <c r="D565" s="92"/>
      <c r="E565" s="92"/>
      <c r="F565" s="92"/>
      <c r="G565" s="80"/>
      <c r="H565" s="80"/>
      <c r="I565" s="80"/>
      <c r="J565" s="80"/>
      <c r="K565" s="80"/>
      <c r="L565" s="80"/>
      <c r="M565" s="80"/>
      <c r="N565" s="80"/>
      <c r="O565" s="80"/>
      <c r="P565" s="80"/>
      <c r="Q565" s="80"/>
      <c r="R565" s="80"/>
      <c r="S565" s="80"/>
      <c r="T565" s="80"/>
      <c r="U565" s="80"/>
      <c r="V565" s="80"/>
      <c r="W565" s="80"/>
      <c r="X565" s="80"/>
      <c r="Y565" s="80"/>
      <c r="Z565" s="80"/>
    </row>
    <row r="566" spans="1:26" ht="15.75" customHeight="1">
      <c r="A566" s="92"/>
      <c r="B566" s="92"/>
      <c r="C566" s="92"/>
      <c r="D566" s="92"/>
      <c r="E566" s="92"/>
      <c r="F566" s="92"/>
      <c r="G566" s="80"/>
      <c r="H566" s="80"/>
      <c r="I566" s="80"/>
      <c r="J566" s="80"/>
      <c r="K566" s="80"/>
      <c r="L566" s="80"/>
      <c r="M566" s="80"/>
      <c r="N566" s="80"/>
      <c r="O566" s="80"/>
      <c r="P566" s="80"/>
      <c r="Q566" s="80"/>
      <c r="R566" s="80"/>
      <c r="S566" s="80"/>
      <c r="T566" s="80"/>
      <c r="U566" s="80"/>
      <c r="V566" s="80"/>
      <c r="W566" s="80"/>
      <c r="X566" s="80"/>
      <c r="Y566" s="80"/>
      <c r="Z566" s="80"/>
    </row>
    <row r="567" spans="1:26" ht="15.75" customHeight="1">
      <c r="A567" s="92"/>
      <c r="B567" s="92"/>
      <c r="C567" s="92"/>
      <c r="D567" s="92"/>
      <c r="E567" s="92"/>
      <c r="F567" s="92"/>
      <c r="G567" s="80"/>
      <c r="H567" s="80"/>
      <c r="I567" s="80"/>
      <c r="J567" s="80"/>
      <c r="K567" s="80"/>
      <c r="L567" s="80"/>
      <c r="M567" s="80"/>
      <c r="N567" s="80"/>
      <c r="O567" s="80"/>
      <c r="P567" s="80"/>
      <c r="Q567" s="80"/>
      <c r="R567" s="80"/>
      <c r="S567" s="80"/>
      <c r="T567" s="80"/>
      <c r="U567" s="80"/>
      <c r="V567" s="80"/>
      <c r="W567" s="80"/>
      <c r="X567" s="80"/>
      <c r="Y567" s="80"/>
      <c r="Z567" s="80"/>
    </row>
    <row r="568" spans="1:26" ht="15.75" customHeight="1">
      <c r="A568" s="92"/>
      <c r="B568" s="92"/>
      <c r="C568" s="92"/>
      <c r="D568" s="92"/>
      <c r="E568" s="92"/>
      <c r="F568" s="92"/>
      <c r="G568" s="80"/>
      <c r="H568" s="80"/>
      <c r="I568" s="80"/>
      <c r="J568" s="80"/>
      <c r="K568" s="80"/>
      <c r="L568" s="80"/>
      <c r="M568" s="80"/>
      <c r="N568" s="80"/>
      <c r="O568" s="80"/>
      <c r="P568" s="80"/>
      <c r="Q568" s="80"/>
      <c r="R568" s="80"/>
      <c r="S568" s="80"/>
      <c r="T568" s="80"/>
      <c r="U568" s="80"/>
      <c r="V568" s="80"/>
      <c r="W568" s="80"/>
      <c r="X568" s="80"/>
      <c r="Y568" s="80"/>
      <c r="Z568" s="80"/>
    </row>
    <row r="569" spans="1:26" ht="15.75" customHeight="1">
      <c r="A569" s="92"/>
      <c r="B569" s="92"/>
      <c r="C569" s="92"/>
      <c r="D569" s="92"/>
      <c r="E569" s="92"/>
      <c r="F569" s="92"/>
      <c r="G569" s="80"/>
      <c r="H569" s="80"/>
      <c r="I569" s="80"/>
      <c r="J569" s="80"/>
      <c r="K569" s="80"/>
      <c r="L569" s="80"/>
      <c r="M569" s="80"/>
      <c r="N569" s="80"/>
      <c r="O569" s="80"/>
      <c r="P569" s="80"/>
      <c r="Q569" s="80"/>
      <c r="R569" s="80"/>
      <c r="S569" s="80"/>
      <c r="T569" s="80"/>
      <c r="U569" s="80"/>
      <c r="V569" s="80"/>
      <c r="W569" s="80"/>
      <c r="X569" s="80"/>
      <c r="Y569" s="80"/>
      <c r="Z569" s="80"/>
    </row>
    <row r="570" spans="1:26" ht="15.75" customHeight="1">
      <c r="A570" s="92"/>
      <c r="B570" s="92"/>
      <c r="C570" s="92"/>
      <c r="D570" s="92"/>
      <c r="E570" s="92"/>
      <c r="F570" s="92"/>
      <c r="G570" s="80"/>
      <c r="H570" s="80"/>
      <c r="I570" s="80"/>
      <c r="J570" s="80"/>
      <c r="K570" s="80"/>
      <c r="L570" s="80"/>
      <c r="M570" s="80"/>
      <c r="N570" s="80"/>
      <c r="O570" s="80"/>
      <c r="P570" s="80"/>
      <c r="Q570" s="80"/>
      <c r="R570" s="80"/>
      <c r="S570" s="80"/>
      <c r="T570" s="80"/>
      <c r="U570" s="80"/>
      <c r="V570" s="80"/>
      <c r="W570" s="80"/>
      <c r="X570" s="80"/>
      <c r="Y570" s="80"/>
      <c r="Z570" s="80"/>
    </row>
    <row r="571" spans="1:26" ht="15.75" customHeight="1">
      <c r="A571" s="92"/>
      <c r="B571" s="92"/>
      <c r="C571" s="92"/>
      <c r="D571" s="92"/>
      <c r="E571" s="92"/>
      <c r="F571" s="92"/>
      <c r="G571" s="80"/>
      <c r="H571" s="80"/>
      <c r="I571" s="80"/>
      <c r="J571" s="80"/>
      <c r="K571" s="80"/>
      <c r="L571" s="80"/>
      <c r="M571" s="80"/>
      <c r="N571" s="80"/>
      <c r="O571" s="80"/>
      <c r="P571" s="80"/>
      <c r="Q571" s="80"/>
      <c r="R571" s="80"/>
      <c r="S571" s="80"/>
      <c r="T571" s="80"/>
      <c r="U571" s="80"/>
      <c r="V571" s="80"/>
      <c r="W571" s="80"/>
      <c r="X571" s="80"/>
      <c r="Y571" s="80"/>
      <c r="Z571" s="80"/>
    </row>
    <row r="572" spans="1:26" ht="15.75" customHeight="1">
      <c r="A572" s="92"/>
      <c r="B572" s="92"/>
      <c r="C572" s="92"/>
      <c r="D572" s="92"/>
      <c r="E572" s="92"/>
      <c r="F572" s="92"/>
      <c r="G572" s="80"/>
      <c r="H572" s="80"/>
      <c r="I572" s="80"/>
      <c r="J572" s="80"/>
      <c r="K572" s="80"/>
      <c r="L572" s="80"/>
      <c r="M572" s="80"/>
      <c r="N572" s="80"/>
      <c r="O572" s="80"/>
      <c r="P572" s="80"/>
      <c r="Q572" s="80"/>
      <c r="R572" s="80"/>
      <c r="S572" s="80"/>
      <c r="T572" s="80"/>
      <c r="U572" s="80"/>
      <c r="V572" s="80"/>
      <c r="W572" s="80"/>
      <c r="X572" s="80"/>
      <c r="Y572" s="80"/>
      <c r="Z572" s="80"/>
    </row>
    <row r="573" spans="1:26" ht="15.75" customHeight="1">
      <c r="A573" s="92"/>
      <c r="B573" s="92"/>
      <c r="C573" s="92"/>
      <c r="D573" s="92"/>
      <c r="E573" s="92"/>
      <c r="F573" s="92"/>
      <c r="G573" s="80"/>
      <c r="H573" s="80"/>
      <c r="I573" s="80"/>
      <c r="J573" s="80"/>
      <c r="K573" s="80"/>
      <c r="L573" s="80"/>
      <c r="M573" s="80"/>
      <c r="N573" s="80"/>
      <c r="O573" s="80"/>
      <c r="P573" s="80"/>
      <c r="Q573" s="80"/>
      <c r="R573" s="80"/>
      <c r="S573" s="80"/>
      <c r="T573" s="80"/>
      <c r="U573" s="80"/>
      <c r="V573" s="80"/>
      <c r="W573" s="80"/>
      <c r="X573" s="80"/>
      <c r="Y573" s="80"/>
      <c r="Z573" s="80"/>
    </row>
    <row r="574" spans="1:26" ht="15.75" customHeight="1">
      <c r="A574" s="92"/>
      <c r="B574" s="92"/>
      <c r="C574" s="92"/>
      <c r="D574" s="92"/>
      <c r="E574" s="92"/>
      <c r="F574" s="92"/>
      <c r="G574" s="80"/>
      <c r="H574" s="80"/>
      <c r="I574" s="80"/>
      <c r="J574" s="80"/>
      <c r="K574" s="80"/>
      <c r="L574" s="80"/>
      <c r="M574" s="80"/>
      <c r="N574" s="80"/>
      <c r="O574" s="80"/>
      <c r="P574" s="80"/>
      <c r="Q574" s="80"/>
      <c r="R574" s="80"/>
      <c r="S574" s="80"/>
      <c r="T574" s="80"/>
      <c r="U574" s="80"/>
      <c r="V574" s="80"/>
      <c r="W574" s="80"/>
      <c r="X574" s="80"/>
      <c r="Y574" s="80"/>
      <c r="Z574" s="80"/>
    </row>
    <row r="575" spans="1:26" ht="15.75" customHeight="1">
      <c r="A575" s="92"/>
      <c r="B575" s="92"/>
      <c r="C575" s="92"/>
      <c r="D575" s="92"/>
      <c r="E575" s="92"/>
      <c r="F575" s="92"/>
      <c r="G575" s="80"/>
      <c r="H575" s="80"/>
      <c r="I575" s="80"/>
      <c r="J575" s="80"/>
      <c r="K575" s="80"/>
      <c r="L575" s="80"/>
      <c r="M575" s="80"/>
      <c r="N575" s="80"/>
      <c r="O575" s="80"/>
      <c r="P575" s="80"/>
      <c r="Q575" s="80"/>
      <c r="R575" s="80"/>
      <c r="S575" s="80"/>
      <c r="T575" s="80"/>
      <c r="U575" s="80"/>
      <c r="V575" s="80"/>
      <c r="W575" s="80"/>
      <c r="X575" s="80"/>
      <c r="Y575" s="80"/>
      <c r="Z575" s="80"/>
    </row>
    <row r="576" spans="1:26" ht="15.75" customHeight="1">
      <c r="A576" s="92"/>
      <c r="B576" s="92"/>
      <c r="C576" s="92"/>
      <c r="D576" s="92"/>
      <c r="E576" s="92"/>
      <c r="F576" s="92"/>
      <c r="G576" s="80"/>
      <c r="H576" s="80"/>
      <c r="I576" s="80"/>
      <c r="J576" s="80"/>
      <c r="K576" s="80"/>
      <c r="L576" s="80"/>
      <c r="M576" s="80"/>
      <c r="N576" s="80"/>
      <c r="O576" s="80"/>
      <c r="P576" s="80"/>
      <c r="Q576" s="80"/>
      <c r="R576" s="80"/>
      <c r="S576" s="80"/>
      <c r="T576" s="80"/>
      <c r="U576" s="80"/>
      <c r="V576" s="80"/>
      <c r="W576" s="80"/>
      <c r="X576" s="80"/>
      <c r="Y576" s="80"/>
      <c r="Z576" s="80"/>
    </row>
    <row r="577" spans="1:26" ht="15.75" customHeight="1">
      <c r="A577" s="92"/>
      <c r="B577" s="92"/>
      <c r="C577" s="92"/>
      <c r="D577" s="92"/>
      <c r="E577" s="92"/>
      <c r="F577" s="92"/>
      <c r="G577" s="80"/>
      <c r="H577" s="80"/>
      <c r="I577" s="80"/>
      <c r="J577" s="80"/>
      <c r="K577" s="80"/>
      <c r="L577" s="80"/>
      <c r="M577" s="80"/>
      <c r="N577" s="80"/>
      <c r="O577" s="80"/>
      <c r="P577" s="80"/>
      <c r="Q577" s="80"/>
      <c r="R577" s="80"/>
      <c r="S577" s="80"/>
      <c r="T577" s="80"/>
      <c r="U577" s="80"/>
      <c r="V577" s="80"/>
      <c r="W577" s="80"/>
      <c r="X577" s="80"/>
      <c r="Y577" s="80"/>
      <c r="Z577" s="80"/>
    </row>
    <row r="578" spans="1:26" ht="15.75" customHeight="1">
      <c r="A578" s="92"/>
      <c r="B578" s="92"/>
      <c r="C578" s="92"/>
      <c r="D578" s="92"/>
      <c r="E578" s="92"/>
      <c r="F578" s="92"/>
      <c r="G578" s="80"/>
      <c r="H578" s="80"/>
      <c r="I578" s="80"/>
      <c r="J578" s="80"/>
      <c r="K578" s="80"/>
      <c r="L578" s="80"/>
      <c r="M578" s="80"/>
      <c r="N578" s="80"/>
      <c r="O578" s="80"/>
      <c r="P578" s="80"/>
      <c r="Q578" s="80"/>
      <c r="R578" s="80"/>
      <c r="S578" s="80"/>
      <c r="T578" s="80"/>
      <c r="U578" s="80"/>
      <c r="V578" s="80"/>
      <c r="W578" s="80"/>
      <c r="X578" s="80"/>
      <c r="Y578" s="80"/>
      <c r="Z578" s="80"/>
    </row>
    <row r="579" spans="1:26" ht="15.75" customHeight="1">
      <c r="A579" s="92"/>
      <c r="B579" s="92"/>
      <c r="C579" s="92"/>
      <c r="D579" s="92"/>
      <c r="E579" s="92"/>
      <c r="F579" s="92"/>
      <c r="G579" s="80"/>
      <c r="H579" s="80"/>
      <c r="I579" s="80"/>
      <c r="J579" s="80"/>
      <c r="K579" s="80"/>
      <c r="L579" s="80"/>
      <c r="M579" s="80"/>
      <c r="N579" s="80"/>
      <c r="O579" s="80"/>
      <c r="P579" s="80"/>
      <c r="Q579" s="80"/>
      <c r="R579" s="80"/>
      <c r="S579" s="80"/>
      <c r="T579" s="80"/>
      <c r="U579" s="80"/>
      <c r="V579" s="80"/>
      <c r="W579" s="80"/>
      <c r="X579" s="80"/>
      <c r="Y579" s="80"/>
      <c r="Z579" s="80"/>
    </row>
    <row r="580" spans="1:26" ht="15.75" customHeight="1">
      <c r="A580" s="92"/>
      <c r="B580" s="92"/>
      <c r="C580" s="92"/>
      <c r="D580" s="92"/>
      <c r="E580" s="92"/>
      <c r="F580" s="92"/>
      <c r="G580" s="80"/>
      <c r="H580" s="80"/>
      <c r="I580" s="80"/>
      <c r="J580" s="80"/>
      <c r="K580" s="80"/>
      <c r="L580" s="80"/>
      <c r="M580" s="80"/>
      <c r="N580" s="80"/>
      <c r="O580" s="80"/>
      <c r="P580" s="80"/>
      <c r="Q580" s="80"/>
      <c r="R580" s="80"/>
      <c r="S580" s="80"/>
      <c r="T580" s="80"/>
      <c r="U580" s="80"/>
      <c r="V580" s="80"/>
      <c r="W580" s="80"/>
      <c r="X580" s="80"/>
      <c r="Y580" s="80"/>
      <c r="Z580" s="80"/>
    </row>
    <row r="581" spans="1:26" ht="15.75" customHeight="1">
      <c r="A581" s="92"/>
      <c r="B581" s="92"/>
      <c r="C581" s="92"/>
      <c r="D581" s="92"/>
      <c r="E581" s="92"/>
      <c r="F581" s="92"/>
      <c r="G581" s="80"/>
      <c r="H581" s="80"/>
      <c r="I581" s="80"/>
      <c r="J581" s="80"/>
      <c r="K581" s="80"/>
      <c r="L581" s="80"/>
      <c r="M581" s="80"/>
      <c r="N581" s="80"/>
      <c r="O581" s="80"/>
      <c r="P581" s="80"/>
      <c r="Q581" s="80"/>
      <c r="R581" s="80"/>
      <c r="S581" s="80"/>
      <c r="T581" s="80"/>
      <c r="U581" s="80"/>
      <c r="V581" s="80"/>
      <c r="W581" s="80"/>
      <c r="X581" s="80"/>
      <c r="Y581" s="80"/>
      <c r="Z581" s="80"/>
    </row>
    <row r="582" spans="1:26" ht="15.75" customHeight="1">
      <c r="A582" s="92"/>
      <c r="B582" s="92"/>
      <c r="C582" s="92"/>
      <c r="D582" s="92"/>
      <c r="E582" s="92"/>
      <c r="F582" s="92"/>
      <c r="G582" s="80"/>
      <c r="H582" s="80"/>
      <c r="I582" s="80"/>
      <c r="J582" s="80"/>
      <c r="K582" s="80"/>
      <c r="L582" s="80"/>
      <c r="M582" s="80"/>
      <c r="N582" s="80"/>
      <c r="O582" s="80"/>
      <c r="P582" s="80"/>
      <c r="Q582" s="80"/>
      <c r="R582" s="80"/>
      <c r="S582" s="80"/>
      <c r="T582" s="80"/>
      <c r="U582" s="80"/>
      <c r="V582" s="80"/>
      <c r="W582" s="80"/>
      <c r="X582" s="80"/>
      <c r="Y582" s="80"/>
      <c r="Z582" s="80"/>
    </row>
    <row r="583" spans="1:26" ht="15.75" customHeight="1">
      <c r="A583" s="92"/>
      <c r="B583" s="92"/>
      <c r="C583" s="92"/>
      <c r="D583" s="92"/>
      <c r="E583" s="92"/>
      <c r="F583" s="92"/>
      <c r="G583" s="80"/>
      <c r="H583" s="80"/>
      <c r="I583" s="80"/>
      <c r="J583" s="80"/>
      <c r="K583" s="80"/>
      <c r="L583" s="80"/>
      <c r="M583" s="80"/>
      <c r="N583" s="80"/>
      <c r="O583" s="80"/>
      <c r="P583" s="80"/>
      <c r="Q583" s="80"/>
      <c r="R583" s="80"/>
      <c r="S583" s="80"/>
      <c r="T583" s="80"/>
      <c r="U583" s="80"/>
      <c r="V583" s="80"/>
      <c r="W583" s="80"/>
      <c r="X583" s="80"/>
      <c r="Y583" s="80"/>
      <c r="Z583" s="80"/>
    </row>
    <row r="584" spans="1:26" ht="15.75" customHeight="1">
      <c r="A584" s="92"/>
      <c r="B584" s="92"/>
      <c r="C584" s="92"/>
      <c r="D584" s="92"/>
      <c r="E584" s="92"/>
      <c r="F584" s="92"/>
      <c r="G584" s="80"/>
      <c r="H584" s="80"/>
      <c r="I584" s="80"/>
      <c r="J584" s="80"/>
      <c r="K584" s="80"/>
      <c r="L584" s="80"/>
      <c r="M584" s="80"/>
      <c r="N584" s="80"/>
      <c r="O584" s="80"/>
      <c r="P584" s="80"/>
      <c r="Q584" s="80"/>
      <c r="R584" s="80"/>
      <c r="S584" s="80"/>
      <c r="T584" s="80"/>
      <c r="U584" s="80"/>
      <c r="V584" s="80"/>
      <c r="W584" s="80"/>
      <c r="X584" s="80"/>
      <c r="Y584" s="80"/>
      <c r="Z584" s="80"/>
    </row>
    <row r="585" spans="1:26" ht="15.75" customHeight="1">
      <c r="A585" s="92"/>
      <c r="B585" s="92"/>
      <c r="C585" s="92"/>
      <c r="D585" s="92"/>
      <c r="E585" s="92"/>
      <c r="F585" s="92"/>
      <c r="G585" s="80"/>
      <c r="H585" s="80"/>
      <c r="I585" s="80"/>
      <c r="J585" s="80"/>
      <c r="K585" s="80"/>
      <c r="L585" s="80"/>
      <c r="M585" s="80"/>
      <c r="N585" s="80"/>
      <c r="O585" s="80"/>
      <c r="P585" s="80"/>
      <c r="Q585" s="80"/>
      <c r="R585" s="80"/>
      <c r="S585" s="80"/>
      <c r="T585" s="80"/>
      <c r="U585" s="80"/>
      <c r="V585" s="80"/>
      <c r="W585" s="80"/>
      <c r="X585" s="80"/>
      <c r="Y585" s="80"/>
      <c r="Z585" s="80"/>
    </row>
    <row r="586" spans="1:26" ht="15.75" customHeight="1">
      <c r="A586" s="92"/>
      <c r="B586" s="92"/>
      <c r="C586" s="92"/>
      <c r="D586" s="92"/>
      <c r="E586" s="92"/>
      <c r="F586" s="92"/>
      <c r="G586" s="80"/>
      <c r="H586" s="80"/>
      <c r="I586" s="80"/>
      <c r="J586" s="80"/>
      <c r="K586" s="80"/>
      <c r="L586" s="80"/>
      <c r="M586" s="80"/>
      <c r="N586" s="80"/>
      <c r="O586" s="80"/>
      <c r="P586" s="80"/>
      <c r="Q586" s="80"/>
      <c r="R586" s="80"/>
      <c r="S586" s="80"/>
      <c r="T586" s="80"/>
      <c r="U586" s="80"/>
      <c r="V586" s="80"/>
      <c r="W586" s="80"/>
      <c r="X586" s="80"/>
      <c r="Y586" s="80"/>
      <c r="Z586" s="80"/>
    </row>
    <row r="587" spans="1:26" ht="15.75" customHeight="1">
      <c r="A587" s="92"/>
      <c r="B587" s="92"/>
      <c r="C587" s="92"/>
      <c r="D587" s="92"/>
      <c r="E587" s="92"/>
      <c r="F587" s="92"/>
      <c r="G587" s="80"/>
      <c r="H587" s="80"/>
      <c r="I587" s="80"/>
      <c r="J587" s="80"/>
      <c r="K587" s="80"/>
      <c r="L587" s="80"/>
      <c r="M587" s="80"/>
      <c r="N587" s="80"/>
      <c r="O587" s="80"/>
      <c r="P587" s="80"/>
      <c r="Q587" s="80"/>
      <c r="R587" s="80"/>
      <c r="S587" s="80"/>
      <c r="T587" s="80"/>
      <c r="U587" s="80"/>
      <c r="V587" s="80"/>
      <c r="W587" s="80"/>
      <c r="X587" s="80"/>
      <c r="Y587" s="80"/>
      <c r="Z587" s="80"/>
    </row>
    <row r="588" spans="1:26" ht="15.75" customHeight="1">
      <c r="A588" s="92"/>
      <c r="B588" s="92"/>
      <c r="C588" s="92"/>
      <c r="D588" s="92"/>
      <c r="E588" s="92"/>
      <c r="F588" s="92"/>
      <c r="G588" s="80"/>
      <c r="H588" s="80"/>
      <c r="I588" s="80"/>
      <c r="J588" s="80"/>
      <c r="K588" s="80"/>
      <c r="L588" s="80"/>
      <c r="M588" s="80"/>
      <c r="N588" s="80"/>
      <c r="O588" s="80"/>
      <c r="P588" s="80"/>
      <c r="Q588" s="80"/>
      <c r="R588" s="80"/>
      <c r="S588" s="80"/>
      <c r="T588" s="80"/>
      <c r="U588" s="80"/>
      <c r="V588" s="80"/>
      <c r="W588" s="80"/>
      <c r="X588" s="80"/>
      <c r="Y588" s="80"/>
      <c r="Z588" s="80"/>
    </row>
    <row r="589" spans="1:26" ht="15.75" customHeight="1">
      <c r="A589" s="92"/>
      <c r="B589" s="92"/>
      <c r="C589" s="92"/>
      <c r="D589" s="92"/>
      <c r="E589" s="92"/>
      <c r="F589" s="92"/>
      <c r="G589" s="80"/>
      <c r="H589" s="80"/>
      <c r="I589" s="80"/>
      <c r="J589" s="80"/>
      <c r="K589" s="80"/>
      <c r="L589" s="80"/>
      <c r="M589" s="80"/>
      <c r="N589" s="80"/>
      <c r="O589" s="80"/>
      <c r="P589" s="80"/>
      <c r="Q589" s="80"/>
      <c r="R589" s="80"/>
      <c r="S589" s="80"/>
      <c r="T589" s="80"/>
      <c r="U589" s="80"/>
      <c r="V589" s="80"/>
      <c r="W589" s="80"/>
      <c r="X589" s="80"/>
      <c r="Y589" s="80"/>
      <c r="Z589" s="80"/>
    </row>
    <row r="590" spans="1:26" ht="15.75" customHeight="1">
      <c r="A590" s="92"/>
      <c r="B590" s="92"/>
      <c r="C590" s="92"/>
      <c r="D590" s="92"/>
      <c r="E590" s="92"/>
      <c r="F590" s="92"/>
      <c r="G590" s="80"/>
      <c r="H590" s="80"/>
      <c r="I590" s="80"/>
      <c r="J590" s="80"/>
      <c r="K590" s="80"/>
      <c r="L590" s="80"/>
      <c r="M590" s="80"/>
      <c r="N590" s="80"/>
      <c r="O590" s="80"/>
      <c r="P590" s="80"/>
      <c r="Q590" s="80"/>
      <c r="R590" s="80"/>
      <c r="S590" s="80"/>
      <c r="T590" s="80"/>
      <c r="U590" s="80"/>
      <c r="V590" s="80"/>
      <c r="W590" s="80"/>
      <c r="X590" s="80"/>
      <c r="Y590" s="80"/>
      <c r="Z590" s="80"/>
    </row>
    <row r="591" spans="1:26" ht="15.75" customHeight="1">
      <c r="A591" s="92"/>
      <c r="B591" s="92"/>
      <c r="C591" s="92"/>
      <c r="D591" s="92"/>
      <c r="E591" s="92"/>
      <c r="F591" s="92"/>
      <c r="G591" s="80"/>
      <c r="H591" s="80"/>
      <c r="I591" s="80"/>
      <c r="J591" s="80"/>
      <c r="K591" s="80"/>
      <c r="L591" s="80"/>
      <c r="M591" s="80"/>
      <c r="N591" s="80"/>
      <c r="O591" s="80"/>
      <c r="P591" s="80"/>
      <c r="Q591" s="80"/>
      <c r="R591" s="80"/>
      <c r="S591" s="80"/>
      <c r="T591" s="80"/>
      <c r="U591" s="80"/>
      <c r="V591" s="80"/>
      <c r="W591" s="80"/>
      <c r="X591" s="80"/>
      <c r="Y591" s="80"/>
      <c r="Z591" s="80"/>
    </row>
    <row r="592" spans="1:26" ht="15.75" customHeight="1">
      <c r="A592" s="92"/>
      <c r="B592" s="92"/>
      <c r="C592" s="92"/>
      <c r="D592" s="92"/>
      <c r="E592" s="92"/>
      <c r="F592" s="92"/>
      <c r="G592" s="80"/>
      <c r="H592" s="80"/>
      <c r="I592" s="80"/>
      <c r="J592" s="80"/>
      <c r="K592" s="80"/>
      <c r="L592" s="80"/>
      <c r="M592" s="80"/>
      <c r="N592" s="80"/>
      <c r="O592" s="80"/>
      <c r="P592" s="80"/>
      <c r="Q592" s="80"/>
      <c r="R592" s="80"/>
      <c r="S592" s="80"/>
      <c r="T592" s="80"/>
      <c r="U592" s="80"/>
      <c r="V592" s="80"/>
      <c r="W592" s="80"/>
      <c r="X592" s="80"/>
      <c r="Y592" s="80"/>
      <c r="Z592" s="80"/>
    </row>
    <row r="593" spans="1:26" ht="15.75" customHeight="1">
      <c r="A593" s="92"/>
      <c r="B593" s="92"/>
      <c r="C593" s="92"/>
      <c r="D593" s="92"/>
      <c r="E593" s="92"/>
      <c r="F593" s="92"/>
      <c r="G593" s="80"/>
      <c r="H593" s="80"/>
      <c r="I593" s="80"/>
      <c r="J593" s="80"/>
      <c r="K593" s="80"/>
      <c r="L593" s="80"/>
      <c r="M593" s="80"/>
      <c r="N593" s="80"/>
      <c r="O593" s="80"/>
      <c r="P593" s="80"/>
      <c r="Q593" s="80"/>
      <c r="R593" s="80"/>
      <c r="S593" s="80"/>
      <c r="T593" s="80"/>
      <c r="U593" s="80"/>
      <c r="V593" s="80"/>
      <c r="W593" s="80"/>
      <c r="X593" s="80"/>
      <c r="Y593" s="80"/>
      <c r="Z593" s="80"/>
    </row>
    <row r="594" spans="1:26" ht="15.75" customHeight="1">
      <c r="A594" s="92"/>
      <c r="B594" s="92"/>
      <c r="C594" s="92"/>
      <c r="D594" s="92"/>
      <c r="E594" s="92"/>
      <c r="F594" s="92"/>
      <c r="G594" s="80"/>
      <c r="H594" s="80"/>
      <c r="I594" s="80"/>
      <c r="J594" s="80"/>
      <c r="K594" s="80"/>
      <c r="L594" s="80"/>
      <c r="M594" s="80"/>
      <c r="N594" s="80"/>
      <c r="O594" s="80"/>
      <c r="P594" s="80"/>
      <c r="Q594" s="80"/>
      <c r="R594" s="80"/>
      <c r="S594" s="80"/>
      <c r="T594" s="80"/>
      <c r="U594" s="80"/>
      <c r="V594" s="80"/>
      <c r="W594" s="80"/>
      <c r="X594" s="80"/>
      <c r="Y594" s="80"/>
      <c r="Z594" s="80"/>
    </row>
    <row r="595" spans="1:26" ht="15.75" customHeight="1">
      <c r="A595" s="92"/>
      <c r="B595" s="92"/>
      <c r="C595" s="92"/>
      <c r="D595" s="92"/>
      <c r="E595" s="92"/>
      <c r="F595" s="92"/>
      <c r="G595" s="80"/>
      <c r="H595" s="80"/>
      <c r="I595" s="80"/>
      <c r="J595" s="80"/>
      <c r="K595" s="80"/>
      <c r="L595" s="80"/>
      <c r="M595" s="80"/>
      <c r="N595" s="80"/>
      <c r="O595" s="80"/>
      <c r="P595" s="80"/>
      <c r="Q595" s="80"/>
      <c r="R595" s="80"/>
      <c r="S595" s="80"/>
      <c r="T595" s="80"/>
      <c r="U595" s="80"/>
      <c r="V595" s="80"/>
      <c r="W595" s="80"/>
      <c r="X595" s="80"/>
      <c r="Y595" s="80"/>
      <c r="Z595" s="80"/>
    </row>
    <row r="596" spans="1:26" ht="15.75" customHeight="1">
      <c r="A596" s="92"/>
      <c r="B596" s="92"/>
      <c r="C596" s="92"/>
      <c r="D596" s="92"/>
      <c r="E596" s="92"/>
      <c r="F596" s="92"/>
      <c r="G596" s="80"/>
      <c r="H596" s="80"/>
      <c r="I596" s="80"/>
      <c r="J596" s="80"/>
      <c r="K596" s="80"/>
      <c r="L596" s="80"/>
      <c r="M596" s="80"/>
      <c r="N596" s="80"/>
      <c r="O596" s="80"/>
      <c r="P596" s="80"/>
      <c r="Q596" s="80"/>
      <c r="R596" s="80"/>
      <c r="S596" s="80"/>
      <c r="T596" s="80"/>
      <c r="U596" s="80"/>
      <c r="V596" s="80"/>
      <c r="W596" s="80"/>
      <c r="X596" s="80"/>
      <c r="Y596" s="80"/>
      <c r="Z596" s="80"/>
    </row>
    <row r="597" spans="1:26" ht="15.75" customHeight="1">
      <c r="A597" s="92"/>
      <c r="B597" s="92"/>
      <c r="C597" s="92"/>
      <c r="D597" s="92"/>
      <c r="E597" s="92"/>
      <c r="F597" s="92"/>
      <c r="G597" s="80"/>
      <c r="H597" s="80"/>
      <c r="I597" s="80"/>
      <c r="J597" s="80"/>
      <c r="K597" s="80"/>
      <c r="L597" s="80"/>
      <c r="M597" s="80"/>
      <c r="N597" s="80"/>
      <c r="O597" s="80"/>
      <c r="P597" s="80"/>
      <c r="Q597" s="80"/>
      <c r="R597" s="80"/>
      <c r="S597" s="80"/>
      <c r="T597" s="80"/>
      <c r="U597" s="80"/>
      <c r="V597" s="80"/>
      <c r="W597" s="80"/>
      <c r="X597" s="80"/>
      <c r="Y597" s="80"/>
      <c r="Z597" s="80"/>
    </row>
    <row r="598" spans="1:26" ht="15.75" customHeight="1">
      <c r="A598" s="92"/>
      <c r="B598" s="92"/>
      <c r="C598" s="92"/>
      <c r="D598" s="92"/>
      <c r="E598" s="92"/>
      <c r="F598" s="92"/>
      <c r="G598" s="80"/>
      <c r="H598" s="80"/>
      <c r="I598" s="80"/>
      <c r="J598" s="80"/>
      <c r="K598" s="80"/>
      <c r="L598" s="80"/>
      <c r="M598" s="80"/>
      <c r="N598" s="80"/>
      <c r="O598" s="80"/>
      <c r="P598" s="80"/>
      <c r="Q598" s="80"/>
      <c r="R598" s="80"/>
      <c r="S598" s="80"/>
      <c r="T598" s="80"/>
      <c r="U598" s="80"/>
      <c r="V598" s="80"/>
      <c r="W598" s="80"/>
      <c r="X598" s="80"/>
      <c r="Y598" s="80"/>
      <c r="Z598" s="80"/>
    </row>
    <row r="599" spans="1:26" ht="15.75" customHeight="1">
      <c r="A599" s="92"/>
      <c r="B599" s="92"/>
      <c r="C599" s="92"/>
      <c r="D599" s="92"/>
      <c r="E599" s="92"/>
      <c r="F599" s="92"/>
      <c r="G599" s="80"/>
      <c r="H599" s="80"/>
      <c r="I599" s="80"/>
      <c r="J599" s="80"/>
      <c r="K599" s="80"/>
      <c r="L599" s="80"/>
      <c r="M599" s="80"/>
      <c r="N599" s="80"/>
      <c r="O599" s="80"/>
      <c r="P599" s="80"/>
      <c r="Q599" s="80"/>
      <c r="R599" s="80"/>
      <c r="S599" s="80"/>
      <c r="T599" s="80"/>
      <c r="U599" s="80"/>
      <c r="V599" s="80"/>
      <c r="W599" s="80"/>
      <c r="X599" s="80"/>
      <c r="Y599" s="80"/>
      <c r="Z599" s="80"/>
    </row>
    <row r="600" spans="1:26" ht="15.75" customHeight="1">
      <c r="A600" s="92"/>
      <c r="B600" s="92"/>
      <c r="C600" s="92"/>
      <c r="D600" s="92"/>
      <c r="E600" s="92"/>
      <c r="F600" s="92"/>
      <c r="G600" s="80"/>
      <c r="H600" s="80"/>
      <c r="I600" s="80"/>
      <c r="J600" s="80"/>
      <c r="K600" s="80"/>
      <c r="L600" s="80"/>
      <c r="M600" s="80"/>
      <c r="N600" s="80"/>
      <c r="O600" s="80"/>
      <c r="P600" s="80"/>
      <c r="Q600" s="80"/>
      <c r="R600" s="80"/>
      <c r="S600" s="80"/>
      <c r="T600" s="80"/>
      <c r="U600" s="80"/>
      <c r="V600" s="80"/>
      <c r="W600" s="80"/>
      <c r="X600" s="80"/>
      <c r="Y600" s="80"/>
      <c r="Z600" s="80"/>
    </row>
    <row r="601" spans="1:26" ht="15.75" customHeight="1">
      <c r="A601" s="92"/>
      <c r="B601" s="92"/>
      <c r="C601" s="92"/>
      <c r="D601" s="92"/>
      <c r="E601" s="92"/>
      <c r="F601" s="92"/>
      <c r="G601" s="80"/>
      <c r="H601" s="80"/>
      <c r="I601" s="80"/>
      <c r="J601" s="80"/>
      <c r="K601" s="80"/>
      <c r="L601" s="80"/>
      <c r="M601" s="80"/>
      <c r="N601" s="80"/>
      <c r="O601" s="80"/>
      <c r="P601" s="80"/>
      <c r="Q601" s="80"/>
      <c r="R601" s="80"/>
      <c r="S601" s="80"/>
      <c r="T601" s="80"/>
      <c r="U601" s="80"/>
      <c r="V601" s="80"/>
      <c r="W601" s="80"/>
      <c r="X601" s="80"/>
      <c r="Y601" s="80"/>
      <c r="Z601" s="80"/>
    </row>
    <row r="602" spans="1:26" ht="15.75" customHeight="1">
      <c r="A602" s="92"/>
      <c r="B602" s="92"/>
      <c r="C602" s="92"/>
      <c r="D602" s="92"/>
      <c r="E602" s="92"/>
      <c r="F602" s="92"/>
      <c r="G602" s="80"/>
      <c r="H602" s="80"/>
      <c r="I602" s="80"/>
      <c r="J602" s="80"/>
      <c r="K602" s="80"/>
      <c r="L602" s="80"/>
      <c r="M602" s="80"/>
      <c r="N602" s="80"/>
      <c r="O602" s="80"/>
      <c r="P602" s="80"/>
      <c r="Q602" s="80"/>
      <c r="R602" s="80"/>
      <c r="S602" s="80"/>
      <c r="T602" s="80"/>
      <c r="U602" s="80"/>
      <c r="V602" s="80"/>
      <c r="W602" s="80"/>
      <c r="X602" s="80"/>
      <c r="Y602" s="80"/>
      <c r="Z602" s="80"/>
    </row>
    <row r="603" spans="1:26" ht="15.75" customHeight="1">
      <c r="A603" s="92"/>
      <c r="B603" s="92"/>
      <c r="C603" s="92"/>
      <c r="D603" s="92"/>
      <c r="E603" s="92"/>
      <c r="F603" s="92"/>
      <c r="G603" s="80"/>
      <c r="H603" s="80"/>
      <c r="I603" s="80"/>
      <c r="J603" s="80"/>
      <c r="K603" s="80"/>
      <c r="L603" s="80"/>
      <c r="M603" s="80"/>
      <c r="N603" s="80"/>
      <c r="O603" s="80"/>
      <c r="P603" s="80"/>
      <c r="Q603" s="80"/>
      <c r="R603" s="80"/>
      <c r="S603" s="80"/>
      <c r="T603" s="80"/>
      <c r="U603" s="80"/>
      <c r="V603" s="80"/>
      <c r="W603" s="80"/>
      <c r="X603" s="80"/>
      <c r="Y603" s="80"/>
      <c r="Z603" s="80"/>
    </row>
    <row r="604" spans="1:26" ht="15.75" customHeight="1">
      <c r="A604" s="92"/>
      <c r="B604" s="92"/>
      <c r="C604" s="92"/>
      <c r="D604" s="92"/>
      <c r="E604" s="92"/>
      <c r="F604" s="92"/>
      <c r="G604" s="80"/>
      <c r="H604" s="80"/>
      <c r="I604" s="80"/>
      <c r="J604" s="80"/>
      <c r="K604" s="80"/>
      <c r="L604" s="80"/>
      <c r="M604" s="80"/>
      <c r="N604" s="80"/>
      <c r="O604" s="80"/>
      <c r="P604" s="80"/>
      <c r="Q604" s="80"/>
      <c r="R604" s="80"/>
      <c r="S604" s="80"/>
      <c r="T604" s="80"/>
      <c r="U604" s="80"/>
      <c r="V604" s="80"/>
      <c r="W604" s="80"/>
      <c r="X604" s="80"/>
      <c r="Y604" s="80"/>
      <c r="Z604" s="80"/>
    </row>
    <row r="605" spans="1:26" ht="15.75" customHeight="1">
      <c r="A605" s="92"/>
      <c r="B605" s="92"/>
      <c r="C605" s="92"/>
      <c r="D605" s="92"/>
      <c r="E605" s="92"/>
      <c r="F605" s="92"/>
      <c r="G605" s="80"/>
      <c r="H605" s="80"/>
      <c r="I605" s="80"/>
      <c r="J605" s="80"/>
      <c r="K605" s="80"/>
      <c r="L605" s="80"/>
      <c r="M605" s="80"/>
      <c r="N605" s="80"/>
      <c r="O605" s="80"/>
      <c r="P605" s="80"/>
      <c r="Q605" s="80"/>
      <c r="R605" s="80"/>
      <c r="S605" s="80"/>
      <c r="T605" s="80"/>
      <c r="U605" s="80"/>
      <c r="V605" s="80"/>
      <c r="W605" s="80"/>
      <c r="X605" s="80"/>
      <c r="Y605" s="80"/>
      <c r="Z605" s="80"/>
    </row>
    <row r="606" spans="1:26" ht="15.75" customHeight="1">
      <c r="A606" s="92"/>
      <c r="B606" s="92"/>
      <c r="C606" s="92"/>
      <c r="D606" s="92"/>
      <c r="E606" s="92"/>
      <c r="F606" s="92"/>
      <c r="G606" s="80"/>
      <c r="H606" s="80"/>
      <c r="I606" s="80"/>
      <c r="J606" s="80"/>
      <c r="K606" s="80"/>
      <c r="L606" s="80"/>
      <c r="M606" s="80"/>
      <c r="N606" s="80"/>
      <c r="O606" s="80"/>
      <c r="P606" s="80"/>
      <c r="Q606" s="80"/>
      <c r="R606" s="80"/>
      <c r="S606" s="80"/>
      <c r="T606" s="80"/>
      <c r="U606" s="80"/>
      <c r="V606" s="80"/>
      <c r="W606" s="80"/>
      <c r="X606" s="80"/>
      <c r="Y606" s="80"/>
      <c r="Z606" s="80"/>
    </row>
    <row r="607" spans="1:26" ht="15.75" customHeight="1">
      <c r="A607" s="92"/>
      <c r="B607" s="92"/>
      <c r="C607" s="92"/>
      <c r="D607" s="92"/>
      <c r="E607" s="92"/>
      <c r="F607" s="92"/>
      <c r="G607" s="80"/>
      <c r="H607" s="80"/>
      <c r="I607" s="80"/>
      <c r="J607" s="80"/>
      <c r="K607" s="80"/>
      <c r="L607" s="80"/>
      <c r="M607" s="80"/>
      <c r="N607" s="80"/>
      <c r="O607" s="80"/>
      <c r="P607" s="80"/>
      <c r="Q607" s="80"/>
      <c r="R607" s="80"/>
      <c r="S607" s="80"/>
      <c r="T607" s="80"/>
      <c r="U607" s="80"/>
      <c r="V607" s="80"/>
      <c r="W607" s="80"/>
      <c r="X607" s="80"/>
      <c r="Y607" s="80"/>
      <c r="Z607" s="80"/>
    </row>
    <row r="608" spans="1:26" ht="15.75" customHeight="1">
      <c r="A608" s="92"/>
      <c r="B608" s="92"/>
      <c r="C608" s="92"/>
      <c r="D608" s="92"/>
      <c r="E608" s="92"/>
      <c r="F608" s="92"/>
      <c r="G608" s="80"/>
      <c r="H608" s="80"/>
      <c r="I608" s="80"/>
      <c r="J608" s="80"/>
      <c r="K608" s="80"/>
      <c r="L608" s="80"/>
      <c r="M608" s="80"/>
      <c r="N608" s="80"/>
      <c r="O608" s="80"/>
      <c r="P608" s="80"/>
      <c r="Q608" s="80"/>
      <c r="R608" s="80"/>
      <c r="S608" s="80"/>
      <c r="T608" s="80"/>
      <c r="U608" s="80"/>
      <c r="V608" s="80"/>
      <c r="W608" s="80"/>
      <c r="X608" s="80"/>
      <c r="Y608" s="80"/>
      <c r="Z608" s="80"/>
    </row>
    <row r="609" spans="1:26" ht="15.75" customHeight="1">
      <c r="A609" s="92"/>
      <c r="B609" s="92"/>
      <c r="C609" s="92"/>
      <c r="D609" s="92"/>
      <c r="E609" s="92"/>
      <c r="F609" s="92"/>
      <c r="G609" s="80"/>
      <c r="H609" s="80"/>
      <c r="I609" s="80"/>
      <c r="J609" s="80"/>
      <c r="K609" s="80"/>
      <c r="L609" s="80"/>
      <c r="M609" s="80"/>
      <c r="N609" s="80"/>
      <c r="O609" s="80"/>
      <c r="P609" s="80"/>
      <c r="Q609" s="80"/>
      <c r="R609" s="80"/>
      <c r="S609" s="80"/>
      <c r="T609" s="80"/>
      <c r="U609" s="80"/>
      <c r="V609" s="80"/>
      <c r="W609" s="80"/>
      <c r="X609" s="80"/>
      <c r="Y609" s="80"/>
      <c r="Z609" s="80"/>
    </row>
    <row r="610" spans="1:26" ht="15.75" customHeight="1">
      <c r="A610" s="92"/>
      <c r="B610" s="92"/>
      <c r="C610" s="92"/>
      <c r="D610" s="92"/>
      <c r="E610" s="92"/>
      <c r="F610" s="92"/>
      <c r="G610" s="80"/>
      <c r="H610" s="80"/>
      <c r="I610" s="80"/>
      <c r="J610" s="80"/>
      <c r="K610" s="80"/>
      <c r="L610" s="80"/>
      <c r="M610" s="80"/>
      <c r="N610" s="80"/>
      <c r="O610" s="80"/>
      <c r="P610" s="80"/>
      <c r="Q610" s="80"/>
      <c r="R610" s="80"/>
      <c r="S610" s="80"/>
      <c r="T610" s="80"/>
      <c r="U610" s="80"/>
      <c r="V610" s="80"/>
      <c r="W610" s="80"/>
      <c r="X610" s="80"/>
      <c r="Y610" s="80"/>
      <c r="Z610" s="80"/>
    </row>
    <row r="611" spans="1:26" ht="15.75" customHeight="1">
      <c r="A611" s="92"/>
      <c r="B611" s="92"/>
      <c r="C611" s="92"/>
      <c r="D611" s="92"/>
      <c r="E611" s="92"/>
      <c r="F611" s="92"/>
      <c r="G611" s="80"/>
      <c r="H611" s="80"/>
      <c r="I611" s="80"/>
      <c r="J611" s="80"/>
      <c r="K611" s="80"/>
      <c r="L611" s="80"/>
      <c r="M611" s="80"/>
      <c r="N611" s="80"/>
      <c r="O611" s="80"/>
      <c r="P611" s="80"/>
      <c r="Q611" s="80"/>
      <c r="R611" s="80"/>
      <c r="S611" s="80"/>
      <c r="T611" s="80"/>
      <c r="U611" s="80"/>
      <c r="V611" s="80"/>
      <c r="W611" s="80"/>
      <c r="X611" s="80"/>
      <c r="Y611" s="80"/>
      <c r="Z611" s="80"/>
    </row>
    <row r="612" spans="1:26" ht="15.75" customHeight="1">
      <c r="A612" s="92"/>
      <c r="B612" s="92"/>
      <c r="C612" s="92"/>
      <c r="D612" s="92"/>
      <c r="E612" s="92"/>
      <c r="F612" s="92"/>
      <c r="G612" s="80"/>
      <c r="H612" s="80"/>
      <c r="I612" s="80"/>
      <c r="J612" s="80"/>
      <c r="K612" s="80"/>
      <c r="L612" s="80"/>
      <c r="M612" s="80"/>
      <c r="N612" s="80"/>
      <c r="O612" s="80"/>
      <c r="P612" s="80"/>
      <c r="Q612" s="80"/>
      <c r="R612" s="80"/>
      <c r="S612" s="80"/>
      <c r="T612" s="80"/>
      <c r="U612" s="80"/>
      <c r="V612" s="80"/>
      <c r="W612" s="80"/>
      <c r="X612" s="80"/>
      <c r="Y612" s="80"/>
      <c r="Z612" s="80"/>
    </row>
    <row r="613" spans="1:26" ht="15.75" customHeight="1">
      <c r="A613" s="92"/>
      <c r="B613" s="92"/>
      <c r="C613" s="92"/>
      <c r="D613" s="92"/>
      <c r="E613" s="92"/>
      <c r="F613" s="92"/>
      <c r="G613" s="80"/>
      <c r="H613" s="80"/>
      <c r="I613" s="80"/>
      <c r="J613" s="80"/>
      <c r="K613" s="80"/>
      <c r="L613" s="80"/>
      <c r="M613" s="80"/>
      <c r="N613" s="80"/>
      <c r="O613" s="80"/>
      <c r="P613" s="80"/>
      <c r="Q613" s="80"/>
      <c r="R613" s="80"/>
      <c r="S613" s="80"/>
      <c r="T613" s="80"/>
      <c r="U613" s="80"/>
      <c r="V613" s="80"/>
      <c r="W613" s="80"/>
      <c r="X613" s="80"/>
      <c r="Y613" s="80"/>
      <c r="Z613" s="80"/>
    </row>
    <row r="614" spans="1:26" ht="15.75" customHeight="1">
      <c r="A614" s="92"/>
      <c r="B614" s="92"/>
      <c r="C614" s="92"/>
      <c r="D614" s="92"/>
      <c r="E614" s="92"/>
      <c r="F614" s="92"/>
      <c r="G614" s="80"/>
      <c r="H614" s="80"/>
      <c r="I614" s="80"/>
      <c r="J614" s="80"/>
      <c r="K614" s="80"/>
      <c r="L614" s="80"/>
      <c r="M614" s="80"/>
      <c r="N614" s="80"/>
      <c r="O614" s="80"/>
      <c r="P614" s="80"/>
      <c r="Q614" s="80"/>
      <c r="R614" s="80"/>
      <c r="S614" s="80"/>
      <c r="T614" s="80"/>
      <c r="U614" s="80"/>
      <c r="V614" s="80"/>
      <c r="W614" s="80"/>
      <c r="X614" s="80"/>
      <c r="Y614" s="80"/>
      <c r="Z614" s="80"/>
    </row>
    <row r="615" spans="1:26" ht="15.75" customHeight="1">
      <c r="A615" s="92"/>
      <c r="B615" s="92"/>
      <c r="C615" s="92"/>
      <c r="D615" s="92"/>
      <c r="E615" s="92"/>
      <c r="F615" s="92"/>
      <c r="G615" s="80"/>
      <c r="H615" s="80"/>
      <c r="I615" s="80"/>
      <c r="J615" s="80"/>
      <c r="K615" s="80"/>
      <c r="L615" s="80"/>
      <c r="M615" s="80"/>
      <c r="N615" s="80"/>
      <c r="O615" s="80"/>
      <c r="P615" s="80"/>
      <c r="Q615" s="80"/>
      <c r="R615" s="80"/>
      <c r="S615" s="80"/>
      <c r="T615" s="80"/>
      <c r="U615" s="80"/>
      <c r="V615" s="80"/>
      <c r="W615" s="80"/>
      <c r="X615" s="80"/>
      <c r="Y615" s="80"/>
      <c r="Z615" s="80"/>
    </row>
    <row r="616" spans="1:26" ht="15.75" customHeight="1">
      <c r="A616" s="92"/>
      <c r="B616" s="92"/>
      <c r="C616" s="92"/>
      <c r="D616" s="92"/>
      <c r="E616" s="92"/>
      <c r="F616" s="92"/>
      <c r="G616" s="80"/>
      <c r="H616" s="80"/>
      <c r="I616" s="80"/>
      <c r="J616" s="80"/>
      <c r="K616" s="80"/>
      <c r="L616" s="80"/>
      <c r="M616" s="80"/>
      <c r="N616" s="80"/>
      <c r="O616" s="80"/>
      <c r="P616" s="80"/>
      <c r="Q616" s="80"/>
      <c r="R616" s="80"/>
      <c r="S616" s="80"/>
      <c r="T616" s="80"/>
      <c r="U616" s="80"/>
      <c r="V616" s="80"/>
      <c r="W616" s="80"/>
      <c r="X616" s="80"/>
      <c r="Y616" s="80"/>
      <c r="Z616" s="80"/>
    </row>
    <row r="617" spans="1:26" ht="15.75" customHeight="1">
      <c r="A617" s="92"/>
      <c r="B617" s="92"/>
      <c r="C617" s="92"/>
      <c r="D617" s="92"/>
      <c r="E617" s="92"/>
      <c r="F617" s="92"/>
      <c r="G617" s="80"/>
      <c r="H617" s="80"/>
      <c r="I617" s="80"/>
      <c r="J617" s="80"/>
      <c r="K617" s="80"/>
      <c r="L617" s="80"/>
      <c r="M617" s="80"/>
      <c r="N617" s="80"/>
      <c r="O617" s="80"/>
      <c r="P617" s="80"/>
      <c r="Q617" s="80"/>
      <c r="R617" s="80"/>
      <c r="S617" s="80"/>
      <c r="T617" s="80"/>
      <c r="U617" s="80"/>
      <c r="V617" s="80"/>
      <c r="W617" s="80"/>
      <c r="X617" s="80"/>
      <c r="Y617" s="80"/>
      <c r="Z617" s="80"/>
    </row>
    <row r="618" spans="1:26" ht="15.75" customHeight="1">
      <c r="A618" s="92"/>
      <c r="B618" s="92"/>
      <c r="C618" s="92"/>
      <c r="D618" s="92"/>
      <c r="E618" s="92"/>
      <c r="F618" s="92"/>
      <c r="G618" s="80"/>
      <c r="H618" s="80"/>
      <c r="I618" s="80"/>
      <c r="J618" s="80"/>
      <c r="K618" s="80"/>
      <c r="L618" s="80"/>
      <c r="M618" s="80"/>
      <c r="N618" s="80"/>
      <c r="O618" s="80"/>
      <c r="P618" s="80"/>
      <c r="Q618" s="80"/>
      <c r="R618" s="80"/>
      <c r="S618" s="80"/>
      <c r="T618" s="80"/>
      <c r="U618" s="80"/>
      <c r="V618" s="80"/>
      <c r="W618" s="80"/>
      <c r="X618" s="80"/>
      <c r="Y618" s="80"/>
      <c r="Z618" s="80"/>
    </row>
    <row r="619" spans="1:26" ht="15.75" customHeight="1">
      <c r="A619" s="92"/>
      <c r="B619" s="92"/>
      <c r="C619" s="92"/>
      <c r="D619" s="92"/>
      <c r="E619" s="92"/>
      <c r="F619" s="92"/>
      <c r="G619" s="80"/>
      <c r="H619" s="80"/>
      <c r="I619" s="80"/>
      <c r="J619" s="80"/>
      <c r="K619" s="80"/>
      <c r="L619" s="80"/>
      <c r="M619" s="80"/>
      <c r="N619" s="80"/>
      <c r="O619" s="80"/>
      <c r="P619" s="80"/>
      <c r="Q619" s="80"/>
      <c r="R619" s="80"/>
      <c r="S619" s="80"/>
      <c r="T619" s="80"/>
      <c r="U619" s="80"/>
      <c r="V619" s="80"/>
      <c r="W619" s="80"/>
      <c r="X619" s="80"/>
      <c r="Y619" s="80"/>
      <c r="Z619" s="80"/>
    </row>
    <row r="620" spans="1:26" ht="15.75" customHeight="1">
      <c r="A620" s="92"/>
      <c r="B620" s="92"/>
      <c r="C620" s="92"/>
      <c r="D620" s="92"/>
      <c r="E620" s="92"/>
      <c r="F620" s="92"/>
      <c r="G620" s="80"/>
      <c r="H620" s="80"/>
      <c r="I620" s="80"/>
      <c r="J620" s="80"/>
      <c r="K620" s="80"/>
      <c r="L620" s="80"/>
      <c r="M620" s="80"/>
      <c r="N620" s="80"/>
      <c r="O620" s="80"/>
      <c r="P620" s="80"/>
      <c r="Q620" s="80"/>
      <c r="R620" s="80"/>
      <c r="S620" s="80"/>
      <c r="T620" s="80"/>
      <c r="U620" s="80"/>
      <c r="V620" s="80"/>
      <c r="W620" s="80"/>
      <c r="X620" s="80"/>
      <c r="Y620" s="80"/>
      <c r="Z620" s="80"/>
    </row>
    <row r="621" spans="1:26" ht="15.75" customHeight="1">
      <c r="A621" s="92"/>
      <c r="B621" s="92"/>
      <c r="C621" s="92"/>
      <c r="D621" s="92"/>
      <c r="E621" s="92"/>
      <c r="F621" s="92"/>
      <c r="G621" s="80"/>
      <c r="H621" s="80"/>
      <c r="I621" s="80"/>
      <c r="J621" s="80"/>
      <c r="K621" s="80"/>
      <c r="L621" s="80"/>
      <c r="M621" s="80"/>
      <c r="N621" s="80"/>
      <c r="O621" s="80"/>
      <c r="P621" s="80"/>
      <c r="Q621" s="80"/>
      <c r="R621" s="80"/>
      <c r="S621" s="80"/>
      <c r="T621" s="80"/>
      <c r="U621" s="80"/>
      <c r="V621" s="80"/>
      <c r="W621" s="80"/>
      <c r="X621" s="80"/>
      <c r="Y621" s="80"/>
      <c r="Z621" s="80"/>
    </row>
    <row r="622" spans="1:26" ht="15.75" customHeight="1">
      <c r="A622" s="92"/>
      <c r="B622" s="92"/>
      <c r="C622" s="92"/>
      <c r="D622" s="92"/>
      <c r="E622" s="92"/>
      <c r="F622" s="92"/>
      <c r="G622" s="80"/>
      <c r="H622" s="80"/>
      <c r="I622" s="80"/>
      <c r="J622" s="80"/>
      <c r="K622" s="80"/>
      <c r="L622" s="80"/>
      <c r="M622" s="80"/>
      <c r="N622" s="80"/>
      <c r="O622" s="80"/>
      <c r="P622" s="80"/>
      <c r="Q622" s="80"/>
      <c r="R622" s="80"/>
      <c r="S622" s="80"/>
      <c r="T622" s="80"/>
      <c r="U622" s="80"/>
      <c r="V622" s="80"/>
      <c r="W622" s="80"/>
      <c r="X622" s="80"/>
      <c r="Y622" s="80"/>
      <c r="Z622" s="80"/>
    </row>
    <row r="623" spans="1:26" ht="15.75" customHeight="1">
      <c r="A623" s="92"/>
      <c r="B623" s="92"/>
      <c r="C623" s="92"/>
      <c r="D623" s="92"/>
      <c r="E623" s="92"/>
      <c r="F623" s="92"/>
      <c r="G623" s="80"/>
      <c r="H623" s="80"/>
      <c r="I623" s="80"/>
      <c r="J623" s="80"/>
      <c r="K623" s="80"/>
      <c r="L623" s="80"/>
      <c r="M623" s="80"/>
      <c r="N623" s="80"/>
      <c r="O623" s="80"/>
      <c r="P623" s="80"/>
      <c r="Q623" s="80"/>
      <c r="R623" s="80"/>
      <c r="S623" s="80"/>
      <c r="T623" s="80"/>
      <c r="U623" s="80"/>
      <c r="V623" s="80"/>
      <c r="W623" s="80"/>
      <c r="X623" s="80"/>
      <c r="Y623" s="80"/>
      <c r="Z623" s="80"/>
    </row>
    <row r="624" spans="1:26" ht="15.75" customHeight="1">
      <c r="A624" s="92"/>
      <c r="B624" s="92"/>
      <c r="C624" s="92"/>
      <c r="D624" s="92"/>
      <c r="E624" s="92"/>
      <c r="F624" s="92"/>
      <c r="G624" s="80"/>
      <c r="H624" s="80"/>
      <c r="I624" s="80"/>
      <c r="J624" s="80"/>
      <c r="K624" s="80"/>
      <c r="L624" s="80"/>
      <c r="M624" s="80"/>
      <c r="N624" s="80"/>
      <c r="O624" s="80"/>
      <c r="P624" s="80"/>
      <c r="Q624" s="80"/>
      <c r="R624" s="80"/>
      <c r="S624" s="80"/>
      <c r="T624" s="80"/>
      <c r="U624" s="80"/>
      <c r="V624" s="80"/>
      <c r="W624" s="80"/>
      <c r="X624" s="80"/>
      <c r="Y624" s="80"/>
      <c r="Z624" s="80"/>
    </row>
    <row r="625" spans="1:26" ht="15.75" customHeight="1">
      <c r="A625" s="92"/>
      <c r="B625" s="92"/>
      <c r="C625" s="92"/>
      <c r="D625" s="92"/>
      <c r="E625" s="92"/>
      <c r="F625" s="92"/>
      <c r="G625" s="80"/>
      <c r="H625" s="80"/>
      <c r="I625" s="80"/>
      <c r="J625" s="80"/>
      <c r="K625" s="80"/>
      <c r="L625" s="80"/>
      <c r="M625" s="80"/>
      <c r="N625" s="80"/>
      <c r="O625" s="80"/>
      <c r="P625" s="80"/>
      <c r="Q625" s="80"/>
      <c r="R625" s="80"/>
      <c r="S625" s="80"/>
      <c r="T625" s="80"/>
      <c r="U625" s="80"/>
      <c r="V625" s="80"/>
      <c r="W625" s="80"/>
      <c r="X625" s="80"/>
      <c r="Y625" s="80"/>
      <c r="Z625" s="80"/>
    </row>
    <row r="626" spans="1:26" ht="15.75" customHeight="1">
      <c r="A626" s="92"/>
      <c r="B626" s="92"/>
      <c r="C626" s="92"/>
      <c r="D626" s="92"/>
      <c r="E626" s="92"/>
      <c r="F626" s="92"/>
      <c r="G626" s="80"/>
      <c r="H626" s="80"/>
      <c r="I626" s="80"/>
      <c r="J626" s="80"/>
      <c r="K626" s="80"/>
      <c r="L626" s="80"/>
      <c r="M626" s="80"/>
      <c r="N626" s="80"/>
      <c r="O626" s="80"/>
      <c r="P626" s="80"/>
      <c r="Q626" s="80"/>
      <c r="R626" s="80"/>
      <c r="S626" s="80"/>
      <c r="T626" s="80"/>
      <c r="U626" s="80"/>
      <c r="V626" s="80"/>
      <c r="W626" s="80"/>
      <c r="X626" s="80"/>
      <c r="Y626" s="80"/>
      <c r="Z626" s="80"/>
    </row>
    <row r="627" spans="1:26" ht="15.75" customHeight="1">
      <c r="A627" s="92"/>
      <c r="B627" s="92"/>
      <c r="C627" s="92"/>
      <c r="D627" s="92"/>
      <c r="E627" s="92"/>
      <c r="F627" s="92"/>
      <c r="G627" s="80"/>
      <c r="H627" s="80"/>
      <c r="I627" s="80"/>
      <c r="J627" s="80"/>
      <c r="K627" s="80"/>
      <c r="L627" s="80"/>
      <c r="M627" s="80"/>
      <c r="N627" s="80"/>
      <c r="O627" s="80"/>
      <c r="P627" s="80"/>
      <c r="Q627" s="80"/>
      <c r="R627" s="80"/>
      <c r="S627" s="80"/>
      <c r="T627" s="80"/>
      <c r="U627" s="80"/>
      <c r="V627" s="80"/>
      <c r="W627" s="80"/>
      <c r="X627" s="80"/>
      <c r="Y627" s="80"/>
      <c r="Z627" s="80"/>
    </row>
    <row r="628" spans="1:26" ht="15.75" customHeight="1">
      <c r="A628" s="92"/>
      <c r="B628" s="92"/>
      <c r="C628" s="92"/>
      <c r="D628" s="92"/>
      <c r="E628" s="92"/>
      <c r="F628" s="92"/>
      <c r="G628" s="80"/>
      <c r="H628" s="80"/>
      <c r="I628" s="80"/>
      <c r="J628" s="80"/>
      <c r="K628" s="80"/>
      <c r="L628" s="80"/>
      <c r="M628" s="80"/>
      <c r="N628" s="80"/>
      <c r="O628" s="80"/>
      <c r="P628" s="80"/>
      <c r="Q628" s="80"/>
      <c r="R628" s="80"/>
      <c r="S628" s="80"/>
      <c r="T628" s="80"/>
      <c r="U628" s="80"/>
      <c r="V628" s="80"/>
      <c r="W628" s="80"/>
      <c r="X628" s="80"/>
      <c r="Y628" s="80"/>
      <c r="Z628" s="80"/>
    </row>
    <row r="629" spans="1:26" ht="15.75" customHeight="1">
      <c r="A629" s="92"/>
      <c r="B629" s="92"/>
      <c r="C629" s="92"/>
      <c r="D629" s="92"/>
      <c r="E629" s="92"/>
      <c r="F629" s="92"/>
      <c r="G629" s="80"/>
      <c r="H629" s="80"/>
      <c r="I629" s="80"/>
      <c r="J629" s="80"/>
      <c r="K629" s="80"/>
      <c r="L629" s="80"/>
      <c r="M629" s="80"/>
      <c r="N629" s="80"/>
      <c r="O629" s="80"/>
      <c r="P629" s="80"/>
      <c r="Q629" s="80"/>
      <c r="R629" s="80"/>
      <c r="S629" s="80"/>
      <c r="T629" s="80"/>
      <c r="U629" s="80"/>
      <c r="V629" s="80"/>
      <c r="W629" s="80"/>
      <c r="X629" s="80"/>
      <c r="Y629" s="80"/>
      <c r="Z629" s="80"/>
    </row>
    <row r="630" spans="1:26" ht="15.75" customHeight="1">
      <c r="A630" s="92"/>
      <c r="B630" s="92"/>
      <c r="C630" s="92"/>
      <c r="D630" s="92"/>
      <c r="E630" s="92"/>
      <c r="F630" s="92"/>
      <c r="G630" s="80"/>
      <c r="H630" s="80"/>
      <c r="I630" s="80"/>
      <c r="J630" s="80"/>
      <c r="K630" s="80"/>
      <c r="L630" s="80"/>
      <c r="M630" s="80"/>
      <c r="N630" s="80"/>
      <c r="O630" s="80"/>
      <c r="P630" s="80"/>
      <c r="Q630" s="80"/>
      <c r="R630" s="80"/>
      <c r="S630" s="80"/>
      <c r="T630" s="80"/>
      <c r="U630" s="80"/>
      <c r="V630" s="80"/>
      <c r="W630" s="80"/>
      <c r="X630" s="80"/>
      <c r="Y630" s="80"/>
      <c r="Z630" s="80"/>
    </row>
    <row r="631" spans="1:26" ht="15.75" customHeight="1">
      <c r="A631" s="92"/>
      <c r="B631" s="92"/>
      <c r="C631" s="92"/>
      <c r="D631" s="92"/>
      <c r="E631" s="92"/>
      <c r="F631" s="92"/>
      <c r="G631" s="80"/>
      <c r="H631" s="80"/>
      <c r="I631" s="80"/>
      <c r="J631" s="80"/>
      <c r="K631" s="80"/>
      <c r="L631" s="80"/>
      <c r="M631" s="80"/>
      <c r="N631" s="80"/>
      <c r="O631" s="80"/>
      <c r="P631" s="80"/>
      <c r="Q631" s="80"/>
      <c r="R631" s="80"/>
      <c r="S631" s="80"/>
      <c r="T631" s="80"/>
      <c r="U631" s="80"/>
      <c r="V631" s="80"/>
      <c r="W631" s="80"/>
      <c r="X631" s="80"/>
      <c r="Y631" s="80"/>
      <c r="Z631" s="80"/>
    </row>
    <row r="632" spans="1:26" ht="15.75" customHeight="1">
      <c r="A632" s="92"/>
      <c r="B632" s="92"/>
      <c r="C632" s="92"/>
      <c r="D632" s="92"/>
      <c r="E632" s="92"/>
      <c r="F632" s="92"/>
      <c r="G632" s="80"/>
      <c r="H632" s="80"/>
      <c r="I632" s="80"/>
      <c r="J632" s="80"/>
      <c r="K632" s="80"/>
      <c r="L632" s="80"/>
      <c r="M632" s="80"/>
      <c r="N632" s="80"/>
      <c r="O632" s="80"/>
      <c r="P632" s="80"/>
      <c r="Q632" s="80"/>
      <c r="R632" s="80"/>
      <c r="S632" s="80"/>
      <c r="T632" s="80"/>
      <c r="U632" s="80"/>
      <c r="V632" s="80"/>
      <c r="W632" s="80"/>
      <c r="X632" s="80"/>
      <c r="Y632" s="80"/>
      <c r="Z632" s="80"/>
    </row>
    <row r="633" spans="1:26" ht="15.75" customHeight="1">
      <c r="A633" s="92"/>
      <c r="B633" s="92"/>
      <c r="C633" s="92"/>
      <c r="D633" s="92"/>
      <c r="E633" s="92"/>
      <c r="F633" s="92"/>
      <c r="G633" s="80"/>
      <c r="H633" s="80"/>
      <c r="I633" s="80"/>
      <c r="J633" s="80"/>
      <c r="K633" s="80"/>
      <c r="L633" s="80"/>
      <c r="M633" s="80"/>
      <c r="N633" s="80"/>
      <c r="O633" s="80"/>
      <c r="P633" s="80"/>
      <c r="Q633" s="80"/>
      <c r="R633" s="80"/>
      <c r="S633" s="80"/>
      <c r="T633" s="80"/>
      <c r="U633" s="80"/>
      <c r="V633" s="80"/>
      <c r="W633" s="80"/>
      <c r="X633" s="80"/>
      <c r="Y633" s="80"/>
      <c r="Z633" s="80"/>
    </row>
    <row r="634" spans="1:26" ht="15.75" customHeight="1">
      <c r="A634" s="92"/>
      <c r="B634" s="92"/>
      <c r="C634" s="92"/>
      <c r="D634" s="92"/>
      <c r="E634" s="92"/>
      <c r="F634" s="92"/>
      <c r="G634" s="80"/>
      <c r="H634" s="80"/>
      <c r="I634" s="80"/>
      <c r="J634" s="80"/>
      <c r="K634" s="80"/>
      <c r="L634" s="80"/>
      <c r="M634" s="80"/>
      <c r="N634" s="80"/>
      <c r="O634" s="80"/>
      <c r="P634" s="80"/>
      <c r="Q634" s="80"/>
      <c r="R634" s="80"/>
      <c r="S634" s="80"/>
      <c r="T634" s="80"/>
      <c r="U634" s="80"/>
      <c r="V634" s="80"/>
      <c r="W634" s="80"/>
      <c r="X634" s="80"/>
      <c r="Y634" s="80"/>
      <c r="Z634" s="80"/>
    </row>
    <row r="635" spans="1:26" ht="15.75" customHeight="1">
      <c r="A635" s="92"/>
      <c r="B635" s="92"/>
      <c r="C635" s="92"/>
      <c r="D635" s="92"/>
      <c r="E635" s="92"/>
      <c r="F635" s="92"/>
      <c r="G635" s="80"/>
      <c r="H635" s="80"/>
      <c r="I635" s="80"/>
      <c r="J635" s="80"/>
      <c r="K635" s="80"/>
      <c r="L635" s="80"/>
      <c r="M635" s="80"/>
      <c r="N635" s="80"/>
      <c r="O635" s="80"/>
      <c r="P635" s="80"/>
      <c r="Q635" s="80"/>
      <c r="R635" s="80"/>
      <c r="S635" s="80"/>
      <c r="T635" s="80"/>
      <c r="U635" s="80"/>
      <c r="V635" s="80"/>
      <c r="W635" s="80"/>
      <c r="X635" s="80"/>
      <c r="Y635" s="80"/>
      <c r="Z635" s="80"/>
    </row>
    <row r="636" spans="1:26" ht="15.75" customHeight="1">
      <c r="A636" s="92"/>
      <c r="B636" s="92"/>
      <c r="C636" s="92"/>
      <c r="D636" s="92"/>
      <c r="E636" s="92"/>
      <c r="F636" s="92"/>
      <c r="G636" s="80"/>
      <c r="H636" s="80"/>
      <c r="I636" s="80"/>
      <c r="J636" s="80"/>
      <c r="K636" s="80"/>
      <c r="L636" s="80"/>
      <c r="M636" s="80"/>
      <c r="N636" s="80"/>
      <c r="O636" s="80"/>
      <c r="P636" s="80"/>
      <c r="Q636" s="80"/>
      <c r="R636" s="80"/>
      <c r="S636" s="80"/>
      <c r="T636" s="80"/>
      <c r="U636" s="80"/>
      <c r="V636" s="80"/>
      <c r="W636" s="80"/>
      <c r="X636" s="80"/>
      <c r="Y636" s="80"/>
      <c r="Z636" s="80"/>
    </row>
    <row r="637" spans="1:26" ht="15.75" customHeight="1">
      <c r="A637" s="92"/>
      <c r="B637" s="92"/>
      <c r="C637" s="92"/>
      <c r="D637" s="92"/>
      <c r="E637" s="92"/>
      <c r="F637" s="92"/>
      <c r="G637" s="80"/>
      <c r="H637" s="80"/>
      <c r="I637" s="80"/>
      <c r="J637" s="80"/>
      <c r="K637" s="80"/>
      <c r="L637" s="80"/>
      <c r="M637" s="80"/>
      <c r="N637" s="80"/>
      <c r="O637" s="80"/>
      <c r="P637" s="80"/>
      <c r="Q637" s="80"/>
      <c r="R637" s="80"/>
      <c r="S637" s="80"/>
      <c r="T637" s="80"/>
      <c r="U637" s="80"/>
      <c r="V637" s="80"/>
      <c r="W637" s="80"/>
      <c r="X637" s="80"/>
      <c r="Y637" s="80"/>
      <c r="Z637" s="80"/>
    </row>
    <row r="638" spans="1:26" ht="15.75" customHeight="1">
      <c r="A638" s="92"/>
      <c r="B638" s="92"/>
      <c r="C638" s="92"/>
      <c r="D638" s="92"/>
      <c r="E638" s="92"/>
      <c r="F638" s="92"/>
      <c r="G638" s="80"/>
      <c r="H638" s="80"/>
      <c r="I638" s="80"/>
      <c r="J638" s="80"/>
      <c r="K638" s="80"/>
      <c r="L638" s="80"/>
      <c r="M638" s="80"/>
      <c r="N638" s="80"/>
      <c r="O638" s="80"/>
      <c r="P638" s="80"/>
      <c r="Q638" s="80"/>
      <c r="R638" s="80"/>
      <c r="S638" s="80"/>
      <c r="T638" s="80"/>
      <c r="U638" s="80"/>
      <c r="V638" s="80"/>
      <c r="W638" s="80"/>
      <c r="X638" s="80"/>
      <c r="Y638" s="80"/>
      <c r="Z638" s="80"/>
    </row>
    <row r="639" spans="1:26" ht="15.75" customHeight="1">
      <c r="A639" s="92"/>
      <c r="B639" s="92"/>
      <c r="C639" s="92"/>
      <c r="D639" s="92"/>
      <c r="E639" s="92"/>
      <c r="F639" s="92"/>
      <c r="G639" s="80"/>
      <c r="H639" s="80"/>
      <c r="I639" s="80"/>
      <c r="J639" s="80"/>
      <c r="K639" s="80"/>
      <c r="L639" s="80"/>
      <c r="M639" s="80"/>
      <c r="N639" s="80"/>
      <c r="O639" s="80"/>
      <c r="P639" s="80"/>
      <c r="Q639" s="80"/>
      <c r="R639" s="80"/>
      <c r="S639" s="80"/>
      <c r="T639" s="80"/>
      <c r="U639" s="80"/>
      <c r="V639" s="80"/>
      <c r="W639" s="80"/>
      <c r="X639" s="80"/>
      <c r="Y639" s="80"/>
      <c r="Z639" s="80"/>
    </row>
    <row r="640" spans="1:26" ht="15.75" customHeight="1">
      <c r="A640" s="92"/>
      <c r="B640" s="92"/>
      <c r="C640" s="92"/>
      <c r="D640" s="92"/>
      <c r="E640" s="92"/>
      <c r="F640" s="92"/>
      <c r="G640" s="80"/>
      <c r="H640" s="80"/>
      <c r="I640" s="80"/>
      <c r="J640" s="80"/>
      <c r="K640" s="80"/>
      <c r="L640" s="80"/>
      <c r="M640" s="80"/>
      <c r="N640" s="80"/>
      <c r="O640" s="80"/>
      <c r="P640" s="80"/>
      <c r="Q640" s="80"/>
      <c r="R640" s="80"/>
      <c r="S640" s="80"/>
      <c r="T640" s="80"/>
      <c r="U640" s="80"/>
      <c r="V640" s="80"/>
      <c r="W640" s="80"/>
      <c r="X640" s="80"/>
      <c r="Y640" s="80"/>
      <c r="Z640" s="80"/>
    </row>
    <row r="641" spans="1:26" ht="15.75" customHeight="1">
      <c r="A641" s="92"/>
      <c r="B641" s="92"/>
      <c r="C641" s="92"/>
      <c r="D641" s="92"/>
      <c r="E641" s="92"/>
      <c r="F641" s="92"/>
      <c r="G641" s="80"/>
      <c r="H641" s="80"/>
      <c r="I641" s="80"/>
      <c r="J641" s="80"/>
      <c r="K641" s="80"/>
      <c r="L641" s="80"/>
      <c r="M641" s="80"/>
      <c r="N641" s="80"/>
      <c r="O641" s="80"/>
      <c r="P641" s="80"/>
      <c r="Q641" s="80"/>
      <c r="R641" s="80"/>
      <c r="S641" s="80"/>
      <c r="T641" s="80"/>
      <c r="U641" s="80"/>
      <c r="V641" s="80"/>
      <c r="W641" s="80"/>
      <c r="X641" s="80"/>
      <c r="Y641" s="80"/>
      <c r="Z641" s="80"/>
    </row>
    <row r="642" spans="1:26" ht="15.75" customHeight="1">
      <c r="A642" s="92"/>
      <c r="B642" s="92"/>
      <c r="C642" s="92"/>
      <c r="D642" s="92"/>
      <c r="E642" s="92"/>
      <c r="F642" s="92"/>
      <c r="G642" s="80"/>
      <c r="H642" s="80"/>
      <c r="I642" s="80"/>
      <c r="J642" s="80"/>
      <c r="K642" s="80"/>
      <c r="L642" s="80"/>
      <c r="M642" s="80"/>
      <c r="N642" s="80"/>
      <c r="O642" s="80"/>
      <c r="P642" s="80"/>
      <c r="Q642" s="80"/>
      <c r="R642" s="80"/>
      <c r="S642" s="80"/>
      <c r="T642" s="80"/>
      <c r="U642" s="80"/>
      <c r="V642" s="80"/>
      <c r="W642" s="80"/>
      <c r="X642" s="80"/>
      <c r="Y642" s="80"/>
      <c r="Z642" s="80"/>
    </row>
    <row r="643" spans="1:26" ht="15.75" customHeight="1">
      <c r="A643" s="92"/>
      <c r="B643" s="92"/>
      <c r="C643" s="92"/>
      <c r="D643" s="92"/>
      <c r="E643" s="92"/>
      <c r="F643" s="92"/>
      <c r="G643" s="80"/>
      <c r="H643" s="80"/>
      <c r="I643" s="80"/>
      <c r="J643" s="80"/>
      <c r="K643" s="80"/>
      <c r="L643" s="80"/>
      <c r="M643" s="80"/>
      <c r="N643" s="80"/>
      <c r="O643" s="80"/>
      <c r="P643" s="80"/>
      <c r="Q643" s="80"/>
      <c r="R643" s="80"/>
      <c r="S643" s="80"/>
      <c r="T643" s="80"/>
      <c r="U643" s="80"/>
      <c r="V643" s="80"/>
      <c r="W643" s="80"/>
      <c r="X643" s="80"/>
      <c r="Y643" s="80"/>
      <c r="Z643" s="80"/>
    </row>
    <row r="644" spans="1:26" ht="15.75" customHeight="1">
      <c r="A644" s="92"/>
      <c r="B644" s="92"/>
      <c r="C644" s="92"/>
      <c r="D644" s="92"/>
      <c r="E644" s="92"/>
      <c r="F644" s="92"/>
      <c r="G644" s="80"/>
      <c r="H644" s="80"/>
      <c r="I644" s="80"/>
      <c r="J644" s="80"/>
      <c r="K644" s="80"/>
      <c r="L644" s="80"/>
      <c r="M644" s="80"/>
      <c r="N644" s="80"/>
      <c r="O644" s="80"/>
      <c r="P644" s="80"/>
      <c r="Q644" s="80"/>
      <c r="R644" s="80"/>
      <c r="S644" s="80"/>
      <c r="T644" s="80"/>
      <c r="U644" s="80"/>
      <c r="V644" s="80"/>
      <c r="W644" s="80"/>
      <c r="X644" s="80"/>
      <c r="Y644" s="80"/>
      <c r="Z644" s="80"/>
    </row>
    <row r="645" spans="1:26" ht="15.75" customHeight="1">
      <c r="A645" s="92"/>
      <c r="B645" s="92"/>
      <c r="C645" s="92"/>
      <c r="D645" s="92"/>
      <c r="E645" s="92"/>
      <c r="F645" s="92"/>
      <c r="G645" s="80"/>
      <c r="H645" s="80"/>
      <c r="I645" s="80"/>
      <c r="J645" s="80"/>
      <c r="K645" s="80"/>
      <c r="L645" s="80"/>
      <c r="M645" s="80"/>
      <c r="N645" s="80"/>
      <c r="O645" s="80"/>
      <c r="P645" s="80"/>
      <c r="Q645" s="80"/>
      <c r="R645" s="80"/>
      <c r="S645" s="80"/>
      <c r="T645" s="80"/>
      <c r="U645" s="80"/>
      <c r="V645" s="80"/>
      <c r="W645" s="80"/>
      <c r="X645" s="80"/>
      <c r="Y645" s="80"/>
      <c r="Z645" s="80"/>
    </row>
    <row r="646" spans="1:26" ht="15.75" customHeight="1">
      <c r="A646" s="92"/>
      <c r="B646" s="92"/>
      <c r="C646" s="92"/>
      <c r="D646" s="92"/>
      <c r="E646" s="92"/>
      <c r="F646" s="92"/>
      <c r="G646" s="80"/>
      <c r="H646" s="80"/>
      <c r="I646" s="80"/>
      <c r="J646" s="80"/>
      <c r="K646" s="80"/>
      <c r="L646" s="80"/>
      <c r="M646" s="80"/>
      <c r="N646" s="80"/>
      <c r="O646" s="80"/>
      <c r="P646" s="80"/>
      <c r="Q646" s="80"/>
      <c r="R646" s="80"/>
      <c r="S646" s="80"/>
      <c r="T646" s="80"/>
      <c r="U646" s="80"/>
      <c r="V646" s="80"/>
      <c r="W646" s="80"/>
      <c r="X646" s="80"/>
      <c r="Y646" s="80"/>
      <c r="Z646" s="80"/>
    </row>
    <row r="647" spans="1:26" ht="15.75" customHeight="1">
      <c r="A647" s="92"/>
      <c r="B647" s="92"/>
      <c r="C647" s="92"/>
      <c r="D647" s="92"/>
      <c r="E647" s="92"/>
      <c r="F647" s="92"/>
      <c r="G647" s="80"/>
      <c r="H647" s="80"/>
      <c r="I647" s="80"/>
      <c r="J647" s="80"/>
      <c r="K647" s="80"/>
      <c r="L647" s="80"/>
      <c r="M647" s="80"/>
      <c r="N647" s="80"/>
      <c r="O647" s="80"/>
      <c r="P647" s="80"/>
      <c r="Q647" s="80"/>
      <c r="R647" s="80"/>
      <c r="S647" s="80"/>
      <c r="T647" s="80"/>
      <c r="U647" s="80"/>
      <c r="V647" s="80"/>
      <c r="W647" s="80"/>
      <c r="X647" s="80"/>
      <c r="Y647" s="80"/>
      <c r="Z647" s="80"/>
    </row>
    <row r="648" spans="1:26" ht="15.75" customHeight="1">
      <c r="A648" s="92"/>
      <c r="B648" s="92"/>
      <c r="C648" s="92"/>
      <c r="D648" s="92"/>
      <c r="E648" s="92"/>
      <c r="F648" s="92"/>
      <c r="G648" s="80"/>
      <c r="H648" s="80"/>
      <c r="I648" s="80"/>
      <c r="J648" s="80"/>
      <c r="K648" s="80"/>
      <c r="L648" s="80"/>
      <c r="M648" s="80"/>
      <c r="N648" s="80"/>
      <c r="O648" s="80"/>
      <c r="P648" s="80"/>
      <c r="Q648" s="80"/>
      <c r="R648" s="80"/>
      <c r="S648" s="80"/>
      <c r="T648" s="80"/>
      <c r="U648" s="80"/>
      <c r="V648" s="80"/>
      <c r="W648" s="80"/>
      <c r="X648" s="80"/>
      <c r="Y648" s="80"/>
      <c r="Z648" s="80"/>
    </row>
    <row r="649" spans="1:26" ht="15.75" customHeight="1">
      <c r="A649" s="92"/>
      <c r="B649" s="92"/>
      <c r="C649" s="92"/>
      <c r="D649" s="92"/>
      <c r="E649" s="92"/>
      <c r="F649" s="92"/>
      <c r="G649" s="80"/>
      <c r="H649" s="80"/>
      <c r="I649" s="80"/>
      <c r="J649" s="80"/>
      <c r="K649" s="80"/>
      <c r="L649" s="80"/>
      <c r="M649" s="80"/>
      <c r="N649" s="80"/>
      <c r="O649" s="80"/>
      <c r="P649" s="80"/>
      <c r="Q649" s="80"/>
      <c r="R649" s="80"/>
      <c r="S649" s="80"/>
      <c r="T649" s="80"/>
      <c r="U649" s="80"/>
      <c r="V649" s="80"/>
      <c r="W649" s="80"/>
      <c r="X649" s="80"/>
      <c r="Y649" s="80"/>
      <c r="Z649" s="80"/>
    </row>
    <row r="650" spans="1:26" ht="15.75" customHeight="1">
      <c r="A650" s="92"/>
      <c r="B650" s="92"/>
      <c r="C650" s="92"/>
      <c r="D650" s="92"/>
      <c r="E650" s="92"/>
      <c r="F650" s="92"/>
      <c r="G650" s="80"/>
      <c r="H650" s="80"/>
      <c r="I650" s="80"/>
      <c r="J650" s="80"/>
      <c r="K650" s="80"/>
      <c r="L650" s="80"/>
      <c r="M650" s="80"/>
      <c r="N650" s="80"/>
      <c r="O650" s="80"/>
      <c r="P650" s="80"/>
      <c r="Q650" s="80"/>
      <c r="R650" s="80"/>
      <c r="S650" s="80"/>
      <c r="T650" s="80"/>
      <c r="U650" s="80"/>
      <c r="V650" s="80"/>
      <c r="W650" s="80"/>
      <c r="X650" s="80"/>
      <c r="Y650" s="80"/>
      <c r="Z650" s="80"/>
    </row>
    <row r="651" spans="1:26" ht="15.75" customHeight="1">
      <c r="A651" s="92"/>
      <c r="B651" s="92"/>
      <c r="C651" s="92"/>
      <c r="D651" s="92"/>
      <c r="E651" s="92"/>
      <c r="F651" s="92"/>
      <c r="G651" s="80"/>
      <c r="H651" s="80"/>
      <c r="I651" s="80"/>
      <c r="J651" s="80"/>
      <c r="K651" s="80"/>
      <c r="L651" s="80"/>
      <c r="M651" s="80"/>
      <c r="N651" s="80"/>
      <c r="O651" s="80"/>
      <c r="P651" s="80"/>
      <c r="Q651" s="80"/>
      <c r="R651" s="80"/>
      <c r="S651" s="80"/>
      <c r="T651" s="80"/>
      <c r="U651" s="80"/>
      <c r="V651" s="80"/>
      <c r="W651" s="80"/>
      <c r="X651" s="80"/>
      <c r="Y651" s="80"/>
      <c r="Z651" s="80"/>
    </row>
    <row r="652" spans="1:26" ht="15.75" customHeight="1">
      <c r="A652" s="92"/>
      <c r="B652" s="92"/>
      <c r="C652" s="92"/>
      <c r="D652" s="92"/>
      <c r="E652" s="92"/>
      <c r="F652" s="92"/>
      <c r="G652" s="80"/>
      <c r="H652" s="80"/>
      <c r="I652" s="80"/>
      <c r="J652" s="80"/>
      <c r="K652" s="80"/>
      <c r="L652" s="80"/>
      <c r="M652" s="80"/>
      <c r="N652" s="80"/>
      <c r="O652" s="80"/>
      <c r="P652" s="80"/>
      <c r="Q652" s="80"/>
      <c r="R652" s="80"/>
      <c r="S652" s="80"/>
      <c r="T652" s="80"/>
      <c r="U652" s="80"/>
      <c r="V652" s="80"/>
      <c r="W652" s="80"/>
      <c r="X652" s="80"/>
      <c r="Y652" s="80"/>
      <c r="Z652" s="80"/>
    </row>
    <row r="653" spans="1:26" ht="15.75" customHeight="1">
      <c r="A653" s="92"/>
      <c r="B653" s="92"/>
      <c r="C653" s="92"/>
      <c r="D653" s="92"/>
      <c r="E653" s="92"/>
      <c r="F653" s="92"/>
      <c r="G653" s="80"/>
      <c r="H653" s="80"/>
      <c r="I653" s="80"/>
      <c r="J653" s="80"/>
      <c r="K653" s="80"/>
      <c r="L653" s="80"/>
      <c r="M653" s="80"/>
      <c r="N653" s="80"/>
      <c r="O653" s="80"/>
      <c r="P653" s="80"/>
      <c r="Q653" s="80"/>
      <c r="R653" s="80"/>
      <c r="S653" s="80"/>
      <c r="T653" s="80"/>
      <c r="U653" s="80"/>
      <c r="V653" s="80"/>
      <c r="W653" s="80"/>
      <c r="X653" s="80"/>
      <c r="Y653" s="80"/>
      <c r="Z653" s="80"/>
    </row>
    <row r="654" spans="1:26" ht="15.75" customHeight="1">
      <c r="A654" s="92"/>
      <c r="B654" s="92"/>
      <c r="C654" s="92"/>
      <c r="D654" s="92"/>
      <c r="E654" s="92"/>
      <c r="F654" s="92"/>
      <c r="G654" s="80"/>
      <c r="H654" s="80"/>
      <c r="I654" s="80"/>
      <c r="J654" s="80"/>
      <c r="K654" s="80"/>
      <c r="L654" s="80"/>
      <c r="M654" s="80"/>
      <c r="N654" s="80"/>
      <c r="O654" s="80"/>
      <c r="P654" s="80"/>
      <c r="Q654" s="80"/>
      <c r="R654" s="80"/>
      <c r="S654" s="80"/>
      <c r="T654" s="80"/>
      <c r="U654" s="80"/>
      <c r="V654" s="80"/>
      <c r="W654" s="80"/>
      <c r="X654" s="80"/>
      <c r="Y654" s="80"/>
      <c r="Z654" s="80"/>
    </row>
    <row r="655" spans="1:26" ht="15.75" customHeight="1">
      <c r="A655" s="92"/>
      <c r="B655" s="92"/>
      <c r="C655" s="92"/>
      <c r="D655" s="92"/>
      <c r="E655" s="92"/>
      <c r="F655" s="92"/>
      <c r="G655" s="80"/>
      <c r="H655" s="80"/>
      <c r="I655" s="80"/>
      <c r="J655" s="80"/>
      <c r="K655" s="80"/>
      <c r="L655" s="80"/>
      <c r="M655" s="80"/>
      <c r="N655" s="80"/>
      <c r="O655" s="80"/>
      <c r="P655" s="80"/>
      <c r="Q655" s="80"/>
      <c r="R655" s="80"/>
      <c r="S655" s="80"/>
      <c r="T655" s="80"/>
      <c r="U655" s="80"/>
      <c r="V655" s="80"/>
      <c r="W655" s="80"/>
      <c r="X655" s="80"/>
      <c r="Y655" s="80"/>
      <c r="Z655" s="80"/>
    </row>
    <row r="656" spans="1:26" ht="15.75" customHeight="1">
      <c r="A656" s="92"/>
      <c r="B656" s="92"/>
      <c r="C656" s="92"/>
      <c r="D656" s="92"/>
      <c r="E656" s="92"/>
      <c r="F656" s="92"/>
      <c r="G656" s="80"/>
      <c r="H656" s="80"/>
      <c r="I656" s="80"/>
      <c r="J656" s="80"/>
      <c r="K656" s="80"/>
      <c r="L656" s="80"/>
      <c r="M656" s="80"/>
      <c r="N656" s="80"/>
      <c r="O656" s="80"/>
      <c r="P656" s="80"/>
      <c r="Q656" s="80"/>
      <c r="R656" s="80"/>
      <c r="S656" s="80"/>
      <c r="T656" s="80"/>
      <c r="U656" s="80"/>
      <c r="V656" s="80"/>
      <c r="W656" s="80"/>
      <c r="X656" s="80"/>
      <c r="Y656" s="80"/>
      <c r="Z656" s="80"/>
    </row>
    <row r="657" spans="1:26" ht="15.75" customHeight="1">
      <c r="A657" s="92"/>
      <c r="B657" s="92"/>
      <c r="C657" s="92"/>
      <c r="D657" s="92"/>
      <c r="E657" s="92"/>
      <c r="F657" s="92"/>
      <c r="G657" s="80"/>
      <c r="H657" s="80"/>
      <c r="I657" s="80"/>
      <c r="J657" s="80"/>
      <c r="K657" s="80"/>
      <c r="L657" s="80"/>
      <c r="M657" s="80"/>
      <c r="N657" s="80"/>
      <c r="O657" s="80"/>
      <c r="P657" s="80"/>
      <c r="Q657" s="80"/>
      <c r="R657" s="80"/>
      <c r="S657" s="80"/>
      <c r="T657" s="80"/>
      <c r="U657" s="80"/>
      <c r="V657" s="80"/>
      <c r="W657" s="80"/>
      <c r="X657" s="80"/>
      <c r="Y657" s="80"/>
      <c r="Z657" s="80"/>
    </row>
    <row r="658" spans="1:26" ht="15.75" customHeight="1">
      <c r="A658" s="92"/>
      <c r="B658" s="92"/>
      <c r="C658" s="92"/>
      <c r="D658" s="92"/>
      <c r="E658" s="92"/>
      <c r="F658" s="92"/>
      <c r="G658" s="80"/>
      <c r="H658" s="80"/>
      <c r="I658" s="80"/>
      <c r="J658" s="80"/>
      <c r="K658" s="80"/>
      <c r="L658" s="80"/>
      <c r="M658" s="80"/>
      <c r="N658" s="80"/>
      <c r="O658" s="80"/>
      <c r="P658" s="80"/>
      <c r="Q658" s="80"/>
      <c r="R658" s="80"/>
      <c r="S658" s="80"/>
      <c r="T658" s="80"/>
      <c r="U658" s="80"/>
      <c r="V658" s="80"/>
      <c r="W658" s="80"/>
      <c r="X658" s="80"/>
      <c r="Y658" s="80"/>
      <c r="Z658" s="80"/>
    </row>
    <row r="659" spans="1:26" ht="15.75" customHeight="1">
      <c r="A659" s="92"/>
      <c r="B659" s="92"/>
      <c r="C659" s="92"/>
      <c r="D659" s="92"/>
      <c r="E659" s="92"/>
      <c r="F659" s="92"/>
      <c r="G659" s="80"/>
      <c r="H659" s="80"/>
      <c r="I659" s="80"/>
      <c r="J659" s="80"/>
      <c r="K659" s="80"/>
      <c r="L659" s="80"/>
      <c r="M659" s="80"/>
      <c r="N659" s="80"/>
      <c r="O659" s="80"/>
      <c r="P659" s="80"/>
      <c r="Q659" s="80"/>
      <c r="R659" s="80"/>
      <c r="S659" s="80"/>
      <c r="T659" s="80"/>
      <c r="U659" s="80"/>
      <c r="V659" s="80"/>
      <c r="W659" s="80"/>
      <c r="X659" s="80"/>
      <c r="Y659" s="80"/>
      <c r="Z659" s="80"/>
    </row>
    <row r="660" spans="1:26" ht="15.75" customHeight="1">
      <c r="A660" s="92"/>
      <c r="B660" s="92"/>
      <c r="C660" s="92"/>
      <c r="D660" s="92"/>
      <c r="E660" s="92"/>
      <c r="F660" s="92"/>
      <c r="G660" s="80"/>
      <c r="H660" s="80"/>
      <c r="I660" s="80"/>
      <c r="J660" s="80"/>
      <c r="K660" s="80"/>
      <c r="L660" s="80"/>
      <c r="M660" s="80"/>
      <c r="N660" s="80"/>
      <c r="O660" s="80"/>
      <c r="P660" s="80"/>
      <c r="Q660" s="80"/>
      <c r="R660" s="80"/>
      <c r="S660" s="80"/>
      <c r="T660" s="80"/>
      <c r="U660" s="80"/>
      <c r="V660" s="80"/>
      <c r="W660" s="80"/>
      <c r="X660" s="80"/>
      <c r="Y660" s="80"/>
      <c r="Z660" s="80"/>
    </row>
    <row r="661" spans="1:26" ht="15.75" customHeight="1">
      <c r="A661" s="92"/>
      <c r="B661" s="92"/>
      <c r="C661" s="92"/>
      <c r="D661" s="92"/>
      <c r="E661" s="92"/>
      <c r="F661" s="92"/>
      <c r="G661" s="80"/>
      <c r="H661" s="80"/>
      <c r="I661" s="80"/>
      <c r="J661" s="80"/>
      <c r="K661" s="80"/>
      <c r="L661" s="80"/>
      <c r="M661" s="80"/>
      <c r="N661" s="80"/>
      <c r="O661" s="80"/>
      <c r="P661" s="80"/>
      <c r="Q661" s="80"/>
      <c r="R661" s="80"/>
      <c r="S661" s="80"/>
      <c r="T661" s="80"/>
      <c r="U661" s="80"/>
      <c r="V661" s="80"/>
      <c r="W661" s="80"/>
      <c r="X661" s="80"/>
      <c r="Y661" s="80"/>
      <c r="Z661" s="80"/>
    </row>
    <row r="662" spans="1:26" ht="15.75" customHeight="1">
      <c r="A662" s="92"/>
      <c r="B662" s="92"/>
      <c r="C662" s="92"/>
      <c r="D662" s="92"/>
      <c r="E662" s="92"/>
      <c r="F662" s="92"/>
      <c r="G662" s="80"/>
      <c r="H662" s="80"/>
      <c r="I662" s="80"/>
      <c r="J662" s="80"/>
      <c r="K662" s="80"/>
      <c r="L662" s="80"/>
      <c r="M662" s="80"/>
      <c r="N662" s="80"/>
      <c r="O662" s="80"/>
      <c r="P662" s="80"/>
      <c r="Q662" s="80"/>
      <c r="R662" s="80"/>
      <c r="S662" s="80"/>
      <c r="T662" s="80"/>
      <c r="U662" s="80"/>
      <c r="V662" s="80"/>
      <c r="W662" s="80"/>
      <c r="X662" s="80"/>
      <c r="Y662" s="80"/>
      <c r="Z662" s="80"/>
    </row>
    <row r="663" spans="1:26" ht="15.75" customHeight="1">
      <c r="A663" s="92"/>
      <c r="B663" s="92"/>
      <c r="C663" s="92"/>
      <c r="D663" s="92"/>
      <c r="E663" s="92"/>
      <c r="F663" s="92"/>
      <c r="G663" s="80"/>
      <c r="H663" s="80"/>
      <c r="I663" s="80"/>
      <c r="J663" s="80"/>
      <c r="K663" s="80"/>
      <c r="L663" s="80"/>
      <c r="M663" s="80"/>
      <c r="N663" s="80"/>
      <c r="O663" s="80"/>
      <c r="P663" s="80"/>
      <c r="Q663" s="80"/>
      <c r="R663" s="80"/>
      <c r="S663" s="80"/>
      <c r="T663" s="80"/>
      <c r="U663" s="80"/>
      <c r="V663" s="80"/>
      <c r="W663" s="80"/>
      <c r="X663" s="80"/>
      <c r="Y663" s="80"/>
      <c r="Z663" s="80"/>
    </row>
    <row r="664" spans="1:26" ht="15.75" customHeight="1">
      <c r="A664" s="92"/>
      <c r="B664" s="92"/>
      <c r="C664" s="92"/>
      <c r="D664" s="92"/>
      <c r="E664" s="92"/>
      <c r="F664" s="92"/>
      <c r="G664" s="80"/>
      <c r="H664" s="80"/>
      <c r="I664" s="80"/>
      <c r="J664" s="80"/>
      <c r="K664" s="80"/>
      <c r="L664" s="80"/>
      <c r="M664" s="80"/>
      <c r="N664" s="80"/>
      <c r="O664" s="80"/>
      <c r="P664" s="80"/>
      <c r="Q664" s="80"/>
      <c r="R664" s="80"/>
      <c r="S664" s="80"/>
      <c r="T664" s="80"/>
      <c r="U664" s="80"/>
      <c r="V664" s="80"/>
      <c r="W664" s="80"/>
      <c r="X664" s="80"/>
      <c r="Y664" s="80"/>
      <c r="Z664" s="80"/>
    </row>
    <row r="665" spans="1:26" ht="15.75" customHeight="1">
      <c r="A665" s="92"/>
      <c r="B665" s="92"/>
      <c r="C665" s="92"/>
      <c r="D665" s="92"/>
      <c r="E665" s="92"/>
      <c r="F665" s="92"/>
      <c r="G665" s="80"/>
      <c r="H665" s="80"/>
      <c r="I665" s="80"/>
      <c r="J665" s="80"/>
      <c r="K665" s="80"/>
      <c r="L665" s="80"/>
      <c r="M665" s="80"/>
      <c r="N665" s="80"/>
      <c r="O665" s="80"/>
      <c r="P665" s="80"/>
      <c r="Q665" s="80"/>
      <c r="R665" s="80"/>
      <c r="S665" s="80"/>
      <c r="T665" s="80"/>
      <c r="U665" s="80"/>
      <c r="V665" s="80"/>
      <c r="W665" s="80"/>
      <c r="X665" s="80"/>
      <c r="Y665" s="80"/>
      <c r="Z665" s="80"/>
    </row>
    <row r="666" spans="1:26" ht="15.75" customHeight="1">
      <c r="A666" s="92"/>
      <c r="B666" s="92"/>
      <c r="C666" s="92"/>
      <c r="D666" s="92"/>
      <c r="E666" s="92"/>
      <c r="F666" s="92"/>
      <c r="G666" s="80"/>
      <c r="H666" s="80"/>
      <c r="I666" s="80"/>
      <c r="J666" s="80"/>
      <c r="K666" s="80"/>
      <c r="L666" s="80"/>
      <c r="M666" s="80"/>
      <c r="N666" s="80"/>
      <c r="O666" s="80"/>
      <c r="P666" s="80"/>
      <c r="Q666" s="80"/>
      <c r="R666" s="80"/>
      <c r="S666" s="80"/>
      <c r="T666" s="80"/>
      <c r="U666" s="80"/>
      <c r="V666" s="80"/>
      <c r="W666" s="80"/>
      <c r="X666" s="80"/>
      <c r="Y666" s="80"/>
      <c r="Z666" s="80"/>
    </row>
    <row r="667" spans="1:26" ht="15.75" customHeight="1">
      <c r="A667" s="92"/>
      <c r="B667" s="92"/>
      <c r="C667" s="92"/>
      <c r="D667" s="92"/>
      <c r="E667" s="92"/>
      <c r="F667" s="92"/>
      <c r="G667" s="80"/>
      <c r="H667" s="80"/>
      <c r="I667" s="80"/>
      <c r="J667" s="80"/>
      <c r="K667" s="80"/>
      <c r="L667" s="80"/>
      <c r="M667" s="80"/>
      <c r="N667" s="80"/>
      <c r="O667" s="80"/>
      <c r="P667" s="80"/>
      <c r="Q667" s="80"/>
      <c r="R667" s="80"/>
      <c r="S667" s="80"/>
      <c r="T667" s="80"/>
      <c r="U667" s="80"/>
      <c r="V667" s="80"/>
      <c r="W667" s="80"/>
      <c r="X667" s="80"/>
      <c r="Y667" s="80"/>
      <c r="Z667" s="80"/>
    </row>
    <row r="668" spans="1:26" ht="15.75" customHeight="1">
      <c r="A668" s="92"/>
      <c r="B668" s="92"/>
      <c r="C668" s="92"/>
      <c r="D668" s="92"/>
      <c r="E668" s="92"/>
      <c r="F668" s="92"/>
      <c r="G668" s="80"/>
      <c r="H668" s="80"/>
      <c r="I668" s="80"/>
      <c r="J668" s="80"/>
      <c r="K668" s="80"/>
      <c r="L668" s="80"/>
      <c r="M668" s="80"/>
      <c r="N668" s="80"/>
      <c r="O668" s="80"/>
      <c r="P668" s="80"/>
      <c r="Q668" s="80"/>
      <c r="R668" s="80"/>
      <c r="S668" s="80"/>
      <c r="T668" s="80"/>
      <c r="U668" s="80"/>
      <c r="V668" s="80"/>
      <c r="W668" s="80"/>
      <c r="X668" s="80"/>
      <c r="Y668" s="80"/>
      <c r="Z668" s="80"/>
    </row>
    <row r="669" spans="1:26" ht="15.75" customHeight="1">
      <c r="A669" s="92"/>
      <c r="B669" s="92"/>
      <c r="C669" s="92"/>
      <c r="D669" s="92"/>
      <c r="E669" s="92"/>
      <c r="F669" s="92"/>
      <c r="G669" s="80"/>
      <c r="H669" s="80"/>
      <c r="I669" s="80"/>
      <c r="J669" s="80"/>
      <c r="K669" s="80"/>
      <c r="L669" s="80"/>
      <c r="M669" s="80"/>
      <c r="N669" s="80"/>
      <c r="O669" s="80"/>
      <c r="P669" s="80"/>
      <c r="Q669" s="80"/>
      <c r="R669" s="80"/>
      <c r="S669" s="80"/>
      <c r="T669" s="80"/>
      <c r="U669" s="80"/>
      <c r="V669" s="80"/>
      <c r="W669" s="80"/>
      <c r="X669" s="80"/>
      <c r="Y669" s="80"/>
      <c r="Z669" s="80"/>
    </row>
    <row r="670" spans="1:26" ht="15.75" customHeight="1">
      <c r="A670" s="92"/>
      <c r="B670" s="92"/>
      <c r="C670" s="92"/>
      <c r="D670" s="92"/>
      <c r="E670" s="92"/>
      <c r="F670" s="92"/>
      <c r="G670" s="80"/>
      <c r="H670" s="80"/>
      <c r="I670" s="80"/>
      <c r="J670" s="80"/>
      <c r="K670" s="80"/>
      <c r="L670" s="80"/>
      <c r="M670" s="80"/>
      <c r="N670" s="80"/>
      <c r="O670" s="80"/>
      <c r="P670" s="80"/>
      <c r="Q670" s="80"/>
      <c r="R670" s="80"/>
      <c r="S670" s="80"/>
      <c r="T670" s="80"/>
      <c r="U670" s="80"/>
      <c r="V670" s="80"/>
      <c r="W670" s="80"/>
      <c r="X670" s="80"/>
      <c r="Y670" s="80"/>
      <c r="Z670" s="80"/>
    </row>
    <row r="671" spans="1:26" ht="15.75" customHeight="1">
      <c r="A671" s="92"/>
      <c r="B671" s="92"/>
      <c r="C671" s="92"/>
      <c r="D671" s="92"/>
      <c r="E671" s="92"/>
      <c r="F671" s="92"/>
      <c r="G671" s="80"/>
      <c r="H671" s="80"/>
      <c r="I671" s="80"/>
      <c r="J671" s="80"/>
      <c r="K671" s="80"/>
      <c r="L671" s="80"/>
      <c r="M671" s="80"/>
      <c r="N671" s="80"/>
      <c r="O671" s="80"/>
      <c r="P671" s="80"/>
      <c r="Q671" s="80"/>
      <c r="R671" s="80"/>
      <c r="S671" s="80"/>
      <c r="T671" s="80"/>
      <c r="U671" s="80"/>
      <c r="V671" s="80"/>
      <c r="W671" s="80"/>
      <c r="X671" s="80"/>
      <c r="Y671" s="80"/>
      <c r="Z671" s="80"/>
    </row>
    <row r="672" spans="1:26" ht="15.75" customHeight="1">
      <c r="A672" s="92"/>
      <c r="B672" s="92"/>
      <c r="C672" s="92"/>
      <c r="D672" s="92"/>
      <c r="E672" s="92"/>
      <c r="F672" s="92"/>
      <c r="G672" s="80"/>
      <c r="H672" s="80"/>
      <c r="I672" s="80"/>
      <c r="J672" s="80"/>
      <c r="K672" s="80"/>
      <c r="L672" s="80"/>
      <c r="M672" s="80"/>
      <c r="N672" s="80"/>
      <c r="O672" s="80"/>
      <c r="P672" s="80"/>
      <c r="Q672" s="80"/>
      <c r="R672" s="80"/>
      <c r="S672" s="80"/>
      <c r="T672" s="80"/>
      <c r="U672" s="80"/>
      <c r="V672" s="80"/>
      <c r="W672" s="80"/>
      <c r="X672" s="80"/>
      <c r="Y672" s="80"/>
      <c r="Z672" s="80"/>
    </row>
    <row r="673" spans="1:26" ht="15.75" customHeight="1">
      <c r="A673" s="92"/>
      <c r="B673" s="92"/>
      <c r="C673" s="92"/>
      <c r="D673" s="92"/>
      <c r="E673" s="92"/>
      <c r="F673" s="92"/>
      <c r="G673" s="80"/>
      <c r="H673" s="80"/>
      <c r="I673" s="80"/>
      <c r="J673" s="80"/>
      <c r="K673" s="80"/>
      <c r="L673" s="80"/>
      <c r="M673" s="80"/>
      <c r="N673" s="80"/>
      <c r="O673" s="80"/>
      <c r="P673" s="80"/>
      <c r="Q673" s="80"/>
      <c r="R673" s="80"/>
      <c r="S673" s="80"/>
      <c r="T673" s="80"/>
      <c r="U673" s="80"/>
      <c r="V673" s="80"/>
      <c r="W673" s="80"/>
      <c r="X673" s="80"/>
      <c r="Y673" s="80"/>
      <c r="Z673" s="80"/>
    </row>
    <row r="674" spans="1:26" ht="15.75" customHeight="1">
      <c r="A674" s="92"/>
      <c r="B674" s="92"/>
      <c r="C674" s="92"/>
      <c r="D674" s="92"/>
      <c r="E674" s="92"/>
      <c r="F674" s="92"/>
      <c r="G674" s="80"/>
      <c r="H674" s="80"/>
      <c r="I674" s="80"/>
      <c r="J674" s="80"/>
      <c r="K674" s="80"/>
      <c r="L674" s="80"/>
      <c r="M674" s="80"/>
      <c r="N674" s="80"/>
      <c r="O674" s="80"/>
      <c r="P674" s="80"/>
      <c r="Q674" s="80"/>
      <c r="R674" s="80"/>
      <c r="S674" s="80"/>
      <c r="T674" s="80"/>
      <c r="U674" s="80"/>
      <c r="V674" s="80"/>
      <c r="W674" s="80"/>
      <c r="X674" s="80"/>
      <c r="Y674" s="80"/>
      <c r="Z674" s="80"/>
    </row>
    <row r="675" spans="1:26" ht="15.75" customHeight="1">
      <c r="A675" s="92"/>
      <c r="B675" s="92"/>
      <c r="C675" s="92"/>
      <c r="D675" s="92"/>
      <c r="E675" s="92"/>
      <c r="F675" s="92"/>
      <c r="G675" s="80"/>
      <c r="H675" s="80"/>
      <c r="I675" s="80"/>
      <c r="J675" s="80"/>
      <c r="K675" s="80"/>
      <c r="L675" s="80"/>
      <c r="M675" s="80"/>
      <c r="N675" s="80"/>
      <c r="O675" s="80"/>
      <c r="P675" s="80"/>
      <c r="Q675" s="80"/>
      <c r="R675" s="80"/>
      <c r="S675" s="80"/>
      <c r="T675" s="80"/>
      <c r="U675" s="80"/>
      <c r="V675" s="80"/>
      <c r="W675" s="80"/>
      <c r="X675" s="80"/>
      <c r="Y675" s="80"/>
      <c r="Z675" s="80"/>
    </row>
    <row r="676" spans="1:26" ht="15.75" customHeight="1">
      <c r="A676" s="92"/>
      <c r="B676" s="92"/>
      <c r="C676" s="92"/>
      <c r="D676" s="92"/>
      <c r="E676" s="92"/>
      <c r="F676" s="92"/>
      <c r="G676" s="80"/>
      <c r="H676" s="80"/>
      <c r="I676" s="80"/>
      <c r="J676" s="80"/>
      <c r="K676" s="80"/>
      <c r="L676" s="80"/>
      <c r="M676" s="80"/>
      <c r="N676" s="80"/>
      <c r="O676" s="80"/>
      <c r="P676" s="80"/>
      <c r="Q676" s="80"/>
      <c r="R676" s="80"/>
      <c r="S676" s="80"/>
      <c r="T676" s="80"/>
      <c r="U676" s="80"/>
      <c r="V676" s="80"/>
      <c r="W676" s="80"/>
      <c r="X676" s="80"/>
      <c r="Y676" s="80"/>
      <c r="Z676" s="80"/>
    </row>
    <row r="677" spans="1:26" ht="15.75" customHeight="1">
      <c r="A677" s="92"/>
      <c r="B677" s="92"/>
      <c r="C677" s="92"/>
      <c r="D677" s="92"/>
      <c r="E677" s="92"/>
      <c r="F677" s="92"/>
      <c r="G677" s="80"/>
      <c r="H677" s="80"/>
      <c r="I677" s="80"/>
      <c r="J677" s="80"/>
      <c r="K677" s="80"/>
      <c r="L677" s="80"/>
      <c r="M677" s="80"/>
      <c r="N677" s="80"/>
      <c r="O677" s="80"/>
      <c r="P677" s="80"/>
      <c r="Q677" s="80"/>
      <c r="R677" s="80"/>
      <c r="S677" s="80"/>
      <c r="T677" s="80"/>
      <c r="U677" s="80"/>
      <c r="V677" s="80"/>
      <c r="W677" s="80"/>
      <c r="X677" s="80"/>
      <c r="Y677" s="80"/>
      <c r="Z677" s="80"/>
    </row>
    <row r="678" spans="1:26" ht="15.75" customHeight="1">
      <c r="A678" s="92"/>
      <c r="B678" s="92"/>
      <c r="C678" s="92"/>
      <c r="D678" s="92"/>
      <c r="E678" s="92"/>
      <c r="F678" s="92"/>
      <c r="G678" s="80"/>
      <c r="H678" s="80"/>
      <c r="I678" s="80"/>
      <c r="J678" s="80"/>
      <c r="K678" s="80"/>
      <c r="L678" s="80"/>
      <c r="M678" s="80"/>
      <c r="N678" s="80"/>
      <c r="O678" s="80"/>
      <c r="P678" s="80"/>
      <c r="Q678" s="80"/>
      <c r="R678" s="80"/>
      <c r="S678" s="80"/>
      <c r="T678" s="80"/>
      <c r="U678" s="80"/>
      <c r="V678" s="80"/>
      <c r="W678" s="80"/>
      <c r="X678" s="80"/>
      <c r="Y678" s="80"/>
      <c r="Z678" s="80"/>
    </row>
    <row r="679" spans="1:26" ht="15.75" customHeight="1">
      <c r="A679" s="92"/>
      <c r="B679" s="92"/>
      <c r="C679" s="92"/>
      <c r="D679" s="92"/>
      <c r="E679" s="92"/>
      <c r="F679" s="92"/>
      <c r="G679" s="80"/>
      <c r="H679" s="80"/>
      <c r="I679" s="80"/>
      <c r="J679" s="80"/>
      <c r="K679" s="80"/>
      <c r="L679" s="80"/>
      <c r="M679" s="80"/>
      <c r="N679" s="80"/>
      <c r="O679" s="80"/>
      <c r="P679" s="80"/>
      <c r="Q679" s="80"/>
      <c r="R679" s="80"/>
      <c r="S679" s="80"/>
      <c r="T679" s="80"/>
      <c r="U679" s="80"/>
      <c r="V679" s="80"/>
      <c r="W679" s="80"/>
      <c r="X679" s="80"/>
      <c r="Y679" s="80"/>
      <c r="Z679" s="80"/>
    </row>
    <row r="680" spans="1:26" ht="15.75" customHeight="1">
      <c r="A680" s="92"/>
      <c r="B680" s="92"/>
      <c r="C680" s="92"/>
      <c r="D680" s="92"/>
      <c r="E680" s="92"/>
      <c r="F680" s="92"/>
      <c r="G680" s="80"/>
      <c r="H680" s="80"/>
      <c r="I680" s="80"/>
      <c r="J680" s="80"/>
      <c r="K680" s="80"/>
      <c r="L680" s="80"/>
      <c r="M680" s="80"/>
      <c r="N680" s="80"/>
      <c r="O680" s="80"/>
      <c r="P680" s="80"/>
      <c r="Q680" s="80"/>
      <c r="R680" s="80"/>
      <c r="S680" s="80"/>
      <c r="T680" s="80"/>
      <c r="U680" s="80"/>
      <c r="V680" s="80"/>
      <c r="W680" s="80"/>
      <c r="X680" s="80"/>
      <c r="Y680" s="80"/>
      <c r="Z680" s="80"/>
    </row>
    <row r="681" spans="1:26" ht="15.75" customHeight="1">
      <c r="A681" s="92"/>
      <c r="B681" s="92"/>
      <c r="C681" s="92"/>
      <c r="D681" s="92"/>
      <c r="E681" s="92"/>
      <c r="F681" s="92"/>
      <c r="G681" s="80"/>
      <c r="H681" s="80"/>
      <c r="I681" s="80"/>
      <c r="J681" s="80"/>
      <c r="K681" s="80"/>
      <c r="L681" s="80"/>
      <c r="M681" s="80"/>
      <c r="N681" s="80"/>
      <c r="O681" s="80"/>
      <c r="P681" s="80"/>
      <c r="Q681" s="80"/>
      <c r="R681" s="80"/>
      <c r="S681" s="80"/>
      <c r="T681" s="80"/>
      <c r="U681" s="80"/>
      <c r="V681" s="80"/>
      <c r="W681" s="80"/>
      <c r="X681" s="80"/>
      <c r="Y681" s="80"/>
      <c r="Z681" s="80"/>
    </row>
    <row r="682" spans="1:26" ht="15.75" customHeight="1">
      <c r="A682" s="92"/>
      <c r="B682" s="92"/>
      <c r="C682" s="92"/>
      <c r="D682" s="92"/>
      <c r="E682" s="92"/>
      <c r="F682" s="92"/>
      <c r="G682" s="80"/>
      <c r="H682" s="80"/>
      <c r="I682" s="80"/>
      <c r="J682" s="80"/>
      <c r="K682" s="80"/>
      <c r="L682" s="80"/>
      <c r="M682" s="80"/>
      <c r="N682" s="80"/>
      <c r="O682" s="80"/>
      <c r="P682" s="80"/>
      <c r="Q682" s="80"/>
      <c r="R682" s="80"/>
      <c r="S682" s="80"/>
      <c r="T682" s="80"/>
      <c r="U682" s="80"/>
      <c r="V682" s="80"/>
      <c r="W682" s="80"/>
      <c r="X682" s="80"/>
      <c r="Y682" s="80"/>
      <c r="Z682" s="80"/>
    </row>
    <row r="683" spans="1:26" ht="15.75" customHeight="1">
      <c r="A683" s="92"/>
      <c r="B683" s="92"/>
      <c r="C683" s="92"/>
      <c r="D683" s="92"/>
      <c r="E683" s="92"/>
      <c r="F683" s="92"/>
      <c r="G683" s="80"/>
      <c r="H683" s="80"/>
      <c r="I683" s="80"/>
      <c r="J683" s="80"/>
      <c r="K683" s="80"/>
      <c r="L683" s="80"/>
      <c r="M683" s="80"/>
      <c r="N683" s="80"/>
      <c r="O683" s="80"/>
      <c r="P683" s="80"/>
      <c r="Q683" s="80"/>
      <c r="R683" s="80"/>
      <c r="S683" s="80"/>
      <c r="T683" s="80"/>
      <c r="U683" s="80"/>
      <c r="V683" s="80"/>
      <c r="W683" s="80"/>
      <c r="X683" s="80"/>
      <c r="Y683" s="80"/>
      <c r="Z683" s="80"/>
    </row>
    <row r="684" spans="1:26" ht="15.75" customHeight="1">
      <c r="A684" s="92"/>
      <c r="B684" s="92"/>
      <c r="C684" s="92"/>
      <c r="D684" s="92"/>
      <c r="E684" s="92"/>
      <c r="F684" s="92"/>
      <c r="G684" s="80"/>
      <c r="H684" s="80"/>
      <c r="I684" s="80"/>
      <c r="J684" s="80"/>
      <c r="K684" s="80"/>
      <c r="L684" s="80"/>
      <c r="M684" s="80"/>
      <c r="N684" s="80"/>
      <c r="O684" s="80"/>
      <c r="P684" s="80"/>
      <c r="Q684" s="80"/>
      <c r="R684" s="80"/>
      <c r="S684" s="80"/>
      <c r="T684" s="80"/>
      <c r="U684" s="80"/>
      <c r="V684" s="80"/>
      <c r="W684" s="80"/>
      <c r="X684" s="80"/>
      <c r="Y684" s="80"/>
      <c r="Z684" s="80"/>
    </row>
    <row r="685" spans="1:26" ht="15.75" customHeight="1">
      <c r="A685" s="92"/>
      <c r="B685" s="92"/>
      <c r="C685" s="92"/>
      <c r="D685" s="92"/>
      <c r="E685" s="92"/>
      <c r="F685" s="92"/>
      <c r="G685" s="80"/>
      <c r="H685" s="80"/>
      <c r="I685" s="80"/>
      <c r="J685" s="80"/>
      <c r="K685" s="80"/>
      <c r="L685" s="80"/>
      <c r="M685" s="80"/>
      <c r="N685" s="80"/>
      <c r="O685" s="80"/>
      <c r="P685" s="80"/>
      <c r="Q685" s="80"/>
      <c r="R685" s="80"/>
      <c r="S685" s="80"/>
      <c r="T685" s="80"/>
      <c r="U685" s="80"/>
      <c r="V685" s="80"/>
      <c r="W685" s="80"/>
      <c r="X685" s="80"/>
      <c r="Y685" s="80"/>
      <c r="Z685" s="80"/>
    </row>
    <row r="686" spans="1:26" ht="15.75" customHeight="1">
      <c r="A686" s="92"/>
      <c r="B686" s="92"/>
      <c r="C686" s="92"/>
      <c r="D686" s="92"/>
      <c r="E686" s="92"/>
      <c r="F686" s="92"/>
      <c r="G686" s="80"/>
      <c r="H686" s="80"/>
      <c r="I686" s="80"/>
      <c r="J686" s="80"/>
      <c r="K686" s="80"/>
      <c r="L686" s="80"/>
      <c r="M686" s="80"/>
      <c r="N686" s="80"/>
      <c r="O686" s="80"/>
      <c r="P686" s="80"/>
      <c r="Q686" s="80"/>
      <c r="R686" s="80"/>
      <c r="S686" s="80"/>
      <c r="T686" s="80"/>
      <c r="U686" s="80"/>
      <c r="V686" s="80"/>
      <c r="W686" s="80"/>
      <c r="X686" s="80"/>
      <c r="Y686" s="80"/>
      <c r="Z686" s="80"/>
    </row>
    <row r="687" spans="1:26" ht="15.75" customHeight="1">
      <c r="A687" s="92"/>
      <c r="B687" s="92"/>
      <c r="C687" s="92"/>
      <c r="D687" s="92"/>
      <c r="E687" s="92"/>
      <c r="F687" s="92"/>
      <c r="G687" s="80"/>
      <c r="H687" s="80"/>
      <c r="I687" s="80"/>
      <c r="J687" s="80"/>
      <c r="K687" s="80"/>
      <c r="L687" s="80"/>
      <c r="M687" s="80"/>
      <c r="N687" s="80"/>
      <c r="O687" s="80"/>
      <c r="P687" s="80"/>
      <c r="Q687" s="80"/>
      <c r="R687" s="80"/>
      <c r="S687" s="80"/>
      <c r="T687" s="80"/>
      <c r="U687" s="80"/>
      <c r="V687" s="80"/>
      <c r="W687" s="80"/>
      <c r="X687" s="80"/>
      <c r="Y687" s="80"/>
      <c r="Z687" s="80"/>
    </row>
    <row r="688" spans="1:26" ht="15.75" customHeight="1">
      <c r="A688" s="92"/>
      <c r="B688" s="92"/>
      <c r="C688" s="92"/>
      <c r="D688" s="92"/>
      <c r="E688" s="92"/>
      <c r="F688" s="92"/>
      <c r="G688" s="80"/>
      <c r="H688" s="80"/>
      <c r="I688" s="80"/>
      <c r="J688" s="80"/>
      <c r="K688" s="80"/>
      <c r="L688" s="80"/>
      <c r="M688" s="80"/>
      <c r="N688" s="80"/>
      <c r="O688" s="80"/>
      <c r="P688" s="80"/>
      <c r="Q688" s="80"/>
      <c r="R688" s="80"/>
      <c r="S688" s="80"/>
      <c r="T688" s="80"/>
      <c r="U688" s="80"/>
      <c r="V688" s="80"/>
      <c r="W688" s="80"/>
      <c r="X688" s="80"/>
      <c r="Y688" s="80"/>
      <c r="Z688" s="80"/>
    </row>
    <row r="689" spans="1:26" ht="15.75" customHeight="1">
      <c r="A689" s="92"/>
      <c r="B689" s="92"/>
      <c r="C689" s="92"/>
      <c r="D689" s="92"/>
      <c r="E689" s="92"/>
      <c r="F689" s="92"/>
      <c r="G689" s="80"/>
      <c r="H689" s="80"/>
      <c r="I689" s="80"/>
      <c r="J689" s="80"/>
      <c r="K689" s="80"/>
      <c r="L689" s="80"/>
      <c r="M689" s="80"/>
      <c r="N689" s="80"/>
      <c r="O689" s="80"/>
      <c r="P689" s="80"/>
      <c r="Q689" s="80"/>
      <c r="R689" s="80"/>
      <c r="S689" s="80"/>
      <c r="T689" s="80"/>
      <c r="U689" s="80"/>
      <c r="V689" s="80"/>
      <c r="W689" s="80"/>
      <c r="X689" s="80"/>
      <c r="Y689" s="80"/>
      <c r="Z689" s="80"/>
    </row>
    <row r="690" spans="1:26" ht="15.75" customHeight="1">
      <c r="A690" s="92"/>
      <c r="B690" s="92"/>
      <c r="C690" s="92"/>
      <c r="D690" s="92"/>
      <c r="E690" s="92"/>
      <c r="F690" s="92"/>
      <c r="G690" s="80"/>
      <c r="H690" s="80"/>
      <c r="I690" s="80"/>
      <c r="J690" s="80"/>
      <c r="K690" s="80"/>
      <c r="L690" s="80"/>
      <c r="M690" s="80"/>
      <c r="N690" s="80"/>
      <c r="O690" s="80"/>
      <c r="P690" s="80"/>
      <c r="Q690" s="80"/>
      <c r="R690" s="80"/>
      <c r="S690" s="80"/>
      <c r="T690" s="80"/>
      <c r="U690" s="80"/>
      <c r="V690" s="80"/>
      <c r="W690" s="80"/>
      <c r="X690" s="80"/>
      <c r="Y690" s="80"/>
      <c r="Z690" s="80"/>
    </row>
    <row r="691" spans="1:26" ht="15.75" customHeight="1">
      <c r="A691" s="92"/>
      <c r="B691" s="92"/>
      <c r="C691" s="92"/>
      <c r="D691" s="92"/>
      <c r="E691" s="92"/>
      <c r="F691" s="92"/>
      <c r="G691" s="80"/>
      <c r="H691" s="80"/>
      <c r="I691" s="80"/>
      <c r="J691" s="80"/>
      <c r="K691" s="80"/>
      <c r="L691" s="80"/>
      <c r="M691" s="80"/>
      <c r="N691" s="80"/>
      <c r="O691" s="80"/>
      <c r="P691" s="80"/>
      <c r="Q691" s="80"/>
      <c r="R691" s="80"/>
      <c r="S691" s="80"/>
      <c r="T691" s="80"/>
      <c r="U691" s="80"/>
      <c r="V691" s="80"/>
      <c r="W691" s="80"/>
      <c r="X691" s="80"/>
      <c r="Y691" s="80"/>
      <c r="Z691" s="80"/>
    </row>
    <row r="692" spans="1:26" ht="15.75" customHeight="1">
      <c r="A692" s="92"/>
      <c r="B692" s="92"/>
      <c r="C692" s="92"/>
      <c r="D692" s="92"/>
      <c r="E692" s="92"/>
      <c r="F692" s="92"/>
      <c r="G692" s="80"/>
      <c r="H692" s="80"/>
      <c r="I692" s="80"/>
      <c r="J692" s="80"/>
      <c r="K692" s="80"/>
      <c r="L692" s="80"/>
      <c r="M692" s="80"/>
      <c r="N692" s="80"/>
      <c r="O692" s="80"/>
      <c r="P692" s="80"/>
      <c r="Q692" s="80"/>
      <c r="R692" s="80"/>
      <c r="S692" s="80"/>
      <c r="T692" s="80"/>
      <c r="U692" s="80"/>
      <c r="V692" s="80"/>
      <c r="W692" s="80"/>
      <c r="X692" s="80"/>
      <c r="Y692" s="80"/>
      <c r="Z692" s="80"/>
    </row>
    <row r="693" spans="1:26" ht="15.75" customHeight="1">
      <c r="A693" s="92"/>
      <c r="B693" s="92"/>
      <c r="C693" s="92"/>
      <c r="D693" s="92"/>
      <c r="E693" s="92"/>
      <c r="F693" s="92"/>
      <c r="G693" s="80"/>
      <c r="H693" s="80"/>
      <c r="I693" s="80"/>
      <c r="J693" s="80"/>
      <c r="K693" s="80"/>
      <c r="L693" s="80"/>
      <c r="M693" s="80"/>
      <c r="N693" s="80"/>
      <c r="O693" s="80"/>
      <c r="P693" s="80"/>
      <c r="Q693" s="80"/>
      <c r="R693" s="80"/>
      <c r="S693" s="80"/>
      <c r="T693" s="80"/>
      <c r="U693" s="80"/>
      <c r="V693" s="80"/>
      <c r="W693" s="80"/>
      <c r="X693" s="80"/>
      <c r="Y693" s="80"/>
      <c r="Z693" s="80"/>
    </row>
    <row r="694" spans="1:26" ht="15.75" customHeight="1">
      <c r="A694" s="92"/>
      <c r="B694" s="92"/>
      <c r="C694" s="92"/>
      <c r="D694" s="92"/>
      <c r="E694" s="92"/>
      <c r="F694" s="92"/>
      <c r="G694" s="80"/>
      <c r="H694" s="80"/>
      <c r="I694" s="80"/>
      <c r="J694" s="80"/>
      <c r="K694" s="80"/>
      <c r="L694" s="80"/>
      <c r="M694" s="80"/>
      <c r="N694" s="80"/>
      <c r="O694" s="80"/>
      <c r="P694" s="80"/>
      <c r="Q694" s="80"/>
      <c r="R694" s="80"/>
      <c r="S694" s="80"/>
      <c r="T694" s="80"/>
      <c r="U694" s="80"/>
      <c r="V694" s="80"/>
      <c r="W694" s="80"/>
      <c r="X694" s="80"/>
      <c r="Y694" s="80"/>
      <c r="Z694" s="80"/>
    </row>
    <row r="695" spans="1:26" ht="15.75" customHeight="1">
      <c r="A695" s="92"/>
      <c r="B695" s="92"/>
      <c r="C695" s="92"/>
      <c r="D695" s="92"/>
      <c r="E695" s="92"/>
      <c r="F695" s="92"/>
      <c r="G695" s="80"/>
      <c r="H695" s="80"/>
      <c r="I695" s="80"/>
      <c r="J695" s="80"/>
      <c r="K695" s="80"/>
      <c r="L695" s="80"/>
      <c r="M695" s="80"/>
      <c r="N695" s="80"/>
      <c r="O695" s="80"/>
      <c r="P695" s="80"/>
      <c r="Q695" s="80"/>
      <c r="R695" s="80"/>
      <c r="S695" s="80"/>
      <c r="T695" s="80"/>
      <c r="U695" s="80"/>
      <c r="V695" s="80"/>
      <c r="W695" s="80"/>
      <c r="X695" s="80"/>
      <c r="Y695" s="80"/>
      <c r="Z695" s="80"/>
    </row>
    <row r="696" spans="1:26" ht="15.75" customHeight="1">
      <c r="A696" s="92"/>
      <c r="B696" s="92"/>
      <c r="C696" s="92"/>
      <c r="D696" s="92"/>
      <c r="E696" s="92"/>
      <c r="F696" s="92"/>
      <c r="G696" s="80"/>
      <c r="H696" s="80"/>
      <c r="I696" s="80"/>
      <c r="J696" s="80"/>
      <c r="K696" s="80"/>
      <c r="L696" s="80"/>
      <c r="M696" s="80"/>
      <c r="N696" s="80"/>
      <c r="O696" s="80"/>
      <c r="P696" s="80"/>
      <c r="Q696" s="80"/>
      <c r="R696" s="80"/>
      <c r="S696" s="80"/>
      <c r="T696" s="80"/>
      <c r="U696" s="80"/>
      <c r="V696" s="80"/>
      <c r="W696" s="80"/>
      <c r="X696" s="80"/>
      <c r="Y696" s="80"/>
      <c r="Z696" s="80"/>
    </row>
    <row r="697" spans="1:26" ht="15.75" customHeight="1">
      <c r="A697" s="92"/>
      <c r="B697" s="92"/>
      <c r="C697" s="92"/>
      <c r="D697" s="92"/>
      <c r="E697" s="92"/>
      <c r="F697" s="92"/>
      <c r="G697" s="80"/>
      <c r="H697" s="80"/>
      <c r="I697" s="80"/>
      <c r="J697" s="80"/>
      <c r="K697" s="80"/>
      <c r="L697" s="80"/>
      <c r="M697" s="80"/>
      <c r="N697" s="80"/>
      <c r="O697" s="80"/>
      <c r="P697" s="80"/>
      <c r="Q697" s="80"/>
      <c r="R697" s="80"/>
      <c r="S697" s="80"/>
      <c r="T697" s="80"/>
      <c r="U697" s="80"/>
      <c r="V697" s="80"/>
      <c r="W697" s="80"/>
      <c r="X697" s="80"/>
      <c r="Y697" s="80"/>
      <c r="Z697" s="80"/>
    </row>
    <row r="698" spans="1:26" ht="15.75" customHeight="1">
      <c r="A698" s="92"/>
      <c r="B698" s="92"/>
      <c r="C698" s="92"/>
      <c r="D698" s="92"/>
      <c r="E698" s="92"/>
      <c r="F698" s="92"/>
      <c r="G698" s="80"/>
      <c r="H698" s="80"/>
      <c r="I698" s="80"/>
      <c r="J698" s="80"/>
      <c r="K698" s="80"/>
      <c r="L698" s="80"/>
      <c r="M698" s="80"/>
      <c r="N698" s="80"/>
      <c r="O698" s="80"/>
      <c r="P698" s="80"/>
      <c r="Q698" s="80"/>
      <c r="R698" s="80"/>
      <c r="S698" s="80"/>
      <c r="T698" s="80"/>
      <c r="U698" s="80"/>
      <c r="V698" s="80"/>
      <c r="W698" s="80"/>
      <c r="X698" s="80"/>
      <c r="Y698" s="80"/>
      <c r="Z698" s="80"/>
    </row>
    <row r="699" spans="1:26" ht="15.75" customHeight="1">
      <c r="A699" s="92"/>
      <c r="B699" s="92"/>
      <c r="C699" s="92"/>
      <c r="D699" s="92"/>
      <c r="E699" s="92"/>
      <c r="F699" s="92"/>
      <c r="G699" s="80"/>
      <c r="H699" s="80"/>
      <c r="I699" s="80"/>
      <c r="J699" s="80"/>
      <c r="K699" s="80"/>
      <c r="L699" s="80"/>
      <c r="M699" s="80"/>
      <c r="N699" s="80"/>
      <c r="O699" s="80"/>
      <c r="P699" s="80"/>
      <c r="Q699" s="80"/>
      <c r="R699" s="80"/>
      <c r="S699" s="80"/>
      <c r="T699" s="80"/>
      <c r="U699" s="80"/>
      <c r="V699" s="80"/>
      <c r="W699" s="80"/>
      <c r="X699" s="80"/>
      <c r="Y699" s="80"/>
      <c r="Z699" s="80"/>
    </row>
    <row r="700" spans="1:26" ht="15.75" customHeight="1">
      <c r="A700" s="92"/>
      <c r="B700" s="92"/>
      <c r="C700" s="92"/>
      <c r="D700" s="92"/>
      <c r="E700" s="92"/>
      <c r="F700" s="92"/>
      <c r="G700" s="80"/>
      <c r="H700" s="80"/>
      <c r="I700" s="80"/>
      <c r="J700" s="80"/>
      <c r="K700" s="80"/>
      <c r="L700" s="80"/>
      <c r="M700" s="80"/>
      <c r="N700" s="80"/>
      <c r="O700" s="80"/>
      <c r="P700" s="80"/>
      <c r="Q700" s="80"/>
      <c r="R700" s="80"/>
      <c r="S700" s="80"/>
      <c r="T700" s="80"/>
      <c r="U700" s="80"/>
      <c r="V700" s="80"/>
      <c r="W700" s="80"/>
      <c r="X700" s="80"/>
      <c r="Y700" s="80"/>
      <c r="Z700" s="80"/>
    </row>
    <row r="701" spans="1:26" ht="15.75" customHeight="1">
      <c r="A701" s="92"/>
      <c r="B701" s="92"/>
      <c r="C701" s="92"/>
      <c r="D701" s="92"/>
      <c r="E701" s="92"/>
      <c r="F701" s="92"/>
      <c r="G701" s="80"/>
      <c r="H701" s="80"/>
      <c r="I701" s="80"/>
      <c r="J701" s="80"/>
      <c r="K701" s="80"/>
      <c r="L701" s="80"/>
      <c r="M701" s="80"/>
      <c r="N701" s="80"/>
      <c r="O701" s="80"/>
      <c r="P701" s="80"/>
      <c r="Q701" s="80"/>
      <c r="R701" s="80"/>
      <c r="S701" s="80"/>
      <c r="T701" s="80"/>
      <c r="U701" s="80"/>
      <c r="V701" s="80"/>
      <c r="W701" s="80"/>
      <c r="X701" s="80"/>
      <c r="Y701" s="80"/>
      <c r="Z701" s="80"/>
    </row>
    <row r="702" spans="1:26" ht="15.75" customHeight="1">
      <c r="A702" s="92"/>
      <c r="B702" s="92"/>
      <c r="C702" s="92"/>
      <c r="D702" s="92"/>
      <c r="E702" s="92"/>
      <c r="F702" s="92"/>
      <c r="G702" s="80"/>
      <c r="H702" s="80"/>
      <c r="I702" s="80"/>
      <c r="J702" s="80"/>
      <c r="K702" s="80"/>
      <c r="L702" s="80"/>
      <c r="M702" s="80"/>
      <c r="N702" s="80"/>
      <c r="O702" s="80"/>
      <c r="P702" s="80"/>
      <c r="Q702" s="80"/>
      <c r="R702" s="80"/>
      <c r="S702" s="80"/>
      <c r="T702" s="80"/>
      <c r="U702" s="80"/>
      <c r="V702" s="80"/>
      <c r="W702" s="80"/>
      <c r="X702" s="80"/>
      <c r="Y702" s="80"/>
      <c r="Z702" s="80"/>
    </row>
    <row r="703" spans="1:26" ht="15.75" customHeight="1">
      <c r="A703" s="92"/>
      <c r="B703" s="92"/>
      <c r="C703" s="92"/>
      <c r="D703" s="92"/>
      <c r="E703" s="92"/>
      <c r="F703" s="92"/>
      <c r="G703" s="80"/>
      <c r="H703" s="80"/>
      <c r="I703" s="80"/>
      <c r="J703" s="80"/>
      <c r="K703" s="80"/>
      <c r="L703" s="80"/>
      <c r="M703" s="80"/>
      <c r="N703" s="80"/>
      <c r="O703" s="80"/>
      <c r="P703" s="80"/>
      <c r="Q703" s="80"/>
      <c r="R703" s="80"/>
      <c r="S703" s="80"/>
      <c r="T703" s="80"/>
      <c r="U703" s="80"/>
      <c r="V703" s="80"/>
      <c r="W703" s="80"/>
      <c r="X703" s="80"/>
      <c r="Y703" s="80"/>
      <c r="Z703" s="80"/>
    </row>
    <row r="704" spans="1:26" ht="15.75" customHeight="1">
      <c r="A704" s="92"/>
      <c r="B704" s="92"/>
      <c r="C704" s="92"/>
      <c r="D704" s="92"/>
      <c r="E704" s="92"/>
      <c r="F704" s="92"/>
      <c r="G704" s="80"/>
      <c r="H704" s="80"/>
      <c r="I704" s="80"/>
      <c r="J704" s="80"/>
      <c r="K704" s="80"/>
      <c r="L704" s="80"/>
      <c r="M704" s="80"/>
      <c r="N704" s="80"/>
      <c r="O704" s="80"/>
      <c r="P704" s="80"/>
      <c r="Q704" s="80"/>
      <c r="R704" s="80"/>
      <c r="S704" s="80"/>
      <c r="T704" s="80"/>
      <c r="U704" s="80"/>
      <c r="V704" s="80"/>
      <c r="W704" s="80"/>
      <c r="X704" s="80"/>
      <c r="Y704" s="80"/>
      <c r="Z704" s="80"/>
    </row>
    <row r="705" spans="1:26" ht="15.75" customHeight="1">
      <c r="A705" s="92"/>
      <c r="B705" s="92"/>
      <c r="C705" s="92"/>
      <c r="D705" s="92"/>
      <c r="E705" s="92"/>
      <c r="F705" s="92"/>
      <c r="G705" s="80"/>
      <c r="H705" s="80"/>
      <c r="I705" s="80"/>
      <c r="J705" s="80"/>
      <c r="K705" s="80"/>
      <c r="L705" s="80"/>
      <c r="M705" s="80"/>
      <c r="N705" s="80"/>
      <c r="O705" s="80"/>
      <c r="P705" s="80"/>
      <c r="Q705" s="80"/>
      <c r="R705" s="80"/>
      <c r="S705" s="80"/>
      <c r="T705" s="80"/>
      <c r="U705" s="80"/>
      <c r="V705" s="80"/>
      <c r="W705" s="80"/>
      <c r="X705" s="80"/>
      <c r="Y705" s="80"/>
      <c r="Z705" s="80"/>
    </row>
    <row r="706" spans="1:26" ht="15.75" customHeight="1">
      <c r="A706" s="92"/>
      <c r="B706" s="92"/>
      <c r="C706" s="92"/>
      <c r="D706" s="92"/>
      <c r="E706" s="92"/>
      <c r="F706" s="92"/>
      <c r="G706" s="80"/>
      <c r="H706" s="80"/>
      <c r="I706" s="80"/>
      <c r="J706" s="80"/>
      <c r="K706" s="80"/>
      <c r="L706" s="80"/>
      <c r="M706" s="80"/>
      <c r="N706" s="80"/>
      <c r="O706" s="80"/>
      <c r="P706" s="80"/>
      <c r="Q706" s="80"/>
      <c r="R706" s="80"/>
      <c r="S706" s="80"/>
      <c r="T706" s="80"/>
      <c r="U706" s="80"/>
      <c r="V706" s="80"/>
      <c r="W706" s="80"/>
      <c r="X706" s="80"/>
      <c r="Y706" s="80"/>
      <c r="Z706" s="80"/>
    </row>
    <row r="707" spans="1:26" ht="15.75" customHeight="1">
      <c r="A707" s="92"/>
      <c r="B707" s="92"/>
      <c r="C707" s="92"/>
      <c r="D707" s="92"/>
      <c r="E707" s="92"/>
      <c r="F707" s="92"/>
      <c r="G707" s="80"/>
      <c r="H707" s="80"/>
      <c r="I707" s="80"/>
      <c r="J707" s="80"/>
      <c r="K707" s="80"/>
      <c r="L707" s="80"/>
      <c r="M707" s="80"/>
      <c r="N707" s="80"/>
      <c r="O707" s="80"/>
      <c r="P707" s="80"/>
      <c r="Q707" s="80"/>
      <c r="R707" s="80"/>
      <c r="S707" s="80"/>
      <c r="T707" s="80"/>
      <c r="U707" s="80"/>
      <c r="V707" s="80"/>
      <c r="W707" s="80"/>
      <c r="X707" s="80"/>
      <c r="Y707" s="80"/>
      <c r="Z707" s="80"/>
    </row>
    <row r="708" spans="1:26" ht="15.75" customHeight="1">
      <c r="A708" s="92"/>
      <c r="B708" s="92"/>
      <c r="C708" s="92"/>
      <c r="D708" s="92"/>
      <c r="E708" s="92"/>
      <c r="F708" s="92"/>
      <c r="G708" s="80"/>
      <c r="H708" s="80"/>
      <c r="I708" s="80"/>
      <c r="J708" s="80"/>
      <c r="K708" s="80"/>
      <c r="L708" s="80"/>
      <c r="M708" s="80"/>
      <c r="N708" s="80"/>
      <c r="O708" s="80"/>
      <c r="P708" s="80"/>
      <c r="Q708" s="80"/>
      <c r="R708" s="80"/>
      <c r="S708" s="80"/>
      <c r="T708" s="80"/>
      <c r="U708" s="80"/>
      <c r="V708" s="80"/>
      <c r="W708" s="80"/>
      <c r="X708" s="80"/>
      <c r="Y708" s="80"/>
      <c r="Z708" s="80"/>
    </row>
    <row r="709" spans="1:26" ht="15.75" customHeight="1">
      <c r="A709" s="92"/>
      <c r="B709" s="92"/>
      <c r="C709" s="92"/>
      <c r="D709" s="92"/>
      <c r="E709" s="92"/>
      <c r="F709" s="92"/>
      <c r="G709" s="80"/>
      <c r="H709" s="80"/>
      <c r="I709" s="80"/>
      <c r="J709" s="80"/>
      <c r="K709" s="80"/>
      <c r="L709" s="80"/>
      <c r="M709" s="80"/>
      <c r="N709" s="80"/>
      <c r="O709" s="80"/>
      <c r="P709" s="80"/>
      <c r="Q709" s="80"/>
      <c r="R709" s="80"/>
      <c r="S709" s="80"/>
      <c r="T709" s="80"/>
      <c r="U709" s="80"/>
      <c r="V709" s="80"/>
      <c r="W709" s="80"/>
      <c r="X709" s="80"/>
      <c r="Y709" s="80"/>
      <c r="Z709" s="80"/>
    </row>
    <row r="710" spans="1:26" ht="15.75" customHeight="1">
      <c r="A710" s="92"/>
      <c r="B710" s="92"/>
      <c r="C710" s="92"/>
      <c r="D710" s="92"/>
      <c r="E710" s="92"/>
      <c r="F710" s="92"/>
      <c r="G710" s="80"/>
      <c r="H710" s="80"/>
      <c r="I710" s="80"/>
      <c r="J710" s="80"/>
      <c r="K710" s="80"/>
      <c r="L710" s="80"/>
      <c r="M710" s="80"/>
      <c r="N710" s="80"/>
      <c r="O710" s="80"/>
      <c r="P710" s="80"/>
      <c r="Q710" s="80"/>
      <c r="R710" s="80"/>
      <c r="S710" s="80"/>
      <c r="T710" s="80"/>
      <c r="U710" s="80"/>
      <c r="V710" s="80"/>
      <c r="W710" s="80"/>
      <c r="X710" s="80"/>
      <c r="Y710" s="80"/>
      <c r="Z710" s="80"/>
    </row>
    <row r="711" spans="1:26" ht="15.75" customHeight="1">
      <c r="A711" s="92"/>
      <c r="B711" s="92"/>
      <c r="C711" s="92"/>
      <c r="D711" s="92"/>
      <c r="E711" s="92"/>
      <c r="F711" s="92"/>
      <c r="G711" s="80"/>
      <c r="H711" s="80"/>
      <c r="I711" s="80"/>
      <c r="J711" s="80"/>
      <c r="K711" s="80"/>
      <c r="L711" s="80"/>
      <c r="M711" s="80"/>
      <c r="N711" s="80"/>
      <c r="O711" s="80"/>
      <c r="P711" s="80"/>
      <c r="Q711" s="80"/>
      <c r="R711" s="80"/>
      <c r="S711" s="80"/>
      <c r="T711" s="80"/>
      <c r="U711" s="80"/>
      <c r="V711" s="80"/>
      <c r="W711" s="80"/>
      <c r="X711" s="80"/>
      <c r="Y711" s="80"/>
      <c r="Z711" s="80"/>
    </row>
    <row r="712" spans="1:26" ht="15.75" customHeight="1">
      <c r="A712" s="92"/>
      <c r="B712" s="92"/>
      <c r="C712" s="92"/>
      <c r="D712" s="92"/>
      <c r="E712" s="92"/>
      <c r="F712" s="92"/>
      <c r="G712" s="80"/>
      <c r="H712" s="80"/>
      <c r="I712" s="80"/>
      <c r="J712" s="80"/>
      <c r="K712" s="80"/>
      <c r="L712" s="80"/>
      <c r="M712" s="80"/>
      <c r="N712" s="80"/>
      <c r="O712" s="80"/>
      <c r="P712" s="80"/>
      <c r="Q712" s="80"/>
      <c r="R712" s="80"/>
      <c r="S712" s="80"/>
      <c r="T712" s="80"/>
      <c r="U712" s="80"/>
      <c r="V712" s="80"/>
      <c r="W712" s="80"/>
      <c r="X712" s="80"/>
      <c r="Y712" s="80"/>
      <c r="Z712" s="80"/>
    </row>
    <row r="713" spans="1:26" ht="15.75" customHeight="1">
      <c r="A713" s="92"/>
      <c r="B713" s="92"/>
      <c r="C713" s="92"/>
      <c r="D713" s="92"/>
      <c r="E713" s="92"/>
      <c r="F713" s="92"/>
      <c r="G713" s="80"/>
      <c r="H713" s="80"/>
      <c r="I713" s="80"/>
      <c r="J713" s="80"/>
      <c r="K713" s="80"/>
      <c r="L713" s="80"/>
      <c r="M713" s="80"/>
      <c r="N713" s="80"/>
      <c r="O713" s="80"/>
      <c r="P713" s="80"/>
      <c r="Q713" s="80"/>
      <c r="R713" s="80"/>
      <c r="S713" s="80"/>
      <c r="T713" s="80"/>
      <c r="U713" s="80"/>
      <c r="V713" s="80"/>
      <c r="W713" s="80"/>
      <c r="X713" s="80"/>
      <c r="Y713" s="80"/>
      <c r="Z713" s="80"/>
    </row>
    <row r="714" spans="1:26" ht="15.75" customHeight="1">
      <c r="A714" s="92"/>
      <c r="B714" s="92"/>
      <c r="C714" s="92"/>
      <c r="D714" s="92"/>
      <c r="E714" s="92"/>
      <c r="F714" s="92"/>
      <c r="G714" s="80"/>
      <c r="H714" s="80"/>
      <c r="I714" s="80"/>
      <c r="J714" s="80"/>
      <c r="K714" s="80"/>
      <c r="L714" s="80"/>
      <c r="M714" s="80"/>
      <c r="N714" s="80"/>
      <c r="O714" s="80"/>
      <c r="P714" s="80"/>
      <c r="Q714" s="80"/>
      <c r="R714" s="80"/>
      <c r="S714" s="80"/>
      <c r="T714" s="80"/>
      <c r="U714" s="80"/>
      <c r="V714" s="80"/>
      <c r="W714" s="80"/>
      <c r="X714" s="80"/>
      <c r="Y714" s="80"/>
      <c r="Z714" s="80"/>
    </row>
    <row r="715" spans="1:26" ht="15.75" customHeight="1">
      <c r="A715" s="92"/>
      <c r="B715" s="92"/>
      <c r="C715" s="92"/>
      <c r="D715" s="92"/>
      <c r="E715" s="92"/>
      <c r="F715" s="92"/>
      <c r="G715" s="80"/>
      <c r="H715" s="80"/>
      <c r="I715" s="80"/>
      <c r="J715" s="80"/>
      <c r="K715" s="80"/>
      <c r="L715" s="80"/>
      <c r="M715" s="80"/>
      <c r="N715" s="80"/>
      <c r="O715" s="80"/>
      <c r="P715" s="80"/>
      <c r="Q715" s="80"/>
      <c r="R715" s="80"/>
      <c r="S715" s="80"/>
      <c r="T715" s="80"/>
      <c r="U715" s="80"/>
      <c r="V715" s="80"/>
      <c r="W715" s="80"/>
      <c r="X715" s="80"/>
      <c r="Y715" s="80"/>
      <c r="Z715" s="80"/>
    </row>
    <row r="716" spans="1:26" ht="15.75" customHeight="1">
      <c r="A716" s="92"/>
      <c r="B716" s="92"/>
      <c r="C716" s="92"/>
      <c r="D716" s="92"/>
      <c r="E716" s="92"/>
      <c r="F716" s="92"/>
      <c r="G716" s="80"/>
      <c r="H716" s="80"/>
      <c r="I716" s="80"/>
      <c r="J716" s="80"/>
      <c r="K716" s="80"/>
      <c r="L716" s="80"/>
      <c r="M716" s="80"/>
      <c r="N716" s="80"/>
      <c r="O716" s="80"/>
      <c r="P716" s="80"/>
      <c r="Q716" s="80"/>
      <c r="R716" s="80"/>
      <c r="S716" s="80"/>
      <c r="T716" s="80"/>
      <c r="U716" s="80"/>
      <c r="V716" s="80"/>
      <c r="W716" s="80"/>
      <c r="X716" s="80"/>
      <c r="Y716" s="80"/>
      <c r="Z716" s="80"/>
    </row>
    <row r="717" spans="1:26" ht="15.75" customHeight="1">
      <c r="A717" s="92"/>
      <c r="B717" s="92"/>
      <c r="C717" s="92"/>
      <c r="D717" s="92"/>
      <c r="E717" s="92"/>
      <c r="F717" s="92"/>
      <c r="G717" s="80"/>
      <c r="H717" s="80"/>
      <c r="I717" s="80"/>
      <c r="J717" s="80"/>
      <c r="K717" s="80"/>
      <c r="L717" s="80"/>
      <c r="M717" s="80"/>
      <c r="N717" s="80"/>
      <c r="O717" s="80"/>
      <c r="P717" s="80"/>
      <c r="Q717" s="80"/>
      <c r="R717" s="80"/>
      <c r="S717" s="80"/>
      <c r="T717" s="80"/>
      <c r="U717" s="80"/>
      <c r="V717" s="80"/>
      <c r="W717" s="80"/>
      <c r="X717" s="80"/>
      <c r="Y717" s="80"/>
      <c r="Z717" s="80"/>
    </row>
    <row r="718" spans="1:26" ht="15.75" customHeight="1">
      <c r="A718" s="92"/>
      <c r="B718" s="92"/>
      <c r="C718" s="92"/>
      <c r="D718" s="92"/>
      <c r="E718" s="92"/>
      <c r="F718" s="92"/>
      <c r="G718" s="80"/>
      <c r="H718" s="80"/>
      <c r="I718" s="80"/>
      <c r="J718" s="80"/>
      <c r="K718" s="80"/>
      <c r="L718" s="80"/>
      <c r="M718" s="80"/>
      <c r="N718" s="80"/>
      <c r="O718" s="80"/>
      <c r="P718" s="80"/>
      <c r="Q718" s="80"/>
      <c r="R718" s="80"/>
      <c r="S718" s="80"/>
      <c r="T718" s="80"/>
      <c r="U718" s="80"/>
      <c r="V718" s="80"/>
      <c r="W718" s="80"/>
      <c r="X718" s="80"/>
      <c r="Y718" s="80"/>
      <c r="Z718" s="80"/>
    </row>
    <row r="719" spans="1:26" ht="15.75" customHeight="1">
      <c r="A719" s="92"/>
      <c r="B719" s="92"/>
      <c r="C719" s="92"/>
      <c r="D719" s="92"/>
      <c r="E719" s="92"/>
      <c r="F719" s="92"/>
      <c r="G719" s="80"/>
      <c r="H719" s="80"/>
      <c r="I719" s="80"/>
      <c r="J719" s="80"/>
      <c r="K719" s="80"/>
      <c r="L719" s="80"/>
      <c r="M719" s="80"/>
      <c r="N719" s="80"/>
      <c r="O719" s="80"/>
      <c r="P719" s="80"/>
      <c r="Q719" s="80"/>
      <c r="R719" s="80"/>
      <c r="S719" s="80"/>
      <c r="T719" s="80"/>
      <c r="U719" s="80"/>
      <c r="V719" s="80"/>
      <c r="W719" s="80"/>
      <c r="X719" s="80"/>
      <c r="Y719" s="80"/>
      <c r="Z719" s="80"/>
    </row>
    <row r="720" spans="1:26" ht="15.75" customHeight="1">
      <c r="A720" s="92"/>
      <c r="B720" s="92"/>
      <c r="C720" s="92"/>
      <c r="D720" s="92"/>
      <c r="E720" s="92"/>
      <c r="F720" s="92"/>
      <c r="G720" s="80"/>
      <c r="H720" s="80"/>
      <c r="I720" s="80"/>
      <c r="J720" s="80"/>
      <c r="K720" s="80"/>
      <c r="L720" s="80"/>
      <c r="M720" s="80"/>
      <c r="N720" s="80"/>
      <c r="O720" s="80"/>
      <c r="P720" s="80"/>
      <c r="Q720" s="80"/>
      <c r="R720" s="80"/>
      <c r="S720" s="80"/>
      <c r="T720" s="80"/>
      <c r="U720" s="80"/>
      <c r="V720" s="80"/>
      <c r="W720" s="80"/>
      <c r="X720" s="80"/>
      <c r="Y720" s="80"/>
      <c r="Z720" s="80"/>
    </row>
    <row r="721" spans="1:26" ht="15.75" customHeight="1">
      <c r="A721" s="92"/>
      <c r="B721" s="92"/>
      <c r="C721" s="92"/>
      <c r="D721" s="92"/>
      <c r="E721" s="92"/>
      <c r="F721" s="92"/>
      <c r="G721" s="80"/>
      <c r="H721" s="80"/>
      <c r="I721" s="80"/>
      <c r="J721" s="80"/>
      <c r="K721" s="80"/>
      <c r="L721" s="80"/>
      <c r="M721" s="80"/>
      <c r="N721" s="80"/>
      <c r="O721" s="80"/>
      <c r="P721" s="80"/>
      <c r="Q721" s="80"/>
      <c r="R721" s="80"/>
      <c r="S721" s="80"/>
      <c r="T721" s="80"/>
      <c r="U721" s="80"/>
      <c r="V721" s="80"/>
      <c r="W721" s="80"/>
      <c r="X721" s="80"/>
      <c r="Y721" s="80"/>
      <c r="Z721" s="80"/>
    </row>
    <row r="722" spans="1:26" ht="15.75" customHeight="1">
      <c r="A722" s="92"/>
      <c r="B722" s="92"/>
      <c r="C722" s="92"/>
      <c r="D722" s="92"/>
      <c r="E722" s="92"/>
      <c r="F722" s="92"/>
      <c r="G722" s="80"/>
      <c r="H722" s="80"/>
      <c r="I722" s="80"/>
      <c r="J722" s="80"/>
      <c r="K722" s="80"/>
      <c r="L722" s="80"/>
      <c r="M722" s="80"/>
      <c r="N722" s="80"/>
      <c r="O722" s="80"/>
      <c r="P722" s="80"/>
      <c r="Q722" s="80"/>
      <c r="R722" s="80"/>
      <c r="S722" s="80"/>
      <c r="T722" s="80"/>
      <c r="U722" s="80"/>
      <c r="V722" s="80"/>
      <c r="W722" s="80"/>
      <c r="X722" s="80"/>
      <c r="Y722" s="80"/>
      <c r="Z722" s="80"/>
    </row>
    <row r="723" spans="1:26" ht="15.75" customHeight="1">
      <c r="A723" s="92"/>
      <c r="B723" s="92"/>
      <c r="C723" s="92"/>
      <c r="D723" s="92"/>
      <c r="E723" s="92"/>
      <c r="F723" s="92"/>
      <c r="G723" s="80"/>
      <c r="H723" s="80"/>
      <c r="I723" s="80"/>
      <c r="J723" s="80"/>
      <c r="K723" s="80"/>
      <c r="L723" s="80"/>
      <c r="M723" s="80"/>
      <c r="N723" s="80"/>
      <c r="O723" s="80"/>
      <c r="P723" s="80"/>
      <c r="Q723" s="80"/>
      <c r="R723" s="80"/>
      <c r="S723" s="80"/>
      <c r="T723" s="80"/>
      <c r="U723" s="80"/>
      <c r="V723" s="80"/>
      <c r="W723" s="80"/>
      <c r="X723" s="80"/>
      <c r="Y723" s="80"/>
      <c r="Z723" s="80"/>
    </row>
    <row r="724" spans="1:26" ht="15.75" customHeight="1">
      <c r="A724" s="92"/>
      <c r="B724" s="92"/>
      <c r="C724" s="92"/>
      <c r="D724" s="92"/>
      <c r="E724" s="92"/>
      <c r="F724" s="92"/>
      <c r="G724" s="80"/>
      <c r="H724" s="80"/>
      <c r="I724" s="80"/>
      <c r="J724" s="80"/>
      <c r="K724" s="80"/>
      <c r="L724" s="80"/>
      <c r="M724" s="80"/>
      <c r="N724" s="80"/>
      <c r="O724" s="80"/>
      <c r="P724" s="80"/>
      <c r="Q724" s="80"/>
      <c r="R724" s="80"/>
      <c r="S724" s="80"/>
      <c r="T724" s="80"/>
      <c r="U724" s="80"/>
      <c r="V724" s="80"/>
      <c r="W724" s="80"/>
      <c r="X724" s="80"/>
      <c r="Y724" s="80"/>
      <c r="Z724" s="80"/>
    </row>
    <row r="725" spans="1:26" ht="15.75" customHeight="1">
      <c r="A725" s="92"/>
      <c r="B725" s="92"/>
      <c r="C725" s="92"/>
      <c r="D725" s="92"/>
      <c r="E725" s="92"/>
      <c r="F725" s="92"/>
      <c r="G725" s="80"/>
      <c r="H725" s="80"/>
      <c r="I725" s="80"/>
      <c r="J725" s="80"/>
      <c r="K725" s="80"/>
      <c r="L725" s="80"/>
      <c r="M725" s="80"/>
      <c r="N725" s="80"/>
      <c r="O725" s="80"/>
      <c r="P725" s="80"/>
      <c r="Q725" s="80"/>
      <c r="R725" s="80"/>
      <c r="S725" s="80"/>
      <c r="T725" s="80"/>
      <c r="U725" s="80"/>
      <c r="V725" s="80"/>
      <c r="W725" s="80"/>
      <c r="X725" s="80"/>
      <c r="Y725" s="80"/>
      <c r="Z725" s="80"/>
    </row>
    <row r="726" spans="1:26" ht="15.75" customHeight="1">
      <c r="A726" s="92"/>
      <c r="B726" s="92"/>
      <c r="C726" s="92"/>
      <c r="D726" s="92"/>
      <c r="E726" s="92"/>
      <c r="F726" s="92"/>
      <c r="G726" s="80"/>
      <c r="H726" s="80"/>
      <c r="I726" s="80"/>
      <c r="J726" s="80"/>
      <c r="K726" s="80"/>
      <c r="L726" s="80"/>
      <c r="M726" s="80"/>
      <c r="N726" s="80"/>
      <c r="O726" s="80"/>
      <c r="P726" s="80"/>
      <c r="Q726" s="80"/>
      <c r="R726" s="80"/>
      <c r="S726" s="80"/>
      <c r="T726" s="80"/>
      <c r="U726" s="80"/>
      <c r="V726" s="80"/>
      <c r="W726" s="80"/>
      <c r="X726" s="80"/>
      <c r="Y726" s="80"/>
      <c r="Z726" s="80"/>
    </row>
    <row r="727" spans="1:26" ht="15.75" customHeight="1">
      <c r="A727" s="92"/>
      <c r="B727" s="92"/>
      <c r="C727" s="92"/>
      <c r="D727" s="92"/>
      <c r="E727" s="92"/>
      <c r="F727" s="92"/>
      <c r="G727" s="80"/>
      <c r="H727" s="80"/>
      <c r="I727" s="80"/>
      <c r="J727" s="80"/>
      <c r="K727" s="80"/>
      <c r="L727" s="80"/>
      <c r="M727" s="80"/>
      <c r="N727" s="80"/>
      <c r="O727" s="80"/>
      <c r="P727" s="80"/>
      <c r="Q727" s="80"/>
      <c r="R727" s="80"/>
      <c r="S727" s="80"/>
      <c r="T727" s="80"/>
      <c r="U727" s="80"/>
      <c r="V727" s="80"/>
      <c r="W727" s="80"/>
      <c r="X727" s="80"/>
      <c r="Y727" s="80"/>
      <c r="Z727" s="80"/>
    </row>
    <row r="728" spans="1:26" ht="15.75" customHeight="1">
      <c r="A728" s="92"/>
      <c r="B728" s="92"/>
      <c r="C728" s="92"/>
      <c r="D728" s="92"/>
      <c r="E728" s="92"/>
      <c r="F728" s="92"/>
      <c r="G728" s="80"/>
      <c r="H728" s="80"/>
      <c r="I728" s="80"/>
      <c r="J728" s="80"/>
      <c r="K728" s="80"/>
      <c r="L728" s="80"/>
      <c r="M728" s="80"/>
      <c r="N728" s="80"/>
      <c r="O728" s="80"/>
      <c r="P728" s="80"/>
      <c r="Q728" s="80"/>
      <c r="R728" s="80"/>
      <c r="S728" s="80"/>
      <c r="T728" s="80"/>
      <c r="U728" s="80"/>
      <c r="V728" s="80"/>
      <c r="W728" s="80"/>
      <c r="X728" s="80"/>
      <c r="Y728" s="80"/>
      <c r="Z728" s="80"/>
    </row>
    <row r="729" spans="1:26" ht="15.75" customHeight="1">
      <c r="A729" s="92"/>
      <c r="B729" s="92"/>
      <c r="C729" s="92"/>
      <c r="D729" s="92"/>
      <c r="E729" s="92"/>
      <c r="F729" s="92"/>
      <c r="G729" s="80"/>
      <c r="H729" s="80"/>
      <c r="I729" s="80"/>
      <c r="J729" s="80"/>
      <c r="K729" s="80"/>
      <c r="L729" s="80"/>
      <c r="M729" s="80"/>
      <c r="N729" s="80"/>
      <c r="O729" s="80"/>
      <c r="P729" s="80"/>
      <c r="Q729" s="80"/>
      <c r="R729" s="80"/>
      <c r="S729" s="80"/>
      <c r="T729" s="80"/>
      <c r="U729" s="80"/>
      <c r="V729" s="80"/>
      <c r="W729" s="80"/>
      <c r="X729" s="80"/>
      <c r="Y729" s="80"/>
      <c r="Z729" s="80"/>
    </row>
    <row r="730" spans="1:26" ht="15.75" customHeight="1">
      <c r="A730" s="92"/>
      <c r="B730" s="92"/>
      <c r="C730" s="92"/>
      <c r="D730" s="92"/>
      <c r="E730" s="92"/>
      <c r="F730" s="92"/>
      <c r="G730" s="80"/>
      <c r="H730" s="80"/>
      <c r="I730" s="80"/>
      <c r="J730" s="80"/>
      <c r="K730" s="80"/>
      <c r="L730" s="80"/>
      <c r="M730" s="80"/>
      <c r="N730" s="80"/>
      <c r="O730" s="80"/>
      <c r="P730" s="80"/>
      <c r="Q730" s="80"/>
      <c r="R730" s="80"/>
      <c r="S730" s="80"/>
      <c r="T730" s="80"/>
      <c r="U730" s="80"/>
      <c r="V730" s="80"/>
      <c r="W730" s="80"/>
      <c r="X730" s="80"/>
      <c r="Y730" s="80"/>
      <c r="Z730" s="80"/>
    </row>
    <row r="731" spans="1:26" ht="15.75" customHeight="1">
      <c r="A731" s="92"/>
      <c r="B731" s="92"/>
      <c r="C731" s="92"/>
      <c r="D731" s="92"/>
      <c r="E731" s="92"/>
      <c r="F731" s="92"/>
      <c r="G731" s="80"/>
      <c r="H731" s="80"/>
      <c r="I731" s="80"/>
      <c r="J731" s="80"/>
      <c r="K731" s="80"/>
      <c r="L731" s="80"/>
      <c r="M731" s="80"/>
      <c r="N731" s="80"/>
      <c r="O731" s="80"/>
      <c r="P731" s="80"/>
      <c r="Q731" s="80"/>
      <c r="R731" s="80"/>
      <c r="S731" s="80"/>
      <c r="T731" s="80"/>
      <c r="U731" s="80"/>
      <c r="V731" s="80"/>
      <c r="W731" s="80"/>
      <c r="X731" s="80"/>
      <c r="Y731" s="80"/>
      <c r="Z731" s="80"/>
    </row>
    <row r="732" spans="1:26" ht="15.75" customHeight="1">
      <c r="A732" s="92"/>
      <c r="B732" s="92"/>
      <c r="C732" s="92"/>
      <c r="D732" s="92"/>
      <c r="E732" s="92"/>
      <c r="F732" s="92"/>
      <c r="G732" s="80"/>
      <c r="H732" s="80"/>
      <c r="I732" s="80"/>
      <c r="J732" s="80"/>
      <c r="K732" s="80"/>
      <c r="L732" s="80"/>
      <c r="M732" s="80"/>
      <c r="N732" s="80"/>
      <c r="O732" s="80"/>
      <c r="P732" s="80"/>
      <c r="Q732" s="80"/>
      <c r="R732" s="80"/>
      <c r="S732" s="80"/>
      <c r="T732" s="80"/>
      <c r="U732" s="80"/>
      <c r="V732" s="80"/>
      <c r="W732" s="80"/>
      <c r="X732" s="80"/>
      <c r="Y732" s="80"/>
      <c r="Z732" s="80"/>
    </row>
    <row r="733" spans="1:26" ht="15.75" customHeight="1">
      <c r="A733" s="92"/>
      <c r="B733" s="92"/>
      <c r="C733" s="92"/>
      <c r="D733" s="92"/>
      <c r="E733" s="92"/>
      <c r="F733" s="92"/>
      <c r="G733" s="80"/>
      <c r="H733" s="80"/>
      <c r="I733" s="80"/>
      <c r="J733" s="80"/>
      <c r="K733" s="80"/>
      <c r="L733" s="80"/>
      <c r="M733" s="80"/>
      <c r="N733" s="80"/>
      <c r="O733" s="80"/>
      <c r="P733" s="80"/>
      <c r="Q733" s="80"/>
      <c r="R733" s="80"/>
      <c r="S733" s="80"/>
      <c r="T733" s="80"/>
      <c r="U733" s="80"/>
      <c r="V733" s="80"/>
      <c r="W733" s="80"/>
      <c r="X733" s="80"/>
      <c r="Y733" s="80"/>
      <c r="Z733" s="80"/>
    </row>
    <row r="734" spans="1:26" ht="15.75" customHeight="1">
      <c r="A734" s="92"/>
      <c r="B734" s="92"/>
      <c r="C734" s="92"/>
      <c r="D734" s="92"/>
      <c r="E734" s="92"/>
      <c r="F734" s="92"/>
      <c r="G734" s="80"/>
      <c r="H734" s="80"/>
      <c r="I734" s="80"/>
      <c r="J734" s="80"/>
      <c r="K734" s="80"/>
      <c r="L734" s="80"/>
      <c r="M734" s="80"/>
      <c r="N734" s="80"/>
      <c r="O734" s="80"/>
      <c r="P734" s="80"/>
      <c r="Q734" s="80"/>
      <c r="R734" s="80"/>
      <c r="S734" s="80"/>
      <c r="T734" s="80"/>
      <c r="U734" s="80"/>
      <c r="V734" s="80"/>
      <c r="W734" s="80"/>
      <c r="X734" s="80"/>
      <c r="Y734" s="80"/>
      <c r="Z734" s="80"/>
    </row>
    <row r="735" spans="1:26" ht="15.75" customHeight="1">
      <c r="A735" s="92"/>
      <c r="B735" s="92"/>
      <c r="C735" s="92"/>
      <c r="D735" s="92"/>
      <c r="E735" s="92"/>
      <c r="F735" s="92"/>
      <c r="G735" s="80"/>
      <c r="H735" s="80"/>
      <c r="I735" s="80"/>
      <c r="J735" s="80"/>
      <c r="K735" s="80"/>
      <c r="L735" s="80"/>
      <c r="M735" s="80"/>
      <c r="N735" s="80"/>
      <c r="O735" s="80"/>
      <c r="P735" s="80"/>
      <c r="Q735" s="80"/>
      <c r="R735" s="80"/>
      <c r="S735" s="80"/>
      <c r="T735" s="80"/>
      <c r="U735" s="80"/>
      <c r="V735" s="80"/>
      <c r="W735" s="80"/>
      <c r="X735" s="80"/>
      <c r="Y735" s="80"/>
      <c r="Z735" s="80"/>
    </row>
    <row r="736" spans="1:26" ht="15.75" customHeight="1">
      <c r="A736" s="92"/>
      <c r="B736" s="92"/>
      <c r="C736" s="92"/>
      <c r="D736" s="92"/>
      <c r="E736" s="92"/>
      <c r="F736" s="92"/>
      <c r="G736" s="80"/>
      <c r="H736" s="80"/>
      <c r="I736" s="80"/>
      <c r="J736" s="80"/>
      <c r="K736" s="80"/>
      <c r="L736" s="80"/>
      <c r="M736" s="80"/>
      <c r="N736" s="80"/>
      <c r="O736" s="80"/>
      <c r="P736" s="80"/>
      <c r="Q736" s="80"/>
      <c r="R736" s="80"/>
      <c r="S736" s="80"/>
      <c r="T736" s="80"/>
      <c r="U736" s="80"/>
      <c r="V736" s="80"/>
      <c r="W736" s="80"/>
      <c r="X736" s="80"/>
      <c r="Y736" s="80"/>
      <c r="Z736" s="80"/>
    </row>
    <row r="737" spans="1:26" ht="15.75" customHeight="1">
      <c r="A737" s="92"/>
      <c r="B737" s="92"/>
      <c r="C737" s="92"/>
      <c r="D737" s="92"/>
      <c r="E737" s="92"/>
      <c r="F737" s="92"/>
      <c r="G737" s="80"/>
      <c r="H737" s="80"/>
      <c r="I737" s="80"/>
      <c r="J737" s="80"/>
      <c r="K737" s="80"/>
      <c r="L737" s="80"/>
      <c r="M737" s="80"/>
      <c r="N737" s="80"/>
      <c r="O737" s="80"/>
      <c r="P737" s="80"/>
      <c r="Q737" s="80"/>
      <c r="R737" s="80"/>
      <c r="S737" s="80"/>
      <c r="T737" s="80"/>
      <c r="U737" s="80"/>
      <c r="V737" s="80"/>
      <c r="W737" s="80"/>
      <c r="X737" s="80"/>
      <c r="Y737" s="80"/>
      <c r="Z737" s="80"/>
    </row>
    <row r="738" spans="1:26" ht="15.75" customHeight="1">
      <c r="A738" s="92"/>
      <c r="B738" s="92"/>
      <c r="C738" s="92"/>
      <c r="D738" s="92"/>
      <c r="E738" s="92"/>
      <c r="F738" s="92"/>
      <c r="G738" s="80"/>
      <c r="H738" s="80"/>
      <c r="I738" s="80"/>
      <c r="J738" s="80"/>
      <c r="K738" s="80"/>
      <c r="L738" s="80"/>
      <c r="M738" s="80"/>
      <c r="N738" s="80"/>
      <c r="O738" s="80"/>
      <c r="P738" s="80"/>
      <c r="Q738" s="80"/>
      <c r="R738" s="80"/>
      <c r="S738" s="80"/>
      <c r="T738" s="80"/>
      <c r="U738" s="80"/>
      <c r="V738" s="80"/>
      <c r="W738" s="80"/>
      <c r="X738" s="80"/>
      <c r="Y738" s="80"/>
      <c r="Z738" s="80"/>
    </row>
    <row r="739" spans="1:26" ht="15.75" customHeight="1">
      <c r="A739" s="92"/>
      <c r="B739" s="92"/>
      <c r="C739" s="92"/>
      <c r="D739" s="92"/>
      <c r="E739" s="92"/>
      <c r="F739" s="92"/>
      <c r="G739" s="80"/>
      <c r="H739" s="80"/>
      <c r="I739" s="80"/>
      <c r="J739" s="80"/>
      <c r="K739" s="80"/>
      <c r="L739" s="80"/>
      <c r="M739" s="80"/>
      <c r="N739" s="80"/>
      <c r="O739" s="80"/>
      <c r="P739" s="80"/>
      <c r="Q739" s="80"/>
      <c r="R739" s="80"/>
      <c r="S739" s="80"/>
      <c r="T739" s="80"/>
      <c r="U739" s="80"/>
      <c r="V739" s="80"/>
      <c r="W739" s="80"/>
      <c r="X739" s="80"/>
      <c r="Y739" s="80"/>
      <c r="Z739" s="80"/>
    </row>
    <row r="740" spans="1:26" ht="15.75" customHeight="1">
      <c r="A740" s="92"/>
      <c r="B740" s="92"/>
      <c r="C740" s="92"/>
      <c r="D740" s="92"/>
      <c r="E740" s="92"/>
      <c r="F740" s="92"/>
      <c r="G740" s="80"/>
      <c r="H740" s="80"/>
      <c r="I740" s="80"/>
      <c r="J740" s="80"/>
      <c r="K740" s="80"/>
      <c r="L740" s="80"/>
      <c r="M740" s="80"/>
      <c r="N740" s="80"/>
      <c r="O740" s="80"/>
      <c r="P740" s="80"/>
      <c r="Q740" s="80"/>
      <c r="R740" s="80"/>
      <c r="S740" s="80"/>
      <c r="T740" s="80"/>
      <c r="U740" s="80"/>
      <c r="V740" s="80"/>
      <c r="W740" s="80"/>
      <c r="X740" s="80"/>
      <c r="Y740" s="80"/>
      <c r="Z740" s="80"/>
    </row>
    <row r="741" spans="1:26" ht="15.75" customHeight="1">
      <c r="A741" s="92"/>
      <c r="B741" s="92"/>
      <c r="C741" s="92"/>
      <c r="D741" s="92"/>
      <c r="E741" s="92"/>
      <c r="F741" s="92"/>
      <c r="G741" s="80"/>
      <c r="H741" s="80"/>
      <c r="I741" s="80"/>
      <c r="J741" s="80"/>
      <c r="K741" s="80"/>
      <c r="L741" s="80"/>
      <c r="M741" s="80"/>
      <c r="N741" s="80"/>
      <c r="O741" s="80"/>
      <c r="P741" s="80"/>
      <c r="Q741" s="80"/>
      <c r="R741" s="80"/>
      <c r="S741" s="80"/>
      <c r="T741" s="80"/>
      <c r="U741" s="80"/>
      <c r="V741" s="80"/>
      <c r="W741" s="80"/>
      <c r="X741" s="80"/>
      <c r="Y741" s="80"/>
      <c r="Z741" s="80"/>
    </row>
    <row r="742" spans="1:26" ht="15.75" customHeight="1">
      <c r="A742" s="92"/>
      <c r="B742" s="92"/>
      <c r="C742" s="92"/>
      <c r="D742" s="92"/>
      <c r="E742" s="92"/>
      <c r="F742" s="92"/>
      <c r="G742" s="80"/>
      <c r="H742" s="80"/>
      <c r="I742" s="80"/>
      <c r="J742" s="80"/>
      <c r="K742" s="80"/>
      <c r="L742" s="80"/>
      <c r="M742" s="80"/>
      <c r="N742" s="80"/>
      <c r="O742" s="80"/>
      <c r="P742" s="80"/>
      <c r="Q742" s="80"/>
      <c r="R742" s="80"/>
      <c r="S742" s="80"/>
      <c r="T742" s="80"/>
      <c r="U742" s="80"/>
      <c r="V742" s="80"/>
      <c r="W742" s="80"/>
      <c r="X742" s="80"/>
      <c r="Y742" s="80"/>
      <c r="Z742" s="80"/>
    </row>
    <row r="743" spans="1:26" ht="15.75" customHeight="1">
      <c r="A743" s="92"/>
      <c r="B743" s="92"/>
      <c r="C743" s="92"/>
      <c r="D743" s="92"/>
      <c r="E743" s="92"/>
      <c r="F743" s="92"/>
      <c r="G743" s="80"/>
      <c r="H743" s="80"/>
      <c r="I743" s="80"/>
      <c r="J743" s="80"/>
      <c r="K743" s="80"/>
      <c r="L743" s="80"/>
      <c r="M743" s="80"/>
      <c r="N743" s="80"/>
      <c r="O743" s="80"/>
      <c r="P743" s="80"/>
      <c r="Q743" s="80"/>
      <c r="R743" s="80"/>
      <c r="S743" s="80"/>
      <c r="T743" s="80"/>
      <c r="U743" s="80"/>
      <c r="V743" s="80"/>
      <c r="W743" s="80"/>
      <c r="X743" s="80"/>
      <c r="Y743" s="80"/>
      <c r="Z743" s="80"/>
    </row>
    <row r="744" spans="1:26" ht="15.75" customHeight="1">
      <c r="A744" s="92"/>
      <c r="B744" s="92"/>
      <c r="C744" s="92"/>
      <c r="D744" s="92"/>
      <c r="E744" s="92"/>
      <c r="F744" s="92"/>
      <c r="G744" s="80"/>
      <c r="H744" s="80"/>
      <c r="I744" s="80"/>
      <c r="J744" s="80"/>
      <c r="K744" s="80"/>
      <c r="L744" s="80"/>
      <c r="M744" s="80"/>
      <c r="N744" s="80"/>
      <c r="O744" s="80"/>
      <c r="P744" s="80"/>
      <c r="Q744" s="80"/>
      <c r="R744" s="80"/>
      <c r="S744" s="80"/>
      <c r="T744" s="80"/>
      <c r="U744" s="80"/>
      <c r="V744" s="80"/>
      <c r="W744" s="80"/>
      <c r="X744" s="80"/>
      <c r="Y744" s="80"/>
      <c r="Z744" s="80"/>
    </row>
    <row r="745" spans="1:26" ht="15.75" customHeight="1">
      <c r="A745" s="92"/>
      <c r="B745" s="92"/>
      <c r="C745" s="92"/>
      <c r="D745" s="92"/>
      <c r="E745" s="92"/>
      <c r="F745" s="92"/>
      <c r="G745" s="80"/>
      <c r="H745" s="80"/>
      <c r="I745" s="80"/>
      <c r="J745" s="80"/>
      <c r="K745" s="80"/>
      <c r="L745" s="80"/>
      <c r="M745" s="80"/>
      <c r="N745" s="80"/>
      <c r="O745" s="80"/>
      <c r="P745" s="80"/>
      <c r="Q745" s="80"/>
      <c r="R745" s="80"/>
      <c r="S745" s="80"/>
      <c r="T745" s="80"/>
      <c r="U745" s="80"/>
      <c r="V745" s="80"/>
      <c r="W745" s="80"/>
      <c r="X745" s="80"/>
      <c r="Y745" s="80"/>
      <c r="Z745" s="80"/>
    </row>
    <row r="746" spans="1:26" ht="15.75" customHeight="1">
      <c r="A746" s="92"/>
      <c r="B746" s="92"/>
      <c r="C746" s="92"/>
      <c r="D746" s="92"/>
      <c r="E746" s="92"/>
      <c r="F746" s="92"/>
      <c r="G746" s="80"/>
      <c r="H746" s="80"/>
      <c r="I746" s="80"/>
      <c r="J746" s="80"/>
      <c r="K746" s="80"/>
      <c r="L746" s="80"/>
      <c r="M746" s="80"/>
      <c r="N746" s="80"/>
      <c r="O746" s="80"/>
      <c r="P746" s="80"/>
      <c r="Q746" s="80"/>
      <c r="R746" s="80"/>
      <c r="S746" s="80"/>
      <c r="T746" s="80"/>
      <c r="U746" s="80"/>
      <c r="V746" s="80"/>
      <c r="W746" s="80"/>
      <c r="X746" s="80"/>
      <c r="Y746" s="80"/>
      <c r="Z746" s="80"/>
    </row>
    <row r="747" spans="1:26" ht="15.75" customHeight="1">
      <c r="A747" s="92"/>
      <c r="B747" s="92"/>
      <c r="C747" s="92"/>
      <c r="D747" s="92"/>
      <c r="E747" s="92"/>
      <c r="F747" s="92"/>
      <c r="G747" s="80"/>
      <c r="H747" s="80"/>
      <c r="I747" s="80"/>
      <c r="J747" s="80"/>
      <c r="K747" s="80"/>
      <c r="L747" s="80"/>
      <c r="M747" s="80"/>
      <c r="N747" s="80"/>
      <c r="O747" s="80"/>
      <c r="P747" s="80"/>
      <c r="Q747" s="80"/>
      <c r="R747" s="80"/>
      <c r="S747" s="80"/>
      <c r="T747" s="80"/>
      <c r="U747" s="80"/>
      <c r="V747" s="80"/>
      <c r="W747" s="80"/>
      <c r="X747" s="80"/>
      <c r="Y747" s="80"/>
      <c r="Z747" s="80"/>
    </row>
    <row r="748" spans="1:26" ht="15.75" customHeight="1">
      <c r="A748" s="92"/>
      <c r="B748" s="92"/>
      <c r="C748" s="92"/>
      <c r="D748" s="92"/>
      <c r="E748" s="92"/>
      <c r="F748" s="92"/>
      <c r="G748" s="80"/>
      <c r="H748" s="80"/>
      <c r="I748" s="80"/>
      <c r="J748" s="80"/>
      <c r="K748" s="80"/>
      <c r="L748" s="80"/>
      <c r="M748" s="80"/>
      <c r="N748" s="80"/>
      <c r="O748" s="80"/>
      <c r="P748" s="80"/>
      <c r="Q748" s="80"/>
      <c r="R748" s="80"/>
      <c r="S748" s="80"/>
      <c r="T748" s="80"/>
      <c r="U748" s="80"/>
      <c r="V748" s="80"/>
      <c r="W748" s="80"/>
      <c r="X748" s="80"/>
      <c r="Y748" s="80"/>
      <c r="Z748" s="80"/>
    </row>
    <row r="749" spans="1:26" ht="15.75" customHeight="1">
      <c r="A749" s="92"/>
      <c r="B749" s="92"/>
      <c r="C749" s="92"/>
      <c r="D749" s="92"/>
      <c r="E749" s="92"/>
      <c r="F749" s="92"/>
      <c r="G749" s="80"/>
      <c r="H749" s="80"/>
      <c r="I749" s="80"/>
      <c r="J749" s="80"/>
      <c r="K749" s="80"/>
      <c r="L749" s="80"/>
      <c r="M749" s="80"/>
      <c r="N749" s="80"/>
      <c r="O749" s="80"/>
      <c r="P749" s="80"/>
      <c r="Q749" s="80"/>
      <c r="R749" s="80"/>
      <c r="S749" s="80"/>
      <c r="T749" s="80"/>
      <c r="U749" s="80"/>
      <c r="V749" s="80"/>
      <c r="W749" s="80"/>
      <c r="X749" s="80"/>
      <c r="Y749" s="80"/>
      <c r="Z749" s="80"/>
    </row>
    <row r="750" spans="1:26" ht="15.75" customHeight="1">
      <c r="A750" s="92"/>
      <c r="B750" s="92"/>
      <c r="C750" s="92"/>
      <c r="D750" s="92"/>
      <c r="E750" s="92"/>
      <c r="F750" s="92"/>
      <c r="G750" s="80"/>
      <c r="H750" s="80"/>
      <c r="I750" s="80"/>
      <c r="J750" s="80"/>
      <c r="K750" s="80"/>
      <c r="L750" s="80"/>
      <c r="M750" s="80"/>
      <c r="N750" s="80"/>
      <c r="O750" s="80"/>
      <c r="P750" s="80"/>
      <c r="Q750" s="80"/>
      <c r="R750" s="80"/>
      <c r="S750" s="80"/>
      <c r="T750" s="80"/>
      <c r="U750" s="80"/>
      <c r="V750" s="80"/>
      <c r="W750" s="80"/>
      <c r="X750" s="80"/>
      <c r="Y750" s="80"/>
      <c r="Z750" s="80"/>
    </row>
    <row r="751" spans="1:26" ht="15.75" customHeight="1">
      <c r="A751" s="92"/>
      <c r="B751" s="92"/>
      <c r="C751" s="92"/>
      <c r="D751" s="92"/>
      <c r="E751" s="92"/>
      <c r="F751" s="92"/>
      <c r="G751" s="80"/>
      <c r="H751" s="80"/>
      <c r="I751" s="80"/>
      <c r="J751" s="80"/>
      <c r="K751" s="80"/>
      <c r="L751" s="80"/>
      <c r="M751" s="80"/>
      <c r="N751" s="80"/>
      <c r="O751" s="80"/>
      <c r="P751" s="80"/>
      <c r="Q751" s="80"/>
      <c r="R751" s="80"/>
      <c r="S751" s="80"/>
      <c r="T751" s="80"/>
      <c r="U751" s="80"/>
      <c r="V751" s="80"/>
      <c r="W751" s="80"/>
      <c r="X751" s="80"/>
      <c r="Y751" s="80"/>
      <c r="Z751" s="80"/>
    </row>
    <row r="752" spans="1:26" ht="15.75" customHeight="1">
      <c r="A752" s="92"/>
      <c r="B752" s="92"/>
      <c r="C752" s="92"/>
      <c r="D752" s="92"/>
      <c r="E752" s="92"/>
      <c r="F752" s="92"/>
      <c r="G752" s="80"/>
      <c r="H752" s="80"/>
      <c r="I752" s="80"/>
      <c r="J752" s="80"/>
      <c r="K752" s="80"/>
      <c r="L752" s="80"/>
      <c r="M752" s="80"/>
      <c r="N752" s="80"/>
      <c r="O752" s="80"/>
      <c r="P752" s="80"/>
      <c r="Q752" s="80"/>
      <c r="R752" s="80"/>
      <c r="S752" s="80"/>
      <c r="T752" s="80"/>
      <c r="U752" s="80"/>
      <c r="V752" s="80"/>
      <c r="W752" s="80"/>
      <c r="X752" s="80"/>
      <c r="Y752" s="80"/>
      <c r="Z752" s="80"/>
    </row>
    <row r="753" spans="1:26" ht="15.75" customHeight="1">
      <c r="A753" s="92"/>
      <c r="B753" s="92"/>
      <c r="C753" s="92"/>
      <c r="D753" s="92"/>
      <c r="E753" s="92"/>
      <c r="F753" s="92"/>
      <c r="G753" s="80"/>
      <c r="H753" s="80"/>
      <c r="I753" s="80"/>
      <c r="J753" s="80"/>
      <c r="K753" s="80"/>
      <c r="L753" s="80"/>
      <c r="M753" s="80"/>
      <c r="N753" s="80"/>
      <c r="O753" s="80"/>
      <c r="P753" s="80"/>
      <c r="Q753" s="80"/>
      <c r="R753" s="80"/>
      <c r="S753" s="80"/>
      <c r="T753" s="80"/>
      <c r="U753" s="80"/>
      <c r="V753" s="80"/>
      <c r="W753" s="80"/>
      <c r="X753" s="80"/>
      <c r="Y753" s="80"/>
      <c r="Z753" s="80"/>
    </row>
    <row r="754" spans="1:26" ht="15.75" customHeight="1">
      <c r="A754" s="92"/>
      <c r="B754" s="92"/>
      <c r="C754" s="92"/>
      <c r="D754" s="92"/>
      <c r="E754" s="92"/>
      <c r="F754" s="92"/>
      <c r="G754" s="80"/>
      <c r="H754" s="80"/>
      <c r="I754" s="80"/>
      <c r="J754" s="80"/>
      <c r="K754" s="80"/>
      <c r="L754" s="80"/>
      <c r="M754" s="80"/>
      <c r="N754" s="80"/>
      <c r="O754" s="80"/>
      <c r="P754" s="80"/>
      <c r="Q754" s="80"/>
      <c r="R754" s="80"/>
      <c r="S754" s="80"/>
      <c r="T754" s="80"/>
      <c r="U754" s="80"/>
      <c r="V754" s="80"/>
      <c r="W754" s="80"/>
      <c r="X754" s="80"/>
      <c r="Y754" s="80"/>
      <c r="Z754" s="80"/>
    </row>
    <row r="755" spans="1:26" ht="15.75" customHeight="1">
      <c r="A755" s="92"/>
      <c r="B755" s="92"/>
      <c r="C755" s="92"/>
      <c r="D755" s="92"/>
      <c r="E755" s="92"/>
      <c r="F755" s="92"/>
      <c r="G755" s="80"/>
      <c r="H755" s="80"/>
      <c r="I755" s="80"/>
      <c r="J755" s="80"/>
      <c r="K755" s="80"/>
      <c r="L755" s="80"/>
      <c r="M755" s="80"/>
      <c r="N755" s="80"/>
      <c r="O755" s="80"/>
      <c r="P755" s="80"/>
      <c r="Q755" s="80"/>
      <c r="R755" s="80"/>
      <c r="S755" s="80"/>
      <c r="T755" s="80"/>
      <c r="U755" s="80"/>
      <c r="V755" s="80"/>
      <c r="W755" s="80"/>
      <c r="X755" s="80"/>
      <c r="Y755" s="80"/>
      <c r="Z755" s="80"/>
    </row>
    <row r="756" spans="1:26" ht="15.75" customHeight="1">
      <c r="A756" s="92"/>
      <c r="B756" s="92"/>
      <c r="C756" s="92"/>
      <c r="D756" s="92"/>
      <c r="E756" s="92"/>
      <c r="F756" s="92"/>
      <c r="G756" s="80"/>
      <c r="H756" s="80"/>
      <c r="I756" s="80"/>
      <c r="J756" s="80"/>
      <c r="K756" s="80"/>
      <c r="L756" s="80"/>
      <c r="M756" s="80"/>
      <c r="N756" s="80"/>
      <c r="O756" s="80"/>
      <c r="P756" s="80"/>
      <c r="Q756" s="80"/>
      <c r="R756" s="80"/>
      <c r="S756" s="80"/>
      <c r="T756" s="80"/>
      <c r="U756" s="80"/>
      <c r="V756" s="80"/>
      <c r="W756" s="80"/>
      <c r="X756" s="80"/>
      <c r="Y756" s="80"/>
      <c r="Z756" s="80"/>
    </row>
    <row r="757" spans="1:26" ht="15.75" customHeight="1">
      <c r="A757" s="92"/>
      <c r="B757" s="92"/>
      <c r="C757" s="92"/>
      <c r="D757" s="92"/>
      <c r="E757" s="92"/>
      <c r="F757" s="92"/>
      <c r="G757" s="80"/>
      <c r="H757" s="80"/>
      <c r="I757" s="80"/>
      <c r="J757" s="80"/>
      <c r="K757" s="80"/>
      <c r="L757" s="80"/>
      <c r="M757" s="80"/>
      <c r="N757" s="80"/>
      <c r="O757" s="80"/>
      <c r="P757" s="80"/>
      <c r="Q757" s="80"/>
      <c r="R757" s="80"/>
      <c r="S757" s="80"/>
      <c r="T757" s="80"/>
      <c r="U757" s="80"/>
      <c r="V757" s="80"/>
      <c r="W757" s="80"/>
      <c r="X757" s="80"/>
      <c r="Y757" s="80"/>
      <c r="Z757" s="80"/>
    </row>
    <row r="758" spans="1:26" ht="15.75" customHeight="1">
      <c r="A758" s="92"/>
      <c r="B758" s="92"/>
      <c r="C758" s="92"/>
      <c r="D758" s="92"/>
      <c r="E758" s="92"/>
      <c r="F758" s="92"/>
      <c r="G758" s="80"/>
      <c r="H758" s="80"/>
      <c r="I758" s="80"/>
      <c r="J758" s="80"/>
      <c r="K758" s="80"/>
      <c r="L758" s="80"/>
      <c r="M758" s="80"/>
      <c r="N758" s="80"/>
      <c r="O758" s="80"/>
      <c r="P758" s="80"/>
      <c r="Q758" s="80"/>
      <c r="R758" s="80"/>
      <c r="S758" s="80"/>
      <c r="T758" s="80"/>
      <c r="U758" s="80"/>
      <c r="V758" s="80"/>
      <c r="W758" s="80"/>
      <c r="X758" s="80"/>
      <c r="Y758" s="80"/>
      <c r="Z758" s="80"/>
    </row>
    <row r="759" spans="1:26" ht="15.75" customHeight="1">
      <c r="A759" s="92"/>
      <c r="B759" s="92"/>
      <c r="C759" s="92"/>
      <c r="D759" s="92"/>
      <c r="E759" s="92"/>
      <c r="F759" s="92"/>
      <c r="G759" s="80"/>
      <c r="H759" s="80"/>
      <c r="I759" s="80"/>
      <c r="J759" s="80"/>
      <c r="K759" s="80"/>
      <c r="L759" s="80"/>
      <c r="M759" s="80"/>
      <c r="N759" s="80"/>
      <c r="O759" s="80"/>
      <c r="P759" s="80"/>
      <c r="Q759" s="80"/>
      <c r="R759" s="80"/>
      <c r="S759" s="80"/>
      <c r="T759" s="80"/>
      <c r="U759" s="80"/>
      <c r="V759" s="80"/>
      <c r="W759" s="80"/>
      <c r="X759" s="80"/>
      <c r="Y759" s="80"/>
      <c r="Z759" s="80"/>
    </row>
    <row r="760" spans="1:26" ht="15.75" customHeight="1">
      <c r="A760" s="92"/>
      <c r="B760" s="92"/>
      <c r="C760" s="92"/>
      <c r="D760" s="92"/>
      <c r="E760" s="92"/>
      <c r="F760" s="92"/>
      <c r="G760" s="80"/>
      <c r="H760" s="80"/>
      <c r="I760" s="80"/>
      <c r="J760" s="80"/>
      <c r="K760" s="80"/>
      <c r="L760" s="80"/>
      <c r="M760" s="80"/>
      <c r="N760" s="80"/>
      <c r="O760" s="80"/>
      <c r="P760" s="80"/>
      <c r="Q760" s="80"/>
      <c r="R760" s="80"/>
      <c r="S760" s="80"/>
      <c r="T760" s="80"/>
      <c r="U760" s="80"/>
      <c r="V760" s="80"/>
      <c r="W760" s="80"/>
      <c r="X760" s="80"/>
      <c r="Y760" s="80"/>
      <c r="Z760" s="80"/>
    </row>
    <row r="761" spans="1:26" ht="15.75" customHeight="1">
      <c r="A761" s="92"/>
      <c r="B761" s="92"/>
      <c r="C761" s="92"/>
      <c r="D761" s="92"/>
      <c r="E761" s="92"/>
      <c r="F761" s="92"/>
      <c r="G761" s="80"/>
      <c r="H761" s="80"/>
      <c r="I761" s="80"/>
      <c r="J761" s="80"/>
      <c r="K761" s="80"/>
      <c r="L761" s="80"/>
      <c r="M761" s="80"/>
      <c r="N761" s="80"/>
      <c r="O761" s="80"/>
      <c r="P761" s="80"/>
      <c r="Q761" s="80"/>
      <c r="R761" s="80"/>
      <c r="S761" s="80"/>
      <c r="T761" s="80"/>
      <c r="U761" s="80"/>
      <c r="V761" s="80"/>
      <c r="W761" s="80"/>
      <c r="X761" s="80"/>
      <c r="Y761" s="80"/>
      <c r="Z761" s="80"/>
    </row>
    <row r="762" spans="1:26" ht="15.75" customHeight="1">
      <c r="A762" s="92"/>
      <c r="B762" s="92"/>
      <c r="C762" s="92"/>
      <c r="D762" s="92"/>
      <c r="E762" s="92"/>
      <c r="F762" s="92"/>
      <c r="G762" s="80"/>
      <c r="H762" s="80"/>
      <c r="I762" s="80"/>
      <c r="J762" s="80"/>
      <c r="K762" s="80"/>
      <c r="L762" s="80"/>
      <c r="M762" s="80"/>
      <c r="N762" s="80"/>
      <c r="O762" s="80"/>
      <c r="P762" s="80"/>
      <c r="Q762" s="80"/>
      <c r="R762" s="80"/>
      <c r="S762" s="80"/>
      <c r="T762" s="80"/>
      <c r="U762" s="80"/>
      <c r="V762" s="80"/>
      <c r="W762" s="80"/>
      <c r="X762" s="80"/>
      <c r="Y762" s="80"/>
      <c r="Z762" s="80"/>
    </row>
    <row r="763" spans="1:26" ht="15.75" customHeight="1">
      <c r="A763" s="92"/>
      <c r="B763" s="92"/>
      <c r="C763" s="92"/>
      <c r="D763" s="92"/>
      <c r="E763" s="92"/>
      <c r="F763" s="92"/>
      <c r="G763" s="80"/>
      <c r="H763" s="80"/>
      <c r="I763" s="80"/>
      <c r="J763" s="80"/>
      <c r="K763" s="80"/>
      <c r="L763" s="80"/>
      <c r="M763" s="80"/>
      <c r="N763" s="80"/>
      <c r="O763" s="80"/>
      <c r="P763" s="80"/>
      <c r="Q763" s="80"/>
      <c r="R763" s="80"/>
      <c r="S763" s="80"/>
      <c r="T763" s="80"/>
      <c r="U763" s="80"/>
      <c r="V763" s="80"/>
      <c r="W763" s="80"/>
      <c r="X763" s="80"/>
      <c r="Y763" s="80"/>
      <c r="Z763" s="80"/>
    </row>
    <row r="764" spans="1:26" ht="15.75" customHeight="1">
      <c r="A764" s="92"/>
      <c r="B764" s="92"/>
      <c r="C764" s="92"/>
      <c r="D764" s="92"/>
      <c r="E764" s="92"/>
      <c r="F764" s="92"/>
      <c r="G764" s="80"/>
      <c r="H764" s="80"/>
      <c r="I764" s="80"/>
      <c r="J764" s="80"/>
      <c r="K764" s="80"/>
      <c r="L764" s="80"/>
      <c r="M764" s="80"/>
      <c r="N764" s="80"/>
      <c r="O764" s="80"/>
      <c r="P764" s="80"/>
      <c r="Q764" s="80"/>
      <c r="R764" s="80"/>
      <c r="S764" s="80"/>
      <c r="T764" s="80"/>
      <c r="U764" s="80"/>
      <c r="V764" s="80"/>
      <c r="W764" s="80"/>
      <c r="X764" s="80"/>
      <c r="Y764" s="80"/>
      <c r="Z764" s="80"/>
    </row>
    <row r="765" spans="1:26" ht="15.75" customHeight="1">
      <c r="A765" s="92"/>
      <c r="B765" s="92"/>
      <c r="C765" s="92"/>
      <c r="D765" s="92"/>
      <c r="E765" s="92"/>
      <c r="F765" s="92"/>
      <c r="G765" s="80"/>
      <c r="H765" s="80"/>
      <c r="I765" s="80"/>
      <c r="J765" s="80"/>
      <c r="K765" s="80"/>
      <c r="L765" s="80"/>
      <c r="M765" s="80"/>
      <c r="N765" s="80"/>
      <c r="O765" s="80"/>
      <c r="P765" s="80"/>
      <c r="Q765" s="80"/>
      <c r="R765" s="80"/>
      <c r="S765" s="80"/>
      <c r="T765" s="80"/>
      <c r="U765" s="80"/>
      <c r="V765" s="80"/>
      <c r="W765" s="80"/>
      <c r="X765" s="80"/>
      <c r="Y765" s="80"/>
      <c r="Z765" s="80"/>
    </row>
    <row r="766" spans="1:26" ht="15.75" customHeight="1">
      <c r="A766" s="92"/>
      <c r="B766" s="92"/>
      <c r="C766" s="92"/>
      <c r="D766" s="92"/>
      <c r="E766" s="92"/>
      <c r="F766" s="92"/>
      <c r="G766" s="80"/>
      <c r="H766" s="80"/>
      <c r="I766" s="80"/>
      <c r="J766" s="80"/>
      <c r="K766" s="80"/>
      <c r="L766" s="80"/>
      <c r="M766" s="80"/>
      <c r="N766" s="80"/>
      <c r="O766" s="80"/>
      <c r="P766" s="80"/>
      <c r="Q766" s="80"/>
      <c r="R766" s="80"/>
      <c r="S766" s="80"/>
      <c r="T766" s="80"/>
      <c r="U766" s="80"/>
      <c r="V766" s="80"/>
      <c r="W766" s="80"/>
      <c r="X766" s="80"/>
      <c r="Y766" s="80"/>
      <c r="Z766" s="80"/>
    </row>
    <row r="767" spans="1:26" ht="15.75" customHeight="1">
      <c r="A767" s="92"/>
      <c r="B767" s="92"/>
      <c r="C767" s="92"/>
      <c r="D767" s="92"/>
      <c r="E767" s="92"/>
      <c r="F767" s="92"/>
      <c r="G767" s="80"/>
      <c r="H767" s="80"/>
      <c r="I767" s="80"/>
      <c r="J767" s="80"/>
      <c r="K767" s="80"/>
      <c r="L767" s="80"/>
      <c r="M767" s="80"/>
      <c r="N767" s="80"/>
      <c r="O767" s="80"/>
      <c r="P767" s="80"/>
      <c r="Q767" s="80"/>
      <c r="R767" s="80"/>
      <c r="S767" s="80"/>
      <c r="T767" s="80"/>
      <c r="U767" s="80"/>
      <c r="V767" s="80"/>
      <c r="W767" s="80"/>
      <c r="X767" s="80"/>
      <c r="Y767" s="80"/>
      <c r="Z767" s="80"/>
    </row>
    <row r="768" spans="1:26" ht="15.75" customHeight="1">
      <c r="A768" s="92"/>
      <c r="B768" s="92"/>
      <c r="C768" s="92"/>
      <c r="D768" s="92"/>
      <c r="E768" s="92"/>
      <c r="F768" s="92"/>
      <c r="G768" s="80"/>
      <c r="H768" s="80"/>
      <c r="I768" s="80"/>
      <c r="J768" s="80"/>
      <c r="K768" s="80"/>
      <c r="L768" s="80"/>
      <c r="M768" s="80"/>
      <c r="N768" s="80"/>
      <c r="O768" s="80"/>
      <c r="P768" s="80"/>
      <c r="Q768" s="80"/>
      <c r="R768" s="80"/>
      <c r="S768" s="80"/>
      <c r="T768" s="80"/>
      <c r="U768" s="80"/>
      <c r="V768" s="80"/>
      <c r="W768" s="80"/>
      <c r="X768" s="80"/>
      <c r="Y768" s="80"/>
      <c r="Z768" s="80"/>
    </row>
    <row r="769" spans="1:26" ht="15.75" customHeight="1">
      <c r="A769" s="92"/>
      <c r="B769" s="92"/>
      <c r="C769" s="92"/>
      <c r="D769" s="92"/>
      <c r="E769" s="92"/>
      <c r="F769" s="92"/>
      <c r="G769" s="80"/>
      <c r="H769" s="80"/>
      <c r="I769" s="80"/>
      <c r="J769" s="80"/>
      <c r="K769" s="80"/>
      <c r="L769" s="80"/>
      <c r="M769" s="80"/>
      <c r="N769" s="80"/>
      <c r="O769" s="80"/>
      <c r="P769" s="80"/>
      <c r="Q769" s="80"/>
      <c r="R769" s="80"/>
      <c r="S769" s="80"/>
      <c r="T769" s="80"/>
      <c r="U769" s="80"/>
      <c r="V769" s="80"/>
      <c r="W769" s="80"/>
      <c r="X769" s="80"/>
      <c r="Y769" s="80"/>
      <c r="Z769" s="80"/>
    </row>
    <row r="770" spans="1:26" ht="15.75" customHeight="1">
      <c r="A770" s="92"/>
      <c r="B770" s="92"/>
      <c r="C770" s="92"/>
      <c r="D770" s="92"/>
      <c r="E770" s="92"/>
      <c r="F770" s="92"/>
      <c r="G770" s="80"/>
      <c r="H770" s="80"/>
      <c r="I770" s="80"/>
      <c r="J770" s="80"/>
      <c r="K770" s="80"/>
      <c r="L770" s="80"/>
      <c r="M770" s="80"/>
      <c r="N770" s="80"/>
      <c r="O770" s="80"/>
      <c r="P770" s="80"/>
      <c r="Q770" s="80"/>
      <c r="R770" s="80"/>
      <c r="S770" s="80"/>
      <c r="T770" s="80"/>
      <c r="U770" s="80"/>
      <c r="V770" s="80"/>
      <c r="W770" s="80"/>
      <c r="X770" s="80"/>
      <c r="Y770" s="80"/>
      <c r="Z770" s="80"/>
    </row>
    <row r="771" spans="1:26" ht="15.75" customHeight="1">
      <c r="A771" s="92"/>
      <c r="B771" s="92"/>
      <c r="C771" s="92"/>
      <c r="D771" s="92"/>
      <c r="E771" s="92"/>
      <c r="F771" s="92"/>
      <c r="G771" s="80"/>
      <c r="H771" s="80"/>
      <c r="I771" s="80"/>
      <c r="J771" s="80"/>
      <c r="K771" s="80"/>
      <c r="L771" s="80"/>
      <c r="M771" s="80"/>
      <c r="N771" s="80"/>
      <c r="O771" s="80"/>
      <c r="P771" s="80"/>
      <c r="Q771" s="80"/>
      <c r="R771" s="80"/>
      <c r="S771" s="80"/>
      <c r="T771" s="80"/>
      <c r="U771" s="80"/>
      <c r="V771" s="80"/>
      <c r="W771" s="80"/>
      <c r="X771" s="80"/>
      <c r="Y771" s="80"/>
      <c r="Z771" s="80"/>
    </row>
    <row r="772" spans="1:26" ht="15.75" customHeight="1">
      <c r="A772" s="92"/>
      <c r="B772" s="92"/>
      <c r="C772" s="92"/>
      <c r="D772" s="92"/>
      <c r="E772" s="92"/>
      <c r="F772" s="92"/>
      <c r="G772" s="80"/>
      <c r="H772" s="80"/>
      <c r="I772" s="80"/>
      <c r="J772" s="80"/>
      <c r="K772" s="80"/>
      <c r="L772" s="80"/>
      <c r="M772" s="80"/>
      <c r="N772" s="80"/>
      <c r="O772" s="80"/>
      <c r="P772" s="80"/>
      <c r="Q772" s="80"/>
      <c r="R772" s="80"/>
      <c r="S772" s="80"/>
      <c r="T772" s="80"/>
      <c r="U772" s="80"/>
      <c r="V772" s="80"/>
      <c r="W772" s="80"/>
      <c r="X772" s="80"/>
      <c r="Y772" s="80"/>
      <c r="Z772" s="80"/>
    </row>
    <row r="773" spans="1:26" ht="15.75" customHeight="1">
      <c r="A773" s="92"/>
      <c r="B773" s="92"/>
      <c r="C773" s="92"/>
      <c r="D773" s="92"/>
      <c r="E773" s="92"/>
      <c r="F773" s="92"/>
      <c r="G773" s="80"/>
      <c r="H773" s="80"/>
      <c r="I773" s="80"/>
      <c r="J773" s="80"/>
      <c r="K773" s="80"/>
      <c r="L773" s="80"/>
      <c r="M773" s="80"/>
      <c r="N773" s="80"/>
      <c r="O773" s="80"/>
      <c r="P773" s="80"/>
      <c r="Q773" s="80"/>
      <c r="R773" s="80"/>
      <c r="S773" s="80"/>
      <c r="T773" s="80"/>
      <c r="U773" s="80"/>
      <c r="V773" s="80"/>
      <c r="W773" s="80"/>
      <c r="X773" s="80"/>
      <c r="Y773" s="80"/>
      <c r="Z773" s="80"/>
    </row>
    <row r="774" spans="1:26" ht="15.75" customHeight="1">
      <c r="A774" s="92"/>
      <c r="B774" s="92"/>
      <c r="C774" s="92"/>
      <c r="D774" s="92"/>
      <c r="E774" s="92"/>
      <c r="F774" s="92"/>
      <c r="G774" s="80"/>
      <c r="H774" s="80"/>
      <c r="I774" s="80"/>
      <c r="J774" s="80"/>
      <c r="K774" s="80"/>
      <c r="L774" s="80"/>
      <c r="M774" s="80"/>
      <c r="N774" s="80"/>
      <c r="O774" s="80"/>
      <c r="P774" s="80"/>
      <c r="Q774" s="80"/>
      <c r="R774" s="80"/>
      <c r="S774" s="80"/>
      <c r="T774" s="80"/>
      <c r="U774" s="80"/>
      <c r="V774" s="80"/>
      <c r="W774" s="80"/>
      <c r="X774" s="80"/>
      <c r="Y774" s="80"/>
      <c r="Z774" s="80"/>
    </row>
    <row r="775" spans="1:26" ht="15.75" customHeight="1">
      <c r="A775" s="92"/>
      <c r="B775" s="92"/>
      <c r="C775" s="92"/>
      <c r="D775" s="92"/>
      <c r="E775" s="92"/>
      <c r="F775" s="92"/>
      <c r="G775" s="80"/>
      <c r="H775" s="80"/>
      <c r="I775" s="80"/>
      <c r="J775" s="80"/>
      <c r="K775" s="80"/>
      <c r="L775" s="80"/>
      <c r="M775" s="80"/>
      <c r="N775" s="80"/>
      <c r="O775" s="80"/>
      <c r="P775" s="80"/>
      <c r="Q775" s="80"/>
      <c r="R775" s="80"/>
      <c r="S775" s="80"/>
      <c r="T775" s="80"/>
      <c r="U775" s="80"/>
      <c r="V775" s="80"/>
      <c r="W775" s="80"/>
      <c r="X775" s="80"/>
      <c r="Y775" s="80"/>
      <c r="Z775" s="80"/>
    </row>
    <row r="776" spans="1:26" ht="15.75" customHeight="1">
      <c r="A776" s="92"/>
      <c r="B776" s="92"/>
      <c r="C776" s="92"/>
      <c r="D776" s="92"/>
      <c r="E776" s="92"/>
      <c r="F776" s="92"/>
      <c r="G776" s="80"/>
      <c r="H776" s="80"/>
      <c r="I776" s="80"/>
      <c r="J776" s="80"/>
      <c r="K776" s="80"/>
      <c r="L776" s="80"/>
      <c r="M776" s="80"/>
      <c r="N776" s="80"/>
      <c r="O776" s="80"/>
      <c r="P776" s="80"/>
      <c r="Q776" s="80"/>
      <c r="R776" s="80"/>
      <c r="S776" s="80"/>
      <c r="T776" s="80"/>
      <c r="U776" s="80"/>
      <c r="V776" s="80"/>
      <c r="W776" s="80"/>
      <c r="X776" s="80"/>
      <c r="Y776" s="80"/>
      <c r="Z776" s="80"/>
    </row>
    <row r="777" spans="1:26" ht="15.75" customHeight="1">
      <c r="A777" s="92"/>
      <c r="B777" s="92"/>
      <c r="C777" s="92"/>
      <c r="D777" s="92"/>
      <c r="E777" s="92"/>
      <c r="F777" s="92"/>
      <c r="G777" s="80"/>
      <c r="H777" s="80"/>
      <c r="I777" s="80"/>
      <c r="J777" s="80"/>
      <c r="K777" s="80"/>
      <c r="L777" s="80"/>
      <c r="M777" s="80"/>
      <c r="N777" s="80"/>
      <c r="O777" s="80"/>
      <c r="P777" s="80"/>
      <c r="Q777" s="80"/>
      <c r="R777" s="80"/>
      <c r="S777" s="80"/>
      <c r="T777" s="80"/>
      <c r="U777" s="80"/>
      <c r="V777" s="80"/>
      <c r="W777" s="80"/>
      <c r="X777" s="80"/>
      <c r="Y777" s="80"/>
      <c r="Z777" s="80"/>
    </row>
    <row r="778" spans="1:26" ht="15.75" customHeight="1">
      <c r="A778" s="92"/>
      <c r="B778" s="92"/>
      <c r="C778" s="92"/>
      <c r="D778" s="92"/>
      <c r="E778" s="92"/>
      <c r="F778" s="92"/>
      <c r="G778" s="80"/>
      <c r="H778" s="80"/>
      <c r="I778" s="80"/>
      <c r="J778" s="80"/>
      <c r="K778" s="80"/>
      <c r="L778" s="80"/>
      <c r="M778" s="80"/>
      <c r="N778" s="80"/>
      <c r="O778" s="80"/>
      <c r="P778" s="80"/>
      <c r="Q778" s="80"/>
      <c r="R778" s="80"/>
      <c r="S778" s="80"/>
      <c r="T778" s="80"/>
      <c r="U778" s="80"/>
      <c r="V778" s="80"/>
      <c r="W778" s="80"/>
      <c r="X778" s="80"/>
      <c r="Y778" s="80"/>
      <c r="Z778" s="80"/>
    </row>
    <row r="779" spans="1:26" ht="15.75" customHeight="1">
      <c r="A779" s="92"/>
      <c r="B779" s="92"/>
      <c r="C779" s="92"/>
      <c r="D779" s="92"/>
      <c r="E779" s="92"/>
      <c r="F779" s="92"/>
      <c r="G779" s="80"/>
      <c r="H779" s="80"/>
      <c r="I779" s="80"/>
      <c r="J779" s="80"/>
      <c r="K779" s="80"/>
      <c r="L779" s="80"/>
      <c r="M779" s="80"/>
      <c r="N779" s="80"/>
      <c r="O779" s="80"/>
      <c r="P779" s="80"/>
      <c r="Q779" s="80"/>
      <c r="R779" s="80"/>
      <c r="S779" s="80"/>
      <c r="T779" s="80"/>
      <c r="U779" s="80"/>
      <c r="V779" s="80"/>
      <c r="W779" s="80"/>
      <c r="X779" s="80"/>
      <c r="Y779" s="80"/>
      <c r="Z779" s="80"/>
    </row>
    <row r="780" spans="1:26" ht="15.75" customHeight="1">
      <c r="A780" s="92"/>
      <c r="B780" s="92"/>
      <c r="C780" s="92"/>
      <c r="D780" s="92"/>
      <c r="E780" s="92"/>
      <c r="F780" s="92"/>
      <c r="G780" s="80"/>
      <c r="H780" s="80"/>
      <c r="I780" s="80"/>
      <c r="J780" s="80"/>
      <c r="K780" s="80"/>
      <c r="L780" s="80"/>
      <c r="M780" s="80"/>
      <c r="N780" s="80"/>
      <c r="O780" s="80"/>
      <c r="P780" s="80"/>
      <c r="Q780" s="80"/>
      <c r="R780" s="80"/>
      <c r="S780" s="80"/>
      <c r="T780" s="80"/>
      <c r="U780" s="80"/>
      <c r="V780" s="80"/>
      <c r="W780" s="80"/>
      <c r="X780" s="80"/>
      <c r="Y780" s="80"/>
      <c r="Z780" s="80"/>
    </row>
    <row r="781" spans="1:26" ht="15.75" customHeight="1">
      <c r="A781" s="92"/>
      <c r="B781" s="92"/>
      <c r="C781" s="92"/>
      <c r="D781" s="92"/>
      <c r="E781" s="92"/>
      <c r="F781" s="92"/>
      <c r="G781" s="80"/>
      <c r="H781" s="80"/>
      <c r="I781" s="80"/>
      <c r="J781" s="80"/>
      <c r="K781" s="80"/>
      <c r="L781" s="80"/>
      <c r="M781" s="80"/>
      <c r="N781" s="80"/>
      <c r="O781" s="80"/>
      <c r="P781" s="80"/>
      <c r="Q781" s="80"/>
      <c r="R781" s="80"/>
      <c r="S781" s="80"/>
      <c r="T781" s="80"/>
      <c r="U781" s="80"/>
      <c r="V781" s="80"/>
      <c r="W781" s="80"/>
      <c r="X781" s="80"/>
      <c r="Y781" s="80"/>
      <c r="Z781" s="80"/>
    </row>
    <row r="782" spans="1:26" ht="15.75" customHeight="1">
      <c r="A782" s="92"/>
      <c r="B782" s="92"/>
      <c r="C782" s="92"/>
      <c r="D782" s="92"/>
      <c r="E782" s="92"/>
      <c r="F782" s="92"/>
      <c r="G782" s="80"/>
      <c r="H782" s="80"/>
      <c r="I782" s="80"/>
      <c r="J782" s="80"/>
      <c r="K782" s="80"/>
      <c r="L782" s="80"/>
      <c r="M782" s="80"/>
      <c r="N782" s="80"/>
      <c r="O782" s="80"/>
      <c r="P782" s="80"/>
      <c r="Q782" s="80"/>
      <c r="R782" s="80"/>
      <c r="S782" s="80"/>
      <c r="T782" s="80"/>
      <c r="U782" s="80"/>
      <c r="V782" s="80"/>
      <c r="W782" s="80"/>
      <c r="X782" s="80"/>
      <c r="Y782" s="80"/>
      <c r="Z782" s="80"/>
    </row>
    <row r="783" spans="1:26" ht="15.75" customHeight="1">
      <c r="A783" s="92"/>
      <c r="B783" s="92"/>
      <c r="C783" s="92"/>
      <c r="D783" s="92"/>
      <c r="E783" s="92"/>
      <c r="F783" s="92"/>
      <c r="G783" s="80"/>
      <c r="H783" s="80"/>
      <c r="I783" s="80"/>
      <c r="J783" s="80"/>
      <c r="K783" s="80"/>
      <c r="L783" s="80"/>
      <c r="M783" s="80"/>
      <c r="N783" s="80"/>
      <c r="O783" s="80"/>
      <c r="P783" s="80"/>
      <c r="Q783" s="80"/>
      <c r="R783" s="80"/>
      <c r="S783" s="80"/>
      <c r="T783" s="80"/>
      <c r="U783" s="80"/>
      <c r="V783" s="80"/>
      <c r="W783" s="80"/>
      <c r="X783" s="80"/>
      <c r="Y783" s="80"/>
      <c r="Z783" s="80"/>
    </row>
    <row r="784" spans="1:26" ht="15.75" customHeight="1">
      <c r="A784" s="92"/>
      <c r="B784" s="92"/>
      <c r="C784" s="92"/>
      <c r="D784" s="92"/>
      <c r="E784" s="92"/>
      <c r="F784" s="92"/>
      <c r="G784" s="80"/>
      <c r="H784" s="80"/>
      <c r="I784" s="80"/>
      <c r="J784" s="80"/>
      <c r="K784" s="80"/>
      <c r="L784" s="80"/>
      <c r="M784" s="80"/>
      <c r="N784" s="80"/>
      <c r="O784" s="80"/>
      <c r="P784" s="80"/>
      <c r="Q784" s="80"/>
      <c r="R784" s="80"/>
      <c r="S784" s="80"/>
      <c r="T784" s="80"/>
      <c r="U784" s="80"/>
      <c r="V784" s="80"/>
      <c r="W784" s="80"/>
      <c r="X784" s="80"/>
      <c r="Y784" s="80"/>
      <c r="Z784" s="80"/>
    </row>
    <row r="785" spans="1:26" ht="15.75" customHeight="1">
      <c r="A785" s="92"/>
      <c r="B785" s="92"/>
      <c r="C785" s="92"/>
      <c r="D785" s="92"/>
      <c r="E785" s="92"/>
      <c r="F785" s="92"/>
      <c r="G785" s="80"/>
      <c r="H785" s="80"/>
      <c r="I785" s="80"/>
      <c r="J785" s="80"/>
      <c r="K785" s="80"/>
      <c r="L785" s="80"/>
      <c r="M785" s="80"/>
      <c r="N785" s="80"/>
      <c r="O785" s="80"/>
      <c r="P785" s="80"/>
      <c r="Q785" s="80"/>
      <c r="R785" s="80"/>
      <c r="S785" s="80"/>
      <c r="T785" s="80"/>
      <c r="U785" s="80"/>
      <c r="V785" s="80"/>
      <c r="W785" s="80"/>
      <c r="X785" s="80"/>
      <c r="Y785" s="80"/>
      <c r="Z785" s="80"/>
    </row>
    <row r="786" spans="1:26" ht="15.75" customHeight="1">
      <c r="A786" s="92"/>
      <c r="B786" s="92"/>
      <c r="C786" s="92"/>
      <c r="D786" s="92"/>
      <c r="E786" s="92"/>
      <c r="F786" s="92"/>
      <c r="G786" s="80"/>
      <c r="H786" s="80"/>
      <c r="I786" s="80"/>
      <c r="J786" s="80"/>
      <c r="K786" s="80"/>
      <c r="L786" s="80"/>
      <c r="M786" s="80"/>
      <c r="N786" s="80"/>
      <c r="O786" s="80"/>
      <c r="P786" s="80"/>
      <c r="Q786" s="80"/>
      <c r="R786" s="80"/>
      <c r="S786" s="80"/>
      <c r="T786" s="80"/>
      <c r="U786" s="80"/>
      <c r="V786" s="80"/>
      <c r="W786" s="80"/>
      <c r="X786" s="80"/>
      <c r="Y786" s="80"/>
      <c r="Z786" s="80"/>
    </row>
    <row r="787" spans="1:26" ht="15.75" customHeight="1">
      <c r="A787" s="92"/>
      <c r="B787" s="92"/>
      <c r="C787" s="92"/>
      <c r="D787" s="92"/>
      <c r="E787" s="92"/>
      <c r="F787" s="92"/>
      <c r="G787" s="80"/>
      <c r="H787" s="80"/>
      <c r="I787" s="80"/>
      <c r="J787" s="80"/>
      <c r="K787" s="80"/>
      <c r="L787" s="80"/>
      <c r="M787" s="80"/>
      <c r="N787" s="80"/>
      <c r="O787" s="80"/>
      <c r="P787" s="80"/>
      <c r="Q787" s="80"/>
      <c r="R787" s="80"/>
      <c r="S787" s="80"/>
      <c r="T787" s="80"/>
      <c r="U787" s="80"/>
      <c r="V787" s="80"/>
      <c r="W787" s="80"/>
      <c r="X787" s="80"/>
      <c r="Y787" s="80"/>
      <c r="Z787" s="80"/>
    </row>
    <row r="788" spans="1:26" ht="15.75" customHeight="1">
      <c r="A788" s="92"/>
      <c r="B788" s="92"/>
      <c r="C788" s="92"/>
      <c r="D788" s="92"/>
      <c r="E788" s="92"/>
      <c r="F788" s="92"/>
      <c r="G788" s="80"/>
      <c r="H788" s="80"/>
      <c r="I788" s="80"/>
      <c r="J788" s="80"/>
      <c r="K788" s="80"/>
      <c r="L788" s="80"/>
      <c r="M788" s="80"/>
      <c r="N788" s="80"/>
      <c r="O788" s="80"/>
      <c r="P788" s="80"/>
      <c r="Q788" s="80"/>
      <c r="R788" s="80"/>
      <c r="S788" s="80"/>
      <c r="T788" s="80"/>
      <c r="U788" s="80"/>
      <c r="V788" s="80"/>
      <c r="W788" s="80"/>
      <c r="X788" s="80"/>
      <c r="Y788" s="80"/>
      <c r="Z788" s="80"/>
    </row>
    <row r="789" spans="1:26" ht="15.75" customHeight="1">
      <c r="A789" s="92"/>
      <c r="B789" s="92"/>
      <c r="C789" s="92"/>
      <c r="D789" s="92"/>
      <c r="E789" s="92"/>
      <c r="F789" s="92"/>
      <c r="G789" s="80"/>
      <c r="H789" s="80"/>
      <c r="I789" s="80"/>
      <c r="J789" s="80"/>
      <c r="K789" s="80"/>
      <c r="L789" s="80"/>
      <c r="M789" s="80"/>
      <c r="N789" s="80"/>
      <c r="O789" s="80"/>
      <c r="P789" s="80"/>
      <c r="Q789" s="80"/>
      <c r="R789" s="80"/>
      <c r="S789" s="80"/>
      <c r="T789" s="80"/>
      <c r="U789" s="80"/>
      <c r="V789" s="80"/>
      <c r="W789" s="80"/>
      <c r="X789" s="80"/>
      <c r="Y789" s="80"/>
      <c r="Z789" s="80"/>
    </row>
    <row r="790" spans="1:26" ht="15.75" customHeight="1">
      <c r="A790" s="92"/>
      <c r="B790" s="92"/>
      <c r="C790" s="92"/>
      <c r="D790" s="92"/>
      <c r="E790" s="92"/>
      <c r="F790" s="92"/>
      <c r="G790" s="80"/>
      <c r="H790" s="80"/>
      <c r="I790" s="80"/>
      <c r="J790" s="80"/>
      <c r="K790" s="80"/>
      <c r="L790" s="80"/>
      <c r="M790" s="80"/>
      <c r="N790" s="80"/>
      <c r="O790" s="80"/>
      <c r="P790" s="80"/>
      <c r="Q790" s="80"/>
      <c r="R790" s="80"/>
      <c r="S790" s="80"/>
      <c r="T790" s="80"/>
      <c r="U790" s="80"/>
      <c r="V790" s="80"/>
      <c r="W790" s="80"/>
      <c r="X790" s="80"/>
      <c r="Y790" s="80"/>
      <c r="Z790" s="80"/>
    </row>
    <row r="791" spans="1:26" ht="15.75" customHeight="1">
      <c r="A791" s="92"/>
      <c r="B791" s="92"/>
      <c r="C791" s="92"/>
      <c r="D791" s="92"/>
      <c r="E791" s="92"/>
      <c r="F791" s="92"/>
      <c r="G791" s="80"/>
      <c r="H791" s="80"/>
      <c r="I791" s="80"/>
      <c r="J791" s="80"/>
      <c r="K791" s="80"/>
      <c r="L791" s="80"/>
      <c r="M791" s="80"/>
      <c r="N791" s="80"/>
      <c r="O791" s="80"/>
      <c r="P791" s="80"/>
      <c r="Q791" s="80"/>
      <c r="R791" s="80"/>
      <c r="S791" s="80"/>
      <c r="T791" s="80"/>
      <c r="U791" s="80"/>
      <c r="V791" s="80"/>
      <c r="W791" s="80"/>
      <c r="X791" s="80"/>
      <c r="Y791" s="80"/>
      <c r="Z791" s="80"/>
    </row>
    <row r="792" spans="1:26" ht="15.75" customHeight="1">
      <c r="A792" s="92"/>
      <c r="B792" s="92"/>
      <c r="C792" s="92"/>
      <c r="D792" s="92"/>
      <c r="E792" s="92"/>
      <c r="F792" s="92"/>
      <c r="G792" s="80"/>
      <c r="H792" s="80"/>
      <c r="I792" s="80"/>
      <c r="J792" s="80"/>
      <c r="K792" s="80"/>
      <c r="L792" s="80"/>
      <c r="M792" s="80"/>
      <c r="N792" s="80"/>
      <c r="O792" s="80"/>
      <c r="P792" s="80"/>
      <c r="Q792" s="80"/>
      <c r="R792" s="80"/>
      <c r="S792" s="80"/>
      <c r="T792" s="80"/>
      <c r="U792" s="80"/>
      <c r="V792" s="80"/>
      <c r="W792" s="80"/>
      <c r="X792" s="80"/>
      <c r="Y792" s="80"/>
      <c r="Z792" s="80"/>
    </row>
    <row r="793" spans="1:26" ht="15.75" customHeight="1">
      <c r="A793" s="92"/>
      <c r="B793" s="92"/>
      <c r="C793" s="92"/>
      <c r="D793" s="92"/>
      <c r="E793" s="92"/>
      <c r="F793" s="92"/>
      <c r="G793" s="80"/>
      <c r="H793" s="80"/>
      <c r="I793" s="80"/>
      <c r="J793" s="80"/>
      <c r="K793" s="80"/>
      <c r="L793" s="80"/>
      <c r="M793" s="80"/>
      <c r="N793" s="80"/>
      <c r="O793" s="80"/>
      <c r="P793" s="80"/>
      <c r="Q793" s="80"/>
      <c r="R793" s="80"/>
      <c r="S793" s="80"/>
      <c r="T793" s="80"/>
      <c r="U793" s="80"/>
      <c r="V793" s="80"/>
      <c r="W793" s="80"/>
      <c r="X793" s="80"/>
      <c r="Y793" s="80"/>
      <c r="Z793" s="80"/>
    </row>
    <row r="794" spans="1:26" ht="15.75" customHeight="1">
      <c r="A794" s="92"/>
      <c r="B794" s="92"/>
      <c r="C794" s="92"/>
      <c r="D794" s="92"/>
      <c r="E794" s="92"/>
      <c r="F794" s="92"/>
      <c r="G794" s="80"/>
      <c r="H794" s="80"/>
      <c r="I794" s="80"/>
      <c r="J794" s="80"/>
      <c r="K794" s="80"/>
      <c r="L794" s="80"/>
      <c r="M794" s="80"/>
      <c r="N794" s="80"/>
      <c r="O794" s="80"/>
      <c r="P794" s="80"/>
      <c r="Q794" s="80"/>
      <c r="R794" s="80"/>
      <c r="S794" s="80"/>
      <c r="T794" s="80"/>
      <c r="U794" s="80"/>
      <c r="V794" s="80"/>
      <c r="W794" s="80"/>
      <c r="X794" s="80"/>
      <c r="Y794" s="80"/>
      <c r="Z794" s="80"/>
    </row>
    <row r="795" spans="1:26" ht="15.75" customHeight="1">
      <c r="A795" s="92"/>
      <c r="B795" s="92"/>
      <c r="C795" s="92"/>
      <c r="D795" s="92"/>
      <c r="E795" s="92"/>
      <c r="F795" s="92"/>
      <c r="G795" s="80"/>
      <c r="H795" s="80"/>
      <c r="I795" s="80"/>
      <c r="J795" s="80"/>
      <c r="K795" s="80"/>
      <c r="L795" s="80"/>
      <c r="M795" s="80"/>
      <c r="N795" s="80"/>
      <c r="O795" s="80"/>
      <c r="P795" s="80"/>
      <c r="Q795" s="80"/>
      <c r="R795" s="80"/>
      <c r="S795" s="80"/>
      <c r="T795" s="80"/>
      <c r="U795" s="80"/>
      <c r="V795" s="80"/>
      <c r="W795" s="80"/>
      <c r="X795" s="80"/>
      <c r="Y795" s="80"/>
      <c r="Z795" s="80"/>
    </row>
    <row r="796" spans="1:26" ht="15.75" customHeight="1">
      <c r="A796" s="92"/>
      <c r="B796" s="92"/>
      <c r="C796" s="92"/>
      <c r="D796" s="92"/>
      <c r="E796" s="92"/>
      <c r="F796" s="92"/>
      <c r="G796" s="80"/>
      <c r="H796" s="80"/>
      <c r="I796" s="80"/>
      <c r="J796" s="80"/>
      <c r="K796" s="80"/>
      <c r="L796" s="80"/>
      <c r="M796" s="80"/>
      <c r="N796" s="80"/>
      <c r="O796" s="80"/>
      <c r="P796" s="80"/>
      <c r="Q796" s="80"/>
      <c r="R796" s="80"/>
      <c r="S796" s="80"/>
      <c r="T796" s="80"/>
      <c r="U796" s="80"/>
      <c r="V796" s="80"/>
      <c r="W796" s="80"/>
      <c r="X796" s="80"/>
      <c r="Y796" s="80"/>
      <c r="Z796" s="80"/>
    </row>
    <row r="797" spans="1:26" ht="15.75" customHeight="1">
      <c r="A797" s="92"/>
      <c r="B797" s="92"/>
      <c r="C797" s="92"/>
      <c r="D797" s="92"/>
      <c r="E797" s="92"/>
      <c r="F797" s="92"/>
      <c r="G797" s="80"/>
      <c r="H797" s="80"/>
      <c r="I797" s="80"/>
      <c r="J797" s="80"/>
      <c r="K797" s="80"/>
      <c r="L797" s="80"/>
      <c r="M797" s="80"/>
      <c r="N797" s="80"/>
      <c r="O797" s="80"/>
      <c r="P797" s="80"/>
      <c r="Q797" s="80"/>
      <c r="R797" s="80"/>
      <c r="S797" s="80"/>
      <c r="T797" s="80"/>
      <c r="U797" s="80"/>
      <c r="V797" s="80"/>
      <c r="W797" s="80"/>
      <c r="X797" s="80"/>
      <c r="Y797" s="80"/>
      <c r="Z797" s="80"/>
    </row>
    <row r="798" spans="1:26" ht="15.75" customHeight="1">
      <c r="A798" s="92"/>
      <c r="B798" s="92"/>
      <c r="C798" s="92"/>
      <c r="D798" s="92"/>
      <c r="E798" s="92"/>
      <c r="F798" s="92"/>
      <c r="G798" s="80"/>
      <c r="H798" s="80"/>
      <c r="I798" s="80"/>
      <c r="J798" s="80"/>
      <c r="K798" s="80"/>
      <c r="L798" s="80"/>
      <c r="M798" s="80"/>
      <c r="N798" s="80"/>
      <c r="O798" s="80"/>
      <c r="P798" s="80"/>
      <c r="Q798" s="80"/>
      <c r="R798" s="80"/>
      <c r="S798" s="80"/>
      <c r="T798" s="80"/>
      <c r="U798" s="80"/>
      <c r="V798" s="80"/>
      <c r="W798" s="80"/>
      <c r="X798" s="80"/>
      <c r="Y798" s="80"/>
      <c r="Z798" s="80"/>
    </row>
    <row r="799" spans="1:26" ht="15.75" customHeight="1">
      <c r="A799" s="92"/>
      <c r="B799" s="92"/>
      <c r="C799" s="92"/>
      <c r="D799" s="92"/>
      <c r="E799" s="92"/>
      <c r="F799" s="92"/>
      <c r="G799" s="80"/>
      <c r="H799" s="80"/>
      <c r="I799" s="80"/>
      <c r="J799" s="80"/>
      <c r="K799" s="80"/>
      <c r="L799" s="80"/>
      <c r="M799" s="80"/>
      <c r="N799" s="80"/>
      <c r="O799" s="80"/>
      <c r="P799" s="80"/>
      <c r="Q799" s="80"/>
      <c r="R799" s="80"/>
      <c r="S799" s="80"/>
      <c r="T799" s="80"/>
      <c r="U799" s="80"/>
      <c r="V799" s="80"/>
      <c r="W799" s="80"/>
      <c r="X799" s="80"/>
      <c r="Y799" s="80"/>
      <c r="Z799" s="80"/>
    </row>
    <row r="800" spans="1:26" ht="15.75" customHeight="1">
      <c r="A800" s="92"/>
      <c r="B800" s="92"/>
      <c r="C800" s="92"/>
      <c r="D800" s="92"/>
      <c r="E800" s="92"/>
      <c r="F800" s="92"/>
      <c r="G800" s="80"/>
      <c r="H800" s="80"/>
      <c r="I800" s="80"/>
      <c r="J800" s="80"/>
      <c r="K800" s="80"/>
      <c r="L800" s="80"/>
      <c r="M800" s="80"/>
      <c r="N800" s="80"/>
      <c r="O800" s="80"/>
      <c r="P800" s="80"/>
      <c r="Q800" s="80"/>
      <c r="R800" s="80"/>
      <c r="S800" s="80"/>
      <c r="T800" s="80"/>
      <c r="U800" s="80"/>
      <c r="V800" s="80"/>
      <c r="W800" s="80"/>
      <c r="X800" s="80"/>
      <c r="Y800" s="80"/>
      <c r="Z800" s="80"/>
    </row>
    <row r="801" spans="1:26" ht="15.75" customHeight="1">
      <c r="A801" s="92"/>
      <c r="B801" s="92"/>
      <c r="C801" s="92"/>
      <c r="D801" s="92"/>
      <c r="E801" s="92"/>
      <c r="F801" s="92"/>
      <c r="G801" s="80"/>
      <c r="H801" s="80"/>
      <c r="I801" s="80"/>
      <c r="J801" s="80"/>
      <c r="K801" s="80"/>
      <c r="L801" s="80"/>
      <c r="M801" s="80"/>
      <c r="N801" s="80"/>
      <c r="O801" s="80"/>
      <c r="P801" s="80"/>
      <c r="Q801" s="80"/>
      <c r="R801" s="80"/>
      <c r="S801" s="80"/>
      <c r="T801" s="80"/>
      <c r="U801" s="80"/>
      <c r="V801" s="80"/>
      <c r="W801" s="80"/>
      <c r="X801" s="80"/>
      <c r="Y801" s="80"/>
      <c r="Z801" s="80"/>
    </row>
    <row r="802" spans="1:26" ht="15.75" customHeight="1">
      <c r="A802" s="92"/>
      <c r="B802" s="92"/>
      <c r="C802" s="92"/>
      <c r="D802" s="92"/>
      <c r="E802" s="92"/>
      <c r="F802" s="92"/>
      <c r="G802" s="80"/>
      <c r="H802" s="80"/>
      <c r="I802" s="80"/>
      <c r="J802" s="80"/>
      <c r="K802" s="80"/>
      <c r="L802" s="80"/>
      <c r="M802" s="80"/>
      <c r="N802" s="80"/>
      <c r="O802" s="80"/>
      <c r="P802" s="80"/>
      <c r="Q802" s="80"/>
      <c r="R802" s="80"/>
      <c r="S802" s="80"/>
      <c r="T802" s="80"/>
      <c r="U802" s="80"/>
      <c r="V802" s="80"/>
      <c r="W802" s="80"/>
      <c r="X802" s="80"/>
      <c r="Y802" s="80"/>
      <c r="Z802" s="80"/>
    </row>
    <row r="803" spans="1:26" ht="15.75" customHeight="1">
      <c r="A803" s="92"/>
      <c r="B803" s="92"/>
      <c r="C803" s="92"/>
      <c r="D803" s="92"/>
      <c r="E803" s="92"/>
      <c r="F803" s="92"/>
      <c r="G803" s="80"/>
      <c r="H803" s="80"/>
      <c r="I803" s="80"/>
      <c r="J803" s="80"/>
      <c r="K803" s="80"/>
      <c r="L803" s="80"/>
      <c r="M803" s="80"/>
      <c r="N803" s="80"/>
      <c r="O803" s="80"/>
      <c r="P803" s="80"/>
      <c r="Q803" s="80"/>
      <c r="R803" s="80"/>
      <c r="S803" s="80"/>
      <c r="T803" s="80"/>
      <c r="U803" s="80"/>
      <c r="V803" s="80"/>
      <c r="W803" s="80"/>
      <c r="X803" s="80"/>
      <c r="Y803" s="80"/>
      <c r="Z803" s="80"/>
    </row>
    <row r="804" spans="1:26" ht="15.75" customHeight="1">
      <c r="A804" s="92"/>
      <c r="B804" s="92"/>
      <c r="C804" s="92"/>
      <c r="D804" s="92"/>
      <c r="E804" s="92"/>
      <c r="F804" s="92"/>
      <c r="G804" s="80"/>
      <c r="H804" s="80"/>
      <c r="I804" s="80"/>
      <c r="J804" s="80"/>
      <c r="K804" s="80"/>
      <c r="L804" s="80"/>
      <c r="M804" s="80"/>
      <c r="N804" s="80"/>
      <c r="O804" s="80"/>
      <c r="P804" s="80"/>
      <c r="Q804" s="80"/>
      <c r="R804" s="80"/>
      <c r="S804" s="80"/>
      <c r="T804" s="80"/>
      <c r="U804" s="80"/>
      <c r="V804" s="80"/>
      <c r="W804" s="80"/>
      <c r="X804" s="80"/>
      <c r="Y804" s="80"/>
      <c r="Z804" s="80"/>
    </row>
    <row r="805" spans="1:26" ht="15.75" customHeight="1">
      <c r="A805" s="92"/>
      <c r="B805" s="92"/>
      <c r="C805" s="92"/>
      <c r="D805" s="92"/>
      <c r="E805" s="92"/>
      <c r="F805" s="92"/>
      <c r="G805" s="80"/>
      <c r="H805" s="80"/>
      <c r="I805" s="80"/>
      <c r="J805" s="80"/>
      <c r="K805" s="80"/>
      <c r="L805" s="80"/>
      <c r="M805" s="80"/>
      <c r="N805" s="80"/>
      <c r="O805" s="80"/>
      <c r="P805" s="80"/>
      <c r="Q805" s="80"/>
      <c r="R805" s="80"/>
      <c r="S805" s="80"/>
      <c r="T805" s="80"/>
      <c r="U805" s="80"/>
      <c r="V805" s="80"/>
      <c r="W805" s="80"/>
      <c r="X805" s="80"/>
      <c r="Y805" s="80"/>
      <c r="Z805" s="80"/>
    </row>
    <row r="806" spans="1:26" ht="15.75" customHeight="1">
      <c r="A806" s="92"/>
      <c r="B806" s="92"/>
      <c r="C806" s="92"/>
      <c r="D806" s="92"/>
      <c r="E806" s="92"/>
      <c r="F806" s="92"/>
      <c r="G806" s="80"/>
      <c r="H806" s="80"/>
      <c r="I806" s="80"/>
      <c r="J806" s="80"/>
      <c r="K806" s="80"/>
      <c r="L806" s="80"/>
      <c r="M806" s="80"/>
      <c r="N806" s="80"/>
      <c r="O806" s="80"/>
      <c r="P806" s="80"/>
      <c r="Q806" s="80"/>
      <c r="R806" s="80"/>
      <c r="S806" s="80"/>
      <c r="T806" s="80"/>
      <c r="U806" s="80"/>
      <c r="V806" s="80"/>
      <c r="W806" s="80"/>
      <c r="X806" s="80"/>
      <c r="Y806" s="80"/>
      <c r="Z806" s="80"/>
    </row>
    <row r="807" spans="1:26" ht="15.75" customHeight="1">
      <c r="A807" s="92"/>
      <c r="B807" s="92"/>
      <c r="C807" s="92"/>
      <c r="D807" s="92"/>
      <c r="E807" s="92"/>
      <c r="F807" s="92"/>
      <c r="G807" s="80"/>
      <c r="H807" s="80"/>
      <c r="I807" s="80"/>
      <c r="J807" s="80"/>
      <c r="K807" s="80"/>
      <c r="L807" s="80"/>
      <c r="M807" s="80"/>
      <c r="N807" s="80"/>
      <c r="O807" s="80"/>
      <c r="P807" s="80"/>
      <c r="Q807" s="80"/>
      <c r="R807" s="80"/>
      <c r="S807" s="80"/>
      <c r="T807" s="80"/>
      <c r="U807" s="80"/>
      <c r="V807" s="80"/>
      <c r="W807" s="80"/>
      <c r="X807" s="80"/>
      <c r="Y807" s="80"/>
      <c r="Z807" s="80"/>
    </row>
    <row r="808" spans="1:26" ht="15.75" customHeight="1">
      <c r="A808" s="92"/>
      <c r="B808" s="92"/>
      <c r="C808" s="92"/>
      <c r="D808" s="92"/>
      <c r="E808" s="92"/>
      <c r="F808" s="92"/>
      <c r="G808" s="80"/>
      <c r="H808" s="80"/>
      <c r="I808" s="80"/>
      <c r="J808" s="80"/>
      <c r="K808" s="80"/>
      <c r="L808" s="80"/>
      <c r="M808" s="80"/>
      <c r="N808" s="80"/>
      <c r="O808" s="80"/>
      <c r="P808" s="80"/>
      <c r="Q808" s="80"/>
      <c r="R808" s="80"/>
      <c r="S808" s="80"/>
      <c r="T808" s="80"/>
      <c r="U808" s="80"/>
      <c r="V808" s="80"/>
      <c r="W808" s="80"/>
      <c r="X808" s="80"/>
      <c r="Y808" s="80"/>
      <c r="Z808" s="80"/>
    </row>
    <row r="809" spans="1:26" ht="15.75" customHeight="1">
      <c r="A809" s="92"/>
      <c r="B809" s="92"/>
      <c r="C809" s="92"/>
      <c r="D809" s="92"/>
      <c r="E809" s="92"/>
      <c r="F809" s="92"/>
      <c r="G809" s="80"/>
      <c r="H809" s="80"/>
      <c r="I809" s="80"/>
      <c r="J809" s="80"/>
      <c r="K809" s="80"/>
      <c r="L809" s="80"/>
      <c r="M809" s="80"/>
      <c r="N809" s="80"/>
      <c r="O809" s="80"/>
      <c r="P809" s="80"/>
      <c r="Q809" s="80"/>
      <c r="R809" s="80"/>
      <c r="S809" s="80"/>
      <c r="T809" s="80"/>
      <c r="U809" s="80"/>
      <c r="V809" s="80"/>
      <c r="W809" s="80"/>
      <c r="X809" s="80"/>
      <c r="Y809" s="80"/>
      <c r="Z809" s="80"/>
    </row>
    <row r="810" spans="1:26" ht="15.75" customHeight="1">
      <c r="A810" s="92"/>
      <c r="B810" s="92"/>
      <c r="C810" s="92"/>
      <c r="D810" s="92"/>
      <c r="E810" s="92"/>
      <c r="F810" s="92"/>
      <c r="G810" s="80"/>
      <c r="H810" s="80"/>
      <c r="I810" s="80"/>
      <c r="J810" s="80"/>
      <c r="K810" s="80"/>
      <c r="L810" s="80"/>
      <c r="M810" s="80"/>
      <c r="N810" s="80"/>
      <c r="O810" s="80"/>
      <c r="P810" s="80"/>
      <c r="Q810" s="80"/>
      <c r="R810" s="80"/>
      <c r="S810" s="80"/>
      <c r="T810" s="80"/>
      <c r="U810" s="80"/>
      <c r="V810" s="80"/>
      <c r="W810" s="80"/>
      <c r="X810" s="80"/>
      <c r="Y810" s="80"/>
      <c r="Z810" s="80"/>
    </row>
    <row r="811" spans="1:26" ht="15.75" customHeight="1">
      <c r="A811" s="92"/>
      <c r="B811" s="92"/>
      <c r="C811" s="92"/>
      <c r="D811" s="92"/>
      <c r="E811" s="92"/>
      <c r="F811" s="92"/>
      <c r="G811" s="80"/>
      <c r="H811" s="80"/>
      <c r="I811" s="80"/>
      <c r="J811" s="80"/>
      <c r="K811" s="80"/>
      <c r="L811" s="80"/>
      <c r="M811" s="80"/>
      <c r="N811" s="80"/>
      <c r="O811" s="80"/>
      <c r="P811" s="80"/>
      <c r="Q811" s="80"/>
      <c r="R811" s="80"/>
      <c r="S811" s="80"/>
      <c r="T811" s="80"/>
      <c r="U811" s="80"/>
      <c r="V811" s="80"/>
      <c r="W811" s="80"/>
      <c r="X811" s="80"/>
      <c r="Y811" s="80"/>
      <c r="Z811" s="80"/>
    </row>
    <row r="812" spans="1:26" ht="15.75" customHeight="1">
      <c r="A812" s="92"/>
      <c r="B812" s="92"/>
      <c r="C812" s="92"/>
      <c r="D812" s="92"/>
      <c r="E812" s="92"/>
      <c r="F812" s="92"/>
      <c r="G812" s="80"/>
      <c r="H812" s="80"/>
      <c r="I812" s="80"/>
      <c r="J812" s="80"/>
      <c r="K812" s="80"/>
      <c r="L812" s="80"/>
      <c r="M812" s="80"/>
      <c r="N812" s="80"/>
      <c r="O812" s="80"/>
      <c r="P812" s="80"/>
      <c r="Q812" s="80"/>
      <c r="R812" s="80"/>
      <c r="S812" s="80"/>
      <c r="T812" s="80"/>
      <c r="U812" s="80"/>
      <c r="V812" s="80"/>
      <c r="W812" s="80"/>
      <c r="X812" s="80"/>
      <c r="Y812" s="80"/>
      <c r="Z812" s="80"/>
    </row>
    <row r="813" spans="1:26" ht="15.75" customHeight="1">
      <c r="A813" s="92"/>
      <c r="B813" s="92"/>
      <c r="C813" s="92"/>
      <c r="D813" s="92"/>
      <c r="E813" s="92"/>
      <c r="F813" s="92"/>
      <c r="G813" s="80"/>
      <c r="H813" s="80"/>
      <c r="I813" s="80"/>
      <c r="J813" s="80"/>
      <c r="K813" s="80"/>
      <c r="L813" s="80"/>
      <c r="M813" s="80"/>
      <c r="N813" s="80"/>
      <c r="O813" s="80"/>
      <c r="P813" s="80"/>
      <c r="Q813" s="80"/>
      <c r="R813" s="80"/>
      <c r="S813" s="80"/>
      <c r="T813" s="80"/>
      <c r="U813" s="80"/>
      <c r="V813" s="80"/>
      <c r="W813" s="80"/>
      <c r="X813" s="80"/>
      <c r="Y813" s="80"/>
      <c r="Z813" s="80"/>
    </row>
    <row r="814" spans="1:26" ht="15.75" customHeight="1">
      <c r="A814" s="92"/>
      <c r="B814" s="92"/>
      <c r="C814" s="92"/>
      <c r="D814" s="92"/>
      <c r="E814" s="92"/>
      <c r="F814" s="92"/>
      <c r="G814" s="80"/>
      <c r="H814" s="80"/>
      <c r="I814" s="80"/>
      <c r="J814" s="80"/>
      <c r="K814" s="80"/>
      <c r="L814" s="80"/>
      <c r="M814" s="80"/>
      <c r="N814" s="80"/>
      <c r="O814" s="80"/>
      <c r="P814" s="80"/>
      <c r="Q814" s="80"/>
      <c r="R814" s="80"/>
      <c r="S814" s="80"/>
      <c r="T814" s="80"/>
      <c r="U814" s="80"/>
      <c r="V814" s="80"/>
      <c r="W814" s="80"/>
      <c r="X814" s="80"/>
      <c r="Y814" s="80"/>
      <c r="Z814" s="80"/>
    </row>
    <row r="815" spans="1:26" ht="15.75" customHeight="1">
      <c r="A815" s="92"/>
      <c r="B815" s="92"/>
      <c r="C815" s="92"/>
      <c r="D815" s="92"/>
      <c r="E815" s="92"/>
      <c r="F815" s="92"/>
      <c r="G815" s="80"/>
      <c r="H815" s="80"/>
      <c r="I815" s="80"/>
      <c r="J815" s="80"/>
      <c r="K815" s="80"/>
      <c r="L815" s="80"/>
      <c r="M815" s="80"/>
      <c r="N815" s="80"/>
      <c r="O815" s="80"/>
      <c r="P815" s="80"/>
      <c r="Q815" s="80"/>
      <c r="R815" s="80"/>
      <c r="S815" s="80"/>
      <c r="T815" s="80"/>
      <c r="U815" s="80"/>
      <c r="V815" s="80"/>
      <c r="W815" s="80"/>
      <c r="X815" s="80"/>
      <c r="Y815" s="80"/>
      <c r="Z815" s="80"/>
    </row>
    <row r="816" spans="1:26" ht="15.75" customHeight="1">
      <c r="A816" s="92"/>
      <c r="B816" s="92"/>
      <c r="C816" s="92"/>
      <c r="D816" s="92"/>
      <c r="E816" s="92"/>
      <c r="F816" s="92"/>
      <c r="G816" s="80"/>
      <c r="H816" s="80"/>
      <c r="I816" s="80"/>
      <c r="J816" s="80"/>
      <c r="K816" s="80"/>
      <c r="L816" s="80"/>
      <c r="M816" s="80"/>
      <c r="N816" s="80"/>
      <c r="O816" s="80"/>
      <c r="P816" s="80"/>
      <c r="Q816" s="80"/>
      <c r="R816" s="80"/>
      <c r="S816" s="80"/>
      <c r="T816" s="80"/>
      <c r="U816" s="80"/>
      <c r="V816" s="80"/>
      <c r="W816" s="80"/>
      <c r="X816" s="80"/>
      <c r="Y816" s="80"/>
      <c r="Z816" s="80"/>
    </row>
    <row r="817" spans="1:26" ht="15.75" customHeight="1">
      <c r="A817" s="92"/>
      <c r="B817" s="92"/>
      <c r="C817" s="92"/>
      <c r="D817" s="92"/>
      <c r="E817" s="92"/>
      <c r="F817" s="92"/>
      <c r="G817" s="80"/>
      <c r="H817" s="80"/>
      <c r="I817" s="80"/>
      <c r="J817" s="80"/>
      <c r="K817" s="80"/>
      <c r="L817" s="80"/>
      <c r="M817" s="80"/>
      <c r="N817" s="80"/>
      <c r="O817" s="80"/>
      <c r="P817" s="80"/>
      <c r="Q817" s="80"/>
      <c r="R817" s="80"/>
      <c r="S817" s="80"/>
      <c r="T817" s="80"/>
      <c r="U817" s="80"/>
      <c r="V817" s="80"/>
      <c r="W817" s="80"/>
      <c r="X817" s="80"/>
      <c r="Y817" s="80"/>
      <c r="Z817" s="80"/>
    </row>
    <row r="818" spans="1:26" ht="15.75" customHeight="1">
      <c r="A818" s="92"/>
      <c r="B818" s="92"/>
      <c r="C818" s="92"/>
      <c r="D818" s="92"/>
      <c r="E818" s="92"/>
      <c r="F818" s="92"/>
      <c r="G818" s="80"/>
      <c r="H818" s="80"/>
      <c r="I818" s="80"/>
      <c r="J818" s="80"/>
      <c r="K818" s="80"/>
      <c r="L818" s="80"/>
      <c r="M818" s="80"/>
      <c r="N818" s="80"/>
      <c r="O818" s="80"/>
      <c r="P818" s="80"/>
      <c r="Q818" s="80"/>
      <c r="R818" s="80"/>
      <c r="S818" s="80"/>
      <c r="T818" s="80"/>
      <c r="U818" s="80"/>
      <c r="V818" s="80"/>
      <c r="W818" s="80"/>
      <c r="X818" s="80"/>
      <c r="Y818" s="80"/>
      <c r="Z818" s="80"/>
    </row>
    <row r="819" spans="1:26" ht="15.75" customHeight="1">
      <c r="A819" s="92"/>
      <c r="B819" s="92"/>
      <c r="C819" s="92"/>
      <c r="D819" s="92"/>
      <c r="E819" s="92"/>
      <c r="F819" s="92"/>
      <c r="G819" s="80"/>
      <c r="H819" s="80"/>
      <c r="I819" s="80"/>
      <c r="J819" s="80"/>
      <c r="K819" s="80"/>
      <c r="L819" s="80"/>
      <c r="M819" s="80"/>
      <c r="N819" s="80"/>
      <c r="O819" s="80"/>
      <c r="P819" s="80"/>
      <c r="Q819" s="80"/>
      <c r="R819" s="80"/>
      <c r="S819" s="80"/>
      <c r="T819" s="80"/>
      <c r="U819" s="80"/>
      <c r="V819" s="80"/>
      <c r="W819" s="80"/>
      <c r="X819" s="80"/>
      <c r="Y819" s="80"/>
      <c r="Z819" s="80"/>
    </row>
    <row r="820" spans="1:26" ht="15.75" customHeight="1">
      <c r="A820" s="92"/>
      <c r="B820" s="92"/>
      <c r="C820" s="92"/>
      <c r="D820" s="92"/>
      <c r="E820" s="92"/>
      <c r="F820" s="92"/>
      <c r="G820" s="80"/>
      <c r="H820" s="80"/>
      <c r="I820" s="80"/>
      <c r="J820" s="80"/>
      <c r="K820" s="80"/>
      <c r="L820" s="80"/>
      <c r="M820" s="80"/>
      <c r="N820" s="80"/>
      <c r="O820" s="80"/>
      <c r="P820" s="80"/>
      <c r="Q820" s="80"/>
      <c r="R820" s="80"/>
      <c r="S820" s="80"/>
      <c r="T820" s="80"/>
      <c r="U820" s="80"/>
      <c r="V820" s="80"/>
      <c r="W820" s="80"/>
      <c r="X820" s="80"/>
      <c r="Y820" s="80"/>
      <c r="Z820" s="80"/>
    </row>
    <row r="821" spans="1:26" ht="15.75" customHeight="1">
      <c r="A821" s="92"/>
      <c r="B821" s="92"/>
      <c r="C821" s="92"/>
      <c r="D821" s="92"/>
      <c r="E821" s="92"/>
      <c r="F821" s="92"/>
      <c r="G821" s="80"/>
      <c r="H821" s="80"/>
      <c r="I821" s="80"/>
      <c r="J821" s="80"/>
      <c r="K821" s="80"/>
      <c r="L821" s="80"/>
      <c r="M821" s="80"/>
      <c r="N821" s="80"/>
      <c r="O821" s="80"/>
      <c r="P821" s="80"/>
      <c r="Q821" s="80"/>
      <c r="R821" s="80"/>
      <c r="S821" s="80"/>
      <c r="T821" s="80"/>
      <c r="U821" s="80"/>
      <c r="V821" s="80"/>
      <c r="W821" s="80"/>
      <c r="X821" s="80"/>
      <c r="Y821" s="80"/>
      <c r="Z821" s="80"/>
    </row>
    <row r="822" spans="1:26" ht="15.75" customHeight="1">
      <c r="A822" s="92"/>
      <c r="B822" s="92"/>
      <c r="C822" s="92"/>
      <c r="D822" s="92"/>
      <c r="E822" s="92"/>
      <c r="F822" s="92"/>
      <c r="G822" s="80"/>
      <c r="H822" s="80"/>
      <c r="I822" s="80"/>
      <c r="J822" s="80"/>
      <c r="K822" s="80"/>
      <c r="L822" s="80"/>
      <c r="M822" s="80"/>
      <c r="N822" s="80"/>
      <c r="O822" s="80"/>
      <c r="P822" s="80"/>
      <c r="Q822" s="80"/>
      <c r="R822" s="80"/>
      <c r="S822" s="80"/>
      <c r="T822" s="80"/>
      <c r="U822" s="80"/>
      <c r="V822" s="80"/>
      <c r="W822" s="80"/>
      <c r="X822" s="80"/>
      <c r="Y822" s="80"/>
      <c r="Z822" s="80"/>
    </row>
    <row r="823" spans="1:26" ht="15.75" customHeight="1">
      <c r="A823" s="92"/>
      <c r="B823" s="92"/>
      <c r="C823" s="92"/>
      <c r="D823" s="92"/>
      <c r="E823" s="92"/>
      <c r="F823" s="92"/>
      <c r="G823" s="80"/>
      <c r="H823" s="80"/>
      <c r="I823" s="80"/>
      <c r="J823" s="80"/>
      <c r="K823" s="80"/>
      <c r="L823" s="80"/>
      <c r="M823" s="80"/>
      <c r="N823" s="80"/>
      <c r="O823" s="80"/>
      <c r="P823" s="80"/>
      <c r="Q823" s="80"/>
      <c r="R823" s="80"/>
      <c r="S823" s="80"/>
      <c r="T823" s="80"/>
      <c r="U823" s="80"/>
      <c r="V823" s="80"/>
      <c r="W823" s="80"/>
      <c r="X823" s="80"/>
      <c r="Y823" s="80"/>
      <c r="Z823" s="80"/>
    </row>
    <row r="824" spans="1:26" ht="15.75" customHeight="1">
      <c r="A824" s="92"/>
      <c r="B824" s="92"/>
      <c r="C824" s="92"/>
      <c r="D824" s="92"/>
      <c r="E824" s="92"/>
      <c r="F824" s="92"/>
      <c r="G824" s="80"/>
      <c r="H824" s="80"/>
      <c r="I824" s="80"/>
      <c r="J824" s="80"/>
      <c r="K824" s="80"/>
      <c r="L824" s="80"/>
      <c r="M824" s="80"/>
      <c r="N824" s="80"/>
      <c r="O824" s="80"/>
      <c r="P824" s="80"/>
      <c r="Q824" s="80"/>
      <c r="R824" s="80"/>
      <c r="S824" s="80"/>
      <c r="T824" s="80"/>
      <c r="U824" s="80"/>
      <c r="V824" s="80"/>
      <c r="W824" s="80"/>
      <c r="X824" s="80"/>
      <c r="Y824" s="80"/>
      <c r="Z824" s="80"/>
    </row>
    <row r="825" spans="1:26" ht="15.75" customHeight="1">
      <c r="A825" s="92"/>
      <c r="B825" s="92"/>
      <c r="C825" s="92"/>
      <c r="D825" s="92"/>
      <c r="E825" s="92"/>
      <c r="F825" s="92"/>
      <c r="G825" s="80"/>
      <c r="H825" s="80"/>
      <c r="I825" s="80"/>
      <c r="J825" s="80"/>
      <c r="K825" s="80"/>
      <c r="L825" s="80"/>
      <c r="M825" s="80"/>
      <c r="N825" s="80"/>
      <c r="O825" s="80"/>
      <c r="P825" s="80"/>
      <c r="Q825" s="80"/>
      <c r="R825" s="80"/>
      <c r="S825" s="80"/>
      <c r="T825" s="80"/>
      <c r="U825" s="80"/>
      <c r="V825" s="80"/>
      <c r="W825" s="80"/>
      <c r="X825" s="80"/>
      <c r="Y825" s="80"/>
      <c r="Z825" s="80"/>
    </row>
    <row r="826" spans="1:26" ht="15.75" customHeight="1">
      <c r="A826" s="92"/>
      <c r="B826" s="92"/>
      <c r="C826" s="92"/>
      <c r="D826" s="92"/>
      <c r="E826" s="92"/>
      <c r="F826" s="92"/>
      <c r="G826" s="80"/>
      <c r="H826" s="80"/>
      <c r="I826" s="80"/>
      <c r="J826" s="80"/>
      <c r="K826" s="80"/>
      <c r="L826" s="80"/>
      <c r="M826" s="80"/>
      <c r="N826" s="80"/>
      <c r="O826" s="80"/>
      <c r="P826" s="80"/>
      <c r="Q826" s="80"/>
      <c r="R826" s="80"/>
      <c r="S826" s="80"/>
      <c r="T826" s="80"/>
      <c r="U826" s="80"/>
      <c r="V826" s="80"/>
      <c r="W826" s="80"/>
      <c r="X826" s="80"/>
      <c r="Y826" s="80"/>
      <c r="Z826" s="80"/>
    </row>
    <row r="827" spans="1:26" ht="15.75" customHeight="1">
      <c r="A827" s="92"/>
      <c r="B827" s="92"/>
      <c r="C827" s="92"/>
      <c r="D827" s="92"/>
      <c r="E827" s="92"/>
      <c r="F827" s="92"/>
      <c r="G827" s="80"/>
      <c r="H827" s="80"/>
      <c r="I827" s="80"/>
      <c r="J827" s="80"/>
      <c r="K827" s="80"/>
      <c r="L827" s="80"/>
      <c r="M827" s="80"/>
      <c r="N827" s="80"/>
      <c r="O827" s="80"/>
      <c r="P827" s="80"/>
      <c r="Q827" s="80"/>
      <c r="R827" s="80"/>
      <c r="S827" s="80"/>
      <c r="T827" s="80"/>
      <c r="U827" s="80"/>
      <c r="V827" s="80"/>
      <c r="W827" s="80"/>
      <c r="X827" s="80"/>
      <c r="Y827" s="80"/>
      <c r="Z827" s="80"/>
    </row>
    <row r="828" spans="1:26" ht="15.75" customHeight="1">
      <c r="A828" s="92"/>
      <c r="B828" s="92"/>
      <c r="C828" s="92"/>
      <c r="D828" s="92"/>
      <c r="E828" s="92"/>
      <c r="F828" s="92"/>
      <c r="G828" s="80"/>
      <c r="H828" s="80"/>
      <c r="I828" s="80"/>
      <c r="J828" s="80"/>
      <c r="K828" s="80"/>
      <c r="L828" s="80"/>
      <c r="M828" s="80"/>
      <c r="N828" s="80"/>
      <c r="O828" s="80"/>
      <c r="P828" s="80"/>
      <c r="Q828" s="80"/>
      <c r="R828" s="80"/>
      <c r="S828" s="80"/>
      <c r="T828" s="80"/>
      <c r="U828" s="80"/>
      <c r="V828" s="80"/>
      <c r="W828" s="80"/>
      <c r="X828" s="80"/>
      <c r="Y828" s="80"/>
      <c r="Z828" s="80"/>
    </row>
    <row r="829" spans="1:26" ht="15.75" customHeight="1">
      <c r="A829" s="92"/>
      <c r="B829" s="92"/>
      <c r="C829" s="92"/>
      <c r="D829" s="92"/>
      <c r="E829" s="92"/>
      <c r="F829" s="92"/>
      <c r="G829" s="80"/>
      <c r="H829" s="80"/>
      <c r="I829" s="80"/>
      <c r="J829" s="80"/>
      <c r="K829" s="80"/>
      <c r="L829" s="80"/>
      <c r="M829" s="80"/>
      <c r="N829" s="80"/>
      <c r="O829" s="80"/>
      <c r="P829" s="80"/>
      <c r="Q829" s="80"/>
      <c r="R829" s="80"/>
      <c r="S829" s="80"/>
      <c r="T829" s="80"/>
      <c r="U829" s="80"/>
      <c r="V829" s="80"/>
      <c r="W829" s="80"/>
      <c r="X829" s="80"/>
      <c r="Y829" s="80"/>
      <c r="Z829" s="80"/>
    </row>
    <row r="830" spans="1:26" ht="15.75" customHeight="1">
      <c r="A830" s="92"/>
      <c r="B830" s="92"/>
      <c r="C830" s="92"/>
      <c r="D830" s="92"/>
      <c r="E830" s="92"/>
      <c r="F830" s="92"/>
      <c r="G830" s="80"/>
      <c r="H830" s="80"/>
      <c r="I830" s="80"/>
      <c r="J830" s="80"/>
      <c r="K830" s="80"/>
      <c r="L830" s="80"/>
      <c r="M830" s="80"/>
      <c r="N830" s="80"/>
      <c r="O830" s="80"/>
      <c r="P830" s="80"/>
      <c r="Q830" s="80"/>
      <c r="R830" s="80"/>
      <c r="S830" s="80"/>
      <c r="T830" s="80"/>
      <c r="U830" s="80"/>
      <c r="V830" s="80"/>
      <c r="W830" s="80"/>
      <c r="X830" s="80"/>
      <c r="Y830" s="80"/>
      <c r="Z830" s="80"/>
    </row>
    <row r="831" spans="1:26" ht="15.75" customHeight="1">
      <c r="A831" s="92"/>
      <c r="B831" s="92"/>
      <c r="C831" s="92"/>
      <c r="D831" s="92"/>
      <c r="E831" s="92"/>
      <c r="F831" s="92"/>
      <c r="G831" s="80"/>
      <c r="H831" s="80"/>
      <c r="I831" s="80"/>
      <c r="J831" s="80"/>
      <c r="K831" s="80"/>
      <c r="L831" s="80"/>
      <c r="M831" s="80"/>
      <c r="N831" s="80"/>
      <c r="O831" s="80"/>
      <c r="P831" s="80"/>
      <c r="Q831" s="80"/>
      <c r="R831" s="80"/>
      <c r="S831" s="80"/>
      <c r="T831" s="80"/>
      <c r="U831" s="80"/>
      <c r="V831" s="80"/>
      <c r="W831" s="80"/>
      <c r="X831" s="80"/>
      <c r="Y831" s="80"/>
      <c r="Z831" s="80"/>
    </row>
    <row r="832" spans="1:26" ht="15.75" customHeight="1">
      <c r="A832" s="92"/>
      <c r="B832" s="92"/>
      <c r="C832" s="92"/>
      <c r="D832" s="92"/>
      <c r="E832" s="92"/>
      <c r="F832" s="92"/>
      <c r="G832" s="80"/>
      <c r="H832" s="80"/>
      <c r="I832" s="80"/>
      <c r="J832" s="80"/>
      <c r="K832" s="80"/>
      <c r="L832" s="80"/>
      <c r="M832" s="80"/>
      <c r="N832" s="80"/>
      <c r="O832" s="80"/>
      <c r="P832" s="80"/>
      <c r="Q832" s="80"/>
      <c r="R832" s="80"/>
      <c r="S832" s="80"/>
      <c r="T832" s="80"/>
      <c r="U832" s="80"/>
      <c r="V832" s="80"/>
      <c r="W832" s="80"/>
      <c r="X832" s="80"/>
      <c r="Y832" s="80"/>
      <c r="Z832" s="80"/>
    </row>
    <row r="833" spans="1:26" ht="15.75" customHeight="1">
      <c r="A833" s="92"/>
      <c r="B833" s="92"/>
      <c r="C833" s="92"/>
      <c r="D833" s="92"/>
      <c r="E833" s="92"/>
      <c r="F833" s="92"/>
      <c r="G833" s="80"/>
      <c r="H833" s="80"/>
      <c r="I833" s="80"/>
      <c r="J833" s="80"/>
      <c r="K833" s="80"/>
      <c r="L833" s="80"/>
      <c r="M833" s="80"/>
      <c r="N833" s="80"/>
      <c r="O833" s="80"/>
      <c r="P833" s="80"/>
      <c r="Q833" s="80"/>
      <c r="R833" s="80"/>
      <c r="S833" s="80"/>
      <c r="T833" s="80"/>
      <c r="U833" s="80"/>
      <c r="V833" s="80"/>
      <c r="W833" s="80"/>
      <c r="X833" s="80"/>
      <c r="Y833" s="80"/>
      <c r="Z833" s="80"/>
    </row>
    <row r="834" spans="1:26" ht="15.75" customHeight="1">
      <c r="A834" s="92"/>
      <c r="B834" s="92"/>
      <c r="C834" s="92"/>
      <c r="D834" s="92"/>
      <c r="E834" s="92"/>
      <c r="F834" s="92"/>
      <c r="G834" s="80"/>
      <c r="H834" s="80"/>
      <c r="I834" s="80"/>
      <c r="J834" s="80"/>
      <c r="K834" s="80"/>
      <c r="L834" s="80"/>
      <c r="M834" s="80"/>
      <c r="N834" s="80"/>
      <c r="O834" s="80"/>
      <c r="P834" s="80"/>
      <c r="Q834" s="80"/>
      <c r="R834" s="80"/>
      <c r="S834" s="80"/>
      <c r="T834" s="80"/>
      <c r="U834" s="80"/>
      <c r="V834" s="80"/>
      <c r="W834" s="80"/>
      <c r="X834" s="80"/>
      <c r="Y834" s="80"/>
      <c r="Z834" s="80"/>
    </row>
    <row r="835" spans="1:26" ht="15.75" customHeight="1">
      <c r="A835" s="92"/>
      <c r="B835" s="92"/>
      <c r="C835" s="92"/>
      <c r="D835" s="92"/>
      <c r="E835" s="92"/>
      <c r="F835" s="92"/>
      <c r="G835" s="80"/>
      <c r="H835" s="80"/>
      <c r="I835" s="80"/>
      <c r="J835" s="80"/>
      <c r="K835" s="80"/>
      <c r="L835" s="80"/>
      <c r="M835" s="80"/>
      <c r="N835" s="80"/>
      <c r="O835" s="80"/>
      <c r="P835" s="80"/>
      <c r="Q835" s="80"/>
      <c r="R835" s="80"/>
      <c r="S835" s="80"/>
      <c r="T835" s="80"/>
      <c r="U835" s="80"/>
      <c r="V835" s="80"/>
      <c r="W835" s="80"/>
      <c r="X835" s="80"/>
      <c r="Y835" s="80"/>
      <c r="Z835" s="80"/>
    </row>
    <row r="836" spans="1:26" ht="15.75" customHeight="1">
      <c r="A836" s="92"/>
      <c r="B836" s="92"/>
      <c r="C836" s="92"/>
      <c r="D836" s="92"/>
      <c r="E836" s="92"/>
      <c r="F836" s="92"/>
      <c r="G836" s="80"/>
      <c r="H836" s="80"/>
      <c r="I836" s="80"/>
      <c r="J836" s="80"/>
      <c r="K836" s="80"/>
      <c r="L836" s="80"/>
      <c r="M836" s="80"/>
      <c r="N836" s="80"/>
      <c r="O836" s="80"/>
      <c r="P836" s="80"/>
      <c r="Q836" s="80"/>
      <c r="R836" s="80"/>
      <c r="S836" s="80"/>
      <c r="T836" s="80"/>
      <c r="U836" s="80"/>
      <c r="V836" s="80"/>
      <c r="W836" s="80"/>
      <c r="X836" s="80"/>
      <c r="Y836" s="80"/>
      <c r="Z836" s="80"/>
    </row>
    <row r="837" spans="1:26" ht="15.75" customHeight="1">
      <c r="A837" s="92"/>
      <c r="B837" s="92"/>
      <c r="C837" s="92"/>
      <c r="D837" s="92"/>
      <c r="E837" s="92"/>
      <c r="F837" s="92"/>
      <c r="G837" s="80"/>
      <c r="H837" s="80"/>
      <c r="I837" s="80"/>
      <c r="J837" s="80"/>
      <c r="K837" s="80"/>
      <c r="L837" s="80"/>
      <c r="M837" s="80"/>
      <c r="N837" s="80"/>
      <c r="O837" s="80"/>
      <c r="P837" s="80"/>
      <c r="Q837" s="80"/>
      <c r="R837" s="80"/>
      <c r="S837" s="80"/>
      <c r="T837" s="80"/>
      <c r="U837" s="80"/>
      <c r="V837" s="80"/>
      <c r="W837" s="80"/>
      <c r="X837" s="80"/>
      <c r="Y837" s="80"/>
      <c r="Z837" s="80"/>
    </row>
    <row r="838" spans="1:26" ht="15.75" customHeight="1">
      <c r="A838" s="92"/>
      <c r="B838" s="92"/>
      <c r="C838" s="92"/>
      <c r="D838" s="92"/>
      <c r="E838" s="92"/>
      <c r="F838" s="92"/>
      <c r="G838" s="80"/>
      <c r="H838" s="80"/>
      <c r="I838" s="80"/>
      <c r="J838" s="80"/>
      <c r="K838" s="80"/>
      <c r="L838" s="80"/>
      <c r="M838" s="80"/>
      <c r="N838" s="80"/>
      <c r="O838" s="80"/>
      <c r="P838" s="80"/>
      <c r="Q838" s="80"/>
      <c r="R838" s="80"/>
      <c r="S838" s="80"/>
      <c r="T838" s="80"/>
      <c r="U838" s="80"/>
      <c r="V838" s="80"/>
      <c r="W838" s="80"/>
      <c r="X838" s="80"/>
      <c r="Y838" s="80"/>
      <c r="Z838" s="80"/>
    </row>
    <row r="839" spans="1:26" ht="15.75" customHeight="1">
      <c r="A839" s="92"/>
      <c r="B839" s="92"/>
      <c r="C839" s="92"/>
      <c r="D839" s="92"/>
      <c r="E839" s="92"/>
      <c r="F839" s="92"/>
      <c r="G839" s="80"/>
      <c r="H839" s="80"/>
      <c r="I839" s="80"/>
      <c r="J839" s="80"/>
      <c r="K839" s="80"/>
      <c r="L839" s="80"/>
      <c r="M839" s="80"/>
      <c r="N839" s="80"/>
      <c r="O839" s="80"/>
      <c r="P839" s="80"/>
      <c r="Q839" s="80"/>
      <c r="R839" s="80"/>
      <c r="S839" s="80"/>
      <c r="T839" s="80"/>
      <c r="U839" s="80"/>
      <c r="V839" s="80"/>
      <c r="W839" s="80"/>
      <c r="X839" s="80"/>
      <c r="Y839" s="80"/>
      <c r="Z839" s="80"/>
    </row>
    <row r="840" spans="1:26" ht="15.75" customHeight="1">
      <c r="A840" s="92"/>
      <c r="B840" s="92"/>
      <c r="C840" s="92"/>
      <c r="D840" s="92"/>
      <c r="E840" s="92"/>
      <c r="F840" s="92"/>
      <c r="G840" s="80"/>
      <c r="H840" s="80"/>
      <c r="I840" s="80"/>
      <c r="J840" s="80"/>
      <c r="K840" s="80"/>
      <c r="L840" s="80"/>
      <c r="M840" s="80"/>
      <c r="N840" s="80"/>
      <c r="O840" s="80"/>
      <c r="P840" s="80"/>
      <c r="Q840" s="80"/>
      <c r="R840" s="80"/>
      <c r="S840" s="80"/>
      <c r="T840" s="80"/>
      <c r="U840" s="80"/>
      <c r="V840" s="80"/>
      <c r="W840" s="80"/>
      <c r="X840" s="80"/>
      <c r="Y840" s="80"/>
      <c r="Z840" s="80"/>
    </row>
    <row r="841" spans="1:26" ht="15.75" customHeight="1">
      <c r="A841" s="92"/>
      <c r="B841" s="92"/>
      <c r="C841" s="92"/>
      <c r="D841" s="92"/>
      <c r="E841" s="92"/>
      <c r="F841" s="92"/>
      <c r="G841" s="80"/>
      <c r="H841" s="80"/>
      <c r="I841" s="80"/>
      <c r="J841" s="80"/>
      <c r="K841" s="80"/>
      <c r="L841" s="80"/>
      <c r="M841" s="80"/>
      <c r="N841" s="80"/>
      <c r="O841" s="80"/>
      <c r="P841" s="80"/>
      <c r="Q841" s="80"/>
      <c r="R841" s="80"/>
      <c r="S841" s="80"/>
      <c r="T841" s="80"/>
      <c r="U841" s="80"/>
      <c r="V841" s="80"/>
      <c r="W841" s="80"/>
      <c r="X841" s="80"/>
      <c r="Y841" s="80"/>
      <c r="Z841" s="80"/>
    </row>
    <row r="842" spans="1:26" ht="15.75" customHeight="1">
      <c r="A842" s="92"/>
      <c r="B842" s="92"/>
      <c r="C842" s="92"/>
      <c r="D842" s="92"/>
      <c r="E842" s="92"/>
      <c r="F842" s="92"/>
      <c r="G842" s="80"/>
      <c r="H842" s="80"/>
      <c r="I842" s="80"/>
      <c r="J842" s="80"/>
      <c r="K842" s="80"/>
      <c r="L842" s="80"/>
      <c r="M842" s="80"/>
      <c r="N842" s="80"/>
      <c r="O842" s="80"/>
      <c r="P842" s="80"/>
      <c r="Q842" s="80"/>
      <c r="R842" s="80"/>
      <c r="S842" s="80"/>
      <c r="T842" s="80"/>
      <c r="U842" s="80"/>
      <c r="V842" s="80"/>
      <c r="W842" s="80"/>
      <c r="X842" s="80"/>
      <c r="Y842" s="80"/>
      <c r="Z842" s="80"/>
    </row>
    <row r="843" spans="1:26" ht="15.75" customHeight="1">
      <c r="A843" s="92"/>
      <c r="B843" s="92"/>
      <c r="C843" s="92"/>
      <c r="D843" s="92"/>
      <c r="E843" s="92"/>
      <c r="F843" s="92"/>
      <c r="G843" s="80"/>
      <c r="H843" s="80"/>
      <c r="I843" s="80"/>
      <c r="J843" s="80"/>
      <c r="K843" s="80"/>
      <c r="L843" s="80"/>
      <c r="M843" s="80"/>
      <c r="N843" s="80"/>
      <c r="O843" s="80"/>
      <c r="P843" s="80"/>
      <c r="Q843" s="80"/>
      <c r="R843" s="80"/>
      <c r="S843" s="80"/>
      <c r="T843" s="80"/>
      <c r="U843" s="80"/>
      <c r="V843" s="80"/>
      <c r="W843" s="80"/>
      <c r="X843" s="80"/>
      <c r="Y843" s="80"/>
      <c r="Z843" s="80"/>
    </row>
    <row r="844" spans="1:26" ht="15.75" customHeight="1">
      <c r="A844" s="92"/>
      <c r="B844" s="92"/>
      <c r="C844" s="92"/>
      <c r="D844" s="92"/>
      <c r="E844" s="92"/>
      <c r="F844" s="92"/>
      <c r="G844" s="80"/>
      <c r="H844" s="80"/>
      <c r="I844" s="80"/>
      <c r="J844" s="80"/>
      <c r="K844" s="80"/>
      <c r="L844" s="80"/>
      <c r="M844" s="80"/>
      <c r="N844" s="80"/>
      <c r="O844" s="80"/>
      <c r="P844" s="80"/>
      <c r="Q844" s="80"/>
      <c r="R844" s="80"/>
      <c r="S844" s="80"/>
      <c r="T844" s="80"/>
      <c r="U844" s="80"/>
      <c r="V844" s="80"/>
      <c r="W844" s="80"/>
      <c r="X844" s="80"/>
      <c r="Y844" s="80"/>
      <c r="Z844" s="80"/>
    </row>
    <row r="845" spans="1:26" ht="15.75" customHeight="1">
      <c r="A845" s="92"/>
      <c r="B845" s="92"/>
      <c r="C845" s="92"/>
      <c r="D845" s="92"/>
      <c r="E845" s="92"/>
      <c r="F845" s="92"/>
      <c r="G845" s="80"/>
      <c r="H845" s="80"/>
      <c r="I845" s="80"/>
      <c r="J845" s="80"/>
      <c r="K845" s="80"/>
      <c r="L845" s="80"/>
      <c r="M845" s="80"/>
      <c r="N845" s="80"/>
      <c r="O845" s="80"/>
      <c r="P845" s="80"/>
      <c r="Q845" s="80"/>
      <c r="R845" s="80"/>
      <c r="S845" s="80"/>
      <c r="T845" s="80"/>
      <c r="U845" s="80"/>
      <c r="V845" s="80"/>
      <c r="W845" s="80"/>
      <c r="X845" s="80"/>
      <c r="Y845" s="80"/>
      <c r="Z845" s="80"/>
    </row>
    <row r="846" spans="1:26" ht="15.75" customHeight="1">
      <c r="A846" s="92"/>
      <c r="B846" s="92"/>
      <c r="C846" s="92"/>
      <c r="D846" s="92"/>
      <c r="E846" s="92"/>
      <c r="F846" s="92"/>
      <c r="G846" s="80"/>
      <c r="H846" s="80"/>
      <c r="I846" s="80"/>
      <c r="J846" s="80"/>
      <c r="K846" s="80"/>
      <c r="L846" s="80"/>
      <c r="M846" s="80"/>
      <c r="N846" s="80"/>
      <c r="O846" s="80"/>
      <c r="P846" s="80"/>
      <c r="Q846" s="80"/>
      <c r="R846" s="80"/>
      <c r="S846" s="80"/>
      <c r="T846" s="80"/>
      <c r="U846" s="80"/>
      <c r="V846" s="80"/>
      <c r="W846" s="80"/>
      <c r="X846" s="80"/>
      <c r="Y846" s="80"/>
      <c r="Z846" s="80"/>
    </row>
    <row r="847" spans="1:26" ht="15.75" customHeight="1">
      <c r="A847" s="92"/>
      <c r="B847" s="92"/>
      <c r="C847" s="92"/>
      <c r="D847" s="92"/>
      <c r="E847" s="92"/>
      <c r="F847" s="92"/>
      <c r="G847" s="80"/>
      <c r="H847" s="80"/>
      <c r="I847" s="80"/>
      <c r="J847" s="80"/>
      <c r="K847" s="80"/>
      <c r="L847" s="80"/>
      <c r="M847" s="80"/>
      <c r="N847" s="80"/>
      <c r="O847" s="80"/>
      <c r="P847" s="80"/>
      <c r="Q847" s="80"/>
      <c r="R847" s="80"/>
      <c r="S847" s="80"/>
      <c r="T847" s="80"/>
      <c r="U847" s="80"/>
      <c r="V847" s="80"/>
      <c r="W847" s="80"/>
      <c r="X847" s="80"/>
      <c r="Y847" s="80"/>
      <c r="Z847" s="80"/>
    </row>
    <row r="848" spans="1:26" ht="15.75" customHeight="1">
      <c r="A848" s="92"/>
      <c r="B848" s="92"/>
      <c r="C848" s="92"/>
      <c r="D848" s="92"/>
      <c r="E848" s="92"/>
      <c r="F848" s="92"/>
      <c r="G848" s="80"/>
      <c r="H848" s="80"/>
      <c r="I848" s="80"/>
      <c r="J848" s="80"/>
      <c r="K848" s="80"/>
      <c r="L848" s="80"/>
      <c r="M848" s="80"/>
      <c r="N848" s="80"/>
      <c r="O848" s="80"/>
      <c r="P848" s="80"/>
      <c r="Q848" s="80"/>
      <c r="R848" s="80"/>
      <c r="S848" s="80"/>
      <c r="T848" s="80"/>
      <c r="U848" s="80"/>
      <c r="V848" s="80"/>
      <c r="W848" s="80"/>
      <c r="X848" s="80"/>
      <c r="Y848" s="80"/>
      <c r="Z848" s="80"/>
    </row>
    <row r="849" spans="1:26" ht="15.75" customHeight="1">
      <c r="A849" s="92"/>
      <c r="B849" s="92"/>
      <c r="C849" s="92"/>
      <c r="D849" s="92"/>
      <c r="E849" s="92"/>
      <c r="F849" s="92"/>
      <c r="G849" s="80"/>
      <c r="H849" s="80"/>
      <c r="I849" s="80"/>
      <c r="J849" s="80"/>
      <c r="K849" s="80"/>
      <c r="L849" s="80"/>
      <c r="M849" s="80"/>
      <c r="N849" s="80"/>
      <c r="O849" s="80"/>
      <c r="P849" s="80"/>
      <c r="Q849" s="80"/>
      <c r="R849" s="80"/>
      <c r="S849" s="80"/>
      <c r="T849" s="80"/>
      <c r="U849" s="80"/>
      <c r="V849" s="80"/>
      <c r="W849" s="80"/>
      <c r="X849" s="80"/>
      <c r="Y849" s="80"/>
      <c r="Z849" s="80"/>
    </row>
    <row r="850" spans="1:26" ht="15.75" customHeight="1">
      <c r="A850" s="92"/>
      <c r="B850" s="92"/>
      <c r="C850" s="92"/>
      <c r="D850" s="92"/>
      <c r="E850" s="92"/>
      <c r="F850" s="92"/>
      <c r="G850" s="80"/>
      <c r="H850" s="80"/>
      <c r="I850" s="80"/>
      <c r="J850" s="80"/>
      <c r="K850" s="80"/>
      <c r="L850" s="80"/>
      <c r="M850" s="80"/>
      <c r="N850" s="80"/>
      <c r="O850" s="80"/>
      <c r="P850" s="80"/>
      <c r="Q850" s="80"/>
      <c r="R850" s="80"/>
      <c r="S850" s="80"/>
      <c r="T850" s="80"/>
      <c r="U850" s="80"/>
      <c r="V850" s="80"/>
      <c r="W850" s="80"/>
      <c r="X850" s="80"/>
      <c r="Y850" s="80"/>
      <c r="Z850" s="80"/>
    </row>
    <row r="851" spans="1:26" ht="15.75" customHeight="1">
      <c r="A851" s="92"/>
      <c r="B851" s="92"/>
      <c r="C851" s="92"/>
      <c r="D851" s="92"/>
      <c r="E851" s="92"/>
      <c r="F851" s="92"/>
      <c r="G851" s="80"/>
      <c r="H851" s="80"/>
      <c r="I851" s="80"/>
      <c r="J851" s="80"/>
      <c r="K851" s="80"/>
      <c r="L851" s="80"/>
      <c r="M851" s="80"/>
      <c r="N851" s="80"/>
      <c r="O851" s="80"/>
      <c r="P851" s="80"/>
      <c r="Q851" s="80"/>
      <c r="R851" s="80"/>
      <c r="S851" s="80"/>
      <c r="T851" s="80"/>
      <c r="U851" s="80"/>
      <c r="V851" s="80"/>
      <c r="W851" s="80"/>
      <c r="X851" s="80"/>
      <c r="Y851" s="80"/>
      <c r="Z851" s="80"/>
    </row>
    <row r="852" spans="1:26" ht="15.75" customHeight="1">
      <c r="A852" s="92"/>
      <c r="B852" s="92"/>
      <c r="C852" s="92"/>
      <c r="D852" s="92"/>
      <c r="E852" s="92"/>
      <c r="F852" s="92"/>
      <c r="G852" s="80"/>
      <c r="H852" s="80"/>
      <c r="I852" s="80"/>
      <c r="J852" s="80"/>
      <c r="K852" s="80"/>
      <c r="L852" s="80"/>
      <c r="M852" s="80"/>
      <c r="N852" s="80"/>
      <c r="O852" s="80"/>
      <c r="P852" s="80"/>
      <c r="Q852" s="80"/>
      <c r="R852" s="80"/>
      <c r="S852" s="80"/>
      <c r="T852" s="80"/>
      <c r="U852" s="80"/>
      <c r="V852" s="80"/>
      <c r="W852" s="80"/>
      <c r="X852" s="80"/>
      <c r="Y852" s="80"/>
      <c r="Z852" s="80"/>
    </row>
    <row r="853" spans="1:26" ht="15.75" customHeight="1">
      <c r="A853" s="92"/>
      <c r="B853" s="92"/>
      <c r="C853" s="92"/>
      <c r="D853" s="92"/>
      <c r="E853" s="92"/>
      <c r="F853" s="92"/>
      <c r="G853" s="80"/>
      <c r="H853" s="80"/>
      <c r="I853" s="80"/>
      <c r="J853" s="80"/>
      <c r="K853" s="80"/>
      <c r="L853" s="80"/>
      <c r="M853" s="80"/>
      <c r="N853" s="80"/>
      <c r="O853" s="80"/>
      <c r="P853" s="80"/>
      <c r="Q853" s="80"/>
      <c r="R853" s="80"/>
      <c r="S853" s="80"/>
      <c r="T853" s="80"/>
      <c r="U853" s="80"/>
      <c r="V853" s="80"/>
      <c r="W853" s="80"/>
      <c r="X853" s="80"/>
      <c r="Y853" s="80"/>
      <c r="Z853" s="80"/>
    </row>
    <row r="854" spans="1:26" ht="15.75" customHeight="1">
      <c r="A854" s="92"/>
      <c r="B854" s="92"/>
      <c r="C854" s="92"/>
      <c r="D854" s="92"/>
      <c r="E854" s="92"/>
      <c r="F854" s="92"/>
      <c r="G854" s="80"/>
      <c r="H854" s="80"/>
      <c r="I854" s="80"/>
      <c r="J854" s="80"/>
      <c r="K854" s="80"/>
      <c r="L854" s="80"/>
      <c r="M854" s="80"/>
      <c r="N854" s="80"/>
      <c r="O854" s="80"/>
      <c r="P854" s="80"/>
      <c r="Q854" s="80"/>
      <c r="R854" s="80"/>
      <c r="S854" s="80"/>
      <c r="T854" s="80"/>
      <c r="U854" s="80"/>
      <c r="V854" s="80"/>
      <c r="W854" s="80"/>
      <c r="X854" s="80"/>
      <c r="Y854" s="80"/>
      <c r="Z854" s="80"/>
    </row>
    <row r="855" spans="1:26" ht="15.75" customHeight="1">
      <c r="A855" s="92"/>
      <c r="B855" s="92"/>
      <c r="C855" s="92"/>
      <c r="D855" s="92"/>
      <c r="E855" s="92"/>
      <c r="F855" s="92"/>
      <c r="G855" s="80"/>
      <c r="H855" s="80"/>
      <c r="I855" s="80"/>
      <c r="J855" s="80"/>
      <c r="K855" s="80"/>
      <c r="L855" s="80"/>
      <c r="M855" s="80"/>
      <c r="N855" s="80"/>
      <c r="O855" s="80"/>
      <c r="P855" s="80"/>
      <c r="Q855" s="80"/>
      <c r="R855" s="80"/>
      <c r="S855" s="80"/>
      <c r="T855" s="80"/>
      <c r="U855" s="80"/>
      <c r="V855" s="80"/>
      <c r="W855" s="80"/>
      <c r="X855" s="80"/>
      <c r="Y855" s="80"/>
      <c r="Z855" s="80"/>
    </row>
    <row r="856" spans="1:26" ht="15.75" customHeight="1">
      <c r="A856" s="92"/>
      <c r="B856" s="92"/>
      <c r="C856" s="92"/>
      <c r="D856" s="92"/>
      <c r="E856" s="92"/>
      <c r="F856" s="92"/>
      <c r="G856" s="80"/>
      <c r="H856" s="80"/>
      <c r="I856" s="80"/>
      <c r="J856" s="80"/>
      <c r="K856" s="80"/>
      <c r="L856" s="80"/>
      <c r="M856" s="80"/>
      <c r="N856" s="80"/>
      <c r="O856" s="80"/>
      <c r="P856" s="80"/>
      <c r="Q856" s="80"/>
      <c r="R856" s="80"/>
      <c r="S856" s="80"/>
      <c r="T856" s="80"/>
      <c r="U856" s="80"/>
      <c r="V856" s="80"/>
      <c r="W856" s="80"/>
      <c r="X856" s="80"/>
      <c r="Y856" s="80"/>
      <c r="Z856" s="80"/>
    </row>
    <row r="857" spans="1:26" ht="15.75" customHeight="1">
      <c r="A857" s="92"/>
      <c r="B857" s="92"/>
      <c r="C857" s="92"/>
      <c r="D857" s="92"/>
      <c r="E857" s="92"/>
      <c r="F857" s="92"/>
      <c r="G857" s="80"/>
      <c r="H857" s="80"/>
      <c r="I857" s="80"/>
      <c r="J857" s="80"/>
      <c r="K857" s="80"/>
      <c r="L857" s="80"/>
      <c r="M857" s="80"/>
      <c r="N857" s="80"/>
      <c r="O857" s="80"/>
      <c r="P857" s="80"/>
      <c r="Q857" s="80"/>
      <c r="R857" s="80"/>
      <c r="S857" s="80"/>
      <c r="T857" s="80"/>
      <c r="U857" s="80"/>
      <c r="V857" s="80"/>
      <c r="W857" s="80"/>
      <c r="X857" s="80"/>
      <c r="Y857" s="80"/>
      <c r="Z857" s="80"/>
    </row>
    <row r="858" spans="1:26" ht="15.75" customHeight="1">
      <c r="A858" s="92"/>
      <c r="B858" s="92"/>
      <c r="C858" s="92"/>
      <c r="D858" s="92"/>
      <c r="E858" s="92"/>
      <c r="F858" s="92"/>
      <c r="G858" s="80"/>
      <c r="H858" s="80"/>
      <c r="I858" s="80"/>
      <c r="J858" s="80"/>
      <c r="K858" s="80"/>
      <c r="L858" s="80"/>
      <c r="M858" s="80"/>
      <c r="N858" s="80"/>
      <c r="O858" s="80"/>
      <c r="P858" s="80"/>
      <c r="Q858" s="80"/>
      <c r="R858" s="80"/>
      <c r="S858" s="80"/>
      <c r="T858" s="80"/>
      <c r="U858" s="80"/>
      <c r="V858" s="80"/>
      <c r="W858" s="80"/>
      <c r="X858" s="80"/>
      <c r="Y858" s="80"/>
      <c r="Z858" s="80"/>
    </row>
    <row r="859" spans="1:26" ht="15.75" customHeight="1">
      <c r="A859" s="92"/>
      <c r="B859" s="92"/>
      <c r="C859" s="92"/>
      <c r="D859" s="92"/>
      <c r="E859" s="92"/>
      <c r="F859" s="92"/>
      <c r="G859" s="80"/>
      <c r="H859" s="80"/>
      <c r="I859" s="80"/>
      <c r="J859" s="80"/>
      <c r="K859" s="80"/>
      <c r="L859" s="80"/>
      <c r="M859" s="80"/>
      <c r="N859" s="80"/>
      <c r="O859" s="80"/>
      <c r="P859" s="80"/>
      <c r="Q859" s="80"/>
      <c r="R859" s="80"/>
      <c r="S859" s="80"/>
      <c r="T859" s="80"/>
      <c r="U859" s="80"/>
      <c r="V859" s="80"/>
      <c r="W859" s="80"/>
      <c r="X859" s="80"/>
      <c r="Y859" s="80"/>
      <c r="Z859" s="80"/>
    </row>
    <row r="860" spans="1:26" ht="15.75" customHeight="1">
      <c r="A860" s="92"/>
      <c r="B860" s="92"/>
      <c r="C860" s="92"/>
      <c r="D860" s="92"/>
      <c r="E860" s="92"/>
      <c r="F860" s="92"/>
      <c r="G860" s="80"/>
      <c r="H860" s="80"/>
      <c r="I860" s="80"/>
      <c r="J860" s="80"/>
      <c r="K860" s="80"/>
      <c r="L860" s="80"/>
      <c r="M860" s="80"/>
      <c r="N860" s="80"/>
      <c r="O860" s="80"/>
      <c r="P860" s="80"/>
      <c r="Q860" s="80"/>
      <c r="R860" s="80"/>
      <c r="S860" s="80"/>
      <c r="T860" s="80"/>
      <c r="U860" s="80"/>
      <c r="V860" s="80"/>
      <c r="W860" s="80"/>
      <c r="X860" s="80"/>
      <c r="Y860" s="80"/>
      <c r="Z860" s="80"/>
    </row>
    <row r="861" spans="1:26" ht="15.75" customHeight="1">
      <c r="A861" s="92"/>
      <c r="B861" s="92"/>
      <c r="C861" s="92"/>
      <c r="D861" s="92"/>
      <c r="E861" s="92"/>
      <c r="F861" s="92"/>
      <c r="G861" s="80"/>
      <c r="H861" s="80"/>
      <c r="I861" s="80"/>
      <c r="J861" s="80"/>
      <c r="K861" s="80"/>
      <c r="L861" s="80"/>
      <c r="M861" s="80"/>
      <c r="N861" s="80"/>
      <c r="O861" s="80"/>
      <c r="P861" s="80"/>
      <c r="Q861" s="80"/>
      <c r="R861" s="80"/>
      <c r="S861" s="80"/>
      <c r="T861" s="80"/>
      <c r="U861" s="80"/>
      <c r="V861" s="80"/>
      <c r="W861" s="80"/>
      <c r="X861" s="80"/>
      <c r="Y861" s="80"/>
      <c r="Z861" s="80"/>
    </row>
    <row r="862" spans="1:26" ht="15.75" customHeight="1">
      <c r="A862" s="92"/>
      <c r="B862" s="92"/>
      <c r="C862" s="92"/>
      <c r="D862" s="92"/>
      <c r="E862" s="92"/>
      <c r="F862" s="92"/>
      <c r="G862" s="80"/>
      <c r="H862" s="80"/>
      <c r="I862" s="80"/>
      <c r="J862" s="80"/>
      <c r="K862" s="80"/>
      <c r="L862" s="80"/>
      <c r="M862" s="80"/>
      <c r="N862" s="80"/>
      <c r="O862" s="80"/>
      <c r="P862" s="80"/>
      <c r="Q862" s="80"/>
      <c r="R862" s="80"/>
      <c r="S862" s="80"/>
      <c r="T862" s="80"/>
      <c r="U862" s="80"/>
      <c r="V862" s="80"/>
      <c r="W862" s="80"/>
      <c r="X862" s="80"/>
      <c r="Y862" s="80"/>
      <c r="Z862" s="80"/>
    </row>
    <row r="863" spans="1:26" ht="15.75" customHeight="1">
      <c r="A863" s="92"/>
      <c r="B863" s="92"/>
      <c r="C863" s="92"/>
      <c r="D863" s="92"/>
      <c r="E863" s="92"/>
      <c r="F863" s="92"/>
      <c r="G863" s="80"/>
      <c r="H863" s="80"/>
      <c r="I863" s="80"/>
      <c r="J863" s="80"/>
      <c r="K863" s="80"/>
      <c r="L863" s="80"/>
      <c r="M863" s="80"/>
      <c r="N863" s="80"/>
      <c r="O863" s="80"/>
      <c r="P863" s="80"/>
      <c r="Q863" s="80"/>
      <c r="R863" s="80"/>
      <c r="S863" s="80"/>
      <c r="T863" s="80"/>
      <c r="U863" s="80"/>
      <c r="V863" s="80"/>
      <c r="W863" s="80"/>
      <c r="X863" s="80"/>
      <c r="Y863" s="80"/>
      <c r="Z863" s="80"/>
    </row>
    <row r="864" spans="1:26" ht="15.75" customHeight="1">
      <c r="A864" s="92"/>
      <c r="B864" s="92"/>
      <c r="C864" s="92"/>
      <c r="D864" s="92"/>
      <c r="E864" s="92"/>
      <c r="F864" s="92"/>
      <c r="G864" s="80"/>
      <c r="H864" s="80"/>
      <c r="I864" s="80"/>
      <c r="J864" s="80"/>
      <c r="K864" s="80"/>
      <c r="L864" s="80"/>
      <c r="M864" s="80"/>
      <c r="N864" s="80"/>
      <c r="O864" s="80"/>
      <c r="P864" s="80"/>
      <c r="Q864" s="80"/>
      <c r="R864" s="80"/>
      <c r="S864" s="80"/>
      <c r="T864" s="80"/>
      <c r="U864" s="80"/>
      <c r="V864" s="80"/>
      <c r="W864" s="80"/>
      <c r="X864" s="80"/>
      <c r="Y864" s="80"/>
      <c r="Z864" s="80"/>
    </row>
    <row r="865" spans="1:26" ht="15.75" customHeight="1">
      <c r="A865" s="92"/>
      <c r="B865" s="92"/>
      <c r="C865" s="92"/>
      <c r="D865" s="92"/>
      <c r="E865" s="92"/>
      <c r="F865" s="92"/>
      <c r="G865" s="80"/>
      <c r="H865" s="80"/>
      <c r="I865" s="80"/>
      <c r="J865" s="80"/>
      <c r="K865" s="80"/>
      <c r="L865" s="80"/>
      <c r="M865" s="80"/>
      <c r="N865" s="80"/>
      <c r="O865" s="80"/>
      <c r="P865" s="80"/>
      <c r="Q865" s="80"/>
      <c r="R865" s="80"/>
      <c r="S865" s="80"/>
      <c r="T865" s="80"/>
      <c r="U865" s="80"/>
      <c r="V865" s="80"/>
      <c r="W865" s="80"/>
      <c r="X865" s="80"/>
      <c r="Y865" s="80"/>
      <c r="Z865" s="80"/>
    </row>
    <row r="866" spans="1:26" ht="15.75" customHeight="1">
      <c r="A866" s="92"/>
      <c r="B866" s="92"/>
      <c r="C866" s="92"/>
      <c r="D866" s="92"/>
      <c r="E866" s="92"/>
      <c r="F866" s="92"/>
      <c r="G866" s="80"/>
      <c r="H866" s="80"/>
      <c r="I866" s="80"/>
      <c r="J866" s="80"/>
      <c r="K866" s="80"/>
      <c r="L866" s="80"/>
      <c r="M866" s="80"/>
      <c r="N866" s="80"/>
      <c r="O866" s="80"/>
      <c r="P866" s="80"/>
      <c r="Q866" s="80"/>
      <c r="R866" s="80"/>
      <c r="S866" s="80"/>
      <c r="T866" s="80"/>
      <c r="U866" s="80"/>
      <c r="V866" s="80"/>
      <c r="W866" s="80"/>
      <c r="X866" s="80"/>
      <c r="Y866" s="80"/>
      <c r="Z866" s="80"/>
    </row>
    <row r="867" spans="1:26" ht="15.75" customHeight="1">
      <c r="A867" s="92"/>
      <c r="B867" s="92"/>
      <c r="C867" s="92"/>
      <c r="D867" s="92"/>
      <c r="E867" s="92"/>
      <c r="F867" s="92"/>
      <c r="G867" s="80"/>
      <c r="H867" s="80"/>
      <c r="I867" s="80"/>
      <c r="J867" s="80"/>
      <c r="K867" s="80"/>
      <c r="L867" s="80"/>
      <c r="M867" s="80"/>
      <c r="N867" s="80"/>
      <c r="O867" s="80"/>
      <c r="P867" s="80"/>
      <c r="Q867" s="80"/>
      <c r="R867" s="80"/>
      <c r="S867" s="80"/>
      <c r="T867" s="80"/>
      <c r="U867" s="80"/>
      <c r="V867" s="80"/>
      <c r="W867" s="80"/>
      <c r="X867" s="80"/>
      <c r="Y867" s="80"/>
      <c r="Z867" s="80"/>
    </row>
    <row r="868" spans="1:26" ht="15.75" customHeight="1">
      <c r="A868" s="92"/>
      <c r="B868" s="92"/>
      <c r="C868" s="92"/>
      <c r="D868" s="92"/>
      <c r="E868" s="92"/>
      <c r="F868" s="92"/>
      <c r="G868" s="80"/>
      <c r="H868" s="80"/>
      <c r="I868" s="80"/>
      <c r="J868" s="80"/>
      <c r="K868" s="80"/>
      <c r="L868" s="80"/>
      <c r="M868" s="80"/>
      <c r="N868" s="80"/>
      <c r="O868" s="80"/>
      <c r="P868" s="80"/>
      <c r="Q868" s="80"/>
      <c r="R868" s="80"/>
      <c r="S868" s="80"/>
      <c r="T868" s="80"/>
      <c r="U868" s="80"/>
      <c r="V868" s="80"/>
      <c r="W868" s="80"/>
      <c r="X868" s="80"/>
      <c r="Y868" s="80"/>
      <c r="Z868" s="80"/>
    </row>
    <row r="869" spans="1:26" ht="15.75" customHeight="1">
      <c r="A869" s="92"/>
      <c r="B869" s="92"/>
      <c r="C869" s="92"/>
      <c r="D869" s="92"/>
      <c r="E869" s="92"/>
      <c r="F869" s="92"/>
      <c r="G869" s="80"/>
      <c r="H869" s="80"/>
      <c r="I869" s="80"/>
      <c r="J869" s="80"/>
      <c r="K869" s="80"/>
      <c r="L869" s="80"/>
      <c r="M869" s="80"/>
      <c r="N869" s="80"/>
      <c r="O869" s="80"/>
      <c r="P869" s="80"/>
      <c r="Q869" s="80"/>
      <c r="R869" s="80"/>
      <c r="S869" s="80"/>
      <c r="T869" s="80"/>
      <c r="U869" s="80"/>
      <c r="V869" s="80"/>
      <c r="W869" s="80"/>
      <c r="X869" s="80"/>
      <c r="Y869" s="80"/>
      <c r="Z869" s="80"/>
    </row>
    <row r="870" spans="1:26" ht="15.75" customHeight="1">
      <c r="A870" s="92"/>
      <c r="B870" s="92"/>
      <c r="C870" s="92"/>
      <c r="D870" s="92"/>
      <c r="E870" s="92"/>
      <c r="F870" s="92"/>
      <c r="G870" s="80"/>
      <c r="H870" s="80"/>
      <c r="I870" s="80"/>
      <c r="J870" s="80"/>
      <c r="K870" s="80"/>
      <c r="L870" s="80"/>
      <c r="M870" s="80"/>
      <c r="N870" s="80"/>
      <c r="O870" s="80"/>
      <c r="P870" s="80"/>
      <c r="Q870" s="80"/>
      <c r="R870" s="80"/>
      <c r="S870" s="80"/>
      <c r="T870" s="80"/>
      <c r="U870" s="80"/>
      <c r="V870" s="80"/>
      <c r="W870" s="80"/>
      <c r="X870" s="80"/>
      <c r="Y870" s="80"/>
      <c r="Z870" s="80"/>
    </row>
    <row r="871" spans="1:26" ht="15.75" customHeight="1">
      <c r="A871" s="92"/>
      <c r="B871" s="92"/>
      <c r="C871" s="92"/>
      <c r="D871" s="92"/>
      <c r="E871" s="92"/>
      <c r="F871" s="92"/>
      <c r="G871" s="80"/>
      <c r="H871" s="80"/>
      <c r="I871" s="80"/>
      <c r="J871" s="80"/>
      <c r="K871" s="80"/>
      <c r="L871" s="80"/>
      <c r="M871" s="80"/>
      <c r="N871" s="80"/>
      <c r="O871" s="80"/>
      <c r="P871" s="80"/>
      <c r="Q871" s="80"/>
      <c r="R871" s="80"/>
      <c r="S871" s="80"/>
      <c r="T871" s="80"/>
      <c r="U871" s="80"/>
      <c r="V871" s="80"/>
      <c r="W871" s="80"/>
      <c r="X871" s="80"/>
      <c r="Y871" s="80"/>
      <c r="Z871" s="80"/>
    </row>
    <row r="872" spans="1:26" ht="15.75" customHeight="1">
      <c r="A872" s="92"/>
      <c r="B872" s="92"/>
      <c r="C872" s="92"/>
      <c r="D872" s="92"/>
      <c r="E872" s="92"/>
      <c r="F872" s="92"/>
      <c r="G872" s="80"/>
      <c r="H872" s="80"/>
      <c r="I872" s="80"/>
      <c r="J872" s="80"/>
      <c r="K872" s="80"/>
      <c r="L872" s="80"/>
      <c r="M872" s="80"/>
      <c r="N872" s="80"/>
      <c r="O872" s="80"/>
      <c r="P872" s="80"/>
      <c r="Q872" s="80"/>
      <c r="R872" s="80"/>
      <c r="S872" s="80"/>
      <c r="T872" s="80"/>
      <c r="U872" s="80"/>
      <c r="V872" s="80"/>
      <c r="W872" s="80"/>
      <c r="X872" s="80"/>
      <c r="Y872" s="80"/>
      <c r="Z872" s="80"/>
    </row>
    <row r="873" spans="1:26" ht="15.75" customHeight="1">
      <c r="A873" s="92"/>
      <c r="B873" s="92"/>
      <c r="C873" s="92"/>
      <c r="D873" s="92"/>
      <c r="E873" s="92"/>
      <c r="F873" s="92"/>
      <c r="G873" s="80"/>
      <c r="H873" s="80"/>
      <c r="I873" s="80"/>
      <c r="J873" s="80"/>
      <c r="K873" s="80"/>
      <c r="L873" s="80"/>
      <c r="M873" s="80"/>
      <c r="N873" s="80"/>
      <c r="O873" s="80"/>
      <c r="P873" s="80"/>
      <c r="Q873" s="80"/>
      <c r="R873" s="80"/>
      <c r="S873" s="80"/>
      <c r="T873" s="80"/>
      <c r="U873" s="80"/>
      <c r="V873" s="80"/>
      <c r="W873" s="80"/>
      <c r="X873" s="80"/>
      <c r="Y873" s="80"/>
      <c r="Z873" s="80"/>
    </row>
    <row r="874" spans="1:26" ht="15.75" customHeight="1">
      <c r="A874" s="92"/>
      <c r="B874" s="92"/>
      <c r="C874" s="92"/>
      <c r="D874" s="92"/>
      <c r="E874" s="92"/>
      <c r="F874" s="92"/>
      <c r="G874" s="80"/>
      <c r="H874" s="80"/>
      <c r="I874" s="80"/>
      <c r="J874" s="80"/>
      <c r="K874" s="80"/>
      <c r="L874" s="80"/>
      <c r="M874" s="80"/>
      <c r="N874" s="80"/>
      <c r="O874" s="80"/>
      <c r="P874" s="80"/>
      <c r="Q874" s="80"/>
      <c r="R874" s="80"/>
      <c r="S874" s="80"/>
      <c r="T874" s="80"/>
      <c r="U874" s="80"/>
      <c r="V874" s="80"/>
      <c r="W874" s="80"/>
      <c r="X874" s="80"/>
      <c r="Y874" s="80"/>
      <c r="Z874" s="80"/>
    </row>
    <row r="875" spans="1:26" ht="15.75" customHeight="1">
      <c r="A875" s="92"/>
      <c r="B875" s="92"/>
      <c r="C875" s="92"/>
      <c r="D875" s="92"/>
      <c r="E875" s="92"/>
      <c r="F875" s="92"/>
      <c r="G875" s="80"/>
      <c r="H875" s="80"/>
      <c r="I875" s="80"/>
      <c r="J875" s="80"/>
      <c r="K875" s="80"/>
      <c r="L875" s="80"/>
      <c r="M875" s="80"/>
      <c r="N875" s="80"/>
      <c r="O875" s="80"/>
      <c r="P875" s="80"/>
      <c r="Q875" s="80"/>
      <c r="R875" s="80"/>
      <c r="S875" s="80"/>
      <c r="T875" s="80"/>
      <c r="U875" s="80"/>
      <c r="V875" s="80"/>
      <c r="W875" s="80"/>
      <c r="X875" s="80"/>
      <c r="Y875" s="80"/>
      <c r="Z875" s="80"/>
    </row>
    <row r="876" spans="1:26" ht="15.75" customHeight="1">
      <c r="A876" s="92"/>
      <c r="B876" s="92"/>
      <c r="C876" s="92"/>
      <c r="D876" s="92"/>
      <c r="E876" s="92"/>
      <c r="F876" s="92"/>
      <c r="G876" s="80"/>
      <c r="H876" s="80"/>
      <c r="I876" s="80"/>
      <c r="J876" s="80"/>
      <c r="K876" s="80"/>
      <c r="L876" s="80"/>
      <c r="M876" s="80"/>
      <c r="N876" s="80"/>
      <c r="O876" s="80"/>
      <c r="P876" s="80"/>
      <c r="Q876" s="80"/>
      <c r="R876" s="80"/>
      <c r="S876" s="80"/>
      <c r="T876" s="80"/>
      <c r="U876" s="80"/>
      <c r="V876" s="80"/>
      <c r="W876" s="80"/>
      <c r="X876" s="80"/>
      <c r="Y876" s="80"/>
      <c r="Z876" s="80"/>
    </row>
    <row r="877" spans="1:26" ht="15.75" customHeight="1">
      <c r="A877" s="92"/>
      <c r="B877" s="92"/>
      <c r="C877" s="92"/>
      <c r="D877" s="92"/>
      <c r="E877" s="92"/>
      <c r="F877" s="92"/>
      <c r="G877" s="80"/>
      <c r="H877" s="80"/>
      <c r="I877" s="80"/>
      <c r="J877" s="80"/>
      <c r="K877" s="80"/>
      <c r="L877" s="80"/>
      <c r="M877" s="80"/>
      <c r="N877" s="80"/>
      <c r="O877" s="80"/>
      <c r="P877" s="80"/>
      <c r="Q877" s="80"/>
      <c r="R877" s="80"/>
      <c r="S877" s="80"/>
      <c r="T877" s="80"/>
      <c r="U877" s="80"/>
      <c r="V877" s="80"/>
      <c r="W877" s="80"/>
      <c r="X877" s="80"/>
      <c r="Y877" s="80"/>
      <c r="Z877" s="80"/>
    </row>
    <row r="878" spans="1:26" ht="15.75" customHeight="1">
      <c r="A878" s="92"/>
      <c r="B878" s="92"/>
      <c r="C878" s="92"/>
      <c r="D878" s="92"/>
      <c r="E878" s="92"/>
      <c r="F878" s="92"/>
      <c r="G878" s="80"/>
      <c r="H878" s="80"/>
      <c r="I878" s="80"/>
      <c r="J878" s="80"/>
      <c r="K878" s="80"/>
      <c r="L878" s="80"/>
      <c r="M878" s="80"/>
      <c r="N878" s="80"/>
      <c r="O878" s="80"/>
      <c r="P878" s="80"/>
      <c r="Q878" s="80"/>
      <c r="R878" s="80"/>
      <c r="S878" s="80"/>
      <c r="T878" s="80"/>
      <c r="U878" s="80"/>
      <c r="V878" s="80"/>
      <c r="W878" s="80"/>
      <c r="X878" s="80"/>
      <c r="Y878" s="80"/>
      <c r="Z878" s="80"/>
    </row>
    <row r="879" spans="1:26" ht="15.75" customHeight="1">
      <c r="A879" s="92"/>
      <c r="B879" s="92"/>
      <c r="C879" s="92"/>
      <c r="D879" s="92"/>
      <c r="E879" s="92"/>
      <c r="F879" s="92"/>
      <c r="G879" s="80"/>
      <c r="H879" s="80"/>
      <c r="I879" s="80"/>
      <c r="J879" s="80"/>
      <c r="K879" s="80"/>
      <c r="L879" s="80"/>
      <c r="M879" s="80"/>
      <c r="N879" s="80"/>
      <c r="O879" s="80"/>
      <c r="P879" s="80"/>
      <c r="Q879" s="80"/>
      <c r="R879" s="80"/>
      <c r="S879" s="80"/>
      <c r="T879" s="80"/>
      <c r="U879" s="80"/>
      <c r="V879" s="80"/>
      <c r="W879" s="80"/>
      <c r="X879" s="80"/>
      <c r="Y879" s="80"/>
      <c r="Z879" s="80"/>
    </row>
    <row r="880" spans="1:26" ht="15.75" customHeight="1">
      <c r="A880" s="92"/>
      <c r="B880" s="92"/>
      <c r="C880" s="92"/>
      <c r="D880" s="92"/>
      <c r="E880" s="92"/>
      <c r="F880" s="92"/>
      <c r="G880" s="80"/>
      <c r="H880" s="80"/>
      <c r="I880" s="80"/>
      <c r="J880" s="80"/>
      <c r="K880" s="80"/>
      <c r="L880" s="80"/>
      <c r="M880" s="80"/>
      <c r="N880" s="80"/>
      <c r="O880" s="80"/>
      <c r="P880" s="80"/>
      <c r="Q880" s="80"/>
      <c r="R880" s="80"/>
      <c r="S880" s="80"/>
      <c r="T880" s="80"/>
      <c r="U880" s="80"/>
      <c r="V880" s="80"/>
      <c r="W880" s="80"/>
      <c r="X880" s="80"/>
      <c r="Y880" s="80"/>
      <c r="Z880" s="80"/>
    </row>
    <row r="881" spans="1:26" ht="15.75" customHeight="1">
      <c r="A881" s="92"/>
      <c r="B881" s="92"/>
      <c r="C881" s="92"/>
      <c r="D881" s="92"/>
      <c r="E881" s="92"/>
      <c r="F881" s="92"/>
      <c r="G881" s="80"/>
      <c r="H881" s="80"/>
      <c r="I881" s="80"/>
      <c r="J881" s="80"/>
      <c r="K881" s="80"/>
      <c r="L881" s="80"/>
      <c r="M881" s="80"/>
      <c r="N881" s="80"/>
      <c r="O881" s="80"/>
      <c r="P881" s="80"/>
      <c r="Q881" s="80"/>
      <c r="R881" s="80"/>
      <c r="S881" s="80"/>
      <c r="T881" s="80"/>
      <c r="U881" s="80"/>
      <c r="V881" s="80"/>
      <c r="W881" s="80"/>
      <c r="X881" s="80"/>
      <c r="Y881" s="80"/>
      <c r="Z881" s="80"/>
    </row>
    <row r="882" spans="1:26" ht="15.75" customHeight="1">
      <c r="A882" s="92"/>
      <c r="B882" s="92"/>
      <c r="C882" s="92"/>
      <c r="D882" s="92"/>
      <c r="E882" s="92"/>
      <c r="F882" s="92"/>
      <c r="G882" s="80"/>
      <c r="H882" s="80"/>
      <c r="I882" s="80"/>
      <c r="J882" s="80"/>
      <c r="K882" s="80"/>
      <c r="L882" s="80"/>
      <c r="M882" s="80"/>
      <c r="N882" s="80"/>
      <c r="O882" s="80"/>
      <c r="P882" s="80"/>
      <c r="Q882" s="80"/>
      <c r="R882" s="80"/>
      <c r="S882" s="80"/>
      <c r="T882" s="80"/>
      <c r="U882" s="80"/>
      <c r="V882" s="80"/>
      <c r="W882" s="80"/>
      <c r="X882" s="80"/>
      <c r="Y882" s="80"/>
      <c r="Z882" s="80"/>
    </row>
    <row r="883" spans="1:26" ht="15.75" customHeight="1">
      <c r="A883" s="92"/>
      <c r="B883" s="92"/>
      <c r="C883" s="92"/>
      <c r="D883" s="92"/>
      <c r="E883" s="92"/>
      <c r="F883" s="92"/>
      <c r="G883" s="80"/>
      <c r="H883" s="80"/>
      <c r="I883" s="80"/>
      <c r="J883" s="80"/>
      <c r="K883" s="80"/>
      <c r="L883" s="80"/>
      <c r="M883" s="80"/>
      <c r="N883" s="80"/>
      <c r="O883" s="80"/>
      <c r="P883" s="80"/>
      <c r="Q883" s="80"/>
      <c r="R883" s="80"/>
      <c r="S883" s="80"/>
      <c r="T883" s="80"/>
      <c r="U883" s="80"/>
      <c r="V883" s="80"/>
      <c r="W883" s="80"/>
      <c r="X883" s="80"/>
      <c r="Y883" s="80"/>
      <c r="Z883" s="80"/>
    </row>
    <row r="884" spans="1:26" ht="15.75" customHeight="1">
      <c r="A884" s="92"/>
      <c r="B884" s="92"/>
      <c r="C884" s="92"/>
      <c r="D884" s="92"/>
      <c r="E884" s="92"/>
      <c r="F884" s="92"/>
      <c r="G884" s="80"/>
      <c r="H884" s="80"/>
      <c r="I884" s="80"/>
      <c r="J884" s="80"/>
      <c r="K884" s="80"/>
      <c r="L884" s="80"/>
      <c r="M884" s="80"/>
      <c r="N884" s="80"/>
      <c r="O884" s="80"/>
      <c r="P884" s="80"/>
      <c r="Q884" s="80"/>
      <c r="R884" s="80"/>
      <c r="S884" s="80"/>
      <c r="T884" s="80"/>
      <c r="U884" s="80"/>
      <c r="V884" s="80"/>
      <c r="W884" s="80"/>
      <c r="X884" s="80"/>
      <c r="Y884" s="80"/>
      <c r="Z884" s="80"/>
    </row>
    <row r="885" spans="1:26" ht="15.75" customHeight="1">
      <c r="A885" s="92"/>
      <c r="B885" s="92"/>
      <c r="C885" s="92"/>
      <c r="D885" s="92"/>
      <c r="E885" s="92"/>
      <c r="F885" s="92"/>
      <c r="G885" s="80"/>
      <c r="H885" s="80"/>
      <c r="I885" s="80"/>
      <c r="J885" s="80"/>
      <c r="K885" s="80"/>
      <c r="L885" s="80"/>
      <c r="M885" s="80"/>
      <c r="N885" s="80"/>
      <c r="O885" s="80"/>
      <c r="P885" s="80"/>
      <c r="Q885" s="80"/>
      <c r="R885" s="80"/>
      <c r="S885" s="80"/>
      <c r="T885" s="80"/>
      <c r="U885" s="80"/>
      <c r="V885" s="80"/>
      <c r="W885" s="80"/>
      <c r="X885" s="80"/>
      <c r="Y885" s="80"/>
      <c r="Z885" s="80"/>
    </row>
    <row r="886" spans="1:26" ht="15.75" customHeight="1">
      <c r="A886" s="92"/>
      <c r="B886" s="92"/>
      <c r="C886" s="92"/>
      <c r="D886" s="92"/>
      <c r="E886" s="92"/>
      <c r="F886" s="92"/>
      <c r="G886" s="80"/>
      <c r="H886" s="80"/>
      <c r="I886" s="80"/>
      <c r="J886" s="80"/>
      <c r="K886" s="80"/>
      <c r="L886" s="80"/>
      <c r="M886" s="80"/>
      <c r="N886" s="80"/>
      <c r="O886" s="80"/>
      <c r="P886" s="80"/>
      <c r="Q886" s="80"/>
      <c r="R886" s="80"/>
      <c r="S886" s="80"/>
      <c r="T886" s="80"/>
      <c r="U886" s="80"/>
      <c r="V886" s="80"/>
      <c r="W886" s="80"/>
      <c r="X886" s="80"/>
      <c r="Y886" s="80"/>
      <c r="Z886" s="80"/>
    </row>
    <row r="887" spans="1:26" ht="15.75" customHeight="1">
      <c r="A887" s="92"/>
      <c r="B887" s="92"/>
      <c r="C887" s="92"/>
      <c r="D887" s="92"/>
      <c r="E887" s="92"/>
      <c r="F887" s="92"/>
      <c r="G887" s="80"/>
      <c r="H887" s="80"/>
      <c r="I887" s="80"/>
      <c r="J887" s="80"/>
      <c r="K887" s="80"/>
      <c r="L887" s="80"/>
      <c r="M887" s="80"/>
      <c r="N887" s="80"/>
      <c r="O887" s="80"/>
      <c r="P887" s="80"/>
      <c r="Q887" s="80"/>
      <c r="R887" s="80"/>
      <c r="S887" s="80"/>
      <c r="T887" s="80"/>
      <c r="U887" s="80"/>
      <c r="V887" s="80"/>
      <c r="W887" s="80"/>
      <c r="X887" s="80"/>
      <c r="Y887" s="80"/>
      <c r="Z887" s="80"/>
    </row>
    <row r="888" spans="1:26" ht="15.75" customHeight="1">
      <c r="A888" s="92"/>
      <c r="B888" s="92"/>
      <c r="C888" s="92"/>
      <c r="D888" s="92"/>
      <c r="E888" s="92"/>
      <c r="F888" s="92"/>
      <c r="G888" s="80"/>
      <c r="H888" s="80"/>
      <c r="I888" s="80"/>
      <c r="J888" s="80"/>
      <c r="K888" s="80"/>
      <c r="L888" s="80"/>
      <c r="M888" s="80"/>
      <c r="N888" s="80"/>
      <c r="O888" s="80"/>
      <c r="P888" s="80"/>
      <c r="Q888" s="80"/>
      <c r="R888" s="80"/>
      <c r="S888" s="80"/>
      <c r="T888" s="80"/>
      <c r="U888" s="80"/>
      <c r="V888" s="80"/>
      <c r="W888" s="80"/>
      <c r="X888" s="80"/>
      <c r="Y888" s="80"/>
      <c r="Z888" s="80"/>
    </row>
    <row r="889" spans="1:26" ht="15.75" customHeight="1">
      <c r="A889" s="92"/>
      <c r="B889" s="92"/>
      <c r="C889" s="92"/>
      <c r="D889" s="92"/>
      <c r="E889" s="92"/>
      <c r="F889" s="92"/>
      <c r="G889" s="80"/>
      <c r="H889" s="80"/>
      <c r="I889" s="80"/>
      <c r="J889" s="80"/>
      <c r="K889" s="80"/>
      <c r="L889" s="80"/>
      <c r="M889" s="80"/>
      <c r="N889" s="80"/>
      <c r="O889" s="80"/>
      <c r="P889" s="80"/>
      <c r="Q889" s="80"/>
      <c r="R889" s="80"/>
      <c r="S889" s="80"/>
      <c r="T889" s="80"/>
      <c r="U889" s="80"/>
      <c r="V889" s="80"/>
      <c r="W889" s="80"/>
      <c r="X889" s="80"/>
      <c r="Y889" s="80"/>
      <c r="Z889" s="80"/>
    </row>
    <row r="890" spans="1:26" ht="15.75" customHeight="1">
      <c r="A890" s="92"/>
      <c r="B890" s="92"/>
      <c r="C890" s="92"/>
      <c r="D890" s="92"/>
      <c r="E890" s="92"/>
      <c r="F890" s="92"/>
      <c r="G890" s="80"/>
      <c r="H890" s="80"/>
      <c r="I890" s="80"/>
      <c r="J890" s="80"/>
      <c r="K890" s="80"/>
      <c r="L890" s="80"/>
      <c r="M890" s="80"/>
      <c r="N890" s="80"/>
      <c r="O890" s="80"/>
      <c r="P890" s="80"/>
      <c r="Q890" s="80"/>
      <c r="R890" s="80"/>
      <c r="S890" s="80"/>
      <c r="T890" s="80"/>
      <c r="U890" s="80"/>
      <c r="V890" s="80"/>
      <c r="W890" s="80"/>
      <c r="X890" s="80"/>
      <c r="Y890" s="80"/>
      <c r="Z890" s="80"/>
    </row>
    <row r="891" spans="1:26" ht="15.75" customHeight="1">
      <c r="A891" s="92"/>
      <c r="B891" s="92"/>
      <c r="C891" s="92"/>
      <c r="D891" s="92"/>
      <c r="E891" s="92"/>
      <c r="F891" s="92"/>
      <c r="G891" s="80"/>
      <c r="H891" s="80"/>
      <c r="I891" s="80"/>
      <c r="J891" s="80"/>
      <c r="K891" s="80"/>
      <c r="L891" s="80"/>
      <c r="M891" s="80"/>
      <c r="N891" s="80"/>
      <c r="O891" s="80"/>
      <c r="P891" s="80"/>
      <c r="Q891" s="80"/>
      <c r="R891" s="80"/>
      <c r="S891" s="80"/>
      <c r="T891" s="80"/>
      <c r="U891" s="80"/>
      <c r="V891" s="80"/>
      <c r="W891" s="80"/>
      <c r="X891" s="80"/>
      <c r="Y891" s="80"/>
      <c r="Z891" s="80"/>
    </row>
    <row r="892" spans="1:26" ht="15.75" customHeight="1">
      <c r="A892" s="92"/>
      <c r="B892" s="92"/>
      <c r="C892" s="92"/>
      <c r="D892" s="92"/>
      <c r="E892" s="92"/>
      <c r="F892" s="92"/>
      <c r="G892" s="80"/>
      <c r="H892" s="80"/>
      <c r="I892" s="80"/>
      <c r="J892" s="80"/>
      <c r="K892" s="80"/>
      <c r="L892" s="80"/>
      <c r="M892" s="80"/>
      <c r="N892" s="80"/>
      <c r="O892" s="80"/>
      <c r="P892" s="80"/>
      <c r="Q892" s="80"/>
      <c r="R892" s="80"/>
      <c r="S892" s="80"/>
      <c r="T892" s="80"/>
      <c r="U892" s="80"/>
      <c r="V892" s="80"/>
      <c r="W892" s="80"/>
      <c r="X892" s="80"/>
      <c r="Y892" s="80"/>
      <c r="Z892" s="80"/>
    </row>
    <row r="893" spans="1:26" ht="15.75" customHeight="1">
      <c r="A893" s="92"/>
      <c r="B893" s="92"/>
      <c r="C893" s="92"/>
      <c r="D893" s="92"/>
      <c r="E893" s="92"/>
      <c r="F893" s="92"/>
      <c r="G893" s="80"/>
      <c r="H893" s="80"/>
      <c r="I893" s="80"/>
      <c r="J893" s="80"/>
      <c r="K893" s="80"/>
      <c r="L893" s="80"/>
      <c r="M893" s="80"/>
      <c r="N893" s="80"/>
      <c r="O893" s="80"/>
      <c r="P893" s="80"/>
      <c r="Q893" s="80"/>
      <c r="R893" s="80"/>
      <c r="S893" s="80"/>
      <c r="T893" s="80"/>
      <c r="U893" s="80"/>
      <c r="V893" s="80"/>
      <c r="W893" s="80"/>
      <c r="X893" s="80"/>
      <c r="Y893" s="80"/>
      <c r="Z893" s="80"/>
    </row>
    <row r="894" spans="1:26" ht="15.75" customHeight="1">
      <c r="A894" s="92"/>
      <c r="B894" s="92"/>
      <c r="C894" s="92"/>
      <c r="D894" s="92"/>
      <c r="E894" s="92"/>
      <c r="F894" s="92"/>
      <c r="G894" s="80"/>
      <c r="H894" s="80"/>
      <c r="I894" s="80"/>
      <c r="J894" s="80"/>
      <c r="K894" s="80"/>
      <c r="L894" s="80"/>
      <c r="M894" s="80"/>
      <c r="N894" s="80"/>
      <c r="O894" s="80"/>
      <c r="P894" s="80"/>
      <c r="Q894" s="80"/>
      <c r="R894" s="80"/>
      <c r="S894" s="80"/>
      <c r="T894" s="80"/>
      <c r="U894" s="80"/>
      <c r="V894" s="80"/>
      <c r="W894" s="80"/>
      <c r="X894" s="80"/>
      <c r="Y894" s="80"/>
      <c r="Z894" s="80"/>
    </row>
    <row r="895" spans="1:26" ht="15.75" customHeight="1">
      <c r="A895" s="92"/>
      <c r="B895" s="92"/>
      <c r="C895" s="92"/>
      <c r="D895" s="92"/>
      <c r="E895" s="92"/>
      <c r="F895" s="92"/>
      <c r="G895" s="80"/>
      <c r="H895" s="80"/>
      <c r="I895" s="80"/>
      <c r="J895" s="80"/>
      <c r="K895" s="80"/>
      <c r="L895" s="80"/>
      <c r="M895" s="80"/>
      <c r="N895" s="80"/>
      <c r="O895" s="80"/>
      <c r="P895" s="80"/>
      <c r="Q895" s="80"/>
      <c r="R895" s="80"/>
      <c r="S895" s="80"/>
      <c r="T895" s="80"/>
      <c r="U895" s="80"/>
      <c r="V895" s="80"/>
      <c r="W895" s="80"/>
      <c r="X895" s="80"/>
      <c r="Y895" s="80"/>
      <c r="Z895" s="80"/>
    </row>
    <row r="896" spans="1:26" ht="15.75" customHeight="1">
      <c r="A896" s="92"/>
      <c r="B896" s="92"/>
      <c r="C896" s="92"/>
      <c r="D896" s="92"/>
      <c r="E896" s="92"/>
      <c r="F896" s="92"/>
      <c r="G896" s="80"/>
      <c r="H896" s="80"/>
      <c r="I896" s="80"/>
      <c r="J896" s="80"/>
      <c r="K896" s="80"/>
      <c r="L896" s="80"/>
      <c r="M896" s="80"/>
      <c r="N896" s="80"/>
      <c r="O896" s="80"/>
      <c r="P896" s="80"/>
      <c r="Q896" s="80"/>
      <c r="R896" s="80"/>
      <c r="S896" s="80"/>
      <c r="T896" s="80"/>
      <c r="U896" s="80"/>
      <c r="V896" s="80"/>
      <c r="W896" s="80"/>
      <c r="X896" s="80"/>
      <c r="Y896" s="80"/>
      <c r="Z896" s="80"/>
    </row>
    <row r="897" spans="1:26" ht="15.75" customHeight="1">
      <c r="A897" s="92"/>
      <c r="B897" s="92"/>
      <c r="C897" s="92"/>
      <c r="D897" s="92"/>
      <c r="E897" s="92"/>
      <c r="F897" s="92"/>
      <c r="G897" s="80"/>
      <c r="H897" s="80"/>
      <c r="I897" s="80"/>
      <c r="J897" s="80"/>
      <c r="K897" s="80"/>
      <c r="L897" s="80"/>
      <c r="M897" s="80"/>
      <c r="N897" s="80"/>
      <c r="O897" s="80"/>
      <c r="P897" s="80"/>
      <c r="Q897" s="80"/>
      <c r="R897" s="80"/>
      <c r="S897" s="80"/>
      <c r="T897" s="80"/>
      <c r="U897" s="80"/>
      <c r="V897" s="80"/>
      <c r="W897" s="80"/>
      <c r="X897" s="80"/>
      <c r="Y897" s="80"/>
      <c r="Z897" s="80"/>
    </row>
    <row r="898" spans="1:26" ht="15.75" customHeight="1">
      <c r="A898" s="92"/>
      <c r="B898" s="92"/>
      <c r="C898" s="92"/>
      <c r="D898" s="92"/>
      <c r="E898" s="92"/>
      <c r="F898" s="92"/>
      <c r="G898" s="80"/>
      <c r="H898" s="80"/>
      <c r="I898" s="80"/>
      <c r="J898" s="80"/>
      <c r="K898" s="80"/>
      <c r="L898" s="80"/>
      <c r="M898" s="80"/>
      <c r="N898" s="80"/>
      <c r="O898" s="80"/>
      <c r="P898" s="80"/>
      <c r="Q898" s="80"/>
      <c r="R898" s="80"/>
      <c r="S898" s="80"/>
      <c r="T898" s="80"/>
      <c r="U898" s="80"/>
      <c r="V898" s="80"/>
      <c r="W898" s="80"/>
      <c r="X898" s="80"/>
      <c r="Y898" s="80"/>
      <c r="Z898" s="80"/>
    </row>
    <row r="899" spans="1:26" ht="15.75" customHeight="1">
      <c r="A899" s="92"/>
      <c r="B899" s="92"/>
      <c r="C899" s="92"/>
      <c r="D899" s="92"/>
      <c r="E899" s="92"/>
      <c r="F899" s="92"/>
      <c r="G899" s="80"/>
      <c r="H899" s="80"/>
      <c r="I899" s="80"/>
      <c r="J899" s="80"/>
      <c r="K899" s="80"/>
      <c r="L899" s="80"/>
      <c r="M899" s="80"/>
      <c r="N899" s="80"/>
      <c r="O899" s="80"/>
      <c r="P899" s="80"/>
      <c r="Q899" s="80"/>
      <c r="R899" s="80"/>
      <c r="S899" s="80"/>
      <c r="T899" s="80"/>
      <c r="U899" s="80"/>
      <c r="V899" s="80"/>
      <c r="W899" s="80"/>
      <c r="X899" s="80"/>
      <c r="Y899" s="80"/>
      <c r="Z899" s="80"/>
    </row>
    <row r="900" spans="1:26" ht="15.75" customHeight="1">
      <c r="A900" s="92"/>
      <c r="B900" s="92"/>
      <c r="C900" s="92"/>
      <c r="D900" s="92"/>
      <c r="E900" s="92"/>
      <c r="F900" s="92"/>
      <c r="G900" s="80"/>
      <c r="H900" s="80"/>
      <c r="I900" s="80"/>
      <c r="J900" s="80"/>
      <c r="K900" s="80"/>
      <c r="L900" s="80"/>
      <c r="M900" s="80"/>
      <c r="N900" s="80"/>
      <c r="O900" s="80"/>
      <c r="P900" s="80"/>
      <c r="Q900" s="80"/>
      <c r="R900" s="80"/>
      <c r="S900" s="80"/>
      <c r="T900" s="80"/>
      <c r="U900" s="80"/>
      <c r="V900" s="80"/>
      <c r="W900" s="80"/>
      <c r="X900" s="80"/>
      <c r="Y900" s="80"/>
      <c r="Z900" s="80"/>
    </row>
    <row r="901" spans="1:26" ht="15.75" customHeight="1">
      <c r="A901" s="92"/>
      <c r="B901" s="92"/>
      <c r="C901" s="92"/>
      <c r="D901" s="92"/>
      <c r="E901" s="92"/>
      <c r="F901" s="92"/>
      <c r="G901" s="80"/>
      <c r="H901" s="80"/>
      <c r="I901" s="80"/>
      <c r="J901" s="80"/>
      <c r="K901" s="80"/>
      <c r="L901" s="80"/>
      <c r="M901" s="80"/>
      <c r="N901" s="80"/>
      <c r="O901" s="80"/>
      <c r="P901" s="80"/>
      <c r="Q901" s="80"/>
      <c r="R901" s="80"/>
      <c r="S901" s="80"/>
      <c r="T901" s="80"/>
      <c r="U901" s="80"/>
      <c r="V901" s="80"/>
      <c r="W901" s="80"/>
      <c r="X901" s="80"/>
      <c r="Y901" s="80"/>
      <c r="Z901" s="80"/>
    </row>
    <row r="902" spans="1:26" ht="15.75" customHeight="1">
      <c r="A902" s="92"/>
      <c r="B902" s="92"/>
      <c r="C902" s="92"/>
      <c r="D902" s="92"/>
      <c r="E902" s="92"/>
      <c r="F902" s="92"/>
      <c r="G902" s="80"/>
      <c r="H902" s="80"/>
      <c r="I902" s="80"/>
      <c r="J902" s="80"/>
      <c r="K902" s="80"/>
      <c r="L902" s="80"/>
      <c r="M902" s="80"/>
      <c r="N902" s="80"/>
      <c r="O902" s="80"/>
      <c r="P902" s="80"/>
      <c r="Q902" s="80"/>
      <c r="R902" s="80"/>
      <c r="S902" s="80"/>
      <c r="T902" s="80"/>
      <c r="U902" s="80"/>
      <c r="V902" s="80"/>
      <c r="W902" s="80"/>
      <c r="X902" s="80"/>
      <c r="Y902" s="80"/>
      <c r="Z902" s="80"/>
    </row>
    <row r="903" spans="1:26" ht="15.75" customHeight="1">
      <c r="A903" s="92"/>
      <c r="B903" s="92"/>
      <c r="C903" s="92"/>
      <c r="D903" s="92"/>
      <c r="E903" s="92"/>
      <c r="F903" s="92"/>
      <c r="G903" s="80"/>
      <c r="H903" s="80"/>
      <c r="I903" s="80"/>
      <c r="J903" s="80"/>
      <c r="K903" s="80"/>
      <c r="L903" s="80"/>
      <c r="M903" s="80"/>
      <c r="N903" s="80"/>
      <c r="O903" s="80"/>
      <c r="P903" s="80"/>
      <c r="Q903" s="80"/>
      <c r="R903" s="80"/>
      <c r="S903" s="80"/>
      <c r="T903" s="80"/>
      <c r="U903" s="80"/>
      <c r="V903" s="80"/>
      <c r="W903" s="80"/>
      <c r="X903" s="80"/>
      <c r="Y903" s="80"/>
      <c r="Z903" s="80"/>
    </row>
    <row r="904" spans="1:26" ht="15.75" customHeight="1">
      <c r="A904" s="92"/>
      <c r="B904" s="92"/>
      <c r="C904" s="92"/>
      <c r="D904" s="92"/>
      <c r="E904" s="92"/>
      <c r="F904" s="92"/>
      <c r="G904" s="80"/>
      <c r="H904" s="80"/>
      <c r="I904" s="80"/>
      <c r="J904" s="80"/>
      <c r="K904" s="80"/>
      <c r="L904" s="80"/>
      <c r="M904" s="80"/>
      <c r="N904" s="80"/>
      <c r="O904" s="80"/>
      <c r="P904" s="80"/>
      <c r="Q904" s="80"/>
      <c r="R904" s="80"/>
      <c r="S904" s="80"/>
      <c r="T904" s="80"/>
      <c r="U904" s="80"/>
      <c r="V904" s="80"/>
      <c r="W904" s="80"/>
      <c r="X904" s="80"/>
      <c r="Y904" s="80"/>
      <c r="Z904" s="80"/>
    </row>
    <row r="905" spans="1:26" ht="15.75" customHeight="1">
      <c r="A905" s="92"/>
      <c r="B905" s="92"/>
      <c r="C905" s="92"/>
      <c r="D905" s="92"/>
      <c r="E905" s="92"/>
      <c r="F905" s="92"/>
      <c r="G905" s="80"/>
      <c r="H905" s="80"/>
      <c r="I905" s="80"/>
      <c r="J905" s="80"/>
      <c r="K905" s="80"/>
      <c r="L905" s="80"/>
      <c r="M905" s="80"/>
      <c r="N905" s="80"/>
      <c r="O905" s="80"/>
      <c r="P905" s="80"/>
      <c r="Q905" s="80"/>
      <c r="R905" s="80"/>
      <c r="S905" s="80"/>
      <c r="T905" s="80"/>
      <c r="U905" s="80"/>
      <c r="V905" s="80"/>
      <c r="W905" s="80"/>
      <c r="X905" s="80"/>
      <c r="Y905" s="80"/>
      <c r="Z905" s="80"/>
    </row>
    <row r="906" spans="1:26" ht="15.75" customHeight="1">
      <c r="A906" s="92"/>
      <c r="B906" s="92"/>
      <c r="C906" s="92"/>
      <c r="D906" s="92"/>
      <c r="E906" s="92"/>
      <c r="F906" s="92"/>
      <c r="G906" s="80"/>
      <c r="H906" s="80"/>
      <c r="I906" s="80"/>
      <c r="J906" s="80"/>
      <c r="K906" s="80"/>
      <c r="L906" s="80"/>
      <c r="M906" s="80"/>
      <c r="N906" s="80"/>
      <c r="O906" s="80"/>
      <c r="P906" s="80"/>
      <c r="Q906" s="80"/>
      <c r="R906" s="80"/>
      <c r="S906" s="80"/>
      <c r="T906" s="80"/>
      <c r="U906" s="80"/>
      <c r="V906" s="80"/>
      <c r="W906" s="80"/>
      <c r="X906" s="80"/>
      <c r="Y906" s="80"/>
      <c r="Z906" s="80"/>
    </row>
    <row r="907" spans="1:26" ht="15.75" customHeight="1">
      <c r="A907" s="92"/>
      <c r="B907" s="92"/>
      <c r="C907" s="92"/>
      <c r="D907" s="92"/>
      <c r="E907" s="92"/>
      <c r="F907" s="92"/>
      <c r="G907" s="80"/>
      <c r="H907" s="80"/>
      <c r="I907" s="80"/>
      <c r="J907" s="80"/>
      <c r="K907" s="80"/>
      <c r="L907" s="80"/>
      <c r="M907" s="80"/>
      <c r="N907" s="80"/>
      <c r="O907" s="80"/>
      <c r="P907" s="80"/>
      <c r="Q907" s="80"/>
      <c r="R907" s="80"/>
      <c r="S907" s="80"/>
      <c r="T907" s="80"/>
      <c r="U907" s="80"/>
      <c r="V907" s="80"/>
      <c r="W907" s="80"/>
      <c r="X907" s="80"/>
      <c r="Y907" s="80"/>
      <c r="Z907" s="80"/>
    </row>
    <row r="908" spans="1:26" ht="15.75" customHeight="1">
      <c r="A908" s="92"/>
      <c r="B908" s="92"/>
      <c r="C908" s="92"/>
      <c r="D908" s="92"/>
      <c r="E908" s="92"/>
      <c r="F908" s="92"/>
      <c r="G908" s="80"/>
      <c r="H908" s="80"/>
      <c r="I908" s="80"/>
      <c r="J908" s="80"/>
      <c r="K908" s="80"/>
      <c r="L908" s="80"/>
      <c r="M908" s="80"/>
      <c r="N908" s="80"/>
      <c r="O908" s="80"/>
      <c r="P908" s="80"/>
      <c r="Q908" s="80"/>
      <c r="R908" s="80"/>
      <c r="S908" s="80"/>
      <c r="T908" s="80"/>
      <c r="U908" s="80"/>
      <c r="V908" s="80"/>
      <c r="W908" s="80"/>
      <c r="X908" s="80"/>
      <c r="Y908" s="80"/>
      <c r="Z908" s="80"/>
    </row>
    <row r="909" spans="1:26" ht="15.75" customHeight="1">
      <c r="A909" s="92"/>
      <c r="B909" s="92"/>
      <c r="C909" s="92"/>
      <c r="D909" s="92"/>
      <c r="E909" s="92"/>
      <c r="F909" s="92"/>
      <c r="G909" s="80"/>
      <c r="H909" s="80"/>
      <c r="I909" s="80"/>
      <c r="J909" s="80"/>
      <c r="K909" s="80"/>
      <c r="L909" s="80"/>
      <c r="M909" s="80"/>
      <c r="N909" s="80"/>
      <c r="O909" s="80"/>
      <c r="P909" s="80"/>
      <c r="Q909" s="80"/>
      <c r="R909" s="80"/>
      <c r="S909" s="80"/>
      <c r="T909" s="80"/>
      <c r="U909" s="80"/>
      <c r="V909" s="80"/>
      <c r="W909" s="80"/>
      <c r="X909" s="80"/>
      <c r="Y909" s="80"/>
      <c r="Z909" s="80"/>
    </row>
    <row r="910" spans="1:26" ht="15.75" customHeight="1">
      <c r="A910" s="92"/>
      <c r="B910" s="92"/>
      <c r="C910" s="92"/>
      <c r="D910" s="92"/>
      <c r="E910" s="92"/>
      <c r="F910" s="92"/>
      <c r="G910" s="80"/>
      <c r="H910" s="80"/>
      <c r="I910" s="80"/>
      <c r="J910" s="80"/>
      <c r="K910" s="80"/>
      <c r="L910" s="80"/>
      <c r="M910" s="80"/>
      <c r="N910" s="80"/>
      <c r="O910" s="80"/>
      <c r="P910" s="80"/>
      <c r="Q910" s="80"/>
      <c r="R910" s="80"/>
      <c r="S910" s="80"/>
      <c r="T910" s="80"/>
      <c r="U910" s="80"/>
      <c r="V910" s="80"/>
      <c r="W910" s="80"/>
      <c r="X910" s="80"/>
      <c r="Y910" s="80"/>
      <c r="Z910" s="80"/>
    </row>
    <row r="911" spans="1:26" ht="15.75" customHeight="1">
      <c r="A911" s="92"/>
      <c r="B911" s="92"/>
      <c r="C911" s="92"/>
      <c r="D911" s="92"/>
      <c r="E911" s="92"/>
      <c r="F911" s="92"/>
      <c r="G911" s="80"/>
      <c r="H911" s="80"/>
      <c r="I911" s="80"/>
      <c r="J911" s="80"/>
      <c r="K911" s="80"/>
      <c r="L911" s="80"/>
      <c r="M911" s="80"/>
      <c r="N911" s="80"/>
      <c r="O911" s="80"/>
      <c r="P911" s="80"/>
      <c r="Q911" s="80"/>
      <c r="R911" s="80"/>
      <c r="S911" s="80"/>
      <c r="T911" s="80"/>
      <c r="U911" s="80"/>
      <c r="V911" s="80"/>
      <c r="W911" s="80"/>
      <c r="X911" s="80"/>
      <c r="Y911" s="80"/>
      <c r="Z911" s="80"/>
    </row>
    <row r="912" spans="1:26" ht="15.75" customHeight="1">
      <c r="A912" s="92"/>
      <c r="B912" s="92"/>
      <c r="C912" s="92"/>
      <c r="D912" s="92"/>
      <c r="E912" s="92"/>
      <c r="F912" s="92"/>
      <c r="G912" s="80"/>
      <c r="H912" s="80"/>
      <c r="I912" s="80"/>
      <c r="J912" s="80"/>
      <c r="K912" s="80"/>
      <c r="L912" s="80"/>
      <c r="M912" s="80"/>
      <c r="N912" s="80"/>
      <c r="O912" s="80"/>
      <c r="P912" s="80"/>
      <c r="Q912" s="80"/>
      <c r="R912" s="80"/>
      <c r="S912" s="80"/>
      <c r="T912" s="80"/>
      <c r="U912" s="80"/>
      <c r="V912" s="80"/>
      <c r="W912" s="80"/>
      <c r="X912" s="80"/>
      <c r="Y912" s="80"/>
      <c r="Z912" s="80"/>
    </row>
    <row r="913" spans="1:26" ht="15.75" customHeight="1">
      <c r="A913" s="92"/>
      <c r="B913" s="92"/>
      <c r="C913" s="92"/>
      <c r="D913" s="92"/>
      <c r="E913" s="92"/>
      <c r="F913" s="92"/>
      <c r="G913" s="80"/>
      <c r="H913" s="80"/>
      <c r="I913" s="80"/>
      <c r="J913" s="80"/>
      <c r="K913" s="80"/>
      <c r="L913" s="80"/>
      <c r="M913" s="80"/>
      <c r="N913" s="80"/>
      <c r="O913" s="80"/>
      <c r="P913" s="80"/>
      <c r="Q913" s="80"/>
      <c r="R913" s="80"/>
      <c r="S913" s="80"/>
      <c r="T913" s="80"/>
      <c r="U913" s="80"/>
      <c r="V913" s="80"/>
      <c r="W913" s="80"/>
      <c r="X913" s="80"/>
      <c r="Y913" s="80"/>
      <c r="Z913" s="80"/>
    </row>
    <row r="914" spans="1:26" ht="15.75" customHeight="1">
      <c r="A914" s="92"/>
      <c r="B914" s="92"/>
      <c r="C914" s="92"/>
      <c r="D914" s="92"/>
      <c r="E914" s="92"/>
      <c r="F914" s="92"/>
      <c r="G914" s="80"/>
      <c r="H914" s="80"/>
      <c r="I914" s="80"/>
      <c r="J914" s="80"/>
      <c r="K914" s="80"/>
      <c r="L914" s="80"/>
      <c r="M914" s="80"/>
      <c r="N914" s="80"/>
      <c r="O914" s="80"/>
      <c r="P914" s="80"/>
      <c r="Q914" s="80"/>
      <c r="R914" s="80"/>
      <c r="S914" s="80"/>
      <c r="T914" s="80"/>
      <c r="U914" s="80"/>
      <c r="V914" s="80"/>
      <c r="W914" s="80"/>
      <c r="X914" s="80"/>
      <c r="Y914" s="80"/>
      <c r="Z914" s="80"/>
    </row>
    <row r="915" spans="1:26" ht="15.75" customHeight="1">
      <c r="A915" s="92"/>
      <c r="B915" s="92"/>
      <c r="C915" s="92"/>
      <c r="D915" s="92"/>
      <c r="E915" s="92"/>
      <c r="F915" s="92"/>
      <c r="G915" s="80"/>
      <c r="H915" s="80"/>
      <c r="I915" s="80"/>
      <c r="J915" s="80"/>
      <c r="K915" s="80"/>
      <c r="L915" s="80"/>
      <c r="M915" s="80"/>
      <c r="N915" s="80"/>
      <c r="O915" s="80"/>
      <c r="P915" s="80"/>
      <c r="Q915" s="80"/>
      <c r="R915" s="80"/>
      <c r="S915" s="80"/>
      <c r="T915" s="80"/>
      <c r="U915" s="80"/>
      <c r="V915" s="80"/>
      <c r="W915" s="80"/>
      <c r="X915" s="80"/>
      <c r="Y915" s="80"/>
      <c r="Z915" s="80"/>
    </row>
    <row r="916" spans="1:26" ht="15.75" customHeight="1">
      <c r="A916" s="92"/>
      <c r="B916" s="92"/>
      <c r="C916" s="92"/>
      <c r="D916" s="92"/>
      <c r="E916" s="92"/>
      <c r="F916" s="92"/>
      <c r="G916" s="80"/>
      <c r="H916" s="80"/>
      <c r="I916" s="80"/>
      <c r="J916" s="80"/>
      <c r="K916" s="80"/>
      <c r="L916" s="80"/>
      <c r="M916" s="80"/>
      <c r="N916" s="80"/>
      <c r="O916" s="80"/>
      <c r="P916" s="80"/>
      <c r="Q916" s="80"/>
      <c r="R916" s="80"/>
      <c r="S916" s="80"/>
      <c r="T916" s="80"/>
      <c r="U916" s="80"/>
      <c r="V916" s="80"/>
      <c r="W916" s="80"/>
      <c r="X916" s="80"/>
      <c r="Y916" s="80"/>
      <c r="Z916" s="80"/>
    </row>
    <row r="917" spans="1:26" ht="15.75" customHeight="1">
      <c r="A917" s="92"/>
      <c r="B917" s="92"/>
      <c r="C917" s="92"/>
      <c r="D917" s="92"/>
      <c r="E917" s="92"/>
      <c r="F917" s="92"/>
      <c r="G917" s="80"/>
      <c r="H917" s="80"/>
      <c r="I917" s="80"/>
      <c r="J917" s="80"/>
      <c r="K917" s="80"/>
      <c r="L917" s="80"/>
      <c r="M917" s="80"/>
      <c r="N917" s="80"/>
      <c r="O917" s="80"/>
      <c r="P917" s="80"/>
      <c r="Q917" s="80"/>
      <c r="R917" s="80"/>
      <c r="S917" s="80"/>
      <c r="T917" s="80"/>
      <c r="U917" s="80"/>
      <c r="V917" s="80"/>
      <c r="W917" s="80"/>
      <c r="X917" s="80"/>
      <c r="Y917" s="80"/>
      <c r="Z917" s="80"/>
    </row>
    <row r="918" spans="1:26" ht="15.75" customHeight="1">
      <c r="A918" s="92"/>
      <c r="B918" s="92"/>
      <c r="C918" s="92"/>
      <c r="D918" s="92"/>
      <c r="E918" s="92"/>
      <c r="F918" s="92"/>
      <c r="G918" s="80"/>
      <c r="H918" s="80"/>
      <c r="I918" s="80"/>
      <c r="J918" s="80"/>
      <c r="K918" s="80"/>
      <c r="L918" s="80"/>
      <c r="M918" s="80"/>
      <c r="N918" s="80"/>
      <c r="O918" s="80"/>
      <c r="P918" s="80"/>
      <c r="Q918" s="80"/>
      <c r="R918" s="80"/>
      <c r="S918" s="80"/>
      <c r="T918" s="80"/>
      <c r="U918" s="80"/>
      <c r="V918" s="80"/>
      <c r="W918" s="80"/>
      <c r="X918" s="80"/>
      <c r="Y918" s="80"/>
      <c r="Z918" s="80"/>
    </row>
    <row r="919" spans="1:26" ht="15.75" customHeight="1">
      <c r="A919" s="92"/>
      <c r="B919" s="92"/>
      <c r="C919" s="92"/>
      <c r="D919" s="92"/>
      <c r="E919" s="92"/>
      <c r="F919" s="92"/>
      <c r="G919" s="80"/>
      <c r="H919" s="80"/>
      <c r="I919" s="80"/>
      <c r="J919" s="80"/>
      <c r="K919" s="80"/>
      <c r="L919" s="80"/>
      <c r="M919" s="80"/>
      <c r="N919" s="80"/>
      <c r="O919" s="80"/>
      <c r="P919" s="80"/>
      <c r="Q919" s="80"/>
      <c r="R919" s="80"/>
      <c r="S919" s="80"/>
      <c r="T919" s="80"/>
      <c r="U919" s="80"/>
      <c r="V919" s="80"/>
      <c r="W919" s="80"/>
      <c r="X919" s="80"/>
      <c r="Y919" s="80"/>
      <c r="Z919" s="80"/>
    </row>
    <row r="920" spans="1:26" ht="15.75" customHeight="1">
      <c r="A920" s="92"/>
      <c r="B920" s="92"/>
      <c r="C920" s="92"/>
      <c r="D920" s="92"/>
      <c r="E920" s="92"/>
      <c r="F920" s="92"/>
      <c r="G920" s="80"/>
      <c r="H920" s="80"/>
      <c r="I920" s="80"/>
      <c r="J920" s="80"/>
      <c r="K920" s="80"/>
      <c r="L920" s="80"/>
      <c r="M920" s="80"/>
      <c r="N920" s="80"/>
      <c r="O920" s="80"/>
      <c r="P920" s="80"/>
      <c r="Q920" s="80"/>
      <c r="R920" s="80"/>
      <c r="S920" s="80"/>
      <c r="T920" s="80"/>
      <c r="U920" s="80"/>
      <c r="V920" s="80"/>
      <c r="W920" s="80"/>
      <c r="X920" s="80"/>
      <c r="Y920" s="80"/>
      <c r="Z920" s="80"/>
    </row>
    <row r="921" spans="1:26" ht="15.75" customHeight="1">
      <c r="A921" s="92"/>
      <c r="B921" s="92"/>
      <c r="C921" s="92"/>
      <c r="D921" s="92"/>
      <c r="E921" s="92"/>
      <c r="F921" s="92"/>
      <c r="G921" s="80"/>
      <c r="H921" s="80"/>
      <c r="I921" s="80"/>
      <c r="J921" s="80"/>
      <c r="K921" s="80"/>
      <c r="L921" s="80"/>
      <c r="M921" s="80"/>
      <c r="N921" s="80"/>
      <c r="O921" s="80"/>
      <c r="P921" s="80"/>
      <c r="Q921" s="80"/>
      <c r="R921" s="80"/>
      <c r="S921" s="80"/>
      <c r="T921" s="80"/>
      <c r="U921" s="80"/>
      <c r="V921" s="80"/>
      <c r="W921" s="80"/>
      <c r="X921" s="80"/>
      <c r="Y921" s="80"/>
      <c r="Z921" s="80"/>
    </row>
    <row r="922" spans="1:26" ht="15.75" customHeight="1">
      <c r="A922" s="92"/>
      <c r="B922" s="92"/>
      <c r="C922" s="92"/>
      <c r="D922" s="92"/>
      <c r="E922" s="92"/>
      <c r="F922" s="92"/>
      <c r="G922" s="80"/>
      <c r="H922" s="80"/>
      <c r="I922" s="80"/>
      <c r="J922" s="80"/>
      <c r="K922" s="80"/>
      <c r="L922" s="80"/>
      <c r="M922" s="80"/>
      <c r="N922" s="80"/>
      <c r="O922" s="80"/>
      <c r="P922" s="80"/>
      <c r="Q922" s="80"/>
      <c r="R922" s="80"/>
      <c r="S922" s="80"/>
      <c r="T922" s="80"/>
      <c r="U922" s="80"/>
      <c r="V922" s="80"/>
      <c r="W922" s="80"/>
      <c r="X922" s="80"/>
      <c r="Y922" s="80"/>
      <c r="Z922" s="80"/>
    </row>
    <row r="923" spans="1:26" ht="15.75" customHeight="1">
      <c r="A923" s="92"/>
      <c r="B923" s="92"/>
      <c r="C923" s="92"/>
      <c r="D923" s="92"/>
      <c r="E923" s="92"/>
      <c r="F923" s="92"/>
      <c r="G923" s="80"/>
      <c r="H923" s="80"/>
      <c r="I923" s="80"/>
      <c r="J923" s="80"/>
      <c r="K923" s="80"/>
      <c r="L923" s="80"/>
      <c r="M923" s="80"/>
      <c r="N923" s="80"/>
      <c r="O923" s="80"/>
      <c r="P923" s="80"/>
      <c r="Q923" s="80"/>
      <c r="R923" s="80"/>
      <c r="S923" s="80"/>
      <c r="T923" s="80"/>
      <c r="U923" s="80"/>
      <c r="V923" s="80"/>
      <c r="W923" s="80"/>
      <c r="X923" s="80"/>
      <c r="Y923" s="80"/>
      <c r="Z923" s="80"/>
    </row>
    <row r="924" spans="1:26" ht="15.75" customHeight="1">
      <c r="A924" s="92"/>
      <c r="B924" s="92"/>
      <c r="C924" s="92"/>
      <c r="D924" s="92"/>
      <c r="E924" s="92"/>
      <c r="F924" s="92"/>
      <c r="G924" s="80"/>
      <c r="H924" s="80"/>
      <c r="I924" s="80"/>
      <c r="J924" s="80"/>
      <c r="K924" s="80"/>
      <c r="L924" s="80"/>
      <c r="M924" s="80"/>
      <c r="N924" s="80"/>
      <c r="O924" s="80"/>
      <c r="P924" s="80"/>
      <c r="Q924" s="80"/>
      <c r="R924" s="80"/>
      <c r="S924" s="80"/>
      <c r="T924" s="80"/>
      <c r="U924" s="80"/>
      <c r="V924" s="80"/>
      <c r="W924" s="80"/>
      <c r="X924" s="80"/>
      <c r="Y924" s="80"/>
      <c r="Z924" s="80"/>
    </row>
    <row r="925" spans="1:26" ht="15.75" customHeight="1">
      <c r="A925" s="92"/>
      <c r="B925" s="92"/>
      <c r="C925" s="92"/>
      <c r="D925" s="92"/>
      <c r="E925" s="92"/>
      <c r="F925" s="92"/>
      <c r="G925" s="80"/>
      <c r="H925" s="80"/>
      <c r="I925" s="80"/>
      <c r="J925" s="80"/>
      <c r="K925" s="80"/>
      <c r="L925" s="80"/>
      <c r="M925" s="80"/>
      <c r="N925" s="80"/>
      <c r="O925" s="80"/>
      <c r="P925" s="80"/>
      <c r="Q925" s="80"/>
      <c r="R925" s="80"/>
      <c r="S925" s="80"/>
      <c r="T925" s="80"/>
      <c r="U925" s="80"/>
      <c r="V925" s="80"/>
      <c r="W925" s="80"/>
      <c r="X925" s="80"/>
      <c r="Y925" s="80"/>
      <c r="Z925" s="80"/>
    </row>
    <row r="926" spans="1:26" ht="15.75" customHeight="1">
      <c r="A926" s="92"/>
      <c r="B926" s="92"/>
      <c r="C926" s="92"/>
      <c r="D926" s="92"/>
      <c r="E926" s="92"/>
      <c r="F926" s="92"/>
      <c r="G926" s="80"/>
      <c r="H926" s="80"/>
      <c r="I926" s="80"/>
      <c r="J926" s="80"/>
      <c r="K926" s="80"/>
      <c r="L926" s="80"/>
      <c r="M926" s="80"/>
      <c r="N926" s="80"/>
      <c r="O926" s="80"/>
      <c r="P926" s="80"/>
      <c r="Q926" s="80"/>
      <c r="R926" s="80"/>
      <c r="S926" s="80"/>
      <c r="T926" s="80"/>
      <c r="U926" s="80"/>
      <c r="V926" s="80"/>
      <c r="W926" s="80"/>
      <c r="X926" s="80"/>
      <c r="Y926" s="80"/>
      <c r="Z926" s="80"/>
    </row>
    <row r="927" spans="1:26" ht="15.75" customHeight="1">
      <c r="A927" s="92"/>
      <c r="B927" s="92"/>
      <c r="C927" s="92"/>
      <c r="D927" s="92"/>
      <c r="E927" s="92"/>
      <c r="F927" s="92"/>
      <c r="G927" s="80"/>
      <c r="H927" s="80"/>
      <c r="I927" s="80"/>
      <c r="J927" s="80"/>
      <c r="K927" s="80"/>
      <c r="L927" s="80"/>
      <c r="M927" s="80"/>
      <c r="N927" s="80"/>
      <c r="O927" s="80"/>
      <c r="P927" s="80"/>
      <c r="Q927" s="80"/>
      <c r="R927" s="80"/>
      <c r="S927" s="80"/>
      <c r="T927" s="80"/>
      <c r="U927" s="80"/>
      <c r="V927" s="80"/>
      <c r="W927" s="80"/>
      <c r="X927" s="80"/>
      <c r="Y927" s="80"/>
      <c r="Z927" s="80"/>
    </row>
    <row r="928" spans="1:26" ht="15.75" customHeight="1">
      <c r="A928" s="92"/>
      <c r="B928" s="92"/>
      <c r="C928" s="92"/>
      <c r="D928" s="92"/>
      <c r="E928" s="92"/>
      <c r="F928" s="92"/>
      <c r="G928" s="80"/>
      <c r="H928" s="80"/>
      <c r="I928" s="80"/>
      <c r="J928" s="80"/>
      <c r="K928" s="80"/>
      <c r="L928" s="80"/>
      <c r="M928" s="80"/>
      <c r="N928" s="80"/>
      <c r="O928" s="80"/>
      <c r="P928" s="80"/>
      <c r="Q928" s="80"/>
      <c r="R928" s="80"/>
      <c r="S928" s="80"/>
      <c r="T928" s="80"/>
      <c r="U928" s="80"/>
      <c r="V928" s="80"/>
      <c r="W928" s="80"/>
      <c r="X928" s="80"/>
      <c r="Y928" s="80"/>
      <c r="Z928" s="80"/>
    </row>
    <row r="929" spans="1:26" ht="15.75" customHeight="1">
      <c r="A929" s="92"/>
      <c r="B929" s="92"/>
      <c r="C929" s="92"/>
      <c r="D929" s="92"/>
      <c r="E929" s="92"/>
      <c r="F929" s="92"/>
      <c r="G929" s="80"/>
      <c r="H929" s="80"/>
      <c r="I929" s="80"/>
      <c r="J929" s="80"/>
      <c r="K929" s="80"/>
      <c r="L929" s="80"/>
      <c r="M929" s="80"/>
      <c r="N929" s="80"/>
      <c r="O929" s="80"/>
      <c r="P929" s="80"/>
      <c r="Q929" s="80"/>
      <c r="R929" s="80"/>
      <c r="S929" s="80"/>
      <c r="T929" s="80"/>
      <c r="U929" s="80"/>
      <c r="V929" s="80"/>
      <c r="W929" s="80"/>
      <c r="X929" s="80"/>
      <c r="Y929" s="80"/>
      <c r="Z929" s="80"/>
    </row>
    <row r="930" spans="1:26" ht="15.75" customHeight="1">
      <c r="A930" s="92"/>
      <c r="B930" s="92"/>
      <c r="C930" s="92"/>
      <c r="D930" s="92"/>
      <c r="E930" s="92"/>
      <c r="F930" s="92"/>
      <c r="G930" s="80"/>
      <c r="H930" s="80"/>
      <c r="I930" s="80"/>
      <c r="J930" s="80"/>
      <c r="K930" s="80"/>
      <c r="L930" s="80"/>
      <c r="M930" s="80"/>
      <c r="N930" s="80"/>
      <c r="O930" s="80"/>
      <c r="P930" s="80"/>
      <c r="Q930" s="80"/>
      <c r="R930" s="80"/>
      <c r="S930" s="80"/>
      <c r="T930" s="80"/>
      <c r="U930" s="80"/>
      <c r="V930" s="80"/>
      <c r="W930" s="80"/>
      <c r="X930" s="80"/>
      <c r="Y930" s="80"/>
      <c r="Z930" s="80"/>
    </row>
    <row r="931" spans="1:26" ht="15.75" customHeight="1">
      <c r="A931" s="92"/>
      <c r="B931" s="92"/>
      <c r="C931" s="92"/>
      <c r="D931" s="92"/>
      <c r="E931" s="92"/>
      <c r="F931" s="92"/>
      <c r="G931" s="80"/>
      <c r="H931" s="80"/>
      <c r="I931" s="80"/>
      <c r="J931" s="80"/>
      <c r="K931" s="80"/>
      <c r="L931" s="80"/>
      <c r="M931" s="80"/>
      <c r="N931" s="80"/>
      <c r="O931" s="80"/>
      <c r="P931" s="80"/>
      <c r="Q931" s="80"/>
      <c r="R931" s="80"/>
      <c r="S931" s="80"/>
      <c r="T931" s="80"/>
      <c r="U931" s="80"/>
      <c r="V931" s="80"/>
      <c r="W931" s="80"/>
      <c r="X931" s="80"/>
      <c r="Y931" s="80"/>
      <c r="Z931" s="80"/>
    </row>
    <row r="932" spans="1:26" ht="15.75" customHeight="1">
      <c r="A932" s="92"/>
      <c r="B932" s="92"/>
      <c r="C932" s="92"/>
      <c r="D932" s="92"/>
      <c r="E932" s="92"/>
      <c r="F932" s="92"/>
      <c r="G932" s="80"/>
      <c r="H932" s="80"/>
      <c r="I932" s="80"/>
      <c r="J932" s="80"/>
      <c r="K932" s="80"/>
      <c r="L932" s="80"/>
      <c r="M932" s="80"/>
      <c r="N932" s="80"/>
      <c r="O932" s="80"/>
      <c r="P932" s="80"/>
      <c r="Q932" s="80"/>
      <c r="R932" s="80"/>
      <c r="S932" s="80"/>
      <c r="T932" s="80"/>
      <c r="U932" s="80"/>
      <c r="V932" s="80"/>
      <c r="W932" s="80"/>
      <c r="X932" s="80"/>
      <c r="Y932" s="80"/>
      <c r="Z932" s="80"/>
    </row>
    <row r="933" spans="1:26" ht="15.75" customHeight="1">
      <c r="A933" s="92"/>
      <c r="B933" s="92"/>
      <c r="C933" s="92"/>
      <c r="D933" s="92"/>
      <c r="E933" s="92"/>
      <c r="F933" s="92"/>
      <c r="G933" s="80"/>
      <c r="H933" s="80"/>
      <c r="I933" s="80"/>
      <c r="J933" s="80"/>
      <c r="K933" s="80"/>
      <c r="L933" s="80"/>
      <c r="M933" s="80"/>
      <c r="N933" s="80"/>
      <c r="O933" s="80"/>
      <c r="P933" s="80"/>
      <c r="Q933" s="80"/>
      <c r="R933" s="80"/>
      <c r="S933" s="80"/>
      <c r="T933" s="80"/>
      <c r="U933" s="80"/>
      <c r="V933" s="80"/>
      <c r="W933" s="80"/>
      <c r="X933" s="80"/>
      <c r="Y933" s="80"/>
      <c r="Z933" s="80"/>
    </row>
    <row r="934" spans="1:26" ht="15.75" customHeight="1">
      <c r="A934" s="92"/>
      <c r="B934" s="92"/>
      <c r="C934" s="92"/>
      <c r="D934" s="92"/>
      <c r="E934" s="92"/>
      <c r="F934" s="92"/>
      <c r="G934" s="80"/>
      <c r="H934" s="80"/>
      <c r="I934" s="80"/>
      <c r="J934" s="80"/>
      <c r="K934" s="80"/>
      <c r="L934" s="80"/>
      <c r="M934" s="80"/>
      <c r="N934" s="80"/>
      <c r="O934" s="80"/>
      <c r="P934" s="80"/>
      <c r="Q934" s="80"/>
      <c r="R934" s="80"/>
      <c r="S934" s="80"/>
      <c r="T934" s="80"/>
      <c r="U934" s="80"/>
      <c r="V934" s="80"/>
      <c r="W934" s="80"/>
      <c r="X934" s="80"/>
      <c r="Y934" s="80"/>
      <c r="Z934" s="80"/>
    </row>
    <row r="935" spans="1:26" ht="15.75" customHeight="1">
      <c r="A935" s="92"/>
      <c r="B935" s="92"/>
      <c r="C935" s="92"/>
      <c r="D935" s="92"/>
      <c r="E935" s="92"/>
      <c r="F935" s="92"/>
      <c r="G935" s="80"/>
      <c r="H935" s="80"/>
      <c r="I935" s="80"/>
      <c r="J935" s="80"/>
      <c r="K935" s="80"/>
      <c r="L935" s="80"/>
      <c r="M935" s="80"/>
      <c r="N935" s="80"/>
      <c r="O935" s="80"/>
      <c r="P935" s="80"/>
      <c r="Q935" s="80"/>
      <c r="R935" s="80"/>
      <c r="S935" s="80"/>
      <c r="T935" s="80"/>
      <c r="U935" s="80"/>
      <c r="V935" s="80"/>
      <c r="W935" s="80"/>
      <c r="X935" s="80"/>
      <c r="Y935" s="80"/>
      <c r="Z935" s="80"/>
    </row>
    <row r="936" spans="1:26" ht="15.75" customHeight="1">
      <c r="A936" s="92"/>
      <c r="B936" s="92"/>
      <c r="C936" s="92"/>
      <c r="D936" s="92"/>
      <c r="E936" s="92"/>
      <c r="F936" s="92"/>
      <c r="G936" s="80"/>
      <c r="H936" s="80"/>
      <c r="I936" s="80"/>
      <c r="J936" s="80"/>
      <c r="K936" s="80"/>
      <c r="L936" s="80"/>
      <c r="M936" s="80"/>
      <c r="N936" s="80"/>
      <c r="O936" s="80"/>
      <c r="P936" s="80"/>
      <c r="Q936" s="80"/>
      <c r="R936" s="80"/>
      <c r="S936" s="80"/>
      <c r="T936" s="80"/>
      <c r="U936" s="80"/>
      <c r="V936" s="80"/>
      <c r="W936" s="80"/>
      <c r="X936" s="80"/>
      <c r="Y936" s="80"/>
      <c r="Z936" s="80"/>
    </row>
    <row r="937" spans="1:26" ht="15.75" customHeight="1">
      <c r="A937" s="92"/>
      <c r="B937" s="92"/>
      <c r="C937" s="92"/>
      <c r="D937" s="92"/>
      <c r="E937" s="92"/>
      <c r="F937" s="92"/>
      <c r="G937" s="80"/>
      <c r="H937" s="80"/>
      <c r="I937" s="80"/>
      <c r="J937" s="80"/>
      <c r="K937" s="80"/>
      <c r="L937" s="80"/>
      <c r="M937" s="80"/>
      <c r="N937" s="80"/>
      <c r="O937" s="80"/>
      <c r="P937" s="80"/>
      <c r="Q937" s="80"/>
      <c r="R937" s="80"/>
      <c r="S937" s="80"/>
      <c r="T937" s="80"/>
      <c r="U937" s="80"/>
      <c r="V937" s="80"/>
      <c r="W937" s="80"/>
      <c r="X937" s="80"/>
      <c r="Y937" s="80"/>
      <c r="Z937" s="80"/>
    </row>
    <row r="938" spans="1:26" ht="15.75" customHeight="1">
      <c r="A938" s="92"/>
      <c r="B938" s="92"/>
      <c r="C938" s="92"/>
      <c r="D938" s="92"/>
      <c r="E938" s="92"/>
      <c r="F938" s="92"/>
      <c r="G938" s="80"/>
      <c r="H938" s="80"/>
      <c r="I938" s="80"/>
      <c r="J938" s="80"/>
      <c r="K938" s="80"/>
      <c r="L938" s="80"/>
      <c r="M938" s="80"/>
      <c r="N938" s="80"/>
      <c r="O938" s="80"/>
      <c r="P938" s="80"/>
      <c r="Q938" s="80"/>
      <c r="R938" s="80"/>
      <c r="S938" s="80"/>
      <c r="T938" s="80"/>
      <c r="U938" s="80"/>
      <c r="V938" s="80"/>
      <c r="W938" s="80"/>
      <c r="X938" s="80"/>
      <c r="Y938" s="80"/>
      <c r="Z938" s="80"/>
    </row>
    <row r="939" spans="1:26" ht="15.75" customHeight="1">
      <c r="A939" s="92"/>
      <c r="B939" s="92"/>
      <c r="C939" s="92"/>
      <c r="D939" s="92"/>
      <c r="E939" s="92"/>
      <c r="F939" s="92"/>
      <c r="G939" s="80"/>
      <c r="H939" s="80"/>
      <c r="I939" s="80"/>
      <c r="J939" s="80"/>
      <c r="K939" s="80"/>
      <c r="L939" s="80"/>
      <c r="M939" s="80"/>
      <c r="N939" s="80"/>
      <c r="O939" s="80"/>
      <c r="P939" s="80"/>
      <c r="Q939" s="80"/>
      <c r="R939" s="80"/>
      <c r="S939" s="80"/>
      <c r="T939" s="80"/>
      <c r="U939" s="80"/>
      <c r="V939" s="80"/>
      <c r="W939" s="80"/>
      <c r="X939" s="80"/>
      <c r="Y939" s="80"/>
      <c r="Z939" s="80"/>
    </row>
    <row r="940" spans="1:26" ht="15.75" customHeight="1">
      <c r="A940" s="92"/>
      <c r="B940" s="92"/>
      <c r="C940" s="92"/>
      <c r="D940" s="92"/>
      <c r="E940" s="92"/>
      <c r="F940" s="92"/>
      <c r="G940" s="80"/>
      <c r="H940" s="80"/>
      <c r="I940" s="80"/>
      <c r="J940" s="80"/>
      <c r="K940" s="80"/>
      <c r="L940" s="80"/>
      <c r="M940" s="80"/>
      <c r="N940" s="80"/>
      <c r="O940" s="80"/>
      <c r="P940" s="80"/>
      <c r="Q940" s="80"/>
      <c r="R940" s="80"/>
      <c r="S940" s="80"/>
      <c r="T940" s="80"/>
      <c r="U940" s="80"/>
      <c r="V940" s="80"/>
      <c r="W940" s="80"/>
      <c r="X940" s="80"/>
      <c r="Y940" s="80"/>
      <c r="Z940" s="80"/>
    </row>
    <row r="941" spans="1:26" ht="15.75" customHeight="1">
      <c r="A941" s="92"/>
      <c r="B941" s="92"/>
      <c r="C941" s="92"/>
      <c r="D941" s="92"/>
      <c r="E941" s="92"/>
      <c r="F941" s="92"/>
      <c r="G941" s="80"/>
      <c r="H941" s="80"/>
      <c r="I941" s="80"/>
      <c r="J941" s="80"/>
      <c r="K941" s="80"/>
      <c r="L941" s="80"/>
      <c r="M941" s="80"/>
      <c r="N941" s="80"/>
      <c r="O941" s="80"/>
      <c r="P941" s="80"/>
      <c r="Q941" s="80"/>
      <c r="R941" s="80"/>
      <c r="S941" s="80"/>
      <c r="T941" s="80"/>
      <c r="U941" s="80"/>
      <c r="V941" s="80"/>
      <c r="W941" s="80"/>
      <c r="X941" s="80"/>
      <c r="Y941" s="80"/>
      <c r="Z941" s="80"/>
    </row>
    <row r="942" spans="1:26" ht="15.75" customHeight="1">
      <c r="A942" s="92"/>
      <c r="B942" s="92"/>
      <c r="C942" s="92"/>
      <c r="D942" s="92"/>
      <c r="E942" s="92"/>
      <c r="F942" s="92"/>
      <c r="G942" s="80"/>
      <c r="H942" s="80"/>
      <c r="I942" s="80"/>
      <c r="J942" s="80"/>
      <c r="K942" s="80"/>
      <c r="L942" s="80"/>
      <c r="M942" s="80"/>
      <c r="N942" s="80"/>
      <c r="O942" s="80"/>
      <c r="P942" s="80"/>
      <c r="Q942" s="80"/>
      <c r="R942" s="80"/>
      <c r="S942" s="80"/>
      <c r="T942" s="80"/>
      <c r="U942" s="80"/>
      <c r="V942" s="80"/>
      <c r="W942" s="80"/>
      <c r="X942" s="80"/>
      <c r="Y942" s="80"/>
      <c r="Z942" s="80"/>
    </row>
    <row r="943" spans="1:26" ht="15.75" customHeight="1">
      <c r="A943" s="92"/>
      <c r="B943" s="92"/>
      <c r="C943" s="92"/>
      <c r="D943" s="92"/>
      <c r="E943" s="92"/>
      <c r="F943" s="92"/>
      <c r="G943" s="80"/>
      <c r="H943" s="80"/>
      <c r="I943" s="80"/>
      <c r="J943" s="80"/>
      <c r="K943" s="80"/>
      <c r="L943" s="80"/>
      <c r="M943" s="80"/>
      <c r="N943" s="80"/>
      <c r="O943" s="80"/>
      <c r="P943" s="80"/>
      <c r="Q943" s="80"/>
      <c r="R943" s="80"/>
      <c r="S943" s="80"/>
      <c r="T943" s="80"/>
      <c r="U943" s="80"/>
      <c r="V943" s="80"/>
      <c r="W943" s="80"/>
      <c r="X943" s="80"/>
      <c r="Y943" s="80"/>
      <c r="Z943" s="80"/>
    </row>
    <row r="944" spans="1:26" ht="15.75" customHeight="1">
      <c r="A944" s="92"/>
      <c r="B944" s="92"/>
      <c r="C944" s="92"/>
      <c r="D944" s="92"/>
      <c r="E944" s="92"/>
      <c r="F944" s="92"/>
      <c r="G944" s="80"/>
      <c r="H944" s="80"/>
      <c r="I944" s="80"/>
      <c r="J944" s="80"/>
      <c r="K944" s="80"/>
      <c r="L944" s="80"/>
      <c r="M944" s="80"/>
      <c r="N944" s="80"/>
      <c r="O944" s="80"/>
      <c r="P944" s="80"/>
      <c r="Q944" s="80"/>
      <c r="R944" s="80"/>
      <c r="S944" s="80"/>
      <c r="T944" s="80"/>
      <c r="U944" s="80"/>
      <c r="V944" s="80"/>
      <c r="W944" s="80"/>
      <c r="X944" s="80"/>
      <c r="Y944" s="80"/>
      <c r="Z944" s="80"/>
    </row>
    <row r="945" spans="1:26" ht="15.75" customHeight="1">
      <c r="A945" s="92"/>
      <c r="B945" s="92"/>
      <c r="C945" s="92"/>
      <c r="D945" s="92"/>
      <c r="E945" s="92"/>
      <c r="F945" s="92"/>
      <c r="G945" s="80"/>
      <c r="H945" s="80"/>
      <c r="I945" s="80"/>
      <c r="J945" s="80"/>
      <c r="K945" s="80"/>
      <c r="L945" s="80"/>
      <c r="M945" s="80"/>
      <c r="N945" s="80"/>
      <c r="O945" s="80"/>
      <c r="P945" s="80"/>
      <c r="Q945" s="80"/>
      <c r="R945" s="80"/>
      <c r="S945" s="80"/>
      <c r="T945" s="80"/>
      <c r="U945" s="80"/>
      <c r="V945" s="80"/>
      <c r="W945" s="80"/>
      <c r="X945" s="80"/>
      <c r="Y945" s="80"/>
      <c r="Z945" s="80"/>
    </row>
    <row r="946" spans="1:26" ht="15.75" customHeight="1">
      <c r="A946" s="92"/>
      <c r="B946" s="92"/>
      <c r="C946" s="92"/>
      <c r="D946" s="92"/>
      <c r="E946" s="92"/>
      <c r="F946" s="92"/>
      <c r="G946" s="80"/>
      <c r="H946" s="80"/>
      <c r="I946" s="80"/>
      <c r="J946" s="80"/>
      <c r="K946" s="80"/>
      <c r="L946" s="80"/>
      <c r="M946" s="80"/>
      <c r="N946" s="80"/>
      <c r="O946" s="80"/>
      <c r="P946" s="80"/>
      <c r="Q946" s="80"/>
      <c r="R946" s="80"/>
      <c r="S946" s="80"/>
      <c r="T946" s="80"/>
      <c r="U946" s="80"/>
      <c r="V946" s="80"/>
      <c r="W946" s="80"/>
      <c r="X946" s="80"/>
      <c r="Y946" s="80"/>
      <c r="Z946" s="80"/>
    </row>
    <row r="947" spans="1:26" ht="15.75" customHeight="1">
      <c r="A947" s="92"/>
      <c r="B947" s="92"/>
      <c r="C947" s="92"/>
      <c r="D947" s="92"/>
      <c r="E947" s="92"/>
      <c r="F947" s="92"/>
      <c r="G947" s="80"/>
      <c r="H947" s="80"/>
      <c r="I947" s="80"/>
      <c r="J947" s="80"/>
      <c r="K947" s="80"/>
      <c r="L947" s="80"/>
      <c r="M947" s="80"/>
      <c r="N947" s="80"/>
      <c r="O947" s="80"/>
      <c r="P947" s="80"/>
      <c r="Q947" s="80"/>
      <c r="R947" s="80"/>
      <c r="S947" s="80"/>
      <c r="T947" s="80"/>
      <c r="U947" s="80"/>
      <c r="V947" s="80"/>
      <c r="W947" s="80"/>
      <c r="X947" s="80"/>
      <c r="Y947" s="80"/>
      <c r="Z947" s="80"/>
    </row>
    <row r="948" spans="1:26" ht="15.75" customHeight="1">
      <c r="A948" s="92"/>
      <c r="B948" s="92"/>
      <c r="C948" s="92"/>
      <c r="D948" s="92"/>
      <c r="E948" s="92"/>
      <c r="F948" s="92"/>
      <c r="G948" s="80"/>
      <c r="H948" s="80"/>
      <c r="I948" s="80"/>
      <c r="J948" s="80"/>
      <c r="K948" s="80"/>
      <c r="L948" s="80"/>
      <c r="M948" s="80"/>
      <c r="N948" s="80"/>
      <c r="O948" s="80"/>
      <c r="P948" s="80"/>
      <c r="Q948" s="80"/>
      <c r="R948" s="80"/>
      <c r="S948" s="80"/>
      <c r="T948" s="80"/>
      <c r="U948" s="80"/>
      <c r="V948" s="80"/>
      <c r="W948" s="80"/>
      <c r="X948" s="80"/>
      <c r="Y948" s="80"/>
      <c r="Z948" s="80"/>
    </row>
    <row r="949" spans="1:26" ht="15.75" customHeight="1">
      <c r="A949" s="92"/>
      <c r="B949" s="92"/>
      <c r="C949" s="92"/>
      <c r="D949" s="92"/>
      <c r="E949" s="92"/>
      <c r="F949" s="92"/>
      <c r="G949" s="80"/>
      <c r="H949" s="80"/>
      <c r="I949" s="80"/>
      <c r="J949" s="80"/>
      <c r="K949" s="80"/>
      <c r="L949" s="80"/>
      <c r="M949" s="80"/>
      <c r="N949" s="80"/>
      <c r="O949" s="80"/>
      <c r="P949" s="80"/>
      <c r="Q949" s="80"/>
      <c r="R949" s="80"/>
      <c r="S949" s="80"/>
      <c r="T949" s="80"/>
      <c r="U949" s="80"/>
      <c r="V949" s="80"/>
      <c r="W949" s="80"/>
      <c r="X949" s="80"/>
      <c r="Y949" s="80"/>
      <c r="Z949" s="80"/>
    </row>
    <row r="950" spans="1:26" ht="15.75" customHeight="1">
      <c r="A950" s="92"/>
      <c r="B950" s="92"/>
      <c r="C950" s="92"/>
      <c r="D950" s="92"/>
      <c r="E950" s="92"/>
      <c r="F950" s="92"/>
      <c r="G950" s="80"/>
      <c r="H950" s="80"/>
      <c r="I950" s="80"/>
      <c r="J950" s="80"/>
      <c r="K950" s="80"/>
      <c r="L950" s="80"/>
      <c r="M950" s="80"/>
      <c r="N950" s="80"/>
      <c r="O950" s="80"/>
      <c r="P950" s="80"/>
      <c r="Q950" s="80"/>
      <c r="R950" s="80"/>
      <c r="S950" s="80"/>
      <c r="T950" s="80"/>
      <c r="U950" s="80"/>
      <c r="V950" s="80"/>
      <c r="W950" s="80"/>
      <c r="X950" s="80"/>
      <c r="Y950" s="80"/>
      <c r="Z950" s="80"/>
    </row>
    <row r="951" spans="1:26" ht="15.75" customHeight="1">
      <c r="A951" s="92"/>
      <c r="B951" s="92"/>
      <c r="C951" s="92"/>
      <c r="D951" s="92"/>
      <c r="E951" s="92"/>
      <c r="F951" s="92"/>
      <c r="G951" s="80"/>
      <c r="H951" s="80"/>
      <c r="I951" s="80"/>
      <c r="J951" s="80"/>
      <c r="K951" s="80"/>
      <c r="L951" s="80"/>
      <c r="M951" s="80"/>
      <c r="N951" s="80"/>
      <c r="O951" s="80"/>
      <c r="P951" s="80"/>
      <c r="Q951" s="80"/>
      <c r="R951" s="80"/>
      <c r="S951" s="80"/>
      <c r="T951" s="80"/>
      <c r="U951" s="80"/>
      <c r="V951" s="80"/>
      <c r="W951" s="80"/>
      <c r="X951" s="80"/>
      <c r="Y951" s="80"/>
      <c r="Z951" s="80"/>
    </row>
    <row r="952" spans="1:26" ht="15.75" customHeight="1">
      <c r="A952" s="92"/>
      <c r="B952" s="92"/>
      <c r="C952" s="92"/>
      <c r="D952" s="92"/>
      <c r="E952" s="92"/>
      <c r="F952" s="92"/>
      <c r="G952" s="80"/>
      <c r="H952" s="80"/>
      <c r="I952" s="80"/>
      <c r="J952" s="80"/>
      <c r="K952" s="80"/>
      <c r="L952" s="80"/>
      <c r="M952" s="80"/>
      <c r="N952" s="80"/>
      <c r="O952" s="80"/>
      <c r="P952" s="80"/>
      <c r="Q952" s="80"/>
      <c r="R952" s="80"/>
      <c r="S952" s="80"/>
      <c r="T952" s="80"/>
      <c r="U952" s="80"/>
      <c r="V952" s="80"/>
      <c r="W952" s="80"/>
      <c r="X952" s="80"/>
      <c r="Y952" s="80"/>
      <c r="Z952" s="80"/>
    </row>
    <row r="953" spans="1:26" ht="15.75" customHeight="1">
      <c r="A953" s="92"/>
      <c r="B953" s="92"/>
      <c r="C953" s="92"/>
      <c r="D953" s="92"/>
      <c r="E953" s="92"/>
      <c r="F953" s="92"/>
      <c r="G953" s="80"/>
      <c r="H953" s="80"/>
      <c r="I953" s="80"/>
      <c r="J953" s="80"/>
      <c r="K953" s="80"/>
      <c r="L953" s="80"/>
      <c r="M953" s="80"/>
      <c r="N953" s="80"/>
      <c r="O953" s="80"/>
      <c r="P953" s="80"/>
      <c r="Q953" s="80"/>
      <c r="R953" s="80"/>
      <c r="S953" s="80"/>
      <c r="T953" s="80"/>
      <c r="U953" s="80"/>
      <c r="V953" s="80"/>
      <c r="W953" s="80"/>
      <c r="X953" s="80"/>
      <c r="Y953" s="80"/>
      <c r="Z953" s="80"/>
    </row>
    <row r="954" spans="1:26" ht="15.75" customHeight="1">
      <c r="A954" s="92"/>
      <c r="B954" s="92"/>
      <c r="C954" s="92"/>
      <c r="D954" s="92"/>
      <c r="E954" s="92"/>
      <c r="F954" s="92"/>
      <c r="G954" s="80"/>
      <c r="H954" s="80"/>
      <c r="I954" s="80"/>
      <c r="J954" s="80"/>
      <c r="K954" s="80"/>
      <c r="L954" s="80"/>
      <c r="M954" s="80"/>
      <c r="N954" s="80"/>
      <c r="O954" s="80"/>
      <c r="P954" s="80"/>
      <c r="Q954" s="80"/>
      <c r="R954" s="80"/>
      <c r="S954" s="80"/>
      <c r="T954" s="80"/>
      <c r="U954" s="80"/>
      <c r="V954" s="80"/>
      <c r="W954" s="80"/>
      <c r="X954" s="80"/>
      <c r="Y954" s="80"/>
      <c r="Z954" s="80"/>
    </row>
    <row r="955" spans="1:26" ht="15.75" customHeight="1">
      <c r="A955" s="92"/>
      <c r="B955" s="92"/>
      <c r="C955" s="92"/>
      <c r="D955" s="92"/>
      <c r="E955" s="92"/>
      <c r="F955" s="92"/>
      <c r="G955" s="80"/>
      <c r="H955" s="80"/>
      <c r="I955" s="80"/>
      <c r="J955" s="80"/>
      <c r="K955" s="80"/>
      <c r="L955" s="80"/>
      <c r="M955" s="80"/>
      <c r="N955" s="80"/>
      <c r="O955" s="80"/>
      <c r="P955" s="80"/>
      <c r="Q955" s="80"/>
      <c r="R955" s="80"/>
      <c r="S955" s="80"/>
      <c r="T955" s="80"/>
      <c r="U955" s="80"/>
      <c r="V955" s="80"/>
      <c r="W955" s="80"/>
      <c r="X955" s="80"/>
      <c r="Y955" s="80"/>
      <c r="Z955" s="80"/>
    </row>
    <row r="956" spans="1:26" ht="15.75" customHeight="1">
      <c r="A956" s="92"/>
      <c r="B956" s="92"/>
      <c r="C956" s="92"/>
      <c r="D956" s="92"/>
      <c r="E956" s="92"/>
      <c r="F956" s="92"/>
      <c r="G956" s="80"/>
      <c r="H956" s="80"/>
      <c r="I956" s="80"/>
      <c r="J956" s="80"/>
      <c r="K956" s="80"/>
      <c r="L956" s="80"/>
      <c r="M956" s="80"/>
      <c r="N956" s="80"/>
      <c r="O956" s="80"/>
      <c r="P956" s="80"/>
      <c r="Q956" s="80"/>
      <c r="R956" s="80"/>
      <c r="S956" s="80"/>
      <c r="T956" s="80"/>
      <c r="U956" s="80"/>
      <c r="V956" s="80"/>
      <c r="W956" s="80"/>
      <c r="X956" s="80"/>
      <c r="Y956" s="80"/>
      <c r="Z956" s="80"/>
    </row>
    <row r="957" spans="1:26" ht="15.75" customHeight="1">
      <c r="A957" s="92"/>
      <c r="B957" s="92"/>
      <c r="C957" s="92"/>
      <c r="D957" s="92"/>
      <c r="E957" s="92"/>
      <c r="F957" s="92"/>
      <c r="G957" s="80"/>
      <c r="H957" s="80"/>
      <c r="I957" s="80"/>
      <c r="J957" s="80"/>
      <c r="K957" s="80"/>
      <c r="L957" s="80"/>
      <c r="M957" s="80"/>
      <c r="N957" s="80"/>
      <c r="O957" s="80"/>
      <c r="P957" s="80"/>
      <c r="Q957" s="80"/>
      <c r="R957" s="80"/>
      <c r="S957" s="80"/>
      <c r="T957" s="80"/>
      <c r="U957" s="80"/>
      <c r="V957" s="80"/>
      <c r="W957" s="80"/>
      <c r="X957" s="80"/>
      <c r="Y957" s="80"/>
      <c r="Z957" s="80"/>
    </row>
    <row r="958" spans="1:26" ht="15.75" customHeight="1">
      <c r="A958" s="92"/>
      <c r="B958" s="92"/>
      <c r="C958" s="92"/>
      <c r="D958" s="92"/>
      <c r="E958" s="92"/>
      <c r="F958" s="92"/>
      <c r="G958" s="80"/>
      <c r="H958" s="80"/>
      <c r="I958" s="80"/>
      <c r="J958" s="80"/>
      <c r="K958" s="80"/>
      <c r="L958" s="80"/>
      <c r="M958" s="80"/>
      <c r="N958" s="80"/>
      <c r="O958" s="80"/>
      <c r="P958" s="80"/>
      <c r="Q958" s="80"/>
      <c r="R958" s="80"/>
      <c r="S958" s="80"/>
      <c r="T958" s="80"/>
      <c r="U958" s="80"/>
      <c r="V958" s="80"/>
      <c r="W958" s="80"/>
      <c r="X958" s="80"/>
      <c r="Y958" s="80"/>
      <c r="Z958" s="80"/>
    </row>
    <row r="959" spans="1:26" ht="15.75" customHeight="1">
      <c r="A959" s="92"/>
      <c r="B959" s="92"/>
      <c r="C959" s="92"/>
      <c r="D959" s="92"/>
      <c r="E959" s="92"/>
      <c r="F959" s="92"/>
      <c r="G959" s="80"/>
      <c r="H959" s="80"/>
      <c r="I959" s="80"/>
      <c r="J959" s="80"/>
      <c r="K959" s="80"/>
      <c r="L959" s="80"/>
      <c r="M959" s="80"/>
      <c r="N959" s="80"/>
      <c r="O959" s="80"/>
      <c r="P959" s="80"/>
      <c r="Q959" s="80"/>
      <c r="R959" s="80"/>
      <c r="S959" s="80"/>
      <c r="T959" s="80"/>
      <c r="U959" s="80"/>
      <c r="V959" s="80"/>
      <c r="W959" s="80"/>
      <c r="X959" s="80"/>
      <c r="Y959" s="80"/>
      <c r="Z959" s="80"/>
    </row>
    <row r="960" spans="1:26" ht="15.75" customHeight="1">
      <c r="A960" s="92"/>
      <c r="B960" s="92"/>
      <c r="C960" s="92"/>
      <c r="D960" s="92"/>
      <c r="E960" s="92"/>
      <c r="F960" s="92"/>
      <c r="G960" s="80"/>
      <c r="H960" s="80"/>
      <c r="I960" s="80"/>
      <c r="J960" s="80"/>
      <c r="K960" s="80"/>
      <c r="L960" s="80"/>
      <c r="M960" s="80"/>
      <c r="N960" s="80"/>
      <c r="O960" s="80"/>
      <c r="P960" s="80"/>
      <c r="Q960" s="80"/>
      <c r="R960" s="80"/>
      <c r="S960" s="80"/>
      <c r="T960" s="80"/>
      <c r="U960" s="80"/>
      <c r="V960" s="80"/>
      <c r="W960" s="80"/>
      <c r="X960" s="80"/>
      <c r="Y960" s="80"/>
      <c r="Z960" s="80"/>
    </row>
    <row r="961" spans="1:26" ht="15.75" customHeight="1">
      <c r="A961" s="92"/>
      <c r="B961" s="92"/>
      <c r="C961" s="92"/>
      <c r="D961" s="92"/>
      <c r="E961" s="92"/>
      <c r="F961" s="92"/>
      <c r="G961" s="80"/>
      <c r="H961" s="80"/>
      <c r="I961" s="80"/>
      <c r="J961" s="80"/>
      <c r="K961" s="80"/>
      <c r="L961" s="80"/>
      <c r="M961" s="80"/>
      <c r="N961" s="80"/>
      <c r="O961" s="80"/>
      <c r="P961" s="80"/>
      <c r="Q961" s="80"/>
      <c r="R961" s="80"/>
      <c r="S961" s="80"/>
      <c r="T961" s="80"/>
      <c r="U961" s="80"/>
      <c r="V961" s="80"/>
      <c r="W961" s="80"/>
      <c r="X961" s="80"/>
      <c r="Y961" s="80"/>
      <c r="Z961" s="80"/>
    </row>
    <row r="962" spans="1:26" ht="15.75" customHeight="1">
      <c r="A962" s="92"/>
      <c r="B962" s="92"/>
      <c r="C962" s="92"/>
      <c r="D962" s="92"/>
      <c r="E962" s="92"/>
      <c r="F962" s="92"/>
      <c r="G962" s="80"/>
      <c r="H962" s="80"/>
      <c r="I962" s="80"/>
      <c r="J962" s="80"/>
      <c r="K962" s="80"/>
      <c r="L962" s="80"/>
      <c r="M962" s="80"/>
      <c r="N962" s="80"/>
      <c r="O962" s="80"/>
      <c r="P962" s="80"/>
      <c r="Q962" s="80"/>
      <c r="R962" s="80"/>
      <c r="S962" s="80"/>
      <c r="T962" s="80"/>
      <c r="U962" s="80"/>
      <c r="V962" s="80"/>
      <c r="W962" s="80"/>
      <c r="X962" s="80"/>
      <c r="Y962" s="80"/>
      <c r="Z962" s="80"/>
    </row>
    <row r="963" spans="1:26" ht="15.75" customHeight="1">
      <c r="A963" s="92"/>
      <c r="B963" s="92"/>
      <c r="C963" s="92"/>
      <c r="D963" s="92"/>
      <c r="E963" s="92"/>
      <c r="F963" s="92"/>
      <c r="G963" s="80"/>
      <c r="H963" s="80"/>
      <c r="I963" s="80"/>
      <c r="J963" s="80"/>
      <c r="K963" s="80"/>
      <c r="L963" s="80"/>
      <c r="M963" s="80"/>
      <c r="N963" s="80"/>
      <c r="O963" s="80"/>
      <c r="P963" s="80"/>
      <c r="Q963" s="80"/>
      <c r="R963" s="80"/>
      <c r="S963" s="80"/>
      <c r="T963" s="80"/>
      <c r="U963" s="80"/>
      <c r="V963" s="80"/>
      <c r="W963" s="80"/>
      <c r="X963" s="80"/>
      <c r="Y963" s="80"/>
      <c r="Z963" s="80"/>
    </row>
    <row r="964" spans="1:26" ht="15.75" customHeight="1">
      <c r="A964" s="92"/>
      <c r="B964" s="92"/>
      <c r="C964" s="92"/>
      <c r="D964" s="92"/>
      <c r="E964" s="92"/>
      <c r="F964" s="92"/>
      <c r="G964" s="80"/>
      <c r="H964" s="80"/>
      <c r="I964" s="80"/>
      <c r="J964" s="80"/>
      <c r="K964" s="80"/>
      <c r="L964" s="80"/>
      <c r="M964" s="80"/>
      <c r="N964" s="80"/>
      <c r="O964" s="80"/>
      <c r="P964" s="80"/>
      <c r="Q964" s="80"/>
      <c r="R964" s="80"/>
      <c r="S964" s="80"/>
      <c r="T964" s="80"/>
      <c r="U964" s="80"/>
      <c r="V964" s="80"/>
      <c r="W964" s="80"/>
      <c r="X964" s="80"/>
      <c r="Y964" s="80"/>
      <c r="Z964" s="80"/>
    </row>
    <row r="965" spans="1:26" ht="15.75" customHeight="1">
      <c r="A965" s="92"/>
      <c r="B965" s="92"/>
      <c r="C965" s="92"/>
      <c r="D965" s="92"/>
      <c r="E965" s="92"/>
      <c r="F965" s="92"/>
      <c r="G965" s="80"/>
      <c r="H965" s="80"/>
      <c r="I965" s="80"/>
      <c r="J965" s="80"/>
      <c r="K965" s="80"/>
      <c r="L965" s="80"/>
      <c r="M965" s="80"/>
      <c r="N965" s="80"/>
      <c r="O965" s="80"/>
      <c r="P965" s="80"/>
      <c r="Q965" s="80"/>
      <c r="R965" s="80"/>
      <c r="S965" s="80"/>
      <c r="T965" s="80"/>
      <c r="U965" s="80"/>
      <c r="V965" s="80"/>
      <c r="W965" s="80"/>
      <c r="X965" s="80"/>
      <c r="Y965" s="80"/>
      <c r="Z965" s="80"/>
    </row>
    <row r="966" spans="1:26" ht="15.75" customHeight="1">
      <c r="A966" s="92"/>
      <c r="B966" s="92"/>
      <c r="C966" s="92"/>
      <c r="D966" s="92"/>
      <c r="E966" s="92"/>
      <c r="F966" s="92"/>
      <c r="G966" s="80"/>
      <c r="H966" s="80"/>
      <c r="I966" s="80"/>
      <c r="J966" s="80"/>
      <c r="K966" s="80"/>
      <c r="L966" s="80"/>
      <c r="M966" s="80"/>
      <c r="N966" s="80"/>
      <c r="O966" s="80"/>
      <c r="P966" s="80"/>
      <c r="Q966" s="80"/>
      <c r="R966" s="80"/>
      <c r="S966" s="80"/>
      <c r="T966" s="80"/>
      <c r="U966" s="80"/>
      <c r="V966" s="80"/>
      <c r="W966" s="80"/>
      <c r="X966" s="80"/>
      <c r="Y966" s="80"/>
      <c r="Z966" s="80"/>
    </row>
    <row r="967" spans="1:26" ht="15.75" customHeight="1">
      <c r="A967" s="92"/>
      <c r="B967" s="92"/>
      <c r="C967" s="92"/>
      <c r="D967" s="92"/>
      <c r="E967" s="92"/>
      <c r="F967" s="92"/>
      <c r="G967" s="80"/>
      <c r="H967" s="80"/>
      <c r="I967" s="80"/>
      <c r="J967" s="80"/>
      <c r="K967" s="80"/>
      <c r="L967" s="80"/>
      <c r="M967" s="80"/>
      <c r="N967" s="80"/>
      <c r="O967" s="80"/>
      <c r="P967" s="80"/>
      <c r="Q967" s="80"/>
      <c r="R967" s="80"/>
      <c r="S967" s="80"/>
      <c r="T967" s="80"/>
      <c r="U967" s="80"/>
      <c r="V967" s="80"/>
      <c r="W967" s="80"/>
      <c r="X967" s="80"/>
      <c r="Y967" s="80"/>
      <c r="Z967" s="80"/>
    </row>
    <row r="968" spans="1:26" ht="15.75" customHeight="1">
      <c r="A968" s="92"/>
      <c r="B968" s="92"/>
      <c r="C968" s="92"/>
      <c r="D968" s="92"/>
      <c r="E968" s="92"/>
      <c r="F968" s="92"/>
      <c r="G968" s="80"/>
      <c r="H968" s="80"/>
      <c r="I968" s="80"/>
      <c r="J968" s="80"/>
      <c r="K968" s="80"/>
      <c r="L968" s="80"/>
      <c r="M968" s="80"/>
      <c r="N968" s="80"/>
      <c r="O968" s="80"/>
      <c r="P968" s="80"/>
      <c r="Q968" s="80"/>
      <c r="R968" s="80"/>
      <c r="S968" s="80"/>
      <c r="T968" s="80"/>
      <c r="U968" s="80"/>
      <c r="V968" s="80"/>
      <c r="W968" s="80"/>
      <c r="X968" s="80"/>
      <c r="Y968" s="80"/>
      <c r="Z968" s="80"/>
    </row>
    <row r="969" spans="1:26" ht="15.75" customHeight="1">
      <c r="A969" s="92"/>
      <c r="B969" s="92"/>
      <c r="C969" s="92"/>
      <c r="D969" s="92"/>
      <c r="E969" s="92"/>
      <c r="F969" s="92"/>
      <c r="G969" s="80"/>
      <c r="H969" s="80"/>
      <c r="I969" s="80"/>
      <c r="J969" s="80"/>
      <c r="K969" s="80"/>
      <c r="L969" s="80"/>
      <c r="M969" s="80"/>
      <c r="N969" s="80"/>
      <c r="O969" s="80"/>
      <c r="P969" s="80"/>
      <c r="Q969" s="80"/>
      <c r="R969" s="80"/>
      <c r="S969" s="80"/>
      <c r="T969" s="80"/>
      <c r="U969" s="80"/>
      <c r="V969" s="80"/>
      <c r="W969" s="80"/>
      <c r="X969" s="80"/>
      <c r="Y969" s="80"/>
      <c r="Z969" s="80"/>
    </row>
    <row r="970" spans="1:26" ht="15.75" customHeight="1">
      <c r="A970" s="92"/>
      <c r="B970" s="92"/>
      <c r="C970" s="92"/>
      <c r="D970" s="92"/>
      <c r="E970" s="92"/>
      <c r="F970" s="92"/>
      <c r="G970" s="80"/>
      <c r="H970" s="80"/>
      <c r="I970" s="80"/>
      <c r="J970" s="80"/>
      <c r="K970" s="80"/>
      <c r="L970" s="80"/>
      <c r="M970" s="80"/>
      <c r="N970" s="80"/>
      <c r="O970" s="80"/>
      <c r="P970" s="80"/>
      <c r="Q970" s="80"/>
      <c r="R970" s="80"/>
      <c r="S970" s="80"/>
      <c r="T970" s="80"/>
      <c r="U970" s="80"/>
      <c r="V970" s="80"/>
      <c r="W970" s="80"/>
      <c r="X970" s="80"/>
      <c r="Y970" s="80"/>
      <c r="Z970" s="80"/>
    </row>
    <row r="971" spans="1:26" ht="15.75" customHeight="1">
      <c r="A971" s="92"/>
      <c r="B971" s="92"/>
      <c r="C971" s="92"/>
      <c r="D971" s="92"/>
      <c r="E971" s="92"/>
      <c r="F971" s="92"/>
      <c r="G971" s="80"/>
      <c r="H971" s="80"/>
      <c r="I971" s="80"/>
      <c r="J971" s="80"/>
      <c r="K971" s="80"/>
      <c r="L971" s="80"/>
      <c r="M971" s="80"/>
      <c r="N971" s="80"/>
      <c r="O971" s="80"/>
      <c r="P971" s="80"/>
      <c r="Q971" s="80"/>
      <c r="R971" s="80"/>
      <c r="S971" s="80"/>
      <c r="T971" s="80"/>
      <c r="U971" s="80"/>
      <c r="V971" s="80"/>
      <c r="W971" s="80"/>
      <c r="X971" s="80"/>
      <c r="Y971" s="80"/>
      <c r="Z971" s="80"/>
    </row>
    <row r="972" spans="1:26" ht="15.75" customHeight="1">
      <c r="A972" s="92"/>
      <c r="B972" s="92"/>
      <c r="C972" s="92"/>
      <c r="D972" s="92"/>
      <c r="E972" s="92"/>
      <c r="F972" s="92"/>
      <c r="G972" s="80"/>
      <c r="H972" s="80"/>
      <c r="I972" s="80"/>
      <c r="J972" s="80"/>
      <c r="K972" s="80"/>
      <c r="L972" s="80"/>
      <c r="M972" s="80"/>
      <c r="N972" s="80"/>
      <c r="O972" s="80"/>
      <c r="P972" s="80"/>
      <c r="Q972" s="80"/>
      <c r="R972" s="80"/>
      <c r="S972" s="80"/>
      <c r="T972" s="80"/>
      <c r="U972" s="80"/>
      <c r="V972" s="80"/>
      <c r="W972" s="80"/>
      <c r="X972" s="80"/>
      <c r="Y972" s="80"/>
      <c r="Z972" s="80"/>
    </row>
    <row r="973" spans="1:26" ht="15.75" customHeight="1">
      <c r="A973" s="92"/>
      <c r="B973" s="92"/>
      <c r="C973" s="92"/>
      <c r="D973" s="92"/>
      <c r="E973" s="92"/>
      <c r="F973" s="92"/>
      <c r="G973" s="80"/>
      <c r="H973" s="80"/>
      <c r="I973" s="80"/>
      <c r="J973" s="80"/>
      <c r="K973" s="80"/>
      <c r="L973" s="80"/>
      <c r="M973" s="80"/>
      <c r="N973" s="80"/>
      <c r="O973" s="80"/>
      <c r="P973" s="80"/>
      <c r="Q973" s="80"/>
      <c r="R973" s="80"/>
      <c r="S973" s="80"/>
      <c r="T973" s="80"/>
      <c r="U973" s="80"/>
      <c r="V973" s="80"/>
      <c r="W973" s="80"/>
      <c r="X973" s="80"/>
      <c r="Y973" s="80"/>
      <c r="Z973" s="80"/>
    </row>
    <row r="974" spans="1:26" ht="15.75" customHeight="1">
      <c r="A974" s="92"/>
      <c r="B974" s="92"/>
      <c r="C974" s="92"/>
      <c r="D974" s="92"/>
      <c r="E974" s="92"/>
      <c r="F974" s="92"/>
      <c r="G974" s="80"/>
      <c r="H974" s="80"/>
      <c r="I974" s="80"/>
      <c r="J974" s="80"/>
      <c r="K974" s="80"/>
      <c r="L974" s="80"/>
      <c r="M974" s="80"/>
      <c r="N974" s="80"/>
      <c r="O974" s="80"/>
      <c r="P974" s="80"/>
      <c r="Q974" s="80"/>
      <c r="R974" s="80"/>
      <c r="S974" s="80"/>
      <c r="T974" s="80"/>
      <c r="U974" s="80"/>
      <c r="V974" s="80"/>
      <c r="W974" s="80"/>
      <c r="X974" s="80"/>
      <c r="Y974" s="80"/>
      <c r="Z974" s="80"/>
    </row>
    <row r="975" spans="1:26" ht="15.75" customHeight="1">
      <c r="A975" s="92"/>
      <c r="B975" s="92"/>
      <c r="C975" s="92"/>
      <c r="D975" s="92"/>
      <c r="E975" s="92"/>
      <c r="F975" s="92"/>
      <c r="G975" s="80"/>
      <c r="H975" s="80"/>
      <c r="I975" s="80"/>
      <c r="J975" s="80"/>
      <c r="K975" s="80"/>
      <c r="L975" s="80"/>
      <c r="M975" s="80"/>
      <c r="N975" s="80"/>
      <c r="O975" s="80"/>
      <c r="P975" s="80"/>
      <c r="Q975" s="80"/>
      <c r="R975" s="80"/>
      <c r="S975" s="80"/>
      <c r="T975" s="80"/>
      <c r="U975" s="80"/>
      <c r="V975" s="80"/>
      <c r="W975" s="80"/>
      <c r="X975" s="80"/>
      <c r="Y975" s="80"/>
      <c r="Z975" s="80"/>
    </row>
    <row r="976" spans="1:26" ht="15.75" customHeight="1">
      <c r="A976" s="92"/>
      <c r="B976" s="92"/>
      <c r="C976" s="92"/>
      <c r="D976" s="92"/>
      <c r="E976" s="92"/>
      <c r="F976" s="92"/>
      <c r="G976" s="80"/>
      <c r="H976" s="80"/>
      <c r="I976" s="80"/>
      <c r="J976" s="80"/>
      <c r="K976" s="80"/>
      <c r="L976" s="80"/>
      <c r="M976" s="80"/>
      <c r="N976" s="80"/>
      <c r="O976" s="80"/>
      <c r="P976" s="80"/>
      <c r="Q976" s="80"/>
      <c r="R976" s="80"/>
      <c r="S976" s="80"/>
      <c r="T976" s="80"/>
      <c r="U976" s="80"/>
      <c r="V976" s="80"/>
      <c r="W976" s="80"/>
      <c r="X976" s="80"/>
      <c r="Y976" s="80"/>
      <c r="Z976" s="80"/>
    </row>
    <row r="977" spans="1:26" ht="15.75" customHeight="1">
      <c r="A977" s="92"/>
      <c r="B977" s="92"/>
      <c r="C977" s="92"/>
      <c r="D977" s="92"/>
      <c r="E977" s="92"/>
      <c r="F977" s="92"/>
      <c r="G977" s="80"/>
      <c r="H977" s="80"/>
      <c r="I977" s="80"/>
      <c r="J977" s="80"/>
      <c r="K977" s="80"/>
      <c r="L977" s="80"/>
      <c r="M977" s="80"/>
      <c r="N977" s="80"/>
      <c r="O977" s="80"/>
      <c r="P977" s="80"/>
      <c r="Q977" s="80"/>
      <c r="R977" s="80"/>
      <c r="S977" s="80"/>
      <c r="T977" s="80"/>
      <c r="U977" s="80"/>
      <c r="V977" s="80"/>
      <c r="W977" s="80"/>
      <c r="X977" s="80"/>
      <c r="Y977" s="80"/>
      <c r="Z977" s="80"/>
    </row>
    <row r="978" spans="1:26" ht="15.75" customHeight="1">
      <c r="A978" s="92"/>
      <c r="B978" s="92"/>
      <c r="C978" s="92"/>
      <c r="D978" s="92"/>
      <c r="E978" s="92"/>
      <c r="F978" s="92"/>
      <c r="G978" s="80"/>
      <c r="H978" s="80"/>
      <c r="I978" s="80"/>
      <c r="J978" s="80"/>
      <c r="K978" s="80"/>
      <c r="L978" s="80"/>
      <c r="M978" s="80"/>
      <c r="N978" s="80"/>
      <c r="O978" s="80"/>
      <c r="P978" s="80"/>
      <c r="Q978" s="80"/>
      <c r="R978" s="80"/>
      <c r="S978" s="80"/>
      <c r="T978" s="80"/>
      <c r="U978" s="80"/>
      <c r="V978" s="80"/>
      <c r="W978" s="80"/>
      <c r="X978" s="80"/>
      <c r="Y978" s="80"/>
      <c r="Z978" s="80"/>
    </row>
    <row r="979" spans="1:26" ht="15.75" customHeight="1">
      <c r="A979" s="92"/>
      <c r="B979" s="92"/>
      <c r="C979" s="92"/>
      <c r="D979" s="92"/>
      <c r="E979" s="92"/>
      <c r="F979" s="92"/>
      <c r="G979" s="80"/>
      <c r="H979" s="80"/>
      <c r="I979" s="80"/>
      <c r="J979" s="80"/>
      <c r="K979" s="80"/>
      <c r="L979" s="80"/>
      <c r="M979" s="80"/>
      <c r="N979" s="80"/>
      <c r="O979" s="80"/>
      <c r="P979" s="80"/>
      <c r="Q979" s="80"/>
      <c r="R979" s="80"/>
      <c r="S979" s="80"/>
      <c r="T979" s="80"/>
      <c r="U979" s="80"/>
      <c r="V979" s="80"/>
      <c r="W979" s="80"/>
      <c r="X979" s="80"/>
      <c r="Y979" s="80"/>
      <c r="Z979" s="80"/>
    </row>
    <row r="980" spans="1:26" ht="15.75" customHeight="1">
      <c r="A980" s="92"/>
      <c r="B980" s="92"/>
      <c r="C980" s="92"/>
      <c r="D980" s="92"/>
      <c r="E980" s="92"/>
      <c r="F980" s="92"/>
      <c r="G980" s="80"/>
      <c r="H980" s="80"/>
      <c r="I980" s="80"/>
      <c r="J980" s="80"/>
      <c r="K980" s="80"/>
      <c r="L980" s="80"/>
      <c r="M980" s="80"/>
      <c r="N980" s="80"/>
      <c r="O980" s="80"/>
      <c r="P980" s="80"/>
      <c r="Q980" s="80"/>
      <c r="R980" s="80"/>
      <c r="S980" s="80"/>
      <c r="T980" s="80"/>
      <c r="U980" s="80"/>
      <c r="V980" s="80"/>
      <c r="W980" s="80"/>
      <c r="X980" s="80"/>
      <c r="Y980" s="80"/>
      <c r="Z980" s="80"/>
    </row>
    <row r="981" spans="1:26" ht="15.75" customHeight="1">
      <c r="A981" s="92"/>
      <c r="B981" s="92"/>
      <c r="C981" s="92"/>
      <c r="D981" s="92"/>
      <c r="E981" s="92"/>
      <c r="F981" s="92"/>
      <c r="G981" s="80"/>
      <c r="H981" s="80"/>
      <c r="I981" s="80"/>
      <c r="J981" s="80"/>
      <c r="K981" s="80"/>
      <c r="L981" s="80"/>
      <c r="M981" s="80"/>
      <c r="N981" s="80"/>
      <c r="O981" s="80"/>
      <c r="P981" s="80"/>
      <c r="Q981" s="80"/>
      <c r="R981" s="80"/>
      <c r="S981" s="80"/>
      <c r="T981" s="80"/>
      <c r="U981" s="80"/>
      <c r="V981" s="80"/>
      <c r="W981" s="80"/>
      <c r="X981" s="80"/>
      <c r="Y981" s="80"/>
      <c r="Z981" s="80"/>
    </row>
    <row r="982" spans="1:26" ht="15.75" customHeight="1">
      <c r="A982" s="92"/>
      <c r="B982" s="92"/>
      <c r="C982" s="92"/>
      <c r="D982" s="92"/>
      <c r="E982" s="92"/>
      <c r="F982" s="92"/>
      <c r="G982" s="80"/>
      <c r="H982" s="80"/>
      <c r="I982" s="80"/>
      <c r="J982" s="80"/>
      <c r="K982" s="80"/>
      <c r="L982" s="80"/>
      <c r="M982" s="80"/>
      <c r="N982" s="80"/>
      <c r="O982" s="80"/>
      <c r="P982" s="80"/>
      <c r="Q982" s="80"/>
      <c r="R982" s="80"/>
      <c r="S982" s="80"/>
      <c r="T982" s="80"/>
      <c r="U982" s="80"/>
      <c r="V982" s="80"/>
      <c r="W982" s="80"/>
      <c r="X982" s="80"/>
      <c r="Y982" s="80"/>
      <c r="Z982" s="80"/>
    </row>
    <row r="983" spans="1:26" ht="15.75" customHeight="1">
      <c r="A983" s="92"/>
      <c r="B983" s="92"/>
      <c r="C983" s="92"/>
      <c r="D983" s="92"/>
      <c r="E983" s="92"/>
      <c r="F983" s="92"/>
      <c r="G983" s="80"/>
      <c r="H983" s="80"/>
      <c r="I983" s="80"/>
      <c r="J983" s="80"/>
      <c r="K983" s="80"/>
      <c r="L983" s="80"/>
      <c r="M983" s="80"/>
      <c r="N983" s="80"/>
      <c r="O983" s="80"/>
      <c r="P983" s="80"/>
      <c r="Q983" s="80"/>
      <c r="R983" s="80"/>
      <c r="S983" s="80"/>
      <c r="T983" s="80"/>
      <c r="U983" s="80"/>
      <c r="V983" s="80"/>
      <c r="W983" s="80"/>
      <c r="X983" s="80"/>
      <c r="Y983" s="80"/>
      <c r="Z983" s="80"/>
    </row>
    <row r="984" spans="1:26" ht="15.75" customHeight="1">
      <c r="A984" s="92"/>
      <c r="B984" s="92"/>
      <c r="C984" s="92"/>
      <c r="D984" s="92"/>
      <c r="E984" s="92"/>
      <c r="F984" s="92"/>
      <c r="G984" s="80"/>
      <c r="H984" s="80"/>
      <c r="I984" s="80"/>
      <c r="J984" s="80"/>
      <c r="K984" s="80"/>
      <c r="L984" s="80"/>
      <c r="M984" s="80"/>
      <c r="N984" s="80"/>
      <c r="O984" s="80"/>
      <c r="P984" s="80"/>
      <c r="Q984" s="80"/>
      <c r="R984" s="80"/>
      <c r="S984" s="80"/>
      <c r="T984" s="80"/>
      <c r="U984" s="80"/>
      <c r="V984" s="80"/>
      <c r="W984" s="80"/>
      <c r="X984" s="80"/>
      <c r="Y984" s="80"/>
      <c r="Z984" s="80"/>
    </row>
    <row r="985" spans="1:26" ht="15.75" customHeight="1">
      <c r="A985" s="92"/>
      <c r="B985" s="92"/>
      <c r="C985" s="92"/>
      <c r="D985" s="92"/>
      <c r="E985" s="92"/>
      <c r="F985" s="92"/>
      <c r="G985" s="80"/>
      <c r="H985" s="80"/>
      <c r="I985" s="80"/>
      <c r="J985" s="80"/>
      <c r="K985" s="80"/>
      <c r="L985" s="80"/>
      <c r="M985" s="80"/>
      <c r="N985" s="80"/>
      <c r="O985" s="80"/>
      <c r="P985" s="80"/>
      <c r="Q985" s="80"/>
      <c r="R985" s="80"/>
      <c r="S985" s="80"/>
      <c r="T985" s="80"/>
      <c r="U985" s="80"/>
      <c r="V985" s="80"/>
      <c r="W985" s="80"/>
      <c r="X985" s="80"/>
      <c r="Y985" s="80"/>
      <c r="Z985" s="80"/>
    </row>
    <row r="986" spans="1:26" ht="15.75" customHeight="1">
      <c r="A986" s="92"/>
      <c r="B986" s="92"/>
      <c r="C986" s="92"/>
      <c r="D986" s="92"/>
      <c r="E986" s="92"/>
      <c r="F986" s="92"/>
      <c r="G986" s="80"/>
      <c r="H986" s="80"/>
      <c r="I986" s="80"/>
      <c r="J986" s="80"/>
      <c r="K986" s="80"/>
      <c r="L986" s="80"/>
      <c r="M986" s="80"/>
      <c r="N986" s="80"/>
      <c r="O986" s="80"/>
      <c r="P986" s="80"/>
      <c r="Q986" s="80"/>
      <c r="R986" s="80"/>
      <c r="S986" s="80"/>
      <c r="T986" s="80"/>
      <c r="U986" s="80"/>
      <c r="V986" s="80"/>
      <c r="W986" s="80"/>
      <c r="X986" s="80"/>
      <c r="Y986" s="80"/>
      <c r="Z986" s="80"/>
    </row>
    <row r="987" spans="1:26" ht="15.75" customHeight="1">
      <c r="A987" s="92"/>
      <c r="B987" s="92"/>
      <c r="C987" s="92"/>
      <c r="D987" s="92"/>
      <c r="E987" s="92"/>
      <c r="F987" s="92"/>
      <c r="G987" s="80"/>
      <c r="H987" s="80"/>
      <c r="I987" s="80"/>
      <c r="J987" s="80"/>
      <c r="K987" s="80"/>
      <c r="L987" s="80"/>
      <c r="M987" s="80"/>
      <c r="N987" s="80"/>
      <c r="O987" s="80"/>
      <c r="P987" s="80"/>
      <c r="Q987" s="80"/>
      <c r="R987" s="80"/>
      <c r="S987" s="80"/>
      <c r="T987" s="80"/>
      <c r="U987" s="80"/>
      <c r="V987" s="80"/>
      <c r="W987" s="80"/>
      <c r="X987" s="80"/>
      <c r="Y987" s="80"/>
      <c r="Z987" s="80"/>
    </row>
    <row r="988" spans="1:26" ht="15.75" customHeight="1">
      <c r="A988" s="92"/>
      <c r="B988" s="92"/>
      <c r="C988" s="92"/>
      <c r="D988" s="92"/>
      <c r="E988" s="92"/>
      <c r="F988" s="92"/>
      <c r="G988" s="80"/>
      <c r="H988" s="80"/>
      <c r="I988" s="80"/>
      <c r="J988" s="80"/>
      <c r="K988" s="80"/>
      <c r="L988" s="80"/>
      <c r="M988" s="80"/>
      <c r="N988" s="80"/>
      <c r="O988" s="80"/>
      <c r="P988" s="80"/>
      <c r="Q988" s="80"/>
      <c r="R988" s="80"/>
      <c r="S988" s="80"/>
      <c r="T988" s="80"/>
      <c r="U988" s="80"/>
      <c r="V988" s="80"/>
      <c r="W988" s="80"/>
      <c r="X988" s="80"/>
      <c r="Y988" s="80"/>
      <c r="Z988" s="80"/>
    </row>
    <row r="989" spans="1:26" ht="15.75" customHeight="1">
      <c r="A989" s="92"/>
      <c r="B989" s="92"/>
      <c r="C989" s="92"/>
      <c r="D989" s="92"/>
      <c r="E989" s="92"/>
      <c r="F989" s="92"/>
      <c r="G989" s="80"/>
      <c r="H989" s="80"/>
      <c r="I989" s="80"/>
      <c r="J989" s="80"/>
      <c r="K989" s="80"/>
      <c r="L989" s="80"/>
      <c r="M989" s="80"/>
      <c r="N989" s="80"/>
      <c r="O989" s="80"/>
      <c r="P989" s="80"/>
      <c r="Q989" s="80"/>
      <c r="R989" s="80"/>
      <c r="S989" s="80"/>
      <c r="T989" s="80"/>
      <c r="U989" s="80"/>
      <c r="V989" s="80"/>
      <c r="W989" s="80"/>
      <c r="X989" s="80"/>
      <c r="Y989" s="80"/>
      <c r="Z989" s="80"/>
    </row>
    <row r="990" spans="1:26" ht="15.75" customHeight="1">
      <c r="A990" s="92"/>
      <c r="B990" s="92"/>
      <c r="C990" s="92"/>
      <c r="D990" s="92"/>
      <c r="E990" s="92"/>
      <c r="F990" s="92"/>
      <c r="G990" s="80"/>
      <c r="H990" s="80"/>
      <c r="I990" s="80"/>
      <c r="J990" s="80"/>
      <c r="K990" s="80"/>
      <c r="L990" s="80"/>
      <c r="M990" s="80"/>
      <c r="N990" s="80"/>
      <c r="O990" s="80"/>
      <c r="P990" s="80"/>
      <c r="Q990" s="80"/>
      <c r="R990" s="80"/>
      <c r="S990" s="80"/>
      <c r="T990" s="80"/>
      <c r="U990" s="80"/>
      <c r="V990" s="80"/>
      <c r="W990" s="80"/>
      <c r="X990" s="80"/>
      <c r="Y990" s="80"/>
      <c r="Z990" s="80"/>
    </row>
    <row r="991" spans="1:26" ht="15.75" customHeight="1">
      <c r="A991" s="92"/>
      <c r="B991" s="92"/>
      <c r="C991" s="92"/>
      <c r="D991" s="92"/>
      <c r="E991" s="92"/>
      <c r="F991" s="92"/>
      <c r="G991" s="80"/>
      <c r="H991" s="80"/>
      <c r="I991" s="80"/>
      <c r="J991" s="80"/>
      <c r="K991" s="80"/>
      <c r="L991" s="80"/>
      <c r="M991" s="80"/>
      <c r="N991" s="80"/>
      <c r="O991" s="80"/>
      <c r="P991" s="80"/>
      <c r="Q991" s="80"/>
      <c r="R991" s="80"/>
      <c r="S991" s="80"/>
      <c r="T991" s="80"/>
      <c r="U991" s="80"/>
      <c r="V991" s="80"/>
      <c r="W991" s="80"/>
      <c r="X991" s="80"/>
      <c r="Y991" s="80"/>
      <c r="Z991" s="80"/>
    </row>
    <row r="992" spans="1:26" ht="15.75" customHeight="1">
      <c r="A992" s="92"/>
      <c r="B992" s="92"/>
      <c r="C992" s="92"/>
      <c r="D992" s="92"/>
      <c r="E992" s="92"/>
      <c r="F992" s="92"/>
      <c r="G992" s="80"/>
      <c r="H992" s="80"/>
      <c r="I992" s="80"/>
      <c r="J992" s="80"/>
      <c r="K992" s="80"/>
      <c r="L992" s="80"/>
      <c r="M992" s="80"/>
      <c r="N992" s="80"/>
      <c r="O992" s="80"/>
      <c r="P992" s="80"/>
      <c r="Q992" s="80"/>
      <c r="R992" s="80"/>
      <c r="S992" s="80"/>
      <c r="T992" s="80"/>
      <c r="U992" s="80"/>
      <c r="V992" s="80"/>
      <c r="W992" s="80"/>
      <c r="X992" s="80"/>
      <c r="Y992" s="80"/>
      <c r="Z992" s="80"/>
    </row>
    <row r="993" spans="1:26" ht="15.75" customHeight="1">
      <c r="A993" s="92"/>
      <c r="B993" s="92"/>
      <c r="C993" s="92"/>
      <c r="D993" s="92"/>
      <c r="E993" s="92"/>
      <c r="F993" s="92"/>
      <c r="G993" s="80"/>
      <c r="H993" s="80"/>
      <c r="I993" s="80"/>
      <c r="J993" s="80"/>
      <c r="K993" s="80"/>
      <c r="L993" s="80"/>
      <c r="M993" s="80"/>
      <c r="N993" s="80"/>
      <c r="O993" s="80"/>
      <c r="P993" s="80"/>
      <c r="Q993" s="80"/>
      <c r="R993" s="80"/>
      <c r="S993" s="80"/>
      <c r="T993" s="80"/>
      <c r="U993" s="80"/>
      <c r="V993" s="80"/>
      <c r="W993" s="80"/>
      <c r="X993" s="80"/>
      <c r="Y993" s="80"/>
      <c r="Z993" s="80"/>
    </row>
    <row r="994" spans="1:26" ht="15.75" customHeight="1">
      <c r="A994" s="92"/>
      <c r="B994" s="92"/>
      <c r="C994" s="92"/>
      <c r="D994" s="92"/>
      <c r="E994" s="92"/>
      <c r="F994" s="92"/>
      <c r="G994" s="80"/>
      <c r="H994" s="80"/>
      <c r="I994" s="80"/>
      <c r="J994" s="80"/>
      <c r="K994" s="80"/>
      <c r="L994" s="80"/>
      <c r="M994" s="80"/>
      <c r="N994" s="80"/>
      <c r="O994" s="80"/>
      <c r="P994" s="80"/>
      <c r="Q994" s="80"/>
      <c r="R994" s="80"/>
      <c r="S994" s="80"/>
      <c r="T994" s="80"/>
      <c r="U994" s="80"/>
      <c r="V994" s="80"/>
      <c r="W994" s="80"/>
      <c r="X994" s="80"/>
      <c r="Y994" s="80"/>
      <c r="Z994" s="80"/>
    </row>
    <row r="995" spans="1:26" ht="15.75" customHeight="1">
      <c r="A995" s="92"/>
      <c r="B995" s="92"/>
      <c r="C995" s="92"/>
      <c r="D995" s="92"/>
      <c r="E995" s="92"/>
      <c r="F995" s="92"/>
      <c r="G995" s="80"/>
      <c r="H995" s="80"/>
      <c r="I995" s="80"/>
      <c r="J995" s="80"/>
      <c r="K995" s="80"/>
      <c r="L995" s="80"/>
      <c r="M995" s="80"/>
      <c r="N995" s="80"/>
      <c r="O995" s="80"/>
      <c r="P995" s="80"/>
      <c r="Q995" s="80"/>
      <c r="R995" s="80"/>
      <c r="S995" s="80"/>
      <c r="T995" s="80"/>
      <c r="U995" s="80"/>
      <c r="V995" s="80"/>
      <c r="W995" s="80"/>
      <c r="X995" s="80"/>
      <c r="Y995" s="80"/>
      <c r="Z995" s="80"/>
    </row>
    <row r="996" spans="1:26" ht="15.75" customHeight="1">
      <c r="A996" s="92"/>
      <c r="B996" s="92"/>
      <c r="C996" s="92"/>
      <c r="D996" s="92"/>
      <c r="E996" s="92"/>
      <c r="F996" s="92"/>
      <c r="G996" s="80"/>
      <c r="H996" s="80"/>
      <c r="I996" s="80"/>
      <c r="J996" s="80"/>
      <c r="K996" s="80"/>
      <c r="L996" s="80"/>
      <c r="M996" s="80"/>
      <c r="N996" s="80"/>
      <c r="O996" s="80"/>
      <c r="P996" s="80"/>
      <c r="Q996" s="80"/>
      <c r="R996" s="80"/>
      <c r="S996" s="80"/>
      <c r="T996" s="80"/>
      <c r="U996" s="80"/>
      <c r="V996" s="80"/>
      <c r="W996" s="80"/>
      <c r="X996" s="80"/>
      <c r="Y996" s="80"/>
      <c r="Z996" s="80"/>
    </row>
    <row r="997" spans="1:26" ht="15.75" customHeight="1">
      <c r="A997" s="92"/>
      <c r="B997" s="92"/>
      <c r="C997" s="92"/>
      <c r="D997" s="92"/>
      <c r="E997" s="92"/>
      <c r="F997" s="92"/>
      <c r="G997" s="80"/>
      <c r="H997" s="80"/>
      <c r="I997" s="80"/>
      <c r="J997" s="80"/>
      <c r="K997" s="80"/>
      <c r="L997" s="80"/>
      <c r="M997" s="80"/>
      <c r="N997" s="80"/>
      <c r="O997" s="80"/>
      <c r="P997" s="80"/>
      <c r="Q997" s="80"/>
      <c r="R997" s="80"/>
      <c r="S997" s="80"/>
      <c r="T997" s="80"/>
      <c r="U997" s="80"/>
      <c r="V997" s="80"/>
      <c r="W997" s="80"/>
      <c r="X997" s="80"/>
      <c r="Y997" s="80"/>
      <c r="Z997" s="80"/>
    </row>
  </sheetData>
  <mergeCells count="44">
    <mergeCell ref="A75:F75"/>
    <mergeCell ref="A76:F76"/>
    <mergeCell ref="A69:F69"/>
    <mergeCell ref="A70:F70"/>
    <mergeCell ref="A71:F71"/>
    <mergeCell ref="A72:F72"/>
    <mergeCell ref="A73:F73"/>
    <mergeCell ref="A74:F74"/>
    <mergeCell ref="A68:F68"/>
    <mergeCell ref="A50:F50"/>
    <mergeCell ref="A52:F52"/>
    <mergeCell ref="A54:F54"/>
    <mergeCell ref="A56:F56"/>
    <mergeCell ref="A58:F58"/>
    <mergeCell ref="A60:F60"/>
    <mergeCell ref="A62:F62"/>
    <mergeCell ref="A64:F64"/>
    <mergeCell ref="A65:F65"/>
    <mergeCell ref="A66:F66"/>
    <mergeCell ref="A67:F67"/>
    <mergeCell ref="A48:F48"/>
    <mergeCell ref="A26:F26"/>
    <mergeCell ref="A28:F28"/>
    <mergeCell ref="A30:F30"/>
    <mergeCell ref="A32:F32"/>
    <mergeCell ref="A34:F34"/>
    <mergeCell ref="A36:F36"/>
    <mergeCell ref="A38:F38"/>
    <mergeCell ref="A40:F40"/>
    <mergeCell ref="A42:F42"/>
    <mergeCell ref="A44:F44"/>
    <mergeCell ref="A46:F46"/>
    <mergeCell ref="A24:F24"/>
    <mergeCell ref="A1:F1"/>
    <mergeCell ref="A2:F2"/>
    <mergeCell ref="A6:F6"/>
    <mergeCell ref="A8:F8"/>
    <mergeCell ref="A10:F10"/>
    <mergeCell ref="A12:F12"/>
    <mergeCell ref="A14:F14"/>
    <mergeCell ref="A16:F16"/>
    <mergeCell ref="A18:F18"/>
    <mergeCell ref="A20:F20"/>
    <mergeCell ref="A22:F22"/>
  </mergeCell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2</vt:i4>
      </vt:variant>
    </vt:vector>
  </HeadingPairs>
  <TitlesOfParts>
    <vt:vector size="2" baseType="lpstr">
      <vt:lpstr>költségvetés</vt:lpstr>
      <vt:lpstr>ÁLTALÁNOS MEGJEGYZÉSEK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Zih Kata</dc:creator>
  <cp:lastModifiedBy>Marton Tihanyi</cp:lastModifiedBy>
  <cp:lastPrinted>2019-05-23T15:37:38Z</cp:lastPrinted>
  <dcterms:created xsi:type="dcterms:W3CDTF">2019-05-23T14:25:28Z</dcterms:created>
  <dcterms:modified xsi:type="dcterms:W3CDTF">2021-02-16T09:36:59Z</dcterms:modified>
</cp:coreProperties>
</file>