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C:\Users\TihanyiMar\Desktop\"/>
    </mc:Choice>
  </mc:AlternateContent>
  <xr:revisionPtr revIDLastSave="0" documentId="13_ncr:1_{14EC2751-2F5A-4ED0-BFCE-3CE783123BFE}" xr6:coauthVersionLast="45" xr6:coauthVersionMax="45" xr10:uidLastSave="{00000000-0000-0000-0000-000000000000}"/>
  <bookViews>
    <workbookView xWindow="28680" yWindow="-120" windowWidth="29040" windowHeight="15840" tabRatio="988" xr2:uid="{00000000-000D-0000-FFFF-FFFF00000000}"/>
  </bookViews>
  <sheets>
    <sheet name="Főösszesítő" sheetId="1" r:id="rId1"/>
    <sheet name="1_Felvonulás" sheetId="80" r:id="rId2"/>
    <sheet name="2.1_Földmunkák" sheetId="134" r:id="rId3"/>
    <sheet name="2.2_Vízellátás " sheetId="136" r:id="rId4"/>
    <sheet name="2.3_Csatornázás " sheetId="137" r:id="rId5"/>
    <sheet name="2.4_Esővíz elvezetés " sheetId="131" r:id="rId6"/>
    <sheet name="2.5_Elektr_villámvédelem" sheetId="132" r:id="rId7"/>
    <sheet name="3_Alapozás" sheetId="124" r:id="rId8"/>
    <sheet name="4_Padló" sheetId="125" r:id="rId9"/>
    <sheet name="5_Szerkezet építés" sheetId="63" r:id="rId10"/>
    <sheet name="6_18_ÉP_összesítők_egyben" sheetId="100" r:id="rId11"/>
    <sheet name="ÉP_Csarnok" sheetId="78" r:id="rId12"/>
    <sheet name="ÉP_Verwaltung" sheetId="83" r:id="rId13"/>
    <sheet name="ÉP_EWM Theke" sheetId="81" r:id="rId14"/>
    <sheet name="ÉP_Porta" sheetId="82" r:id="rId15"/>
    <sheet name="ÉP_Sprinkler_Trafó" sheetId="84" r:id="rId16"/>
    <sheet name="ÉP_konszignáció" sheetId="88" r:id="rId17"/>
    <sheet name="19_Lift" sheetId="79" r:id="rId18"/>
    <sheet name="20_Kertészet" sheetId="92" r:id="rId19"/>
    <sheet name="21_22_Gépészeti Főösszesítő" sheetId="105" r:id="rId20"/>
    <sheet name="21_1_Külső közmű_Csat" sheetId="107" r:id="rId21"/>
    <sheet name="21_2_Külső közmű_V-G" sheetId="108" r:id="rId22"/>
    <sheet name="21_3_Külső közmű esővíz" sheetId="119" r:id="rId23"/>
    <sheet name="22_1_Víz-Csat (belső)" sheetId="109" r:id="rId24"/>
    <sheet name="22_2_Gázellátás" sheetId="110" r:id="rId25"/>
    <sheet name="22_3_Fűtési rendszer" sheetId="111" r:id="rId26"/>
    <sheet name="22_4_Hűtési rendszer" sheetId="112" r:id="rId27"/>
    <sheet name="22_5_Légtechnika" sheetId="113" r:id="rId28"/>
    <sheet name="22_6_Tüzivíz" sheetId="114" r:id="rId29"/>
    <sheet name="22_7_Sprinkler épület" sheetId="115" r:id="rId30"/>
    <sheet name="22_8_Portaépület" sheetId="116" r:id="rId31"/>
    <sheet name="23_Hő- és füstelvezetés" sheetId="117" r:id="rId32"/>
    <sheet name="24_Sprinkler Főösszesítő" sheetId="101" r:id="rId33"/>
    <sheet name="24_1_Sprinkler" sheetId="102" r:id="rId34"/>
    <sheet name="24_2_Gázzaloltó" sheetId="103" r:id="rId35"/>
    <sheet name="25_Út" sheetId="104" r:id="rId36"/>
    <sheet name="26_Töltőállomás Főösszesítő " sheetId="120" r:id="rId37"/>
    <sheet name="26_1_Töltőállomás_technológia" sheetId="121" r:id="rId38"/>
    <sheet name="26_2_Töltőállomás_alapozás" sheetId="122" r:id="rId39"/>
    <sheet name="26_3_Töltőállomás_elektromos" sheetId="123" r:id="rId40"/>
    <sheet name="27_Elektromos főösszesítő" sheetId="139" r:id="rId41"/>
    <sheet name="27_1_Erősáram" sheetId="140" r:id="rId42"/>
    <sheet name="27_2_Villámvédelem" sheetId="141" r:id="rId43"/>
    <sheet name="27_3_Potenciálkiegyenlítés" sheetId="142" r:id="rId44"/>
    <sheet name="27_4_Hő-és füstelvezetés" sheetId="143" r:id="rId45"/>
    <sheet name="27_5_Beléptető" sheetId="144" r:id="rId46"/>
    <sheet name="27_5_Betörésjelző" sheetId="145" r:id="rId47"/>
    <sheet name="27_5_Gázérzékelő" sheetId="146" r:id="rId48"/>
    <sheet name="27_5_Hangrendszer" sheetId="147" r:id="rId49"/>
    <sheet name="27_5_Kaputelefon" sheetId="148" r:id="rId50"/>
    <sheet name="27_5_Strukturált" sheetId="149" r:id="rId51"/>
    <sheet name="27_5_Video" sheetId="150" r:id="rId52"/>
    <sheet name="27_6_Tűzjelző" sheetId="152" r:id="rId53"/>
    <sheet name="27_7_MSR" sheetId="153" r:id="rId54"/>
    <sheet name="28_Egyéb" sheetId="138" r:id="rId55"/>
    <sheet name="Általános" sheetId="106" r:id="rId56"/>
  </sheets>
  <externalReferences>
    <externalReference r:id="rId57"/>
  </externalReferences>
  <definedNames>
    <definedName name="Felvonó_01" localSheetId="17">'19_Lift'!$C$52</definedName>
    <definedName name="Munkanem_12" localSheetId="1">'1_Felvonulás'!$C$52</definedName>
    <definedName name="Munkanem_15" localSheetId="7">'3_Alapozás'!$C$58</definedName>
    <definedName name="Munkanem_15" localSheetId="8">'4_Padló'!$C$56</definedName>
    <definedName name="Munkanem_15" localSheetId="11">ÉP_Csarnok!$C$58</definedName>
    <definedName name="Munkanem_15" localSheetId="13">'ÉP_EWM Theke'!$C$62</definedName>
    <definedName name="Munkanem_15" localSheetId="14">ÉP_Porta!$C$62</definedName>
    <definedName name="Munkanem_15" localSheetId="15">ÉP_Sprinkler_Trafó!$C$57</definedName>
    <definedName name="Munkanem_15" localSheetId="12">ÉP_Verwaltung!$C$63</definedName>
    <definedName name="Munkanem_21" localSheetId="2">'2.1_Földmunkák'!$C$54</definedName>
    <definedName name="Munkanem_21" localSheetId="8">'4_Padló'!$C$62</definedName>
    <definedName name="Munkanem_21" localSheetId="13">'ÉP_EWM Theke'!$C$74</definedName>
    <definedName name="Munkanem_22" localSheetId="2">'2.1_Földmunkák'!$C$78</definedName>
    <definedName name="Munkanem_23" localSheetId="7">'3_Alapozás'!$C$86</definedName>
    <definedName name="Munkanem_23" localSheetId="9">'5_Szerkezet építés'!$C$55</definedName>
    <definedName name="Munkanem_31" localSheetId="7">'3_Alapozás'!$C$108</definedName>
    <definedName name="Munkanem_31" localSheetId="8">'4_Padló'!$C$76</definedName>
    <definedName name="Munkanem_31" localSheetId="9">'5_Szerkezet építés'!$C$63</definedName>
    <definedName name="Munkanem_31" localSheetId="13">'ÉP_EWM Theke'!$C$80</definedName>
    <definedName name="Munkanem_31" localSheetId="14">ÉP_Porta!$C$68</definedName>
    <definedName name="Munkanem_31" localSheetId="15">ÉP_Sprinkler_Trafó!$C$67</definedName>
    <definedName name="Munkanem_31" localSheetId="12">ÉP_Verwaltung!$C$71</definedName>
    <definedName name="Munkanem_32" localSheetId="7">'3_Alapozás'!$C$126</definedName>
    <definedName name="Munkanem_32" localSheetId="9">'5_Szerkezet építés'!$C$97</definedName>
    <definedName name="Munkanem_32" localSheetId="13">'ÉP_EWM Theke'!$C$90</definedName>
    <definedName name="Munkanem_32" localSheetId="14">ÉP_Porta!$C$74</definedName>
    <definedName name="Munkanem_33" localSheetId="13">'ÉP_EWM Theke'!$C$96</definedName>
    <definedName name="Munkanem_33" localSheetId="14">ÉP_Porta!$C$82</definedName>
    <definedName name="Munkanem_33" localSheetId="12">ÉP_Verwaltung!$C$77</definedName>
    <definedName name="Munkanem_34" localSheetId="9">'5_Szerkezet építés'!$C$633</definedName>
    <definedName name="Munkanem_34" localSheetId="11">ÉP_Csarnok!$C$66</definedName>
    <definedName name="Munkanem_34" localSheetId="14">ÉP_Porta!$C$88</definedName>
    <definedName name="Munkanem_35" localSheetId="11">ÉP_Csarnok!#REF!</definedName>
    <definedName name="Munkanem_35" localSheetId="13">'ÉP_EWM Theke'!#REF!</definedName>
    <definedName name="Munkanem_35" localSheetId="14">ÉP_Porta!#REF!</definedName>
    <definedName name="Munkanem_35" localSheetId="15">ÉP_Sprinkler_Trafó!#REF!</definedName>
    <definedName name="Munkanem_36" localSheetId="13">'ÉP_EWM Theke'!$C$102</definedName>
    <definedName name="Munkanem_36" localSheetId="14">ÉP_Porta!$C$96</definedName>
    <definedName name="Munkanem_36" localSheetId="15">ÉP_Sprinkler_Trafó!$C$75</definedName>
    <definedName name="Munkanem_36" localSheetId="12">ÉP_Verwaltung!$C$83</definedName>
    <definedName name="Munkanem_39" localSheetId="11">ÉP_Csarnok!$C$142</definedName>
    <definedName name="Munkanem_39" localSheetId="13">'ÉP_EWM Theke'!$C$116</definedName>
    <definedName name="Munkanem_39" localSheetId="14">ÉP_Porta!$C$102</definedName>
    <definedName name="Munkanem_39" localSheetId="12">ÉP_Verwaltung!$C$95</definedName>
    <definedName name="Munkanem_42" localSheetId="8">'4_Padló'!$C$100</definedName>
    <definedName name="Munkanem_42" localSheetId="11">ÉP_Csarnok!$C$186</definedName>
    <definedName name="Munkanem_42" localSheetId="13">'ÉP_EWM Theke'!$C$170</definedName>
    <definedName name="Munkanem_42" localSheetId="14">ÉP_Porta!$C$116</definedName>
    <definedName name="Munkanem_42" localSheetId="12">ÉP_Verwaltung!$C$169</definedName>
    <definedName name="Munkanem_43" localSheetId="11">ÉP_Csarnok!$C$236</definedName>
    <definedName name="Munkanem_43" localSheetId="13">'ÉP_EWM Theke'!$C$200</definedName>
    <definedName name="Munkanem_43" localSheetId="14">ÉP_Porta!$C$136</definedName>
    <definedName name="Munkanem_43" localSheetId="15">ÉP_Sprinkler_Trafó!$C$85</definedName>
    <definedName name="Munkanem_43" localSheetId="12">ÉP_Verwaltung!$C$211</definedName>
    <definedName name="Munkanem_45" localSheetId="2">'2.1_Földmunkák'!$C$90</definedName>
    <definedName name="Munkanem_47" localSheetId="11">ÉP_Csarnok!$C$250</definedName>
    <definedName name="Munkanem_47" localSheetId="13">'ÉP_EWM Theke'!$C$206</definedName>
    <definedName name="Munkanem_47" localSheetId="14">ÉP_Porta!$C$152</definedName>
    <definedName name="Munkanem_47" localSheetId="15">ÉP_Sprinkler_Trafó!$C$95</definedName>
    <definedName name="Munkanem_47" localSheetId="12">ÉP_Verwaltung!$C$217</definedName>
    <definedName name="Munkanem_48" localSheetId="7">'3_Alapozás'!$C$152</definedName>
    <definedName name="Munkanem_48" localSheetId="8">'4_Padló'!$C$106</definedName>
    <definedName name="Munkanem_48" localSheetId="11">ÉP_Csarnok!$C$260</definedName>
    <definedName name="Munkanem_48" localSheetId="13">'ÉP_EWM Theke'!$C$222</definedName>
    <definedName name="Munkanem_48" localSheetId="14">ÉP_Porta!$C$170</definedName>
    <definedName name="Munkanem_48" localSheetId="15">ÉP_Sprinkler_Trafó!$C$103</definedName>
    <definedName name="Munkanem_48" localSheetId="12">ÉP_Verwaltung!$C$233</definedName>
    <definedName name="Munkanem_62" localSheetId="12">ÉP_Verwaltung!$C$301</definedName>
    <definedName name="Munkanem_91" localSheetId="12">ÉP_Verwaltung!$C$309</definedName>
    <definedName name="Munkanem_95" localSheetId="12">ÉP_Verwaltung!$C$315</definedName>
    <definedName name="Munkanem01" localSheetId="16">ÉP_konszignáció!$C$61</definedName>
    <definedName name="Munkanem02" localSheetId="18">'20_Kertészet'!$C$52</definedName>
    <definedName name="Munkanem02" localSheetId="16">ÉP_konszignáció!$C$101</definedName>
    <definedName name="Munkanem03" localSheetId="16">ÉP_konszignáció!$C$110</definedName>
    <definedName name="Munkanem04" localSheetId="16">ÉP_konszignáció!$C$128</definedName>
    <definedName name="Munkanem05" localSheetId="16">ÉP_konszignáció!$C$147</definedName>
    <definedName name="Munkanem06" localSheetId="16">ÉP_konszignáció!$C$211</definedName>
    <definedName name="Munkanem07" localSheetId="16">ÉP_konszignáció!$C$243</definedName>
    <definedName name="Munkanem08" localSheetId="16">ÉP_konszignáció!$C$261</definedName>
    <definedName name="Munkanem09" localSheetId="16">ÉP_konszignáció!$C$406</definedName>
    <definedName name="Munkanem10" localSheetId="16">ÉP_konszignáció!$C$437</definedName>
    <definedName name="_xlnm.Print_Titles" localSheetId="55">Általános!$7:$7</definedName>
    <definedName name="_xlnm.Print_Area" localSheetId="1">'1_Felvonulás'!$A$1:$J$129</definedName>
    <definedName name="_xlnm.Print_Area" localSheetId="17">'19_Lift'!$A$1:$J$57</definedName>
    <definedName name="_xlnm.Print_Area" localSheetId="2">'2.1_Földmunkák'!$A$1:$J$95</definedName>
    <definedName name="_xlnm.Print_Area" localSheetId="3">'2.2_Vízellátás '!$A$1:$J$20</definedName>
    <definedName name="_xlnm.Print_Area" localSheetId="4">'2.3_Csatornázás '!$A$1:$J$18</definedName>
    <definedName name="_xlnm.Print_Area" localSheetId="5">'2.4_Esővíz elvezetés '!$A$1:$J$18</definedName>
    <definedName name="_xlnm.Print_Area" localSheetId="6">'2.5_Elektr_villámvédelem'!$A$1:$J$135</definedName>
    <definedName name="_xlnm.Print_Area" localSheetId="18">'20_Kertészet'!$A$1:$J$97</definedName>
    <definedName name="_xlnm.Print_Area" localSheetId="19">'21_22_Gépészeti Főösszesítő'!$A$1:$J$48</definedName>
    <definedName name="_xlnm.Print_Area" localSheetId="31">'23_Hő- és füstelvezetés'!$A$1:$I$12</definedName>
    <definedName name="_xlnm.Print_Area" localSheetId="32">'24_Sprinkler Főösszesítő'!$A$1:$J$63</definedName>
    <definedName name="_xlnm.Print_Area" localSheetId="35">'25_Út'!$A$1:$J$88</definedName>
    <definedName name="_xlnm.Print_Area" localSheetId="36">'26_Töltőállomás Főösszesítő '!$A$1:$J$48</definedName>
    <definedName name="_xlnm.Print_Area" localSheetId="53">'27_7_MSR'!$A$1:$J$366</definedName>
    <definedName name="_xlnm.Print_Area" localSheetId="7">'3_Alapozás'!$A$1:$J$157</definedName>
    <definedName name="_xlnm.Print_Area" localSheetId="8">'4_Padló'!$A$1:$J$115</definedName>
    <definedName name="_xlnm.Print_Area" localSheetId="9">'5_Szerkezet építés'!$A$1:$J$656</definedName>
    <definedName name="_xlnm.Print_Area" localSheetId="10">'6_18_ÉP_összesítők_egyben'!$A$1:$J$126</definedName>
    <definedName name="_xlnm.Print_Area" localSheetId="55">Általános!$A$1:$B$39</definedName>
    <definedName name="_xlnm.Print_Area" localSheetId="11">ÉP_Csarnok!$A$1:$J$311</definedName>
    <definedName name="_xlnm.Print_Area" localSheetId="13">'ÉP_EWM Theke'!$A$1:$J$285</definedName>
    <definedName name="_xlnm.Print_Area" localSheetId="16">ÉP_konszignáció!$A$1:$J$454</definedName>
    <definedName name="_xlnm.Print_Area" localSheetId="14">ÉP_Porta!$A$1:$J$207</definedName>
    <definedName name="_xlnm.Print_Area" localSheetId="15">ÉP_Sprinkler_Trafó!$A$1:$J$156</definedName>
    <definedName name="_xlnm.Print_Area" localSheetId="12">ÉP_Verwaltung!$A$1:$J$320</definedName>
    <definedName name="_xlnm.Print_Area" localSheetId="0">Főösszesítő!$A$1:$K$85</definedName>
    <definedName name="Z_19B539BC_812A_4037_9B27_F8CB7BB144E2_.wvu.Cols" localSheetId="41" hidden="1">'27_1_Erősáram'!$B:$B</definedName>
    <definedName name="Z_19B539BC_812A_4037_9B27_F8CB7BB144E2_.wvu.Cols" localSheetId="44" hidden="1">'27_4_Hő-és füstelvezetés'!$B:$B</definedName>
    <definedName name="Z_19B539BC_812A_4037_9B27_F8CB7BB144E2_.wvu.Cols" localSheetId="50" hidden="1">'27_5_Strukturált'!$B:$B</definedName>
    <definedName name="Z_9B42C861_FFD2_4E09_A7BD_A4CF58AEB683_.wvu.Cols" localSheetId="41" hidden="1">'27_1_Erősáram'!$B:$B</definedName>
    <definedName name="Z_E881E121_8D28_470D_BD5C_155D3EC10912_.wvu.Cols" localSheetId="41" hidden="1">'27_1_Erősáram'!$B:$B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80" l="1"/>
  <c r="A2" i="80"/>
  <c r="I76" i="80" l="1"/>
  <c r="H76" i="80"/>
  <c r="J76" i="80" s="1"/>
  <c r="K81" i="1" l="1"/>
  <c r="I363" i="153"/>
  <c r="H363" i="153"/>
  <c r="I361" i="153"/>
  <c r="H361" i="153"/>
  <c r="I359" i="153"/>
  <c r="H359" i="153"/>
  <c r="I357" i="153"/>
  <c r="H357" i="153"/>
  <c r="I355" i="153"/>
  <c r="H355" i="153"/>
  <c r="I353" i="153"/>
  <c r="H353" i="153"/>
  <c r="I351" i="153"/>
  <c r="H351" i="153"/>
  <c r="C349" i="153"/>
  <c r="C365" i="153" s="1"/>
  <c r="I345" i="153"/>
  <c r="H345" i="153"/>
  <c r="I343" i="153"/>
  <c r="H343" i="153"/>
  <c r="I341" i="153"/>
  <c r="H341" i="153"/>
  <c r="I339" i="153"/>
  <c r="H339" i="153"/>
  <c r="I337" i="153"/>
  <c r="H337" i="153"/>
  <c r="I335" i="153"/>
  <c r="H335" i="153"/>
  <c r="I333" i="153"/>
  <c r="H333" i="153"/>
  <c r="I331" i="153"/>
  <c r="H331" i="153"/>
  <c r="I329" i="153"/>
  <c r="H329" i="153"/>
  <c r="I327" i="153"/>
  <c r="H327" i="153"/>
  <c r="I325" i="153"/>
  <c r="H325" i="153"/>
  <c r="I323" i="153"/>
  <c r="H323" i="153"/>
  <c r="I321" i="153"/>
  <c r="H321" i="153"/>
  <c r="I319" i="153"/>
  <c r="H319" i="153"/>
  <c r="I317" i="153"/>
  <c r="H317" i="153"/>
  <c r="C315" i="153"/>
  <c r="C347" i="153" s="1"/>
  <c r="I311" i="153"/>
  <c r="H311" i="153"/>
  <c r="I309" i="153"/>
  <c r="H309" i="153"/>
  <c r="I307" i="153"/>
  <c r="H307" i="153"/>
  <c r="I305" i="153"/>
  <c r="H305" i="153"/>
  <c r="I303" i="153"/>
  <c r="H303" i="153"/>
  <c r="I301" i="153"/>
  <c r="H301" i="153"/>
  <c r="I299" i="153"/>
  <c r="H299" i="153"/>
  <c r="I297" i="153"/>
  <c r="H297" i="153"/>
  <c r="I295" i="153"/>
  <c r="H295" i="153"/>
  <c r="I293" i="153"/>
  <c r="H293" i="153"/>
  <c r="I291" i="153"/>
  <c r="H291" i="153"/>
  <c r="C289" i="153"/>
  <c r="C313" i="153" s="1"/>
  <c r="I285" i="153"/>
  <c r="H285" i="153"/>
  <c r="I283" i="153"/>
  <c r="H283" i="153"/>
  <c r="I281" i="153"/>
  <c r="H281" i="153"/>
  <c r="I279" i="153"/>
  <c r="H279" i="153"/>
  <c r="I277" i="153"/>
  <c r="H277" i="153"/>
  <c r="I275" i="153"/>
  <c r="H275" i="153"/>
  <c r="I273" i="153"/>
  <c r="H273" i="153"/>
  <c r="I271" i="153"/>
  <c r="H271" i="153"/>
  <c r="I269" i="153"/>
  <c r="H269" i="153"/>
  <c r="I267" i="153"/>
  <c r="H267" i="153"/>
  <c r="I265" i="153"/>
  <c r="H265" i="153"/>
  <c r="I263" i="153"/>
  <c r="H263" i="153"/>
  <c r="C261" i="153"/>
  <c r="C287" i="153" s="1"/>
  <c r="I257" i="153"/>
  <c r="H257" i="153"/>
  <c r="I255" i="153"/>
  <c r="H255" i="153"/>
  <c r="I253" i="153"/>
  <c r="H253" i="153"/>
  <c r="I251" i="153"/>
  <c r="H251" i="153"/>
  <c r="I249" i="153"/>
  <c r="H249" i="153"/>
  <c r="I247" i="153"/>
  <c r="H247" i="153"/>
  <c r="I245" i="153"/>
  <c r="H245" i="153"/>
  <c r="I243" i="153"/>
  <c r="H243" i="153"/>
  <c r="I241" i="153"/>
  <c r="H241" i="153"/>
  <c r="I239" i="153"/>
  <c r="H239" i="153"/>
  <c r="I237" i="153"/>
  <c r="H237" i="153"/>
  <c r="I235" i="153"/>
  <c r="H235" i="153"/>
  <c r="H259" i="153" s="1"/>
  <c r="C233" i="153"/>
  <c r="C259" i="153" s="1"/>
  <c r="I229" i="153"/>
  <c r="H229" i="153"/>
  <c r="I227" i="153"/>
  <c r="H227" i="153"/>
  <c r="I225" i="153"/>
  <c r="H225" i="153"/>
  <c r="I223" i="153"/>
  <c r="H223" i="153"/>
  <c r="I221" i="153"/>
  <c r="H221" i="153"/>
  <c r="I219" i="153"/>
  <c r="H219" i="153"/>
  <c r="I217" i="153"/>
  <c r="H217" i="153"/>
  <c r="I215" i="153"/>
  <c r="H215" i="153"/>
  <c r="I213" i="153"/>
  <c r="H213" i="153"/>
  <c r="I211" i="153"/>
  <c r="H211" i="153"/>
  <c r="I209" i="153"/>
  <c r="H209" i="153"/>
  <c r="I207" i="153"/>
  <c r="H207" i="153"/>
  <c r="I205" i="153"/>
  <c r="H205" i="153"/>
  <c r="I203" i="153"/>
  <c r="H203" i="153"/>
  <c r="J203" i="153" s="1"/>
  <c r="I201" i="153"/>
  <c r="H201" i="153"/>
  <c r="I199" i="153"/>
  <c r="H199" i="153"/>
  <c r="I197" i="153"/>
  <c r="H197" i="153"/>
  <c r="I195" i="153"/>
  <c r="H195" i="153"/>
  <c r="I193" i="153"/>
  <c r="H193" i="153"/>
  <c r="I191" i="153"/>
  <c r="H191" i="153"/>
  <c r="I189" i="153"/>
  <c r="H189" i="153"/>
  <c r="I187" i="153"/>
  <c r="H187" i="153"/>
  <c r="I185" i="153"/>
  <c r="H185" i="153"/>
  <c r="I183" i="153"/>
  <c r="H183" i="153"/>
  <c r="C181" i="153"/>
  <c r="C231" i="153" s="1"/>
  <c r="I177" i="153"/>
  <c r="H177" i="153"/>
  <c r="I175" i="153"/>
  <c r="H175" i="153"/>
  <c r="I173" i="153"/>
  <c r="H173" i="153"/>
  <c r="I171" i="153"/>
  <c r="H171" i="153"/>
  <c r="I169" i="153"/>
  <c r="H169" i="153"/>
  <c r="I167" i="153"/>
  <c r="H167" i="153"/>
  <c r="I165" i="153"/>
  <c r="H165" i="153"/>
  <c r="I163" i="153"/>
  <c r="H163" i="153"/>
  <c r="I161" i="153"/>
  <c r="H161" i="153"/>
  <c r="I159" i="153"/>
  <c r="H159" i="153"/>
  <c r="I157" i="153"/>
  <c r="H157" i="153"/>
  <c r="I155" i="153"/>
  <c r="H155" i="153"/>
  <c r="I153" i="153"/>
  <c r="H153" i="153"/>
  <c r="I151" i="153"/>
  <c r="H151" i="153"/>
  <c r="I149" i="153"/>
  <c r="H149" i="153"/>
  <c r="I147" i="153"/>
  <c r="H147" i="153"/>
  <c r="C145" i="153"/>
  <c r="C179" i="153" s="1"/>
  <c r="I141" i="153"/>
  <c r="H141" i="153"/>
  <c r="I139" i="153"/>
  <c r="H139" i="153"/>
  <c r="I137" i="153"/>
  <c r="H137" i="153"/>
  <c r="I135" i="153"/>
  <c r="H135" i="153"/>
  <c r="I133" i="153"/>
  <c r="H133" i="153"/>
  <c r="I131" i="153"/>
  <c r="H131" i="153"/>
  <c r="I129" i="153"/>
  <c r="H129" i="153"/>
  <c r="I127" i="153"/>
  <c r="H127" i="153"/>
  <c r="I125" i="153"/>
  <c r="H125" i="153"/>
  <c r="I123" i="153"/>
  <c r="H123" i="153"/>
  <c r="I121" i="153"/>
  <c r="H121" i="153"/>
  <c r="I119" i="153"/>
  <c r="H119" i="153"/>
  <c r="I117" i="153"/>
  <c r="H117" i="153"/>
  <c r="I115" i="153"/>
  <c r="H115" i="153"/>
  <c r="I113" i="153"/>
  <c r="H113" i="153"/>
  <c r="J113" i="153" s="1"/>
  <c r="I111" i="153"/>
  <c r="H111" i="153"/>
  <c r="I109" i="153"/>
  <c r="H109" i="153"/>
  <c r="I107" i="153"/>
  <c r="H107" i="153"/>
  <c r="I105" i="153"/>
  <c r="H105" i="153"/>
  <c r="I103" i="153"/>
  <c r="H103" i="153"/>
  <c r="I101" i="153"/>
  <c r="H101" i="153"/>
  <c r="I99" i="153"/>
  <c r="H99" i="153"/>
  <c r="I97" i="153"/>
  <c r="H97" i="153"/>
  <c r="I95" i="153"/>
  <c r="H95" i="153"/>
  <c r="I93" i="153"/>
  <c r="H93" i="153"/>
  <c r="I91" i="153"/>
  <c r="H91" i="153"/>
  <c r="I89" i="153"/>
  <c r="H89" i="153"/>
  <c r="I87" i="153"/>
  <c r="H87" i="153"/>
  <c r="I85" i="153"/>
  <c r="H85" i="153"/>
  <c r="C83" i="153"/>
  <c r="C143" i="153" s="1"/>
  <c r="I79" i="153"/>
  <c r="H79" i="153"/>
  <c r="I77" i="153"/>
  <c r="H77" i="153"/>
  <c r="I75" i="153"/>
  <c r="H75" i="153"/>
  <c r="I73" i="153"/>
  <c r="H73" i="153"/>
  <c r="I71" i="153"/>
  <c r="H71" i="153"/>
  <c r="I69" i="153"/>
  <c r="H69" i="153"/>
  <c r="I67" i="153"/>
  <c r="H67" i="153"/>
  <c r="I65" i="153"/>
  <c r="H65" i="153"/>
  <c r="I63" i="153"/>
  <c r="H63" i="153"/>
  <c r="I61" i="153"/>
  <c r="H61" i="153"/>
  <c r="C59" i="153"/>
  <c r="C81" i="153" s="1"/>
  <c r="A48" i="153"/>
  <c r="A46" i="153"/>
  <c r="A44" i="153"/>
  <c r="A43" i="153"/>
  <c r="H143" i="153" l="1"/>
  <c r="I179" i="153"/>
  <c r="I143" i="153"/>
  <c r="I25" i="153" s="1"/>
  <c r="I81" i="153"/>
  <c r="I24" i="153" s="1"/>
  <c r="J63" i="153"/>
  <c r="H231" i="153"/>
  <c r="I231" i="153"/>
  <c r="I27" i="153" s="1"/>
  <c r="H287" i="153"/>
  <c r="I259" i="153"/>
  <c r="I28" i="153" s="1"/>
  <c r="H179" i="153"/>
  <c r="H26" i="153" s="1"/>
  <c r="I287" i="153"/>
  <c r="I29" i="153" s="1"/>
  <c r="H365" i="153"/>
  <c r="H32" i="153" s="1"/>
  <c r="H81" i="153"/>
  <c r="H24" i="153" s="1"/>
  <c r="I365" i="153"/>
  <c r="I32" i="153" s="1"/>
  <c r="H347" i="153"/>
  <c r="H31" i="153" s="1"/>
  <c r="I347" i="153"/>
  <c r="I31" i="153" s="1"/>
  <c r="J147" i="153"/>
  <c r="J91" i="153"/>
  <c r="J103" i="153"/>
  <c r="J115" i="153"/>
  <c r="J243" i="153"/>
  <c r="J309" i="153"/>
  <c r="J363" i="153"/>
  <c r="J209" i="153"/>
  <c r="J235" i="153"/>
  <c r="J317" i="153"/>
  <c r="J341" i="153"/>
  <c r="J187" i="153"/>
  <c r="J73" i="153"/>
  <c r="J111" i="153"/>
  <c r="J123" i="153"/>
  <c r="J201" i="153"/>
  <c r="J213" i="153"/>
  <c r="J225" i="153"/>
  <c r="J227" i="153"/>
  <c r="J323" i="153"/>
  <c r="J335" i="153"/>
  <c r="J109" i="153"/>
  <c r="J149" i="153"/>
  <c r="J251" i="153"/>
  <c r="J305" i="153"/>
  <c r="J165" i="153"/>
  <c r="J299" i="153"/>
  <c r="J311" i="153"/>
  <c r="J353" i="153"/>
  <c r="J129" i="153"/>
  <c r="J293" i="153"/>
  <c r="J89" i="153"/>
  <c r="J137" i="153"/>
  <c r="J279" i="153"/>
  <c r="J295" i="153"/>
  <c r="J173" i="153"/>
  <c r="J177" i="153"/>
  <c r="J269" i="153"/>
  <c r="J67" i="153"/>
  <c r="J105" i="153"/>
  <c r="J117" i="153"/>
  <c r="J193" i="153"/>
  <c r="J205" i="153"/>
  <c r="J271" i="153"/>
  <c r="J325" i="153"/>
  <c r="J167" i="153"/>
  <c r="J195" i="153"/>
  <c r="J207" i="153"/>
  <c r="J327" i="153"/>
  <c r="J339" i="153"/>
  <c r="J211" i="153"/>
  <c r="J97" i="153"/>
  <c r="J357" i="153"/>
  <c r="J85" i="153"/>
  <c r="J157" i="153"/>
  <c r="J169" i="153"/>
  <c r="J361" i="153"/>
  <c r="J219" i="153"/>
  <c r="J257" i="153"/>
  <c r="J297" i="153"/>
  <c r="J121" i="153"/>
  <c r="J159" i="153"/>
  <c r="J171" i="153"/>
  <c r="J247" i="153"/>
  <c r="J135" i="153"/>
  <c r="J249" i="153"/>
  <c r="J263" i="153"/>
  <c r="J275" i="153"/>
  <c r="J285" i="153"/>
  <c r="J301" i="153"/>
  <c r="J265" i="153"/>
  <c r="I313" i="153"/>
  <c r="I30" i="153" s="1"/>
  <c r="J79" i="153"/>
  <c r="J175" i="153"/>
  <c r="J319" i="153"/>
  <c r="J141" i="153"/>
  <c r="J321" i="153"/>
  <c r="J333" i="153"/>
  <c r="J71" i="153"/>
  <c r="J95" i="153"/>
  <c r="J127" i="153"/>
  <c r="J161" i="153"/>
  <c r="J185" i="153"/>
  <c r="J217" i="153"/>
  <c r="J239" i="153"/>
  <c r="J273" i="153"/>
  <c r="J331" i="153"/>
  <c r="J107" i="153"/>
  <c r="J139" i="153"/>
  <c r="J151" i="153"/>
  <c r="J163" i="153"/>
  <c r="J197" i="153"/>
  <c r="J229" i="153"/>
  <c r="J241" i="153"/>
  <c r="J343" i="153"/>
  <c r="J355" i="153"/>
  <c r="J87" i="153"/>
  <c r="J119" i="153"/>
  <c r="J153" i="153"/>
  <c r="J199" i="153"/>
  <c r="J253" i="153"/>
  <c r="J267" i="153"/>
  <c r="J277" i="153"/>
  <c r="J291" i="153"/>
  <c r="J345" i="153"/>
  <c r="J75" i="153"/>
  <c r="J99" i="153"/>
  <c r="J131" i="153"/>
  <c r="J155" i="153"/>
  <c r="J189" i="153"/>
  <c r="J221" i="153"/>
  <c r="H29" i="153"/>
  <c r="J255" i="153"/>
  <c r="J303" i="153"/>
  <c r="J359" i="153"/>
  <c r="J65" i="153"/>
  <c r="J77" i="153"/>
  <c r="J101" i="153"/>
  <c r="J133" i="153"/>
  <c r="J191" i="153"/>
  <c r="J223" i="153"/>
  <c r="J245" i="153"/>
  <c r="J337" i="153"/>
  <c r="I26" i="153"/>
  <c r="J281" i="153"/>
  <c r="J351" i="153"/>
  <c r="J69" i="153"/>
  <c r="J93" i="153"/>
  <c r="J125" i="153"/>
  <c r="J183" i="153"/>
  <c r="J215" i="153"/>
  <c r="J237" i="153"/>
  <c r="J283" i="153"/>
  <c r="J307" i="153"/>
  <c r="J329" i="153"/>
  <c r="H27" i="153"/>
  <c r="H313" i="153"/>
  <c r="H30" i="153" s="1"/>
  <c r="H25" i="153"/>
  <c r="J61" i="153"/>
  <c r="H28" i="153"/>
  <c r="I34" i="153" l="1"/>
  <c r="I79" i="1" s="1"/>
  <c r="J231" i="153"/>
  <c r="J27" i="153" s="1"/>
  <c r="J259" i="153"/>
  <c r="J28" i="153" s="1"/>
  <c r="J81" i="153"/>
  <c r="J24" i="153" s="1"/>
  <c r="J143" i="153"/>
  <c r="J25" i="153" s="1"/>
  <c r="H34" i="153"/>
  <c r="H79" i="1" s="1"/>
  <c r="J179" i="153"/>
  <c r="J26" i="153" s="1"/>
  <c r="J287" i="153"/>
  <c r="J365" i="153"/>
  <c r="J32" i="153" s="1"/>
  <c r="J347" i="153"/>
  <c r="J31" i="153" s="1"/>
  <c r="J29" i="153"/>
  <c r="J313" i="153"/>
  <c r="J30" i="153" s="1"/>
  <c r="J34" i="153" l="1"/>
  <c r="J79" i="1" s="1"/>
  <c r="K79" i="1" s="1"/>
  <c r="I29" i="152"/>
  <c r="H29" i="152"/>
  <c r="I28" i="152"/>
  <c r="H28" i="152"/>
  <c r="J28" i="152" s="1"/>
  <c r="I27" i="152"/>
  <c r="H27" i="152"/>
  <c r="I26" i="152"/>
  <c r="H26" i="152"/>
  <c r="I25" i="152"/>
  <c r="H25" i="152"/>
  <c r="I24" i="152"/>
  <c r="H24" i="152"/>
  <c r="J24" i="152" s="1"/>
  <c r="I23" i="152"/>
  <c r="H23" i="152"/>
  <c r="I22" i="152"/>
  <c r="J22" i="152" s="1"/>
  <c r="H22" i="152"/>
  <c r="I21" i="152"/>
  <c r="J21" i="152" s="1"/>
  <c r="H21" i="152"/>
  <c r="I20" i="152"/>
  <c r="H20" i="152"/>
  <c r="J20" i="152" s="1"/>
  <c r="I19" i="152"/>
  <c r="H19" i="152"/>
  <c r="I18" i="152"/>
  <c r="J18" i="152" s="1"/>
  <c r="H18" i="152"/>
  <c r="I17" i="152"/>
  <c r="J17" i="152" s="1"/>
  <c r="H17" i="152"/>
  <c r="I16" i="152"/>
  <c r="H16" i="152"/>
  <c r="J16" i="152" s="1"/>
  <c r="I15" i="152"/>
  <c r="H15" i="152"/>
  <c r="I14" i="152"/>
  <c r="J14" i="152" s="1"/>
  <c r="H14" i="152"/>
  <c r="I13" i="152"/>
  <c r="J13" i="152" s="1"/>
  <c r="H13" i="152"/>
  <c r="I12" i="152"/>
  <c r="H12" i="152"/>
  <c r="J12" i="152" s="1"/>
  <c r="I11" i="152"/>
  <c r="H11" i="152"/>
  <c r="I10" i="152"/>
  <c r="J10" i="152" s="1"/>
  <c r="H10" i="152"/>
  <c r="I9" i="152"/>
  <c r="J9" i="152" s="1"/>
  <c r="H9" i="152"/>
  <c r="I8" i="152"/>
  <c r="H8" i="152"/>
  <c r="J8" i="152" s="1"/>
  <c r="I7" i="152"/>
  <c r="H7" i="152"/>
  <c r="I6" i="152"/>
  <c r="J6" i="152" s="1"/>
  <c r="H6" i="152"/>
  <c r="I5" i="152"/>
  <c r="J5" i="152" s="1"/>
  <c r="H5" i="152"/>
  <c r="I4" i="152"/>
  <c r="H4" i="152"/>
  <c r="J4" i="152" s="1"/>
  <c r="I3" i="152"/>
  <c r="H3" i="152"/>
  <c r="J30" i="150"/>
  <c r="I28" i="150"/>
  <c r="H28" i="150"/>
  <c r="I27" i="150"/>
  <c r="H27" i="150"/>
  <c r="I24" i="150"/>
  <c r="H24" i="150"/>
  <c r="I23" i="150"/>
  <c r="H23" i="150"/>
  <c r="I22" i="150"/>
  <c r="H22" i="150"/>
  <c r="I19" i="150"/>
  <c r="H19" i="150"/>
  <c r="I18" i="150"/>
  <c r="H18" i="150"/>
  <c r="I17" i="150"/>
  <c r="H17" i="150"/>
  <c r="I14" i="150"/>
  <c r="H14" i="150"/>
  <c r="I13" i="150"/>
  <c r="H13" i="150"/>
  <c r="I10" i="150"/>
  <c r="H10" i="150"/>
  <c r="I9" i="150"/>
  <c r="H9" i="150"/>
  <c r="I8" i="150"/>
  <c r="H8" i="150"/>
  <c r="I7" i="150"/>
  <c r="H7" i="150"/>
  <c r="I6" i="150"/>
  <c r="H6" i="150"/>
  <c r="I5" i="150"/>
  <c r="H5" i="150"/>
  <c r="I13" i="149"/>
  <c r="H13" i="149"/>
  <c r="I10" i="149"/>
  <c r="H10" i="149"/>
  <c r="I9" i="149"/>
  <c r="I6" i="149"/>
  <c r="H6" i="149"/>
  <c r="I5" i="149"/>
  <c r="H5" i="149"/>
  <c r="D9" i="148"/>
  <c r="I9" i="148" s="1"/>
  <c r="J6" i="148"/>
  <c r="I6" i="148"/>
  <c r="H6" i="148"/>
  <c r="I5" i="148"/>
  <c r="J5" i="148" s="1"/>
  <c r="H5" i="148"/>
  <c r="I16" i="147"/>
  <c r="H16" i="147"/>
  <c r="J16" i="147" s="1"/>
  <c r="J13" i="147"/>
  <c r="I13" i="147"/>
  <c r="H13" i="147"/>
  <c r="I12" i="147"/>
  <c r="J12" i="147" s="1"/>
  <c r="H12" i="147"/>
  <c r="I9" i="147"/>
  <c r="H9" i="147"/>
  <c r="J9" i="147" s="1"/>
  <c r="I8" i="147"/>
  <c r="H8" i="147"/>
  <c r="J8" i="147" s="1"/>
  <c r="I7" i="147"/>
  <c r="H7" i="147"/>
  <c r="J7" i="147" s="1"/>
  <c r="I6" i="147"/>
  <c r="H6" i="147"/>
  <c r="I5" i="147"/>
  <c r="H5" i="147"/>
  <c r="H17" i="147" s="1"/>
  <c r="I14" i="146"/>
  <c r="H14" i="146"/>
  <c r="J14" i="146" s="1"/>
  <c r="I11" i="146"/>
  <c r="J11" i="146" s="1"/>
  <c r="H11" i="146"/>
  <c r="I10" i="146"/>
  <c r="H10" i="146"/>
  <c r="J10" i="146" s="1"/>
  <c r="J9" i="146"/>
  <c r="I9" i="146"/>
  <c r="H9" i="146"/>
  <c r="J8" i="146"/>
  <c r="I8" i="146"/>
  <c r="H8" i="146"/>
  <c r="I7" i="146"/>
  <c r="H7" i="146"/>
  <c r="I6" i="146"/>
  <c r="H6" i="146"/>
  <c r="I5" i="146"/>
  <c r="H5" i="146"/>
  <c r="H15" i="146" s="1"/>
  <c r="I8" i="145"/>
  <c r="H8" i="145"/>
  <c r="I7" i="145"/>
  <c r="H7" i="145"/>
  <c r="I6" i="145"/>
  <c r="H6" i="145"/>
  <c r="I8" i="144"/>
  <c r="H8" i="144"/>
  <c r="J8" i="144" s="1"/>
  <c r="I7" i="144"/>
  <c r="H7" i="144"/>
  <c r="J7" i="144" s="1"/>
  <c r="I6" i="144"/>
  <c r="H6" i="144"/>
  <c r="I5" i="144"/>
  <c r="H5" i="144"/>
  <c r="I15" i="143"/>
  <c r="H15" i="143"/>
  <c r="J15" i="143" s="1"/>
  <c r="I14" i="143"/>
  <c r="H14" i="143"/>
  <c r="J14" i="143" s="1"/>
  <c r="I13" i="143"/>
  <c r="H13" i="143"/>
  <c r="J13" i="143" s="1"/>
  <c r="I10" i="143"/>
  <c r="H10" i="143"/>
  <c r="J10" i="143" s="1"/>
  <c r="I9" i="143"/>
  <c r="H9" i="143"/>
  <c r="J9" i="143" s="1"/>
  <c r="I8" i="143"/>
  <c r="H8" i="143"/>
  <c r="J8" i="143" s="1"/>
  <c r="I7" i="143"/>
  <c r="H7" i="143"/>
  <c r="J7" i="143" s="1"/>
  <c r="I6" i="143"/>
  <c r="H6" i="143"/>
  <c r="J6" i="143" s="1"/>
  <c r="D5" i="143"/>
  <c r="H5" i="143" s="1"/>
  <c r="I28" i="142"/>
  <c r="H28" i="142"/>
  <c r="J26" i="142"/>
  <c r="J25" i="142"/>
  <c r="J24" i="142"/>
  <c r="J23" i="142"/>
  <c r="J22" i="142"/>
  <c r="J21" i="142"/>
  <c r="J20" i="142"/>
  <c r="J19" i="142"/>
  <c r="J18" i="142"/>
  <c r="J17" i="142"/>
  <c r="J28" i="142" s="1"/>
  <c r="I20" i="139" s="1"/>
  <c r="J75" i="1" s="1"/>
  <c r="K75" i="1" s="1"/>
  <c r="J16" i="142"/>
  <c r="J15" i="142"/>
  <c r="J14" i="142"/>
  <c r="J13" i="142"/>
  <c r="J12" i="142"/>
  <c r="J11" i="142"/>
  <c r="J10" i="142"/>
  <c r="J9" i="142"/>
  <c r="J8" i="142"/>
  <c r="J7" i="142"/>
  <c r="J6" i="142"/>
  <c r="J5" i="142"/>
  <c r="J4" i="142"/>
  <c r="J3" i="142"/>
  <c r="I13" i="141"/>
  <c r="H13" i="141"/>
  <c r="H14" i="141" s="1"/>
  <c r="G19" i="139" s="1"/>
  <c r="H74" i="1" s="1"/>
  <c r="I10" i="141"/>
  <c r="J10" i="141" s="1"/>
  <c r="H10" i="141"/>
  <c r="I9" i="141"/>
  <c r="H9" i="141"/>
  <c r="J8" i="141"/>
  <c r="J7" i="141"/>
  <c r="J6" i="141"/>
  <c r="J5" i="141"/>
  <c r="I4" i="141"/>
  <c r="I14" i="141" s="1"/>
  <c r="H19" i="139" s="1"/>
  <c r="I74" i="1" s="1"/>
  <c r="H4" i="141"/>
  <c r="I3" i="141"/>
  <c r="H3" i="141"/>
  <c r="J3" i="141" s="1"/>
  <c r="I341" i="140"/>
  <c r="H341" i="140"/>
  <c r="J340" i="140"/>
  <c r="I340" i="140"/>
  <c r="H340" i="140"/>
  <c r="I339" i="140"/>
  <c r="H339" i="140"/>
  <c r="J339" i="140" s="1"/>
  <c r="I332" i="140"/>
  <c r="H332" i="140"/>
  <c r="J332" i="140" s="1"/>
  <c r="J331" i="140"/>
  <c r="I331" i="140"/>
  <c r="H331" i="140"/>
  <c r="I330" i="140"/>
  <c r="H330" i="140"/>
  <c r="J330" i="140" s="1"/>
  <c r="I329" i="140"/>
  <c r="J329" i="140" s="1"/>
  <c r="H329" i="140"/>
  <c r="I328" i="140"/>
  <c r="H328" i="140"/>
  <c r="I327" i="140"/>
  <c r="H327" i="140"/>
  <c r="J327" i="140" s="1"/>
  <c r="I326" i="140"/>
  <c r="H326" i="140"/>
  <c r="J326" i="140" s="1"/>
  <c r="I325" i="140"/>
  <c r="J325" i="140" s="1"/>
  <c r="H325" i="140"/>
  <c r="H334" i="140" s="1"/>
  <c r="I318" i="140"/>
  <c r="H318" i="140"/>
  <c r="J318" i="140" s="1"/>
  <c r="I315" i="140"/>
  <c r="H315" i="140"/>
  <c r="J315" i="140" s="1"/>
  <c r="I314" i="140"/>
  <c r="J314" i="140" s="1"/>
  <c r="H314" i="140"/>
  <c r="I313" i="140"/>
  <c r="H313" i="140"/>
  <c r="J313" i="140" s="1"/>
  <c r="I312" i="140"/>
  <c r="H312" i="140"/>
  <c r="J312" i="140" s="1"/>
  <c r="I311" i="140"/>
  <c r="H311" i="140"/>
  <c r="J311" i="140" s="1"/>
  <c r="I310" i="140"/>
  <c r="H310" i="140"/>
  <c r="I309" i="140"/>
  <c r="H309" i="140"/>
  <c r="J309" i="140" s="1"/>
  <c r="I308" i="140"/>
  <c r="H308" i="140"/>
  <c r="J308" i="140" s="1"/>
  <c r="J307" i="140"/>
  <c r="I307" i="140"/>
  <c r="H307" i="140"/>
  <c r="I306" i="140"/>
  <c r="H306" i="140"/>
  <c r="I305" i="140"/>
  <c r="H305" i="140"/>
  <c r="J304" i="140"/>
  <c r="I304" i="140"/>
  <c r="H304" i="140"/>
  <c r="I303" i="140"/>
  <c r="H303" i="140"/>
  <c r="J303" i="140" s="1"/>
  <c r="I302" i="140"/>
  <c r="J302" i="140" s="1"/>
  <c r="H302" i="140"/>
  <c r="I301" i="140"/>
  <c r="H301" i="140"/>
  <c r="I300" i="140"/>
  <c r="H300" i="140"/>
  <c r="J300" i="140" s="1"/>
  <c r="I299" i="140"/>
  <c r="H299" i="140"/>
  <c r="J299" i="140" s="1"/>
  <c r="I298" i="140"/>
  <c r="J298" i="140" s="1"/>
  <c r="H298" i="140"/>
  <c r="I297" i="140"/>
  <c r="H297" i="140"/>
  <c r="J297" i="140" s="1"/>
  <c r="I296" i="140"/>
  <c r="H296" i="140"/>
  <c r="J296" i="140" s="1"/>
  <c r="I295" i="140"/>
  <c r="H295" i="140"/>
  <c r="J295" i="140" s="1"/>
  <c r="I294" i="140"/>
  <c r="H294" i="140"/>
  <c r="I293" i="140"/>
  <c r="H293" i="140"/>
  <c r="J293" i="140" s="1"/>
  <c r="I292" i="140"/>
  <c r="H292" i="140"/>
  <c r="J292" i="140" s="1"/>
  <c r="J291" i="140"/>
  <c r="I291" i="140"/>
  <c r="H291" i="140"/>
  <c r="I290" i="140"/>
  <c r="H290" i="140"/>
  <c r="I289" i="140"/>
  <c r="H289" i="140"/>
  <c r="J288" i="140"/>
  <c r="I288" i="140"/>
  <c r="H288" i="140"/>
  <c r="I287" i="140"/>
  <c r="H287" i="140"/>
  <c r="J287" i="140" s="1"/>
  <c r="I286" i="140"/>
  <c r="J286" i="140" s="1"/>
  <c r="H286" i="140"/>
  <c r="I285" i="140"/>
  <c r="I320" i="140" s="1"/>
  <c r="H285" i="140"/>
  <c r="D285" i="140"/>
  <c r="I276" i="140"/>
  <c r="H276" i="140"/>
  <c r="J276" i="140" s="1"/>
  <c r="I274" i="140"/>
  <c r="H274" i="140"/>
  <c r="J274" i="140" s="1"/>
  <c r="J273" i="140"/>
  <c r="I273" i="140"/>
  <c r="H273" i="140"/>
  <c r="I271" i="140"/>
  <c r="H271" i="140"/>
  <c r="I270" i="140"/>
  <c r="H270" i="140"/>
  <c r="J270" i="140" s="1"/>
  <c r="I269" i="140"/>
  <c r="H269" i="140"/>
  <c r="J269" i="140" s="1"/>
  <c r="I268" i="140"/>
  <c r="H268" i="140"/>
  <c r="J268" i="140" s="1"/>
  <c r="I267" i="140"/>
  <c r="H267" i="140"/>
  <c r="I264" i="140"/>
  <c r="H264" i="140"/>
  <c r="J264" i="140" s="1"/>
  <c r="J263" i="140"/>
  <c r="I263" i="140"/>
  <c r="H263" i="140"/>
  <c r="I262" i="140"/>
  <c r="H262" i="140"/>
  <c r="J262" i="140" s="1"/>
  <c r="I261" i="140"/>
  <c r="H261" i="140"/>
  <c r="I260" i="140"/>
  <c r="H260" i="140"/>
  <c r="I259" i="140"/>
  <c r="H259" i="140"/>
  <c r="J259" i="140" s="1"/>
  <c r="I258" i="140"/>
  <c r="H258" i="140"/>
  <c r="J258" i="140" s="1"/>
  <c r="I257" i="140"/>
  <c r="J257" i="140" s="1"/>
  <c r="H257" i="140"/>
  <c r="I256" i="140"/>
  <c r="H256" i="140"/>
  <c r="J256" i="140" s="1"/>
  <c r="I255" i="140"/>
  <c r="H255" i="140"/>
  <c r="J255" i="140" s="1"/>
  <c r="J252" i="140"/>
  <c r="I252" i="140"/>
  <c r="H252" i="140"/>
  <c r="I251" i="140"/>
  <c r="H251" i="140"/>
  <c r="I243" i="140"/>
  <c r="H243" i="140"/>
  <c r="J243" i="140" s="1"/>
  <c r="J242" i="140"/>
  <c r="I242" i="140"/>
  <c r="H242" i="140"/>
  <c r="I241" i="140"/>
  <c r="H241" i="140"/>
  <c r="I240" i="140"/>
  <c r="H240" i="140"/>
  <c r="J240" i="140" s="1"/>
  <c r="I239" i="140"/>
  <c r="H239" i="140"/>
  <c r="J239" i="140" s="1"/>
  <c r="I238" i="140"/>
  <c r="H238" i="140"/>
  <c r="J238" i="140" s="1"/>
  <c r="I237" i="140"/>
  <c r="H237" i="140"/>
  <c r="I236" i="140"/>
  <c r="H236" i="140"/>
  <c r="J236" i="140" s="1"/>
  <c r="I235" i="140"/>
  <c r="H235" i="140"/>
  <c r="J235" i="140" s="1"/>
  <c r="I234" i="140"/>
  <c r="H234" i="140"/>
  <c r="J234" i="140" s="1"/>
  <c r="I233" i="140"/>
  <c r="H233" i="140"/>
  <c r="I232" i="140"/>
  <c r="H232" i="140"/>
  <c r="I231" i="140"/>
  <c r="H231" i="140"/>
  <c r="J231" i="140" s="1"/>
  <c r="I230" i="140"/>
  <c r="H230" i="140"/>
  <c r="J230" i="140" s="1"/>
  <c r="I229" i="140"/>
  <c r="J229" i="140" s="1"/>
  <c r="H229" i="140"/>
  <c r="I228" i="140"/>
  <c r="H228" i="140"/>
  <c r="J228" i="140" s="1"/>
  <c r="I227" i="140"/>
  <c r="J227" i="140" s="1"/>
  <c r="H227" i="140"/>
  <c r="J226" i="140"/>
  <c r="I226" i="140"/>
  <c r="H226" i="140"/>
  <c r="I217" i="140"/>
  <c r="H217" i="140"/>
  <c r="J217" i="140" s="1"/>
  <c r="I214" i="140"/>
  <c r="J214" i="140" s="1"/>
  <c r="H214" i="140"/>
  <c r="J213" i="140"/>
  <c r="I213" i="140"/>
  <c r="H213" i="140"/>
  <c r="I208" i="140"/>
  <c r="H208" i="140"/>
  <c r="I205" i="140"/>
  <c r="H205" i="140"/>
  <c r="J205" i="140" s="1"/>
  <c r="I204" i="140"/>
  <c r="H204" i="140"/>
  <c r="J204" i="140" s="1"/>
  <c r="I203" i="140"/>
  <c r="H203" i="140"/>
  <c r="J203" i="140" s="1"/>
  <c r="I202" i="140"/>
  <c r="H202" i="140"/>
  <c r="I201" i="140"/>
  <c r="H201" i="140"/>
  <c r="H220" i="140" s="1"/>
  <c r="J200" i="140"/>
  <c r="I200" i="140"/>
  <c r="H200" i="140"/>
  <c r="I192" i="140"/>
  <c r="J192" i="140" s="1"/>
  <c r="H192" i="140"/>
  <c r="I191" i="140"/>
  <c r="H191" i="140"/>
  <c r="J190" i="140"/>
  <c r="I190" i="140"/>
  <c r="H190" i="140"/>
  <c r="I189" i="140"/>
  <c r="H189" i="140"/>
  <c r="J189" i="140" s="1"/>
  <c r="I188" i="140"/>
  <c r="J188" i="140" s="1"/>
  <c r="H188" i="140"/>
  <c r="D187" i="140"/>
  <c r="I187" i="140" s="1"/>
  <c r="I186" i="140"/>
  <c r="H186" i="140"/>
  <c r="I185" i="140"/>
  <c r="H185" i="140"/>
  <c r="J185" i="140" s="1"/>
  <c r="I184" i="140"/>
  <c r="H184" i="140"/>
  <c r="J184" i="140" s="1"/>
  <c r="I183" i="140"/>
  <c r="H183" i="140"/>
  <c r="J183" i="140" s="1"/>
  <c r="D183" i="140"/>
  <c r="I182" i="140"/>
  <c r="H182" i="140"/>
  <c r="I178" i="140"/>
  <c r="H178" i="140"/>
  <c r="J178" i="140" s="1"/>
  <c r="I176" i="140"/>
  <c r="J176" i="140" s="1"/>
  <c r="H176" i="140"/>
  <c r="I175" i="140"/>
  <c r="J175" i="140" s="1"/>
  <c r="H175" i="140"/>
  <c r="I174" i="140"/>
  <c r="H174" i="140"/>
  <c r="J173" i="140"/>
  <c r="I173" i="140"/>
  <c r="H173" i="140"/>
  <c r="I172" i="140"/>
  <c r="H172" i="140"/>
  <c r="J172" i="140" s="1"/>
  <c r="I171" i="140"/>
  <c r="J171" i="140" s="1"/>
  <c r="H171" i="140"/>
  <c r="I170" i="140"/>
  <c r="H170" i="140"/>
  <c r="I166" i="140"/>
  <c r="H166" i="140"/>
  <c r="J166" i="140" s="1"/>
  <c r="I164" i="140"/>
  <c r="J164" i="140" s="1"/>
  <c r="H164" i="140"/>
  <c r="I163" i="140"/>
  <c r="J163" i="140" s="1"/>
  <c r="H163" i="140"/>
  <c r="I162" i="140"/>
  <c r="H162" i="140"/>
  <c r="I161" i="140"/>
  <c r="H161" i="140"/>
  <c r="J161" i="140" s="1"/>
  <c r="I160" i="140"/>
  <c r="H160" i="140"/>
  <c r="J160" i="140" s="1"/>
  <c r="I159" i="140"/>
  <c r="J159" i="140" s="1"/>
  <c r="H159" i="140"/>
  <c r="I158" i="140"/>
  <c r="H158" i="140"/>
  <c r="J158" i="140" s="1"/>
  <c r="I157" i="140"/>
  <c r="H157" i="140"/>
  <c r="J157" i="140" s="1"/>
  <c r="I156" i="140"/>
  <c r="J156" i="140" s="1"/>
  <c r="H156" i="140"/>
  <c r="I155" i="140"/>
  <c r="H155" i="140"/>
  <c r="I154" i="140"/>
  <c r="H154" i="140"/>
  <c r="J153" i="140"/>
  <c r="I153" i="140"/>
  <c r="H153" i="140"/>
  <c r="I152" i="140"/>
  <c r="H152" i="140"/>
  <c r="J152" i="140" s="1"/>
  <c r="I151" i="140"/>
  <c r="J151" i="140" s="1"/>
  <c r="H151" i="140"/>
  <c r="I150" i="140"/>
  <c r="H150" i="140"/>
  <c r="I149" i="140"/>
  <c r="H149" i="140"/>
  <c r="J149" i="140" s="1"/>
  <c r="I148" i="140"/>
  <c r="J148" i="140" s="1"/>
  <c r="H148" i="140"/>
  <c r="I147" i="140"/>
  <c r="J147" i="140" s="1"/>
  <c r="H147" i="140"/>
  <c r="I146" i="140"/>
  <c r="H146" i="140"/>
  <c r="I145" i="140"/>
  <c r="H145" i="140"/>
  <c r="J145" i="140" s="1"/>
  <c r="I144" i="140"/>
  <c r="H144" i="140"/>
  <c r="J144" i="140" s="1"/>
  <c r="I143" i="140"/>
  <c r="J143" i="140" s="1"/>
  <c r="H143" i="140"/>
  <c r="I142" i="140"/>
  <c r="H142" i="140"/>
  <c r="J142" i="140" s="1"/>
  <c r="I141" i="140"/>
  <c r="H141" i="140"/>
  <c r="J141" i="140" s="1"/>
  <c r="I140" i="140"/>
  <c r="J140" i="140" s="1"/>
  <c r="H140" i="140"/>
  <c r="I139" i="140"/>
  <c r="H139" i="140"/>
  <c r="I138" i="140"/>
  <c r="H138" i="140"/>
  <c r="J137" i="140"/>
  <c r="I137" i="140"/>
  <c r="H137" i="140"/>
  <c r="I136" i="140"/>
  <c r="H136" i="140"/>
  <c r="J136" i="140" s="1"/>
  <c r="I135" i="140"/>
  <c r="H135" i="140"/>
  <c r="I134" i="140"/>
  <c r="H134" i="140"/>
  <c r="I133" i="140"/>
  <c r="H133" i="140"/>
  <c r="J133" i="140" s="1"/>
  <c r="I130" i="140"/>
  <c r="J130" i="140" s="1"/>
  <c r="H130" i="140"/>
  <c r="I129" i="140"/>
  <c r="H129" i="140"/>
  <c r="I128" i="140"/>
  <c r="H128" i="140"/>
  <c r="I127" i="140"/>
  <c r="H127" i="140"/>
  <c r="J127" i="140" s="1"/>
  <c r="I126" i="140"/>
  <c r="H126" i="140"/>
  <c r="J126" i="140" s="1"/>
  <c r="I125" i="140"/>
  <c r="H125" i="140"/>
  <c r="I121" i="140"/>
  <c r="H121" i="140"/>
  <c r="J121" i="140" s="1"/>
  <c r="I118" i="140"/>
  <c r="H118" i="140"/>
  <c r="J118" i="140" s="1"/>
  <c r="J117" i="140"/>
  <c r="I117" i="140"/>
  <c r="H117" i="140"/>
  <c r="I114" i="140"/>
  <c r="H114" i="140"/>
  <c r="J114" i="140" s="1"/>
  <c r="I113" i="140"/>
  <c r="H113" i="140"/>
  <c r="J112" i="140"/>
  <c r="I112" i="140"/>
  <c r="H112" i="140"/>
  <c r="I111" i="140"/>
  <c r="H111" i="140"/>
  <c r="J111" i="140" s="1"/>
  <c r="I110" i="140"/>
  <c r="H110" i="140"/>
  <c r="I109" i="140"/>
  <c r="H109" i="140"/>
  <c r="I108" i="140"/>
  <c r="H108" i="140"/>
  <c r="J108" i="140" s="1"/>
  <c r="J107" i="140"/>
  <c r="I107" i="140"/>
  <c r="H107" i="140"/>
  <c r="I106" i="140"/>
  <c r="H106" i="140"/>
  <c r="I105" i="140"/>
  <c r="H105" i="140"/>
  <c r="I104" i="140"/>
  <c r="H104" i="140"/>
  <c r="J104" i="140" s="1"/>
  <c r="I103" i="140"/>
  <c r="H103" i="140"/>
  <c r="J103" i="140" s="1"/>
  <c r="I102" i="140"/>
  <c r="H102" i="140"/>
  <c r="I101" i="140"/>
  <c r="H101" i="140"/>
  <c r="J101" i="140" s="1"/>
  <c r="I98" i="140"/>
  <c r="H98" i="140"/>
  <c r="J98" i="140" s="1"/>
  <c r="J97" i="140"/>
  <c r="I97" i="140"/>
  <c r="H97" i="140"/>
  <c r="I95" i="140"/>
  <c r="H95" i="140"/>
  <c r="J95" i="140" s="1"/>
  <c r="I94" i="140"/>
  <c r="H94" i="140"/>
  <c r="J93" i="140"/>
  <c r="I93" i="140"/>
  <c r="H93" i="140"/>
  <c r="I92" i="140"/>
  <c r="H92" i="140"/>
  <c r="J92" i="140" s="1"/>
  <c r="I90" i="140"/>
  <c r="H90" i="140"/>
  <c r="I89" i="140"/>
  <c r="H89" i="140"/>
  <c r="I88" i="140"/>
  <c r="H88" i="140"/>
  <c r="J88" i="140" s="1"/>
  <c r="J87" i="140"/>
  <c r="I87" i="140"/>
  <c r="H87" i="140"/>
  <c r="I85" i="140"/>
  <c r="H85" i="140"/>
  <c r="I84" i="140"/>
  <c r="H84" i="140"/>
  <c r="I83" i="140"/>
  <c r="H83" i="140"/>
  <c r="J83" i="140" s="1"/>
  <c r="I82" i="140"/>
  <c r="H82" i="140"/>
  <c r="J82" i="140" s="1"/>
  <c r="I81" i="140"/>
  <c r="H81" i="140"/>
  <c r="I71" i="140"/>
  <c r="H71" i="140"/>
  <c r="J71" i="140" s="1"/>
  <c r="I70" i="140"/>
  <c r="H70" i="140"/>
  <c r="J70" i="140" s="1"/>
  <c r="I68" i="140"/>
  <c r="H68" i="140"/>
  <c r="I67" i="140"/>
  <c r="H67" i="140"/>
  <c r="J67" i="140" s="1"/>
  <c r="I66" i="140"/>
  <c r="H66" i="140"/>
  <c r="J66" i="140" s="1"/>
  <c r="J65" i="140"/>
  <c r="I65" i="140"/>
  <c r="H65" i="140"/>
  <c r="I63" i="140"/>
  <c r="H63" i="140"/>
  <c r="J63" i="140" s="1"/>
  <c r="I62" i="140"/>
  <c r="H62" i="140"/>
  <c r="J61" i="140"/>
  <c r="I61" i="140"/>
  <c r="H61" i="140"/>
  <c r="I60" i="140"/>
  <c r="H60" i="140"/>
  <c r="J60" i="140" s="1"/>
  <c r="I59" i="140"/>
  <c r="H59" i="140"/>
  <c r="I58" i="140"/>
  <c r="H58" i="140"/>
  <c r="I57" i="140"/>
  <c r="H57" i="140"/>
  <c r="J57" i="140" s="1"/>
  <c r="J56" i="140"/>
  <c r="I56" i="140"/>
  <c r="H56" i="140"/>
  <c r="I55" i="140"/>
  <c r="H55" i="140"/>
  <c r="I54" i="140"/>
  <c r="H54" i="140"/>
  <c r="J54" i="140" s="1"/>
  <c r="I53" i="140"/>
  <c r="H53" i="140"/>
  <c r="J53" i="140" s="1"/>
  <c r="I52" i="140"/>
  <c r="H52" i="140"/>
  <c r="J52" i="140" s="1"/>
  <c r="I51" i="140"/>
  <c r="H51" i="140"/>
  <c r="J51" i="140" s="1"/>
  <c r="I50" i="140"/>
  <c r="H50" i="140"/>
  <c r="J50" i="140" s="1"/>
  <c r="I49" i="140"/>
  <c r="H49" i="140"/>
  <c r="J49" i="140" s="1"/>
  <c r="J48" i="140"/>
  <c r="I48" i="140"/>
  <c r="H48" i="140"/>
  <c r="I47" i="140"/>
  <c r="H47" i="140"/>
  <c r="J47" i="140" s="1"/>
  <c r="I46" i="140"/>
  <c r="H46" i="140"/>
  <c r="J45" i="140"/>
  <c r="I45" i="140"/>
  <c r="H45" i="140"/>
  <c r="I44" i="140"/>
  <c r="H44" i="140"/>
  <c r="J44" i="140" s="1"/>
  <c r="I43" i="140"/>
  <c r="H43" i="140"/>
  <c r="I42" i="140"/>
  <c r="I73" i="140" s="1"/>
  <c r="H42" i="140"/>
  <c r="I28" i="140"/>
  <c r="H28" i="140"/>
  <c r="J28" i="140" s="1"/>
  <c r="I27" i="140"/>
  <c r="H27" i="140"/>
  <c r="J27" i="140" s="1"/>
  <c r="I24" i="140"/>
  <c r="H24" i="140"/>
  <c r="J24" i="140" s="1"/>
  <c r="J21" i="140"/>
  <c r="I21" i="140"/>
  <c r="H21" i="140"/>
  <c r="I20" i="140"/>
  <c r="H20" i="140"/>
  <c r="J20" i="140" s="1"/>
  <c r="I19" i="140"/>
  <c r="H19" i="140"/>
  <c r="J19" i="140" s="1"/>
  <c r="I18" i="140"/>
  <c r="H18" i="140"/>
  <c r="I15" i="140"/>
  <c r="H15" i="140"/>
  <c r="J15" i="140" s="1"/>
  <c r="I14" i="140"/>
  <c r="H14" i="140"/>
  <c r="J14" i="140" s="1"/>
  <c r="I13" i="140"/>
  <c r="H13" i="140"/>
  <c r="I12" i="140"/>
  <c r="H12" i="140"/>
  <c r="J12" i="140" s="1"/>
  <c r="I11" i="140"/>
  <c r="J11" i="140" s="1"/>
  <c r="H11" i="140"/>
  <c r="J10" i="140"/>
  <c r="I10" i="140"/>
  <c r="H10" i="140"/>
  <c r="I9" i="140"/>
  <c r="H9" i="140"/>
  <c r="J9" i="140" s="1"/>
  <c r="I8" i="140"/>
  <c r="H8" i="140"/>
  <c r="J8" i="140" s="1"/>
  <c r="I7" i="140"/>
  <c r="H7" i="140"/>
  <c r="J7" i="140" s="1"/>
  <c r="I6" i="140"/>
  <c r="H6" i="140"/>
  <c r="J6" i="140" s="1"/>
  <c r="I28" i="139"/>
  <c r="H20" i="139"/>
  <c r="I75" i="1" s="1"/>
  <c r="G20" i="139"/>
  <c r="H75" i="1" s="1"/>
  <c r="H16" i="143" l="1"/>
  <c r="G21" i="139" s="1"/>
  <c r="H76" i="1" s="1"/>
  <c r="J13" i="140"/>
  <c r="H34" i="140"/>
  <c r="J186" i="140"/>
  <c r="I220" i="140"/>
  <c r="H245" i="140"/>
  <c r="J232" i="140"/>
  <c r="J260" i="140"/>
  <c r="J294" i="140"/>
  <c r="J310" i="140"/>
  <c r="J4" i="141"/>
  <c r="I5" i="143"/>
  <c r="I16" i="143" s="1"/>
  <c r="H21" i="139" s="1"/>
  <c r="I76" i="1" s="1"/>
  <c r="J6" i="145"/>
  <c r="H10" i="145"/>
  <c r="J5" i="146"/>
  <c r="J26" i="152"/>
  <c r="I34" i="140"/>
  <c r="H73" i="140"/>
  <c r="J55" i="140"/>
  <c r="J58" i="140"/>
  <c r="J85" i="140"/>
  <c r="J89" i="140"/>
  <c r="J106" i="140"/>
  <c r="J109" i="140"/>
  <c r="J129" i="140"/>
  <c r="J134" i="140"/>
  <c r="J150" i="140"/>
  <c r="J170" i="140"/>
  <c r="I245" i="140"/>
  <c r="H320" i="140"/>
  <c r="J301" i="140"/>
  <c r="J328" i="140"/>
  <c r="J334" i="140" s="1"/>
  <c r="I10" i="145"/>
  <c r="J6" i="146"/>
  <c r="H30" i="152"/>
  <c r="G30" i="139" s="1"/>
  <c r="H78" i="1" s="1"/>
  <c r="J7" i="152"/>
  <c r="J11" i="152"/>
  <c r="J15" i="152"/>
  <c r="J19" i="152"/>
  <c r="J23" i="152"/>
  <c r="J27" i="152"/>
  <c r="J43" i="140"/>
  <c r="J46" i="140"/>
  <c r="J59" i="140"/>
  <c r="J62" i="140"/>
  <c r="J90" i="140"/>
  <c r="J94" i="140"/>
  <c r="J110" i="140"/>
  <c r="J113" i="140"/>
  <c r="J135" i="140"/>
  <c r="J138" i="140"/>
  <c r="J154" i="140"/>
  <c r="J174" i="140"/>
  <c r="J191" i="140"/>
  <c r="J233" i="140"/>
  <c r="J261" i="140"/>
  <c r="J289" i="140"/>
  <c r="J305" i="140"/>
  <c r="H343" i="140"/>
  <c r="I17" i="147"/>
  <c r="I343" i="140"/>
  <c r="J7" i="146"/>
  <c r="H9" i="148"/>
  <c r="H10" i="148" s="1"/>
  <c r="G26" i="139" s="1"/>
  <c r="I30" i="152"/>
  <c r="H30" i="139" s="1"/>
  <c r="I78" i="1" s="1"/>
  <c r="J182" i="140"/>
  <c r="J202" i="140"/>
  <c r="J237" i="140"/>
  <c r="J245" i="140" s="1"/>
  <c r="J267" i="140"/>
  <c r="J6" i="147"/>
  <c r="J139" i="140"/>
  <c r="J155" i="140"/>
  <c r="H279" i="140"/>
  <c r="J290" i="140"/>
  <c r="J306" i="140"/>
  <c r="J25" i="152"/>
  <c r="J29" i="152"/>
  <c r="J68" i="140"/>
  <c r="J84" i="140"/>
  <c r="J102" i="140"/>
  <c r="J105" i="140"/>
  <c r="J125" i="140"/>
  <c r="J128" i="140"/>
  <c r="J146" i="140"/>
  <c r="J162" i="140"/>
  <c r="J208" i="140"/>
  <c r="J241" i="140"/>
  <c r="J251" i="140"/>
  <c r="J271" i="140"/>
  <c r="J9" i="141"/>
  <c r="I15" i="146"/>
  <c r="H25" i="139" s="1"/>
  <c r="H30" i="150"/>
  <c r="G28" i="139" s="1"/>
  <c r="I30" i="150"/>
  <c r="H28" i="139" s="1"/>
  <c r="J13" i="149"/>
  <c r="J6" i="149"/>
  <c r="J10" i="149"/>
  <c r="J5" i="149"/>
  <c r="J7" i="145"/>
  <c r="J8" i="145"/>
  <c r="H23" i="139"/>
  <c r="J6" i="144"/>
  <c r="H10" i="144"/>
  <c r="G22" i="139" s="1"/>
  <c r="I10" i="144"/>
  <c r="H22" i="139" s="1"/>
  <c r="J220" i="140"/>
  <c r="I194" i="140"/>
  <c r="G25" i="139"/>
  <c r="G24" i="139"/>
  <c r="H24" i="139"/>
  <c r="G23" i="139"/>
  <c r="J15" i="146"/>
  <c r="I14" i="149"/>
  <c r="H27" i="139" s="1"/>
  <c r="J279" i="140"/>
  <c r="J18" i="140"/>
  <c r="J34" i="140" s="1"/>
  <c r="J42" i="140"/>
  <c r="J285" i="140"/>
  <c r="J320" i="140" s="1"/>
  <c r="J341" i="140"/>
  <c r="J343" i="140" s="1"/>
  <c r="J5" i="147"/>
  <c r="J17" i="147" s="1"/>
  <c r="I10" i="148"/>
  <c r="H26" i="139" s="1"/>
  <c r="H9" i="149"/>
  <c r="J9" i="149" s="1"/>
  <c r="J13" i="141"/>
  <c r="J3" i="152"/>
  <c r="J30" i="152" s="1"/>
  <c r="I30" i="139" s="1"/>
  <c r="J78" i="1" s="1"/>
  <c r="K78" i="1" s="1"/>
  <c r="I334" i="140"/>
  <c r="H187" i="140"/>
  <c r="J187" i="140" s="1"/>
  <c r="J81" i="140"/>
  <c r="J201" i="140"/>
  <c r="J5" i="144"/>
  <c r="J10" i="144" s="1"/>
  <c r="I22" i="139" s="1"/>
  <c r="I279" i="140"/>
  <c r="I346" i="140" s="1"/>
  <c r="H18" i="139" s="1"/>
  <c r="I73" i="1" s="1"/>
  <c r="H346" i="140" l="1"/>
  <c r="G18" i="139" s="1"/>
  <c r="H73" i="1" s="1"/>
  <c r="J194" i="140"/>
  <c r="H194" i="140"/>
  <c r="J5" i="143"/>
  <c r="J16" i="143" s="1"/>
  <c r="I21" i="139" s="1"/>
  <c r="J76" i="1" s="1"/>
  <c r="K76" i="1" s="1"/>
  <c r="J73" i="140"/>
  <c r="J346" i="140" s="1"/>
  <c r="I18" i="139" s="1"/>
  <c r="J73" i="1" s="1"/>
  <c r="K73" i="1" s="1"/>
  <c r="J14" i="141"/>
  <c r="I19" i="139" s="1"/>
  <c r="J74" i="1" s="1"/>
  <c r="K74" i="1" s="1"/>
  <c r="J9" i="148"/>
  <c r="J10" i="148" s="1"/>
  <c r="I26" i="139" s="1"/>
  <c r="J10" i="145"/>
  <c r="I23" i="139"/>
  <c r="H29" i="139"/>
  <c r="I77" i="1" s="1"/>
  <c r="I80" i="1" s="1"/>
  <c r="I25" i="139"/>
  <c r="I24" i="139"/>
  <c r="J14" i="149"/>
  <c r="I27" i="139" s="1"/>
  <c r="H14" i="149"/>
  <c r="G27" i="139" s="1"/>
  <c r="G29" i="139" s="1"/>
  <c r="H32" i="139" l="1"/>
  <c r="G32" i="139"/>
  <c r="H77" i="1"/>
  <c r="H80" i="1" s="1"/>
  <c r="I29" i="139"/>
  <c r="J77" i="1" s="1"/>
  <c r="G123" i="119"/>
  <c r="F123" i="119"/>
  <c r="I8" i="131"/>
  <c r="H8" i="131"/>
  <c r="H17" i="131" s="1"/>
  <c r="I5" i="131"/>
  <c r="H5" i="131"/>
  <c r="H16" i="1"/>
  <c r="I13" i="137"/>
  <c r="H13" i="137"/>
  <c r="I12" i="137"/>
  <c r="H12" i="137"/>
  <c r="J12" i="137" s="1"/>
  <c r="I9" i="137"/>
  <c r="H9" i="137"/>
  <c r="J9" i="137" s="1"/>
  <c r="I6" i="137"/>
  <c r="H6" i="137"/>
  <c r="J6" i="137" s="1"/>
  <c r="I5" i="137"/>
  <c r="H5" i="137"/>
  <c r="H17" i="137" s="1"/>
  <c r="C17" i="137"/>
  <c r="J18" i="136"/>
  <c r="J16" i="1" s="1"/>
  <c r="K16" i="1" s="1"/>
  <c r="I18" i="136"/>
  <c r="I16" i="1" s="1"/>
  <c r="C18" i="136"/>
  <c r="I92" i="134"/>
  <c r="I94" i="134" s="1"/>
  <c r="I26" i="134" s="1"/>
  <c r="H92" i="134"/>
  <c r="H94" i="134" s="1"/>
  <c r="H26" i="134" s="1"/>
  <c r="C90" i="134"/>
  <c r="C94" i="134" s="1"/>
  <c r="I86" i="134"/>
  <c r="H86" i="134"/>
  <c r="I84" i="134"/>
  <c r="H84" i="134"/>
  <c r="J84" i="134" s="1"/>
  <c r="I82" i="134"/>
  <c r="H82" i="134"/>
  <c r="A82" i="134"/>
  <c r="I80" i="134"/>
  <c r="H80" i="134"/>
  <c r="C78" i="134"/>
  <c r="C88" i="134" s="1"/>
  <c r="I74" i="134"/>
  <c r="H74" i="134"/>
  <c r="I72" i="134"/>
  <c r="H72" i="134"/>
  <c r="J72" i="134" s="1"/>
  <c r="J70" i="134"/>
  <c r="I70" i="134"/>
  <c r="H70" i="134"/>
  <c r="I68" i="134"/>
  <c r="J68" i="134" s="1"/>
  <c r="H68" i="134"/>
  <c r="I66" i="134"/>
  <c r="H66" i="134"/>
  <c r="J66" i="134" s="1"/>
  <c r="I64" i="134"/>
  <c r="J64" i="134" s="1"/>
  <c r="H64" i="134"/>
  <c r="I62" i="134"/>
  <c r="H62" i="134"/>
  <c r="I60" i="134"/>
  <c r="H60" i="134"/>
  <c r="J60" i="134" s="1"/>
  <c r="A60" i="134"/>
  <c r="I58" i="134"/>
  <c r="J58" i="134" s="1"/>
  <c r="H58" i="134"/>
  <c r="A58" i="134"/>
  <c r="I56" i="134"/>
  <c r="H56" i="134"/>
  <c r="C54" i="134"/>
  <c r="C76" i="134" s="1"/>
  <c r="A44" i="134"/>
  <c r="A13" i="134"/>
  <c r="A42" i="134" s="1"/>
  <c r="A40" i="134"/>
  <c r="A39" i="134"/>
  <c r="A31" i="134"/>
  <c r="J30" i="134"/>
  <c r="A30" i="134"/>
  <c r="J132" i="132"/>
  <c r="I132" i="132"/>
  <c r="H132" i="132"/>
  <c r="I130" i="132"/>
  <c r="J130" i="132" s="1"/>
  <c r="H130" i="132"/>
  <c r="I128" i="132"/>
  <c r="H128" i="132"/>
  <c r="I126" i="132"/>
  <c r="J126" i="132" s="1"/>
  <c r="H126" i="132"/>
  <c r="I124" i="132"/>
  <c r="H124" i="132"/>
  <c r="J124" i="132" s="1"/>
  <c r="I122" i="132"/>
  <c r="J122" i="132" s="1"/>
  <c r="H122" i="132"/>
  <c r="I120" i="132"/>
  <c r="H120" i="132"/>
  <c r="J120" i="132" s="1"/>
  <c r="I118" i="132"/>
  <c r="H118" i="132"/>
  <c r="J118" i="132" s="1"/>
  <c r="I116" i="132"/>
  <c r="H116" i="132"/>
  <c r="J116" i="132" s="1"/>
  <c r="I114" i="132"/>
  <c r="H114" i="132"/>
  <c r="I112" i="132"/>
  <c r="H112" i="132"/>
  <c r="I110" i="132"/>
  <c r="H110" i="132"/>
  <c r="I108" i="132"/>
  <c r="H108" i="132"/>
  <c r="J108" i="132" s="1"/>
  <c r="C106" i="132"/>
  <c r="C134" i="132" s="1"/>
  <c r="I101" i="132"/>
  <c r="H101" i="132"/>
  <c r="I99" i="132"/>
  <c r="J99" i="132" s="1"/>
  <c r="H99" i="132"/>
  <c r="I97" i="132"/>
  <c r="H97" i="132"/>
  <c r="I95" i="132"/>
  <c r="H95" i="132"/>
  <c r="J95" i="132" s="1"/>
  <c r="I93" i="132"/>
  <c r="H93" i="132"/>
  <c r="I91" i="132"/>
  <c r="H91" i="132"/>
  <c r="J91" i="132" s="1"/>
  <c r="I89" i="132"/>
  <c r="H89" i="132"/>
  <c r="J89" i="132" s="1"/>
  <c r="I87" i="132"/>
  <c r="H87" i="132"/>
  <c r="I85" i="132"/>
  <c r="H85" i="132"/>
  <c r="J85" i="132" s="1"/>
  <c r="I83" i="132"/>
  <c r="H83" i="132"/>
  <c r="J83" i="132" s="1"/>
  <c r="I81" i="132"/>
  <c r="H81" i="132"/>
  <c r="J81" i="132" s="1"/>
  <c r="I79" i="132"/>
  <c r="H79" i="132"/>
  <c r="I77" i="132"/>
  <c r="H77" i="132"/>
  <c r="I75" i="132"/>
  <c r="H75" i="132"/>
  <c r="J75" i="132" s="1"/>
  <c r="I73" i="132"/>
  <c r="H73" i="132"/>
  <c r="I71" i="132"/>
  <c r="H71" i="132"/>
  <c r="J71" i="132" s="1"/>
  <c r="I69" i="132"/>
  <c r="H69" i="132"/>
  <c r="J69" i="132" s="1"/>
  <c r="I67" i="132"/>
  <c r="H67" i="132"/>
  <c r="J67" i="132" s="1"/>
  <c r="I65" i="132"/>
  <c r="H65" i="132"/>
  <c r="I63" i="132"/>
  <c r="H63" i="132"/>
  <c r="I61" i="132"/>
  <c r="H61" i="132"/>
  <c r="I59" i="132"/>
  <c r="J59" i="132" s="1"/>
  <c r="H59" i="132"/>
  <c r="I57" i="132"/>
  <c r="H57" i="132"/>
  <c r="J57" i="132" s="1"/>
  <c r="I55" i="132"/>
  <c r="H55" i="132"/>
  <c r="J55" i="132" s="1"/>
  <c r="C53" i="132"/>
  <c r="C104" i="132" s="1"/>
  <c r="A43" i="132"/>
  <c r="A41" i="132"/>
  <c r="A39" i="132"/>
  <c r="A38" i="132"/>
  <c r="J29" i="132"/>
  <c r="C17" i="131"/>
  <c r="I112" i="125"/>
  <c r="J112" i="125" s="1"/>
  <c r="H112" i="125"/>
  <c r="I110" i="125"/>
  <c r="H110" i="125"/>
  <c r="J110" i="125" s="1"/>
  <c r="A110" i="125"/>
  <c r="A112" i="125" s="1"/>
  <c r="I108" i="125"/>
  <c r="H108" i="125"/>
  <c r="H114" i="125" s="1"/>
  <c r="H28" i="125" s="1"/>
  <c r="C106" i="125"/>
  <c r="C114" i="125" s="1"/>
  <c r="I102" i="125"/>
  <c r="I104" i="125" s="1"/>
  <c r="I27" i="125" s="1"/>
  <c r="H102" i="125"/>
  <c r="H104" i="125" s="1"/>
  <c r="H27" i="125" s="1"/>
  <c r="C100" i="125"/>
  <c r="C104" i="125" s="1"/>
  <c r="I96" i="125"/>
  <c r="H96" i="125"/>
  <c r="J94" i="125"/>
  <c r="I94" i="125"/>
  <c r="H94" i="125"/>
  <c r="I92" i="125"/>
  <c r="J92" i="125" s="1"/>
  <c r="H92" i="125"/>
  <c r="I90" i="125"/>
  <c r="J90" i="125" s="1"/>
  <c r="H90" i="125"/>
  <c r="I88" i="125"/>
  <c r="J88" i="125" s="1"/>
  <c r="H88" i="125"/>
  <c r="I86" i="125"/>
  <c r="H86" i="125"/>
  <c r="I84" i="125"/>
  <c r="H84" i="125"/>
  <c r="I82" i="125"/>
  <c r="H82" i="125"/>
  <c r="J82" i="125" s="1"/>
  <c r="I80" i="125"/>
  <c r="H80" i="125"/>
  <c r="A80" i="125"/>
  <c r="A82" i="125" s="1"/>
  <c r="I78" i="125"/>
  <c r="J78" i="125" s="1"/>
  <c r="H78" i="125"/>
  <c r="C76" i="125"/>
  <c r="C98" i="125" s="1"/>
  <c r="I72" i="125"/>
  <c r="J72" i="125" s="1"/>
  <c r="H72" i="125"/>
  <c r="I70" i="125"/>
  <c r="H70" i="125"/>
  <c r="I68" i="125"/>
  <c r="H68" i="125"/>
  <c r="H74" i="125" s="1"/>
  <c r="H25" i="125" s="1"/>
  <c r="A68" i="125"/>
  <c r="A70" i="125" s="1"/>
  <c r="I66" i="125"/>
  <c r="J66" i="125" s="1"/>
  <c r="H66" i="125"/>
  <c r="A66" i="125"/>
  <c r="I64" i="125"/>
  <c r="J64" i="125" s="1"/>
  <c r="H64" i="125"/>
  <c r="C62" i="125"/>
  <c r="C74" i="125" s="1"/>
  <c r="H60" i="125"/>
  <c r="H24" i="125" s="1"/>
  <c r="C60" i="125"/>
  <c r="I58" i="125"/>
  <c r="I60" i="125" s="1"/>
  <c r="I24" i="125" s="1"/>
  <c r="H58" i="125"/>
  <c r="C56" i="125"/>
  <c r="A46" i="125"/>
  <c r="A13" i="125"/>
  <c r="A44" i="125" s="1"/>
  <c r="A42" i="125"/>
  <c r="A41" i="125"/>
  <c r="A33" i="125"/>
  <c r="J32" i="125"/>
  <c r="A32" i="125"/>
  <c r="I154" i="124"/>
  <c r="I156" i="124" s="1"/>
  <c r="I30" i="124" s="1"/>
  <c r="H154" i="124"/>
  <c r="H156" i="124" s="1"/>
  <c r="H30" i="124" s="1"/>
  <c r="C152" i="124"/>
  <c r="C156" i="124" s="1"/>
  <c r="C150" i="124"/>
  <c r="I148" i="124"/>
  <c r="H148" i="124"/>
  <c r="J148" i="124" s="1"/>
  <c r="A148" i="124"/>
  <c r="I146" i="124"/>
  <c r="J146" i="124" s="1"/>
  <c r="H146" i="124"/>
  <c r="I144" i="124"/>
  <c r="H144" i="124"/>
  <c r="J144" i="124" s="1"/>
  <c r="I142" i="124"/>
  <c r="H142" i="124"/>
  <c r="I140" i="124"/>
  <c r="H140" i="124"/>
  <c r="J138" i="124"/>
  <c r="I138" i="124"/>
  <c r="H138" i="124"/>
  <c r="I136" i="124"/>
  <c r="H136" i="124"/>
  <c r="I134" i="124"/>
  <c r="J134" i="124" s="1"/>
  <c r="H134" i="124"/>
  <c r="I132" i="124"/>
  <c r="H132" i="124"/>
  <c r="I130" i="124"/>
  <c r="H130" i="124"/>
  <c r="J130" i="124" s="1"/>
  <c r="C126" i="124"/>
  <c r="I122" i="124"/>
  <c r="H122" i="124"/>
  <c r="J122" i="124" s="1"/>
  <c r="J120" i="124"/>
  <c r="I120" i="124"/>
  <c r="H120" i="124"/>
  <c r="I118" i="124"/>
  <c r="H118" i="124"/>
  <c r="I116" i="124"/>
  <c r="H116" i="124"/>
  <c r="I114" i="124"/>
  <c r="J114" i="124" s="1"/>
  <c r="H114" i="124"/>
  <c r="I112" i="124"/>
  <c r="H112" i="124"/>
  <c r="J112" i="124" s="1"/>
  <c r="A112" i="124"/>
  <c r="I110" i="124"/>
  <c r="H110" i="124"/>
  <c r="J110" i="124" s="1"/>
  <c r="C108" i="124"/>
  <c r="C124" i="124" s="1"/>
  <c r="I104" i="124"/>
  <c r="H104" i="124"/>
  <c r="I102" i="124"/>
  <c r="H102" i="124"/>
  <c r="J102" i="124" s="1"/>
  <c r="I100" i="124"/>
  <c r="H100" i="124"/>
  <c r="J100" i="124" s="1"/>
  <c r="I98" i="124"/>
  <c r="H98" i="124"/>
  <c r="J98" i="124" s="1"/>
  <c r="I96" i="124"/>
  <c r="H96" i="124"/>
  <c r="I94" i="124"/>
  <c r="H94" i="124"/>
  <c r="J94" i="124" s="1"/>
  <c r="I92" i="124"/>
  <c r="H92" i="124"/>
  <c r="J92" i="124" s="1"/>
  <c r="A92" i="124"/>
  <c r="I90" i="124"/>
  <c r="H90" i="124"/>
  <c r="J90" i="124" s="1"/>
  <c r="A90" i="124"/>
  <c r="I88" i="124"/>
  <c r="H88" i="124"/>
  <c r="J88" i="124" s="1"/>
  <c r="C86" i="124"/>
  <c r="C106" i="124" s="1"/>
  <c r="I82" i="124"/>
  <c r="H82" i="124"/>
  <c r="J82" i="124" s="1"/>
  <c r="I80" i="124"/>
  <c r="H80" i="124"/>
  <c r="J80" i="124" s="1"/>
  <c r="I78" i="124"/>
  <c r="H78" i="124"/>
  <c r="I76" i="124"/>
  <c r="H76" i="124"/>
  <c r="I74" i="124"/>
  <c r="H74" i="124"/>
  <c r="J74" i="124" s="1"/>
  <c r="I72" i="124"/>
  <c r="H72" i="124"/>
  <c r="J72" i="124" s="1"/>
  <c r="I70" i="124"/>
  <c r="H70" i="124"/>
  <c r="I68" i="124"/>
  <c r="H68" i="124"/>
  <c r="I66" i="124"/>
  <c r="H66" i="124"/>
  <c r="J66" i="124" s="1"/>
  <c r="I64" i="124"/>
  <c r="H64" i="124"/>
  <c r="I62" i="124"/>
  <c r="H62" i="124"/>
  <c r="A62" i="124"/>
  <c r="A64" i="124" s="1"/>
  <c r="A66" i="124" s="1"/>
  <c r="I60" i="124"/>
  <c r="H60" i="124"/>
  <c r="J60" i="124" s="1"/>
  <c r="C58" i="124"/>
  <c r="C84" i="124" s="1"/>
  <c r="A48" i="124"/>
  <c r="A13" i="124"/>
  <c r="A46" i="124" s="1"/>
  <c r="A44" i="124"/>
  <c r="A43" i="124"/>
  <c r="A35" i="124"/>
  <c r="J34" i="124"/>
  <c r="A34" i="124"/>
  <c r="I94" i="80"/>
  <c r="H94" i="80"/>
  <c r="I92" i="80"/>
  <c r="H92" i="80"/>
  <c r="I90" i="80"/>
  <c r="H90" i="80"/>
  <c r="I88" i="80"/>
  <c r="H88" i="80"/>
  <c r="I86" i="80"/>
  <c r="H86" i="80"/>
  <c r="I84" i="80"/>
  <c r="H84" i="80"/>
  <c r="J84" i="80" s="1"/>
  <c r="I82" i="80"/>
  <c r="H82" i="80"/>
  <c r="I80" i="80"/>
  <c r="H80" i="80"/>
  <c r="I78" i="80"/>
  <c r="H78" i="80"/>
  <c r="I74" i="80"/>
  <c r="H74" i="80"/>
  <c r="I72" i="80"/>
  <c r="H72" i="80"/>
  <c r="I70" i="80"/>
  <c r="H70" i="80"/>
  <c r="I68" i="80"/>
  <c r="H68" i="80"/>
  <c r="I66" i="80"/>
  <c r="H66" i="80"/>
  <c r="I64" i="80"/>
  <c r="H64" i="80"/>
  <c r="I62" i="80"/>
  <c r="H62" i="80"/>
  <c r="I60" i="80"/>
  <c r="H60" i="80"/>
  <c r="I58" i="80"/>
  <c r="H58" i="80"/>
  <c r="A58" i="80"/>
  <c r="I56" i="80"/>
  <c r="H56" i="80"/>
  <c r="H17" i="1" l="1"/>
  <c r="H18" i="1"/>
  <c r="I84" i="124"/>
  <c r="I24" i="124" s="1"/>
  <c r="J116" i="124"/>
  <c r="J124" i="124" s="1"/>
  <c r="J28" i="124" s="1"/>
  <c r="J140" i="124"/>
  <c r="J150" i="124" s="1"/>
  <c r="J29" i="124" s="1"/>
  <c r="J32" i="124" s="1"/>
  <c r="J21" i="1" s="1"/>
  <c r="K21" i="1" s="1"/>
  <c r="J154" i="124"/>
  <c r="J156" i="124" s="1"/>
  <c r="J30" i="124" s="1"/>
  <c r="H98" i="125"/>
  <c r="H26" i="125" s="1"/>
  <c r="J96" i="125"/>
  <c r="J108" i="125"/>
  <c r="J61" i="132"/>
  <c r="J97" i="132"/>
  <c r="J114" i="132"/>
  <c r="J128" i="132"/>
  <c r="J82" i="134"/>
  <c r="J5" i="137"/>
  <c r="J17" i="137" s="1"/>
  <c r="J13" i="137"/>
  <c r="J8" i="131"/>
  <c r="J92" i="134"/>
  <c r="J94" i="134" s="1"/>
  <c r="J26" i="134" s="1"/>
  <c r="J94" i="80"/>
  <c r="J62" i="124"/>
  <c r="J84" i="124" s="1"/>
  <c r="J24" i="124" s="1"/>
  <c r="J68" i="124"/>
  <c r="J76" i="124"/>
  <c r="J118" i="124"/>
  <c r="J136" i="124"/>
  <c r="J142" i="124"/>
  <c r="J68" i="125"/>
  <c r="J84" i="125"/>
  <c r="J98" i="125" s="1"/>
  <c r="J26" i="125" s="1"/>
  <c r="I104" i="132"/>
  <c r="I24" i="132" s="1"/>
  <c r="J63" i="132"/>
  <c r="J104" i="132" s="1"/>
  <c r="J24" i="132" s="1"/>
  <c r="J77" i="132"/>
  <c r="H76" i="134"/>
  <c r="H24" i="134" s="1"/>
  <c r="J74" i="134"/>
  <c r="I17" i="137"/>
  <c r="J132" i="124"/>
  <c r="H134" i="132"/>
  <c r="H25" i="132" s="1"/>
  <c r="I76" i="134"/>
  <c r="I24" i="134" s="1"/>
  <c r="J80" i="1"/>
  <c r="K77" i="1"/>
  <c r="J70" i="80"/>
  <c r="J70" i="124"/>
  <c r="J78" i="124"/>
  <c r="I106" i="124"/>
  <c r="I26" i="124" s="1"/>
  <c r="H150" i="124"/>
  <c r="H29" i="124" s="1"/>
  <c r="A72" i="125"/>
  <c r="J70" i="125"/>
  <c r="J80" i="125"/>
  <c r="J86" i="125"/>
  <c r="J102" i="125"/>
  <c r="J104" i="125" s="1"/>
  <c r="J27" i="125" s="1"/>
  <c r="J65" i="132"/>
  <c r="J79" i="132"/>
  <c r="J93" i="132"/>
  <c r="I134" i="132"/>
  <c r="I25" i="132" s="1"/>
  <c r="J62" i="134"/>
  <c r="J80" i="134"/>
  <c r="J86" i="134"/>
  <c r="I124" i="124"/>
  <c r="I28" i="124" s="1"/>
  <c r="J64" i="124"/>
  <c r="J96" i="124"/>
  <c r="J106" i="124" s="1"/>
  <c r="J26" i="124" s="1"/>
  <c r="J104" i="124"/>
  <c r="J73" i="132"/>
  <c r="J87" i="132"/>
  <c r="J101" i="132"/>
  <c r="J112" i="132"/>
  <c r="I88" i="134"/>
  <c r="I25" i="134" s="1"/>
  <c r="J5" i="131"/>
  <c r="J17" i="131" s="1"/>
  <c r="I32" i="139"/>
  <c r="K80" i="1"/>
  <c r="I17" i="131"/>
  <c r="A86" i="134"/>
  <c r="H28" i="134"/>
  <c r="H15" i="1" s="1"/>
  <c r="I28" i="134"/>
  <c r="I15" i="1" s="1"/>
  <c r="A62" i="134"/>
  <c r="H88" i="134"/>
  <c r="H25" i="134" s="1"/>
  <c r="J56" i="134"/>
  <c r="J76" i="134" s="1"/>
  <c r="J24" i="134" s="1"/>
  <c r="A64" i="134"/>
  <c r="A84" i="134"/>
  <c r="A66" i="134"/>
  <c r="I27" i="132"/>
  <c r="I19" i="1" s="1"/>
  <c r="J110" i="132"/>
  <c r="H104" i="132"/>
  <c r="J74" i="125"/>
  <c r="J25" i="125" s="1"/>
  <c r="H30" i="125"/>
  <c r="H22" i="1" s="1"/>
  <c r="J114" i="125"/>
  <c r="J28" i="125" s="1"/>
  <c r="I98" i="125"/>
  <c r="I26" i="125" s="1"/>
  <c r="I114" i="125"/>
  <c r="I28" i="125" s="1"/>
  <c r="J58" i="125"/>
  <c r="J60" i="125" s="1"/>
  <c r="J24" i="125" s="1"/>
  <c r="I74" i="125"/>
  <c r="I25" i="125" s="1"/>
  <c r="A84" i="125"/>
  <c r="A86" i="125"/>
  <c r="H84" i="124"/>
  <c r="H24" i="124" s="1"/>
  <c r="H124" i="124"/>
  <c r="H28" i="124" s="1"/>
  <c r="I150" i="124"/>
  <c r="I29" i="124" s="1"/>
  <c r="A68" i="124"/>
  <c r="A94" i="124"/>
  <c r="A114" i="124"/>
  <c r="H106" i="124"/>
  <c r="H26" i="124" s="1"/>
  <c r="A96" i="124"/>
  <c r="A98" i="124" s="1"/>
  <c r="A116" i="124"/>
  <c r="J74" i="80"/>
  <c r="J88" i="80"/>
  <c r="J64" i="80"/>
  <c r="J66" i="80"/>
  <c r="J78" i="80"/>
  <c r="J58" i="80"/>
  <c r="J68" i="80"/>
  <c r="J62" i="80"/>
  <c r="J56" i="80"/>
  <c r="J90" i="80"/>
  <c r="J82" i="80"/>
  <c r="J60" i="80"/>
  <c r="J92" i="80"/>
  <c r="J86" i="80"/>
  <c r="J80" i="80"/>
  <c r="J72" i="80"/>
  <c r="A60" i="80"/>
  <c r="A118" i="124" l="1"/>
  <c r="I18" i="1"/>
  <c r="I17" i="1"/>
  <c r="I20" i="1" s="1"/>
  <c r="A88" i="125"/>
  <c r="J28" i="134"/>
  <c r="J15" i="1" s="1"/>
  <c r="I30" i="125"/>
  <c r="I22" i="1" s="1"/>
  <c r="H24" i="132"/>
  <c r="H27" i="132" s="1"/>
  <c r="H19" i="1" s="1"/>
  <c r="H20" i="1" s="1"/>
  <c r="J88" i="134"/>
  <c r="J25" i="134" s="1"/>
  <c r="A90" i="125"/>
  <c r="A92" i="125" s="1"/>
  <c r="I32" i="124"/>
  <c r="I21" i="1" s="1"/>
  <c r="J134" i="132"/>
  <c r="J25" i="132" s="1"/>
  <c r="J27" i="132" s="1"/>
  <c r="J19" i="1" s="1"/>
  <c r="K19" i="1" s="1"/>
  <c r="J18" i="1"/>
  <c r="K18" i="1" s="1"/>
  <c r="J17" i="1"/>
  <c r="K17" i="1" s="1"/>
  <c r="A68" i="134"/>
  <c r="A70" i="134" s="1"/>
  <c r="J30" i="125"/>
  <c r="J22" i="1" s="1"/>
  <c r="K22" i="1" s="1"/>
  <c r="A122" i="124"/>
  <c r="A70" i="124"/>
  <c r="H32" i="124"/>
  <c r="H21" i="1" s="1"/>
  <c r="A120" i="124"/>
  <c r="A100" i="124"/>
  <c r="A102" i="124" s="1"/>
  <c r="A104" i="124" s="1"/>
  <c r="A62" i="80"/>
  <c r="A94" i="125" l="1"/>
  <c r="A96" i="125" s="1"/>
  <c r="K15" i="1"/>
  <c r="J20" i="1"/>
  <c r="K20" i="1" s="1"/>
  <c r="A72" i="134"/>
  <c r="A74" i="134" s="1"/>
  <c r="A72" i="124"/>
  <c r="A76" i="124" s="1"/>
  <c r="A74" i="124"/>
  <c r="A78" i="124" l="1"/>
  <c r="A80" i="124" s="1"/>
  <c r="A82" i="124" s="1"/>
  <c r="A64" i="80"/>
  <c r="A66" i="80" l="1"/>
  <c r="A68" i="80" l="1"/>
  <c r="A70" i="80" s="1"/>
  <c r="A72" i="80" l="1"/>
  <c r="A74" i="80" s="1"/>
  <c r="A76" i="80" s="1"/>
  <c r="A80" i="80" l="1"/>
  <c r="A82" i="80" s="1"/>
  <c r="A84" i="80" s="1"/>
  <c r="A86" i="80" s="1"/>
  <c r="A88" i="80" s="1"/>
  <c r="A90" i="80" s="1"/>
  <c r="A92" i="80" s="1"/>
  <c r="A94" i="80" s="1"/>
  <c r="H5" i="123" l="1"/>
  <c r="I5" i="123"/>
  <c r="H7" i="123"/>
  <c r="I7" i="123"/>
  <c r="H9" i="123"/>
  <c r="I9" i="123"/>
  <c r="H11" i="123"/>
  <c r="I11" i="123"/>
  <c r="H13" i="123"/>
  <c r="I13" i="123"/>
  <c r="H15" i="123"/>
  <c r="I15" i="123"/>
  <c r="H17" i="123"/>
  <c r="I17" i="123"/>
  <c r="H19" i="123"/>
  <c r="I19" i="123"/>
  <c r="H21" i="123"/>
  <c r="I21" i="123"/>
  <c r="H23" i="123"/>
  <c r="I23" i="123"/>
  <c r="H25" i="123"/>
  <c r="I25" i="123"/>
  <c r="H27" i="123"/>
  <c r="I27" i="123"/>
  <c r="H29" i="123"/>
  <c r="I29" i="123"/>
  <c r="H31" i="123"/>
  <c r="I31" i="123"/>
  <c r="H33" i="123"/>
  <c r="I33" i="123"/>
  <c r="H35" i="123"/>
  <c r="I35" i="123"/>
  <c r="H37" i="123"/>
  <c r="I37" i="123"/>
  <c r="H39" i="123"/>
  <c r="I39" i="123"/>
  <c r="H41" i="123"/>
  <c r="I41" i="123"/>
  <c r="H43" i="123"/>
  <c r="I43" i="123"/>
  <c r="H45" i="123"/>
  <c r="I45" i="123"/>
  <c r="H47" i="123"/>
  <c r="I47" i="123"/>
  <c r="H49" i="123"/>
  <c r="I49" i="123"/>
  <c r="H51" i="123"/>
  <c r="I51" i="123"/>
  <c r="H53" i="123"/>
  <c r="I53" i="123"/>
  <c r="H55" i="123"/>
  <c r="I55" i="123"/>
  <c r="H57" i="123"/>
  <c r="I57" i="123"/>
  <c r="H59" i="123"/>
  <c r="I59" i="123"/>
  <c r="H61" i="123"/>
  <c r="I61" i="123"/>
  <c r="H63" i="123"/>
  <c r="I63" i="123"/>
  <c r="H65" i="123"/>
  <c r="I65" i="123"/>
  <c r="H67" i="123"/>
  <c r="I67" i="123"/>
  <c r="H69" i="123"/>
  <c r="I69" i="123"/>
  <c r="H71" i="123"/>
  <c r="I71" i="123"/>
  <c r="H73" i="123"/>
  <c r="I73" i="123"/>
  <c r="H75" i="123"/>
  <c r="I75" i="123"/>
  <c r="H77" i="123"/>
  <c r="I77" i="123"/>
  <c r="H79" i="123"/>
  <c r="I79" i="123"/>
  <c r="H81" i="123"/>
  <c r="I81" i="123"/>
  <c r="H83" i="123"/>
  <c r="I83" i="123"/>
  <c r="H85" i="123"/>
  <c r="I85" i="123"/>
  <c r="H87" i="123"/>
  <c r="I87" i="123"/>
  <c r="H89" i="123"/>
  <c r="I89" i="123"/>
  <c r="H91" i="123"/>
  <c r="I91" i="123"/>
  <c r="H93" i="123"/>
  <c r="I93" i="123"/>
  <c r="H95" i="123"/>
  <c r="I95" i="123"/>
  <c r="H97" i="123"/>
  <c r="I97" i="123"/>
  <c r="H99" i="123"/>
  <c r="I99" i="123"/>
  <c r="H101" i="123"/>
  <c r="I101" i="123"/>
  <c r="H103" i="123"/>
  <c r="I103" i="123"/>
  <c r="H105" i="123"/>
  <c r="I105" i="123"/>
  <c r="H107" i="123"/>
  <c r="I107" i="123"/>
  <c r="H109" i="123"/>
  <c r="I109" i="123"/>
  <c r="H111" i="123"/>
  <c r="I111" i="123"/>
  <c r="H113" i="123"/>
  <c r="I113" i="123"/>
  <c r="H115" i="123"/>
  <c r="I115" i="123"/>
  <c r="H117" i="123"/>
  <c r="I117" i="123"/>
  <c r="H119" i="123"/>
  <c r="I119" i="123"/>
  <c r="F121" i="123"/>
  <c r="G121" i="123"/>
  <c r="H5" i="122"/>
  <c r="I5" i="122"/>
  <c r="H7" i="122"/>
  <c r="I7" i="122"/>
  <c r="H9" i="122"/>
  <c r="I9" i="122"/>
  <c r="H11" i="122"/>
  <c r="I11" i="122"/>
  <c r="H13" i="122"/>
  <c r="I13" i="122"/>
  <c r="H15" i="122"/>
  <c r="I15" i="122"/>
  <c r="H17" i="122"/>
  <c r="I17" i="122"/>
  <c r="H19" i="122"/>
  <c r="I19" i="122"/>
  <c r="H21" i="122"/>
  <c r="I21" i="122"/>
  <c r="H23" i="122"/>
  <c r="I23" i="122"/>
  <c r="H25" i="122"/>
  <c r="I25" i="122"/>
  <c r="H27" i="122"/>
  <c r="I27" i="122"/>
  <c r="H29" i="122"/>
  <c r="I29" i="122"/>
  <c r="F31" i="122"/>
  <c r="G31" i="122"/>
  <c r="F239" i="121"/>
  <c r="G239" i="121"/>
  <c r="H239" i="121"/>
  <c r="H20" i="120" s="1"/>
  <c r="H68" i="1" s="1"/>
  <c r="I239" i="121"/>
  <c r="I20" i="120" s="1"/>
  <c r="I68" i="1" s="1"/>
  <c r="I31" i="122" l="1"/>
  <c r="I21" i="120" s="1"/>
  <c r="I69" i="1" s="1"/>
  <c r="H31" i="122"/>
  <c r="H21" i="120" s="1"/>
  <c r="H69" i="1" s="1"/>
  <c r="H71" i="1" s="1"/>
  <c r="H121" i="123"/>
  <c r="H22" i="120" s="1"/>
  <c r="H70" i="1" s="1"/>
  <c r="I121" i="123"/>
  <c r="I22" i="120" s="1"/>
  <c r="J20" i="120"/>
  <c r="J68" i="1" s="1"/>
  <c r="H5" i="119"/>
  <c r="I5" i="119"/>
  <c r="H9" i="119"/>
  <c r="I9" i="119"/>
  <c r="H11" i="119"/>
  <c r="I11" i="119"/>
  <c r="H13" i="119"/>
  <c r="I13" i="119"/>
  <c r="H15" i="119"/>
  <c r="I15" i="119"/>
  <c r="H17" i="119"/>
  <c r="I17" i="119"/>
  <c r="H19" i="119"/>
  <c r="I19" i="119"/>
  <c r="H21" i="119"/>
  <c r="I21" i="119"/>
  <c r="H23" i="119"/>
  <c r="I23" i="119"/>
  <c r="H25" i="119"/>
  <c r="I25" i="119"/>
  <c r="H27" i="119"/>
  <c r="I27" i="119"/>
  <c r="H29" i="119"/>
  <c r="I29" i="119"/>
  <c r="H33" i="119"/>
  <c r="I33" i="119"/>
  <c r="H35" i="119"/>
  <c r="I35" i="119"/>
  <c r="H37" i="119"/>
  <c r="I37" i="119"/>
  <c r="H39" i="119"/>
  <c r="I39" i="119"/>
  <c r="H41" i="119"/>
  <c r="I41" i="119"/>
  <c r="H43" i="119"/>
  <c r="I43" i="119"/>
  <c r="H45" i="119"/>
  <c r="I45" i="119"/>
  <c r="H47" i="119"/>
  <c r="I47" i="119"/>
  <c r="H49" i="119"/>
  <c r="I49" i="119"/>
  <c r="H51" i="119"/>
  <c r="I51" i="119"/>
  <c r="H53" i="119"/>
  <c r="I53" i="119"/>
  <c r="H55" i="119"/>
  <c r="I55" i="119"/>
  <c r="H57" i="119"/>
  <c r="I57" i="119"/>
  <c r="H59" i="119"/>
  <c r="I59" i="119"/>
  <c r="H61" i="119"/>
  <c r="I61" i="119"/>
  <c r="H63" i="119"/>
  <c r="I63" i="119"/>
  <c r="H65" i="119"/>
  <c r="I65" i="119"/>
  <c r="H67" i="119"/>
  <c r="I67" i="119"/>
  <c r="H69" i="119"/>
  <c r="I69" i="119"/>
  <c r="H71" i="119"/>
  <c r="I71" i="119"/>
  <c r="H73" i="119"/>
  <c r="I73" i="119"/>
  <c r="H75" i="119"/>
  <c r="I75" i="119"/>
  <c r="H77" i="119"/>
  <c r="I77" i="119"/>
  <c r="H79" i="119"/>
  <c r="I79" i="119"/>
  <c r="H81" i="119"/>
  <c r="I81" i="119"/>
  <c r="H83" i="119"/>
  <c r="I83" i="119"/>
  <c r="H85" i="119"/>
  <c r="I85" i="119"/>
  <c r="H87" i="119"/>
  <c r="I87" i="119"/>
  <c r="H89" i="119"/>
  <c r="I89" i="119"/>
  <c r="H91" i="119"/>
  <c r="I91" i="119"/>
  <c r="H93" i="119"/>
  <c r="I93" i="119"/>
  <c r="H95" i="119"/>
  <c r="I95" i="119"/>
  <c r="H97" i="119"/>
  <c r="I97" i="119"/>
  <c r="H99" i="119"/>
  <c r="I99" i="119"/>
  <c r="H101" i="119"/>
  <c r="I101" i="119"/>
  <c r="H103" i="119"/>
  <c r="I103" i="119"/>
  <c r="H105" i="119"/>
  <c r="I105" i="119"/>
  <c r="H107" i="119"/>
  <c r="I107" i="119"/>
  <c r="H109" i="119"/>
  <c r="I109" i="119"/>
  <c r="H111" i="119"/>
  <c r="I111" i="119"/>
  <c r="H113" i="119"/>
  <c r="I113" i="119"/>
  <c r="H117" i="119"/>
  <c r="I117" i="119"/>
  <c r="H119" i="119"/>
  <c r="I119" i="119"/>
  <c r="H121" i="119"/>
  <c r="I121" i="119"/>
  <c r="K68" i="1" l="1"/>
  <c r="H23" i="120"/>
  <c r="I23" i="120"/>
  <c r="I70" i="1"/>
  <c r="I71" i="1" s="1"/>
  <c r="I123" i="119"/>
  <c r="I22" i="105" s="1"/>
  <c r="I52" i="1" s="1"/>
  <c r="H123" i="119"/>
  <c r="H22" i="105" s="1"/>
  <c r="J21" i="120"/>
  <c r="J69" i="1" s="1"/>
  <c r="K69" i="1" s="1"/>
  <c r="J22" i="120"/>
  <c r="J70" i="1" s="1"/>
  <c r="K70" i="1" s="1"/>
  <c r="H2" i="117"/>
  <c r="I2" i="117"/>
  <c r="H5" i="117"/>
  <c r="I5" i="117"/>
  <c r="H8" i="117"/>
  <c r="I8" i="117"/>
  <c r="H10" i="117"/>
  <c r="I10" i="117"/>
  <c r="H4" i="116"/>
  <c r="I4" i="116"/>
  <c r="H5" i="116"/>
  <c r="I5" i="116"/>
  <c r="H6" i="116"/>
  <c r="I6" i="116"/>
  <c r="H9" i="116"/>
  <c r="I9" i="116"/>
  <c r="H11" i="116"/>
  <c r="I11" i="116"/>
  <c r="H13" i="116"/>
  <c r="I13" i="116"/>
  <c r="H16" i="116"/>
  <c r="I16" i="116"/>
  <c r="H17" i="116"/>
  <c r="I17" i="116"/>
  <c r="H20" i="116"/>
  <c r="I20" i="116"/>
  <c r="H21" i="116"/>
  <c r="I21" i="116"/>
  <c r="H22" i="116"/>
  <c r="I22" i="116"/>
  <c r="H23" i="116"/>
  <c r="I23" i="116"/>
  <c r="H25" i="116"/>
  <c r="I25" i="116"/>
  <c r="H27" i="116"/>
  <c r="I27" i="116"/>
  <c r="H29" i="116"/>
  <c r="I29" i="116"/>
  <c r="H31" i="116"/>
  <c r="I31" i="116"/>
  <c r="H33" i="116"/>
  <c r="I33" i="116"/>
  <c r="H35" i="116"/>
  <c r="I35" i="116"/>
  <c r="H37" i="116"/>
  <c r="I37" i="116"/>
  <c r="H39" i="116"/>
  <c r="I39" i="116"/>
  <c r="H41" i="116"/>
  <c r="I41" i="116"/>
  <c r="H43" i="116"/>
  <c r="I43" i="116"/>
  <c r="H45" i="116"/>
  <c r="I45" i="116"/>
  <c r="H47" i="116"/>
  <c r="I47" i="116"/>
  <c r="H49" i="116"/>
  <c r="I49" i="116"/>
  <c r="H52" i="116"/>
  <c r="I52" i="116"/>
  <c r="H55" i="116"/>
  <c r="I55" i="116"/>
  <c r="H58" i="116"/>
  <c r="I58" i="116"/>
  <c r="H61" i="116"/>
  <c r="I61" i="116"/>
  <c r="H64" i="116"/>
  <c r="I64" i="116"/>
  <c r="H67" i="116"/>
  <c r="I67" i="116"/>
  <c r="H69" i="116"/>
  <c r="I69" i="116"/>
  <c r="H72" i="116"/>
  <c r="I72" i="116"/>
  <c r="H75" i="116"/>
  <c r="I75" i="116"/>
  <c r="H78" i="116"/>
  <c r="I78" i="116"/>
  <c r="H81" i="116"/>
  <c r="I81" i="116"/>
  <c r="H84" i="116"/>
  <c r="I84" i="116"/>
  <c r="H86" i="116"/>
  <c r="I86" i="116"/>
  <c r="H88" i="116"/>
  <c r="I88" i="116"/>
  <c r="H90" i="116"/>
  <c r="I90" i="116"/>
  <c r="H92" i="116"/>
  <c r="I92" i="116"/>
  <c r="H95" i="116"/>
  <c r="I95" i="116"/>
  <c r="H97" i="116"/>
  <c r="I97" i="116"/>
  <c r="H99" i="116"/>
  <c r="I99" i="116"/>
  <c r="H101" i="116"/>
  <c r="I101" i="116"/>
  <c r="H103" i="116"/>
  <c r="I103" i="116"/>
  <c r="H105" i="116"/>
  <c r="I105" i="116"/>
  <c r="H107" i="116"/>
  <c r="I107" i="116"/>
  <c r="H109" i="116"/>
  <c r="I109" i="116"/>
  <c r="H111" i="116"/>
  <c r="I111" i="116"/>
  <c r="H113" i="116"/>
  <c r="I113" i="116"/>
  <c r="H115" i="116"/>
  <c r="I115" i="116"/>
  <c r="H117" i="116"/>
  <c r="I117" i="116"/>
  <c r="H119" i="116"/>
  <c r="I119" i="116"/>
  <c r="H121" i="116"/>
  <c r="I121" i="116"/>
  <c r="H123" i="116"/>
  <c r="I123" i="116"/>
  <c r="H125" i="116"/>
  <c r="I125" i="116"/>
  <c r="H127" i="116"/>
  <c r="I127" i="116"/>
  <c r="H129" i="116"/>
  <c r="I129" i="116"/>
  <c r="H131" i="116"/>
  <c r="I131" i="116"/>
  <c r="H133" i="116"/>
  <c r="I133" i="116"/>
  <c r="H135" i="116"/>
  <c r="I135" i="116"/>
  <c r="H137" i="116"/>
  <c r="I137" i="116"/>
  <c r="H139" i="116"/>
  <c r="I139" i="116"/>
  <c r="H141" i="116"/>
  <c r="I141" i="116"/>
  <c r="H143" i="116"/>
  <c r="I143" i="116"/>
  <c r="H145" i="116"/>
  <c r="I145" i="116"/>
  <c r="H147" i="116"/>
  <c r="I147" i="116"/>
  <c r="H149" i="116"/>
  <c r="I149" i="116"/>
  <c r="H151" i="116"/>
  <c r="I151" i="116"/>
  <c r="H3" i="115"/>
  <c r="I3" i="115"/>
  <c r="H5" i="115"/>
  <c r="I5" i="115"/>
  <c r="H7" i="115"/>
  <c r="I7" i="115"/>
  <c r="H10" i="115"/>
  <c r="I10" i="115"/>
  <c r="H12" i="115"/>
  <c r="I12" i="115"/>
  <c r="H14" i="115"/>
  <c r="I14" i="115"/>
  <c r="H16" i="115"/>
  <c r="I16" i="115"/>
  <c r="H18" i="115"/>
  <c r="I18" i="115"/>
  <c r="H21" i="115"/>
  <c r="I21" i="115"/>
  <c r="H24" i="115"/>
  <c r="I24" i="115"/>
  <c r="H25" i="115"/>
  <c r="I25" i="115"/>
  <c r="H26" i="115"/>
  <c r="I26" i="115"/>
  <c r="H29" i="115"/>
  <c r="I29" i="115"/>
  <c r="H30" i="115"/>
  <c r="I30" i="115"/>
  <c r="H32" i="115"/>
  <c r="I32" i="115"/>
  <c r="H35" i="115"/>
  <c r="I35" i="115"/>
  <c r="H36" i="115"/>
  <c r="I36" i="115"/>
  <c r="H38" i="115"/>
  <c r="I38" i="115"/>
  <c r="H40" i="115"/>
  <c r="I40" i="115"/>
  <c r="H42" i="115"/>
  <c r="I42" i="115"/>
  <c r="H44" i="115"/>
  <c r="I44" i="115"/>
  <c r="H47" i="115"/>
  <c r="I47" i="115"/>
  <c r="H49" i="115"/>
  <c r="I49" i="115"/>
  <c r="H51" i="115"/>
  <c r="I51" i="115"/>
  <c r="H53" i="115"/>
  <c r="I53" i="115"/>
  <c r="H55" i="115"/>
  <c r="I55" i="115"/>
  <c r="H57" i="115"/>
  <c r="I57" i="115"/>
  <c r="H59" i="115"/>
  <c r="I59" i="115"/>
  <c r="H61" i="115"/>
  <c r="I61" i="115"/>
  <c r="H63" i="115"/>
  <c r="I63" i="115"/>
  <c r="H65" i="115"/>
  <c r="I65" i="115"/>
  <c r="H67" i="115"/>
  <c r="I67" i="115"/>
  <c r="H69" i="115"/>
  <c r="I69" i="115"/>
  <c r="H71" i="115"/>
  <c r="I71" i="115"/>
  <c r="H2" i="114"/>
  <c r="I2" i="114"/>
  <c r="H4" i="114"/>
  <c r="I4" i="114"/>
  <c r="H6" i="114"/>
  <c r="I6" i="114"/>
  <c r="H8" i="114"/>
  <c r="I8" i="114"/>
  <c r="I13" i="114"/>
  <c r="I34" i="105" s="1"/>
  <c r="I59" i="1" s="1"/>
  <c r="H3" i="113"/>
  <c r="I3" i="113"/>
  <c r="H4" i="113"/>
  <c r="I4" i="113"/>
  <c r="H5" i="113"/>
  <c r="I5" i="113"/>
  <c r="H8" i="113"/>
  <c r="I8" i="113"/>
  <c r="H9" i="113"/>
  <c r="I9" i="113"/>
  <c r="H10" i="113"/>
  <c r="I10" i="113"/>
  <c r="H13" i="113"/>
  <c r="I13" i="113"/>
  <c r="H14" i="113"/>
  <c r="I14" i="113"/>
  <c r="H17" i="113"/>
  <c r="I17" i="113"/>
  <c r="H18" i="113"/>
  <c r="I18" i="113"/>
  <c r="H21" i="113"/>
  <c r="I21" i="113"/>
  <c r="H24" i="113"/>
  <c r="I24" i="113"/>
  <c r="H25" i="113"/>
  <c r="I25" i="113"/>
  <c r="H26" i="113"/>
  <c r="I26" i="113"/>
  <c r="H29" i="113"/>
  <c r="I29" i="113"/>
  <c r="H30" i="113"/>
  <c r="I30" i="113"/>
  <c r="H31" i="113"/>
  <c r="I31" i="113"/>
  <c r="H34" i="113"/>
  <c r="I34" i="113"/>
  <c r="H37" i="113"/>
  <c r="I37" i="113"/>
  <c r="H38" i="113"/>
  <c r="I38" i="113"/>
  <c r="H41" i="113"/>
  <c r="I41" i="113"/>
  <c r="H42" i="113"/>
  <c r="I42" i="113"/>
  <c r="H45" i="113"/>
  <c r="I45" i="113"/>
  <c r="H46" i="113"/>
  <c r="I46" i="113"/>
  <c r="H47" i="113"/>
  <c r="I47" i="113"/>
  <c r="H50" i="113"/>
  <c r="I50" i="113"/>
  <c r="H51" i="113"/>
  <c r="I51" i="113"/>
  <c r="H52" i="113"/>
  <c r="I52" i="113"/>
  <c r="H53" i="113"/>
  <c r="I53" i="113"/>
  <c r="H54" i="113"/>
  <c r="I54" i="113"/>
  <c r="H55" i="113"/>
  <c r="I55" i="113"/>
  <c r="H56" i="113"/>
  <c r="I56" i="113"/>
  <c r="H57" i="113"/>
  <c r="I57" i="113"/>
  <c r="H60" i="113"/>
  <c r="I60" i="113"/>
  <c r="H61" i="113"/>
  <c r="I61" i="113"/>
  <c r="H64" i="113"/>
  <c r="I64" i="113"/>
  <c r="H65" i="113"/>
  <c r="I65" i="113"/>
  <c r="H66" i="113"/>
  <c r="I66" i="113"/>
  <c r="H69" i="113"/>
  <c r="I69" i="113"/>
  <c r="H70" i="113"/>
  <c r="I70" i="113"/>
  <c r="H71" i="113"/>
  <c r="I71" i="113"/>
  <c r="H74" i="113"/>
  <c r="I74" i="113"/>
  <c r="H75" i="113"/>
  <c r="I75" i="113"/>
  <c r="H76" i="113"/>
  <c r="I76" i="113"/>
  <c r="H77" i="113"/>
  <c r="I77" i="113"/>
  <c r="H78" i="113"/>
  <c r="I78" i="113"/>
  <c r="H79" i="113"/>
  <c r="I79" i="113"/>
  <c r="H80" i="113"/>
  <c r="I80" i="113"/>
  <c r="H81" i="113"/>
  <c r="I81" i="113"/>
  <c r="H82" i="113"/>
  <c r="I82" i="113"/>
  <c r="H85" i="113"/>
  <c r="I85" i="113"/>
  <c r="H86" i="113"/>
  <c r="I86" i="113"/>
  <c r="H87" i="113"/>
  <c r="I87" i="113"/>
  <c r="H90" i="113"/>
  <c r="I90" i="113"/>
  <c r="H91" i="113"/>
  <c r="I91" i="113"/>
  <c r="H94" i="113"/>
  <c r="I94" i="113"/>
  <c r="H97" i="113"/>
  <c r="I97" i="113"/>
  <c r="H100" i="113"/>
  <c r="I100" i="113"/>
  <c r="H101" i="113"/>
  <c r="I101" i="113"/>
  <c r="H102" i="113"/>
  <c r="I102" i="113"/>
  <c r="H103" i="113"/>
  <c r="I103" i="113"/>
  <c r="H106" i="113"/>
  <c r="I106" i="113"/>
  <c r="H109" i="113"/>
  <c r="I109" i="113"/>
  <c r="H112" i="113"/>
  <c r="I112" i="113"/>
  <c r="H115" i="113"/>
  <c r="I115" i="113"/>
  <c r="H118" i="113"/>
  <c r="I118" i="113"/>
  <c r="H119" i="113"/>
  <c r="I119" i="113"/>
  <c r="H120" i="113"/>
  <c r="I120" i="113"/>
  <c r="H121" i="113"/>
  <c r="I121" i="113"/>
  <c r="H122" i="113"/>
  <c r="I122" i="113"/>
  <c r="H125" i="113"/>
  <c r="I125" i="113"/>
  <c r="H126" i="113"/>
  <c r="I126" i="113"/>
  <c r="H127" i="113"/>
  <c r="I127" i="113"/>
  <c r="H130" i="113"/>
  <c r="I130" i="113"/>
  <c r="H131" i="113"/>
  <c r="I131" i="113"/>
  <c r="H134" i="113"/>
  <c r="I134" i="113"/>
  <c r="H135" i="113"/>
  <c r="I135" i="113"/>
  <c r="H136" i="113"/>
  <c r="I136" i="113"/>
  <c r="H137" i="113"/>
  <c r="I137" i="113"/>
  <c r="H140" i="113"/>
  <c r="I140" i="113"/>
  <c r="H141" i="113"/>
  <c r="I141" i="113"/>
  <c r="H142" i="113"/>
  <c r="I142" i="113"/>
  <c r="H145" i="113"/>
  <c r="I145" i="113"/>
  <c r="H146" i="113"/>
  <c r="I146" i="113"/>
  <c r="H147" i="113"/>
  <c r="I147" i="113"/>
  <c r="H150" i="113"/>
  <c r="I150" i="113"/>
  <c r="H151" i="113"/>
  <c r="I151" i="113"/>
  <c r="H152" i="113"/>
  <c r="I152" i="113"/>
  <c r="H155" i="113"/>
  <c r="I155" i="113"/>
  <c r="H156" i="113"/>
  <c r="I156" i="113"/>
  <c r="H159" i="113"/>
  <c r="I159" i="113"/>
  <c r="H160" i="113"/>
  <c r="I160" i="113"/>
  <c r="H161" i="113"/>
  <c r="I161" i="113"/>
  <c r="H162" i="113"/>
  <c r="I162" i="113"/>
  <c r="H163" i="113"/>
  <c r="I163" i="113"/>
  <c r="H166" i="113"/>
  <c r="I166" i="113"/>
  <c r="H167" i="113"/>
  <c r="I167" i="113"/>
  <c r="H170" i="113"/>
  <c r="I170" i="113"/>
  <c r="H171" i="113"/>
  <c r="I171" i="113"/>
  <c r="H172" i="113"/>
  <c r="I172" i="113"/>
  <c r="H175" i="113"/>
  <c r="I175" i="113"/>
  <c r="H178" i="113"/>
  <c r="I178" i="113"/>
  <c r="H180" i="113"/>
  <c r="I180" i="113"/>
  <c r="H182" i="113"/>
  <c r="I182" i="113"/>
  <c r="H185" i="113"/>
  <c r="I185" i="113"/>
  <c r="H188" i="113"/>
  <c r="I188" i="113"/>
  <c r="H191" i="113"/>
  <c r="I191" i="113"/>
  <c r="H194" i="113"/>
  <c r="I194" i="113"/>
  <c r="H197" i="113"/>
  <c r="I197" i="113"/>
  <c r="H200" i="113"/>
  <c r="I200" i="113"/>
  <c r="H203" i="113"/>
  <c r="I203" i="113"/>
  <c r="H207" i="113"/>
  <c r="I207" i="113"/>
  <c r="H208" i="113"/>
  <c r="I208" i="113"/>
  <c r="H211" i="113"/>
  <c r="I211" i="113"/>
  <c r="H212" i="113"/>
  <c r="I212" i="113"/>
  <c r="H213" i="113"/>
  <c r="I213" i="113"/>
  <c r="H214" i="113"/>
  <c r="I214" i="113"/>
  <c r="H215" i="113"/>
  <c r="I215" i="113"/>
  <c r="H216" i="113"/>
  <c r="I216" i="113"/>
  <c r="H217" i="113"/>
  <c r="I217" i="113"/>
  <c r="H218" i="113"/>
  <c r="I218" i="113"/>
  <c r="H221" i="113"/>
  <c r="I221" i="113"/>
  <c r="H222" i="113"/>
  <c r="I222" i="113"/>
  <c r="H223" i="113"/>
  <c r="I223" i="113"/>
  <c r="H224" i="113"/>
  <c r="I224" i="113"/>
  <c r="H225" i="113"/>
  <c r="I225" i="113"/>
  <c r="H226" i="113"/>
  <c r="I226" i="113"/>
  <c r="H227" i="113"/>
  <c r="I227" i="113"/>
  <c r="H228" i="113"/>
  <c r="I228" i="113"/>
  <c r="H229" i="113"/>
  <c r="I229" i="113"/>
  <c r="H230" i="113"/>
  <c r="I230" i="113"/>
  <c r="H231" i="113"/>
  <c r="I231" i="113"/>
  <c r="H232" i="113"/>
  <c r="I232" i="113"/>
  <c r="H235" i="113"/>
  <c r="I235" i="113"/>
  <c r="H236" i="113"/>
  <c r="I236" i="113"/>
  <c r="H237" i="113"/>
  <c r="I237" i="113"/>
  <c r="H238" i="113"/>
  <c r="I238" i="113"/>
  <c r="H241" i="113"/>
  <c r="I241" i="113"/>
  <c r="H242" i="113"/>
  <c r="I242" i="113"/>
  <c r="H243" i="113"/>
  <c r="I243" i="113"/>
  <c r="H244" i="113"/>
  <c r="I244" i="113"/>
  <c r="H247" i="113"/>
  <c r="I247" i="113"/>
  <c r="H248" i="113"/>
  <c r="I248" i="113"/>
  <c r="H249" i="113"/>
  <c r="I249" i="113"/>
  <c r="H250" i="113"/>
  <c r="I250" i="113"/>
  <c r="H253" i="113"/>
  <c r="I253" i="113"/>
  <c r="H254" i="113"/>
  <c r="I254" i="113"/>
  <c r="H255" i="113"/>
  <c r="I255" i="113"/>
  <c r="H256" i="113"/>
  <c r="I256" i="113"/>
  <c r="H259" i="113"/>
  <c r="I259" i="113"/>
  <c r="H260" i="113"/>
  <c r="I260" i="113"/>
  <c r="H261" i="113"/>
  <c r="I261" i="113"/>
  <c r="H262" i="113"/>
  <c r="I262" i="113"/>
  <c r="H264" i="113"/>
  <c r="I264" i="113"/>
  <c r="H268" i="113"/>
  <c r="I268" i="113"/>
  <c r="H269" i="113"/>
  <c r="I269" i="113"/>
  <c r="H272" i="113"/>
  <c r="I272" i="113"/>
  <c r="H273" i="113"/>
  <c r="I273" i="113"/>
  <c r="H276" i="113"/>
  <c r="I276" i="113"/>
  <c r="H277" i="113"/>
  <c r="I277" i="113"/>
  <c r="H280" i="113"/>
  <c r="I280" i="113"/>
  <c r="H281" i="113"/>
  <c r="I281" i="113"/>
  <c r="H282" i="113"/>
  <c r="I282" i="113"/>
  <c r="H283" i="113"/>
  <c r="I283" i="113"/>
  <c r="H286" i="113"/>
  <c r="I286" i="113"/>
  <c r="H287" i="113"/>
  <c r="I287" i="113"/>
  <c r="H288" i="113"/>
  <c r="I288" i="113"/>
  <c r="H291" i="113"/>
  <c r="I291" i="113"/>
  <c r="H292" i="113"/>
  <c r="I292" i="113"/>
  <c r="H293" i="113"/>
  <c r="I293" i="113"/>
  <c r="H294" i="113"/>
  <c r="I294" i="113"/>
  <c r="H295" i="113"/>
  <c r="I295" i="113"/>
  <c r="H296" i="113"/>
  <c r="I296" i="113"/>
  <c r="H299" i="113"/>
  <c r="I299" i="113"/>
  <c r="H300" i="113"/>
  <c r="I300" i="113"/>
  <c r="H301" i="113"/>
  <c r="I301" i="113"/>
  <c r="H304" i="113"/>
  <c r="I304" i="113"/>
  <c r="H307" i="113"/>
  <c r="I307" i="113"/>
  <c r="H310" i="113"/>
  <c r="I310" i="113"/>
  <c r="H312" i="113"/>
  <c r="I312" i="113"/>
  <c r="H315" i="113"/>
  <c r="I315" i="113"/>
  <c r="H318" i="113"/>
  <c r="I318" i="113"/>
  <c r="H321" i="113"/>
  <c r="I321" i="113"/>
  <c r="H324" i="113"/>
  <c r="I324" i="113"/>
  <c r="H327" i="113"/>
  <c r="I327" i="113"/>
  <c r="H330" i="113"/>
  <c r="I330" i="113"/>
  <c r="H333" i="113"/>
  <c r="I333" i="113"/>
  <c r="H336" i="113"/>
  <c r="I336" i="113"/>
  <c r="H339" i="113"/>
  <c r="I339" i="113"/>
  <c r="H342" i="113"/>
  <c r="I342" i="113"/>
  <c r="H345" i="113"/>
  <c r="I345" i="113"/>
  <c r="H348" i="113"/>
  <c r="I348" i="113"/>
  <c r="H351" i="113"/>
  <c r="I351" i="113"/>
  <c r="H354" i="113"/>
  <c r="I354" i="113"/>
  <c r="H357" i="113"/>
  <c r="I357" i="113"/>
  <c r="H360" i="113"/>
  <c r="I360" i="113"/>
  <c r="H363" i="113"/>
  <c r="I363" i="113"/>
  <c r="H366" i="113"/>
  <c r="I366" i="113"/>
  <c r="H369" i="113"/>
  <c r="I369" i="113"/>
  <c r="H372" i="113"/>
  <c r="I372" i="113"/>
  <c r="H375" i="113"/>
  <c r="I375" i="113"/>
  <c r="H378" i="113"/>
  <c r="I378" i="113"/>
  <c r="H381" i="113"/>
  <c r="I381" i="113"/>
  <c r="H384" i="113"/>
  <c r="I384" i="113"/>
  <c r="H387" i="113"/>
  <c r="I387" i="113"/>
  <c r="H390" i="113"/>
  <c r="I390" i="113"/>
  <c r="H393" i="113"/>
  <c r="I393" i="113"/>
  <c r="H396" i="113"/>
  <c r="I396" i="113"/>
  <c r="H399" i="113"/>
  <c r="I399" i="113"/>
  <c r="H402" i="113"/>
  <c r="I402" i="113"/>
  <c r="H405" i="113"/>
  <c r="I405" i="113"/>
  <c r="H410" i="113"/>
  <c r="I410" i="113"/>
  <c r="H412" i="113"/>
  <c r="I412" i="113"/>
  <c r="H414" i="113"/>
  <c r="I414" i="113"/>
  <c r="H416" i="113"/>
  <c r="I416" i="113"/>
  <c r="H418" i="113"/>
  <c r="I418" i="113"/>
  <c r="H420" i="113"/>
  <c r="I420" i="113"/>
  <c r="H422" i="113"/>
  <c r="I422" i="113"/>
  <c r="H424" i="113"/>
  <c r="I424" i="113"/>
  <c r="H426" i="113"/>
  <c r="I426" i="113"/>
  <c r="H428" i="113"/>
  <c r="I428" i="113"/>
  <c r="H430" i="113"/>
  <c r="I430" i="113"/>
  <c r="H432" i="113"/>
  <c r="I432" i="113"/>
  <c r="H434" i="113"/>
  <c r="I434" i="113"/>
  <c r="H436" i="113"/>
  <c r="I436" i="113"/>
  <c r="H438" i="113"/>
  <c r="I438" i="113"/>
  <c r="H440" i="113"/>
  <c r="I440" i="113"/>
  <c r="H442" i="113"/>
  <c r="I442" i="113"/>
  <c r="H444" i="113"/>
  <c r="I444" i="113"/>
  <c r="H446" i="113"/>
  <c r="I446" i="113"/>
  <c r="H4" i="112"/>
  <c r="I4" i="112"/>
  <c r="H6" i="112"/>
  <c r="I6" i="112"/>
  <c r="H8" i="112"/>
  <c r="I8" i="112"/>
  <c r="H10" i="112"/>
  <c r="I10" i="112"/>
  <c r="H12" i="112"/>
  <c r="I12" i="112"/>
  <c r="H14" i="112"/>
  <c r="I14" i="112"/>
  <c r="H16" i="112"/>
  <c r="I16" i="112"/>
  <c r="H18" i="112"/>
  <c r="I18" i="112"/>
  <c r="H20" i="112"/>
  <c r="I20" i="112"/>
  <c r="H23" i="112"/>
  <c r="I23" i="112"/>
  <c r="H27" i="112"/>
  <c r="I27" i="112"/>
  <c r="H29" i="112"/>
  <c r="I29" i="112"/>
  <c r="H31" i="112"/>
  <c r="I31" i="112"/>
  <c r="H33" i="112"/>
  <c r="I33" i="112"/>
  <c r="H35" i="112"/>
  <c r="I35" i="112"/>
  <c r="H37" i="112"/>
  <c r="I37" i="112"/>
  <c r="H39" i="112"/>
  <c r="I39" i="112"/>
  <c r="H41" i="112"/>
  <c r="I41" i="112"/>
  <c r="H43" i="112"/>
  <c r="I43" i="112"/>
  <c r="H45" i="112"/>
  <c r="I45" i="112"/>
  <c r="H47" i="112"/>
  <c r="I47" i="112"/>
  <c r="H49" i="112"/>
  <c r="I49" i="112"/>
  <c r="H51" i="112"/>
  <c r="I51" i="112"/>
  <c r="H53" i="112"/>
  <c r="I53" i="112"/>
  <c r="H55" i="112"/>
  <c r="I55" i="112"/>
  <c r="H57" i="112"/>
  <c r="I57" i="112"/>
  <c r="H59" i="112"/>
  <c r="I59" i="112"/>
  <c r="H61" i="112"/>
  <c r="I61" i="112"/>
  <c r="H63" i="112"/>
  <c r="I63" i="112"/>
  <c r="H65" i="112"/>
  <c r="I65" i="112"/>
  <c r="H67" i="112"/>
  <c r="I67" i="112"/>
  <c r="H69" i="112"/>
  <c r="I69" i="112"/>
  <c r="H71" i="112"/>
  <c r="I71" i="112"/>
  <c r="H73" i="112"/>
  <c r="I73" i="112"/>
  <c r="H75" i="112"/>
  <c r="I75" i="112"/>
  <c r="H77" i="112"/>
  <c r="I77" i="112"/>
  <c r="H82" i="112"/>
  <c r="I82" i="112"/>
  <c r="H84" i="112"/>
  <c r="I84" i="112"/>
  <c r="H86" i="112"/>
  <c r="I86" i="112"/>
  <c r="H88" i="112"/>
  <c r="I88" i="112"/>
  <c r="H90" i="112"/>
  <c r="I90" i="112"/>
  <c r="H95" i="112"/>
  <c r="I95" i="112"/>
  <c r="H97" i="112"/>
  <c r="I97" i="112"/>
  <c r="H99" i="112"/>
  <c r="I99" i="112"/>
  <c r="H101" i="112"/>
  <c r="I101" i="112"/>
  <c r="H103" i="112"/>
  <c r="I103" i="112"/>
  <c r="H105" i="112"/>
  <c r="I105" i="112"/>
  <c r="H107" i="112"/>
  <c r="I107" i="112"/>
  <c r="H109" i="112"/>
  <c r="I109" i="112"/>
  <c r="H111" i="112"/>
  <c r="I111" i="112"/>
  <c r="H113" i="112"/>
  <c r="I113" i="112"/>
  <c r="H115" i="112"/>
  <c r="I115" i="112"/>
  <c r="H117" i="112"/>
  <c r="I117" i="112"/>
  <c r="H123" i="112"/>
  <c r="I123" i="112"/>
  <c r="H124" i="112"/>
  <c r="I124" i="112"/>
  <c r="H125" i="112"/>
  <c r="I125" i="112"/>
  <c r="H126" i="112"/>
  <c r="I126" i="112"/>
  <c r="H127" i="112"/>
  <c r="I127" i="112"/>
  <c r="H129" i="112"/>
  <c r="I129" i="112"/>
  <c r="H134" i="112"/>
  <c r="I134" i="112"/>
  <c r="H136" i="112"/>
  <c r="I136" i="112"/>
  <c r="H138" i="112"/>
  <c r="I138" i="112"/>
  <c r="H140" i="112"/>
  <c r="I140" i="112"/>
  <c r="H142" i="112"/>
  <c r="I142" i="112"/>
  <c r="H144" i="112"/>
  <c r="I144" i="112"/>
  <c r="H146" i="112"/>
  <c r="I146" i="112"/>
  <c r="H148" i="112"/>
  <c r="I148" i="112"/>
  <c r="H150" i="112"/>
  <c r="I150" i="112"/>
  <c r="H152" i="112"/>
  <c r="I152" i="112"/>
  <c r="H154" i="112"/>
  <c r="I154" i="112"/>
  <c r="H156" i="112"/>
  <c r="I156" i="112"/>
  <c r="H158" i="112"/>
  <c r="I158" i="112"/>
  <c r="H160" i="112"/>
  <c r="I160" i="112"/>
  <c r="H162" i="112"/>
  <c r="I162" i="112"/>
  <c r="H164" i="112"/>
  <c r="I164" i="112"/>
  <c r="H166" i="112"/>
  <c r="I166" i="112"/>
  <c r="H168" i="112"/>
  <c r="I168" i="112"/>
  <c r="H170" i="112"/>
  <c r="I170" i="112"/>
  <c r="H172" i="112"/>
  <c r="I172" i="112"/>
  <c r="H174" i="112"/>
  <c r="I174" i="112"/>
  <c r="H2" i="111"/>
  <c r="I2" i="111"/>
  <c r="H4" i="111"/>
  <c r="I4" i="111"/>
  <c r="H6" i="111"/>
  <c r="I6" i="111"/>
  <c r="H8" i="111"/>
  <c r="I8" i="111"/>
  <c r="H10" i="111"/>
  <c r="I10" i="111"/>
  <c r="H12" i="111"/>
  <c r="I12" i="111"/>
  <c r="H14" i="111"/>
  <c r="I14" i="111"/>
  <c r="H16" i="111"/>
  <c r="I16" i="111"/>
  <c r="H18" i="111"/>
  <c r="I18" i="111"/>
  <c r="H20" i="111"/>
  <c r="I20" i="111"/>
  <c r="H22" i="111"/>
  <c r="I22" i="111"/>
  <c r="H24" i="111"/>
  <c r="I24" i="111"/>
  <c r="H26" i="111"/>
  <c r="I26" i="111"/>
  <c r="H28" i="111"/>
  <c r="I28" i="111"/>
  <c r="H30" i="111"/>
  <c r="I30" i="111"/>
  <c r="H32" i="111"/>
  <c r="I32" i="111"/>
  <c r="H34" i="111"/>
  <c r="I34" i="111"/>
  <c r="H36" i="111"/>
  <c r="I36" i="111"/>
  <c r="H38" i="111"/>
  <c r="I38" i="111"/>
  <c r="H40" i="111"/>
  <c r="I40" i="111"/>
  <c r="H42" i="111"/>
  <c r="I42" i="111"/>
  <c r="H44" i="111"/>
  <c r="I44" i="111"/>
  <c r="H46" i="111"/>
  <c r="I46" i="111"/>
  <c r="H48" i="111"/>
  <c r="I48" i="111"/>
  <c r="H50" i="111"/>
  <c r="I50" i="111"/>
  <c r="H52" i="111"/>
  <c r="I52" i="111"/>
  <c r="H54" i="111"/>
  <c r="I54" i="111"/>
  <c r="H57" i="111"/>
  <c r="I57" i="111"/>
  <c r="H60" i="111"/>
  <c r="I60" i="111"/>
  <c r="H62" i="111"/>
  <c r="I62" i="111"/>
  <c r="H65" i="111"/>
  <c r="I65" i="111"/>
  <c r="H67" i="111"/>
  <c r="I67" i="111"/>
  <c r="H70" i="111"/>
  <c r="I70" i="111"/>
  <c r="H72" i="111"/>
  <c r="I72" i="111"/>
  <c r="H74" i="111"/>
  <c r="I74" i="111"/>
  <c r="H77" i="111"/>
  <c r="I77" i="111"/>
  <c r="H79" i="111"/>
  <c r="I79" i="111"/>
  <c r="H81" i="111"/>
  <c r="I81" i="111"/>
  <c r="H84" i="111"/>
  <c r="I84" i="111"/>
  <c r="H86" i="111"/>
  <c r="I86" i="111"/>
  <c r="H88" i="111"/>
  <c r="I88" i="111"/>
  <c r="H90" i="111"/>
  <c r="I90" i="111"/>
  <c r="H93" i="111"/>
  <c r="I93" i="111"/>
  <c r="H96" i="111"/>
  <c r="I96" i="111"/>
  <c r="H98" i="111"/>
  <c r="I98" i="111"/>
  <c r="H100" i="111"/>
  <c r="I100" i="111"/>
  <c r="H103" i="111"/>
  <c r="I103" i="111"/>
  <c r="H106" i="111"/>
  <c r="I106" i="111"/>
  <c r="H108" i="111"/>
  <c r="I108" i="111"/>
  <c r="H110" i="111"/>
  <c r="I110" i="111"/>
  <c r="H113" i="111"/>
  <c r="I113" i="111"/>
  <c r="H116" i="111"/>
  <c r="I116" i="111"/>
  <c r="H118" i="111"/>
  <c r="I118" i="111"/>
  <c r="H120" i="111"/>
  <c r="I120" i="111"/>
  <c r="H122" i="111"/>
  <c r="I122" i="111"/>
  <c r="H124" i="111"/>
  <c r="I124" i="111"/>
  <c r="H126" i="111"/>
  <c r="I126" i="111"/>
  <c r="H128" i="111"/>
  <c r="I128" i="111"/>
  <c r="H130" i="111"/>
  <c r="I130" i="111"/>
  <c r="H132" i="111"/>
  <c r="I132" i="111"/>
  <c r="H134" i="111"/>
  <c r="I134" i="111"/>
  <c r="H136" i="111"/>
  <c r="I136" i="111"/>
  <c r="H138" i="111"/>
  <c r="I138" i="111"/>
  <c r="H140" i="111"/>
  <c r="I140" i="111"/>
  <c r="H142" i="111"/>
  <c r="I142" i="111"/>
  <c r="H144" i="111"/>
  <c r="I144" i="111"/>
  <c r="H146" i="111"/>
  <c r="I146" i="111"/>
  <c r="H148" i="111"/>
  <c r="I148" i="111"/>
  <c r="H150" i="111"/>
  <c r="I150" i="111"/>
  <c r="H152" i="111"/>
  <c r="I152" i="111"/>
  <c r="H154" i="111"/>
  <c r="I154" i="111"/>
  <c r="H156" i="111"/>
  <c r="I156" i="111"/>
  <c r="H158" i="111"/>
  <c r="I158" i="111"/>
  <c r="H160" i="111"/>
  <c r="I160" i="111"/>
  <c r="H162" i="111"/>
  <c r="I162" i="111"/>
  <c r="H164" i="111"/>
  <c r="I164" i="111"/>
  <c r="H166" i="111"/>
  <c r="I166" i="111"/>
  <c r="H168" i="111"/>
  <c r="I168" i="111"/>
  <c r="H170" i="111"/>
  <c r="I170" i="111"/>
  <c r="H172" i="111"/>
  <c r="I172" i="111"/>
  <c r="H174" i="111"/>
  <c r="I174" i="111"/>
  <c r="H176" i="111"/>
  <c r="I176" i="111"/>
  <c r="H178" i="111"/>
  <c r="I178" i="111"/>
  <c r="H180" i="111"/>
  <c r="I180" i="111"/>
  <c r="H182" i="111"/>
  <c r="I182" i="111"/>
  <c r="H184" i="111"/>
  <c r="I184" i="111"/>
  <c r="H186" i="111"/>
  <c r="I186" i="111"/>
  <c r="H188" i="111"/>
  <c r="I188" i="111"/>
  <c r="H190" i="111"/>
  <c r="I190" i="111"/>
  <c r="H192" i="111"/>
  <c r="I192" i="111"/>
  <c r="H194" i="111"/>
  <c r="I194" i="111"/>
  <c r="H196" i="111"/>
  <c r="I196" i="111"/>
  <c r="H198" i="111"/>
  <c r="I198" i="111"/>
  <c r="H200" i="111"/>
  <c r="I200" i="111"/>
  <c r="H202" i="111"/>
  <c r="I202" i="111"/>
  <c r="H204" i="111"/>
  <c r="I204" i="111"/>
  <c r="H206" i="111"/>
  <c r="I206" i="111"/>
  <c r="H208" i="111"/>
  <c r="I208" i="111"/>
  <c r="H210" i="111"/>
  <c r="I210" i="111"/>
  <c r="H212" i="111"/>
  <c r="I212" i="111"/>
  <c r="H214" i="111"/>
  <c r="I214" i="111"/>
  <c r="H216" i="111"/>
  <c r="I216" i="111"/>
  <c r="H218" i="111"/>
  <c r="I218" i="111"/>
  <c r="H220" i="111"/>
  <c r="I220" i="111"/>
  <c r="H222" i="111"/>
  <c r="I222" i="111"/>
  <c r="H224" i="111"/>
  <c r="I224" i="111"/>
  <c r="H226" i="111"/>
  <c r="I226" i="111"/>
  <c r="H228" i="111"/>
  <c r="I228" i="111"/>
  <c r="H230" i="111"/>
  <c r="I230" i="111"/>
  <c r="H232" i="111"/>
  <c r="I232" i="111"/>
  <c r="H234" i="111"/>
  <c r="I234" i="111"/>
  <c r="H239" i="111"/>
  <c r="I239" i="111"/>
  <c r="H241" i="111"/>
  <c r="I241" i="111"/>
  <c r="H243" i="111"/>
  <c r="I243" i="111"/>
  <c r="H245" i="111"/>
  <c r="I245" i="111"/>
  <c r="H247" i="111"/>
  <c r="I247" i="111"/>
  <c r="H249" i="111"/>
  <c r="I249" i="111"/>
  <c r="H251" i="111"/>
  <c r="I251" i="111"/>
  <c r="H253" i="111"/>
  <c r="I253" i="111"/>
  <c r="H255" i="111"/>
  <c r="I255" i="111"/>
  <c r="H257" i="111"/>
  <c r="I257" i="111"/>
  <c r="H259" i="111"/>
  <c r="I259" i="111"/>
  <c r="H261" i="111"/>
  <c r="I261" i="111"/>
  <c r="H263" i="111"/>
  <c r="I263" i="111"/>
  <c r="H265" i="111"/>
  <c r="I265" i="111"/>
  <c r="H267" i="111"/>
  <c r="I267" i="111"/>
  <c r="H269" i="111"/>
  <c r="I269" i="111"/>
  <c r="H271" i="111"/>
  <c r="I271" i="111"/>
  <c r="H274" i="111"/>
  <c r="I274" i="111"/>
  <c r="H275" i="111"/>
  <c r="I275" i="111"/>
  <c r="H276" i="111"/>
  <c r="I276" i="111"/>
  <c r="H277" i="111"/>
  <c r="I277" i="111"/>
  <c r="H278" i="111"/>
  <c r="I278" i="111"/>
  <c r="H279" i="111"/>
  <c r="I279" i="111"/>
  <c r="H280" i="111"/>
  <c r="I280" i="111"/>
  <c r="H281" i="111"/>
  <c r="I281" i="111"/>
  <c r="H282" i="111"/>
  <c r="I282" i="111"/>
  <c r="H283" i="111"/>
  <c r="I283" i="111"/>
  <c r="H284" i="111"/>
  <c r="I284" i="111"/>
  <c r="H285" i="111"/>
  <c r="I285" i="111"/>
  <c r="H287" i="111"/>
  <c r="I287" i="111"/>
  <c r="H289" i="111"/>
  <c r="I289" i="111"/>
  <c r="H291" i="111"/>
  <c r="I291" i="111"/>
  <c r="H293" i="111"/>
  <c r="I293" i="111"/>
  <c r="H297" i="111"/>
  <c r="I297" i="111"/>
  <c r="H299" i="111"/>
  <c r="I299" i="111"/>
  <c r="H301" i="111"/>
  <c r="I301" i="111"/>
  <c r="H303" i="111"/>
  <c r="I303" i="111"/>
  <c r="H305" i="111"/>
  <c r="I305" i="111"/>
  <c r="H307" i="111"/>
  <c r="I307" i="111"/>
  <c r="H309" i="111"/>
  <c r="I309" i="111"/>
  <c r="H311" i="111"/>
  <c r="I311" i="111"/>
  <c r="H313" i="111"/>
  <c r="I313" i="111"/>
  <c r="H315" i="111"/>
  <c r="I315" i="111"/>
  <c r="H317" i="111"/>
  <c r="I317" i="111"/>
  <c r="H319" i="111"/>
  <c r="I319" i="111"/>
  <c r="H321" i="111"/>
  <c r="I321" i="111"/>
  <c r="H323" i="111"/>
  <c r="I323" i="111"/>
  <c r="H325" i="111"/>
  <c r="I325" i="111"/>
  <c r="H327" i="111"/>
  <c r="I327" i="111"/>
  <c r="H329" i="111"/>
  <c r="I329" i="111"/>
  <c r="H331" i="111"/>
  <c r="I331" i="111"/>
  <c r="H333" i="111"/>
  <c r="I333" i="111"/>
  <c r="H335" i="111"/>
  <c r="I335" i="111"/>
  <c r="H337" i="111"/>
  <c r="I337" i="111"/>
  <c r="H339" i="111"/>
  <c r="I339" i="111"/>
  <c r="H341" i="111"/>
  <c r="I341" i="111"/>
  <c r="H2" i="110"/>
  <c r="I2" i="110"/>
  <c r="H5" i="110"/>
  <c r="I5" i="110"/>
  <c r="H6" i="110"/>
  <c r="I6" i="110"/>
  <c r="H9" i="110"/>
  <c r="I9" i="110"/>
  <c r="H10" i="110"/>
  <c r="I10" i="110"/>
  <c r="H12" i="110"/>
  <c r="I12" i="110"/>
  <c r="H14" i="110"/>
  <c r="I14" i="110"/>
  <c r="H16" i="110"/>
  <c r="I16" i="110"/>
  <c r="H18" i="110"/>
  <c r="I18" i="110"/>
  <c r="H20" i="110"/>
  <c r="I20" i="110"/>
  <c r="H22" i="110"/>
  <c r="I22" i="110"/>
  <c r="H24" i="110"/>
  <c r="I24" i="110"/>
  <c r="H26" i="110"/>
  <c r="I26" i="110"/>
  <c r="H28" i="110"/>
  <c r="I28" i="110"/>
  <c r="H30" i="110"/>
  <c r="I30" i="110"/>
  <c r="H32" i="110"/>
  <c r="I32" i="110"/>
  <c r="H34" i="110"/>
  <c r="I34" i="110"/>
  <c r="H36" i="110"/>
  <c r="I36" i="110"/>
  <c r="H38" i="110"/>
  <c r="I38" i="110"/>
  <c r="H40" i="110"/>
  <c r="I40" i="110"/>
  <c r="H43" i="110"/>
  <c r="I43" i="110"/>
  <c r="H45" i="110"/>
  <c r="I45" i="110"/>
  <c r="H47" i="110"/>
  <c r="I47" i="110"/>
  <c r="H49" i="110"/>
  <c r="I49" i="110"/>
  <c r="H50" i="110"/>
  <c r="I50" i="110"/>
  <c r="H52" i="110"/>
  <c r="I52" i="110"/>
  <c r="H54" i="110"/>
  <c r="I54" i="110"/>
  <c r="H56" i="110"/>
  <c r="I56" i="110"/>
  <c r="H57" i="110"/>
  <c r="I57" i="110"/>
  <c r="H59" i="110"/>
  <c r="I59" i="110"/>
  <c r="H61" i="110"/>
  <c r="I61" i="110"/>
  <c r="H63" i="110"/>
  <c r="I63" i="110"/>
  <c r="H65" i="110"/>
  <c r="I65" i="110"/>
  <c r="H3" i="109"/>
  <c r="I3" i="109"/>
  <c r="H5" i="109"/>
  <c r="I5" i="109"/>
  <c r="H7" i="109"/>
  <c r="I7" i="109"/>
  <c r="H9" i="109"/>
  <c r="I9" i="109"/>
  <c r="H11" i="109"/>
  <c r="I11" i="109"/>
  <c r="H13" i="109"/>
  <c r="I13" i="109"/>
  <c r="H15" i="109"/>
  <c r="I15" i="109"/>
  <c r="H17" i="109"/>
  <c r="I17" i="109"/>
  <c r="H19" i="109"/>
  <c r="I19" i="109"/>
  <c r="H21" i="109"/>
  <c r="I21" i="109"/>
  <c r="H23" i="109"/>
  <c r="I23" i="109"/>
  <c r="H25" i="109"/>
  <c r="I25" i="109"/>
  <c r="H27" i="109"/>
  <c r="I27" i="109"/>
  <c r="H28" i="109"/>
  <c r="I28" i="109"/>
  <c r="H29" i="109"/>
  <c r="I29" i="109"/>
  <c r="H31" i="109"/>
  <c r="I31" i="109"/>
  <c r="H33" i="109"/>
  <c r="I33" i="109"/>
  <c r="H35" i="109"/>
  <c r="I35" i="109"/>
  <c r="H37" i="109"/>
  <c r="I37" i="109"/>
  <c r="H39" i="109"/>
  <c r="I39" i="109"/>
  <c r="H41" i="109"/>
  <c r="I41" i="109"/>
  <c r="H43" i="109"/>
  <c r="I43" i="109"/>
  <c r="H45" i="109"/>
  <c r="I45" i="109"/>
  <c r="H47" i="109"/>
  <c r="I47" i="109"/>
  <c r="H49" i="109"/>
  <c r="I49" i="109"/>
  <c r="H51" i="109"/>
  <c r="I51" i="109"/>
  <c r="H53" i="109"/>
  <c r="I53" i="109"/>
  <c r="H56" i="109"/>
  <c r="I56" i="109"/>
  <c r="H57" i="109"/>
  <c r="I57" i="109"/>
  <c r="H58" i="109"/>
  <c r="I58" i="109"/>
  <c r="H61" i="109"/>
  <c r="I61" i="109"/>
  <c r="H62" i="109"/>
  <c r="I62" i="109"/>
  <c r="H63" i="109"/>
  <c r="I63" i="109"/>
  <c r="H64" i="109"/>
  <c r="I64" i="109"/>
  <c r="H65" i="109"/>
  <c r="I65" i="109"/>
  <c r="H66" i="109"/>
  <c r="I66" i="109"/>
  <c r="H67" i="109"/>
  <c r="I67" i="109"/>
  <c r="H68" i="109"/>
  <c r="I68" i="109"/>
  <c r="H69" i="109"/>
  <c r="I69" i="109"/>
  <c r="H72" i="109"/>
  <c r="I72" i="109"/>
  <c r="H75" i="109"/>
  <c r="I75" i="109"/>
  <c r="H76" i="109"/>
  <c r="I76" i="109"/>
  <c r="H77" i="109"/>
  <c r="I77" i="109"/>
  <c r="H78" i="109"/>
  <c r="I78" i="109"/>
  <c r="H79" i="109"/>
  <c r="I79" i="109"/>
  <c r="H81" i="109"/>
  <c r="I81" i="109"/>
  <c r="H83" i="109"/>
  <c r="I83" i="109"/>
  <c r="H85" i="109"/>
  <c r="I85" i="109"/>
  <c r="H87" i="109"/>
  <c r="I87" i="109"/>
  <c r="H89" i="109"/>
  <c r="I89" i="109"/>
  <c r="H92" i="109"/>
  <c r="I92" i="109"/>
  <c r="H93" i="109"/>
  <c r="I93" i="109"/>
  <c r="H94" i="109"/>
  <c r="I94" i="109"/>
  <c r="H95" i="109"/>
  <c r="I95" i="109"/>
  <c r="H96" i="109"/>
  <c r="I96" i="109"/>
  <c r="H97" i="109"/>
  <c r="I97" i="109"/>
  <c r="H98" i="109"/>
  <c r="I98" i="109"/>
  <c r="H99" i="109"/>
  <c r="I99" i="109"/>
  <c r="H101" i="109"/>
  <c r="I101" i="109"/>
  <c r="H103" i="109"/>
  <c r="I103" i="109"/>
  <c r="H105" i="109"/>
  <c r="I105" i="109"/>
  <c r="H107" i="109"/>
  <c r="I107" i="109"/>
  <c r="H109" i="109"/>
  <c r="I109" i="109"/>
  <c r="H111" i="109"/>
  <c r="I111" i="109"/>
  <c r="H113" i="109"/>
  <c r="I113" i="109"/>
  <c r="H115" i="109"/>
  <c r="I115" i="109"/>
  <c r="H117" i="109"/>
  <c r="I117" i="109"/>
  <c r="H119" i="109"/>
  <c r="I119" i="109"/>
  <c r="H122" i="109"/>
  <c r="I122" i="109"/>
  <c r="H123" i="109"/>
  <c r="I123" i="109"/>
  <c r="H124" i="109"/>
  <c r="I124" i="109"/>
  <c r="H125" i="109"/>
  <c r="I125" i="109"/>
  <c r="H126" i="109"/>
  <c r="I126" i="109"/>
  <c r="H127" i="109"/>
  <c r="I127" i="109"/>
  <c r="H128" i="109"/>
  <c r="I128" i="109"/>
  <c r="H129" i="109"/>
  <c r="I129" i="109"/>
  <c r="H130" i="109"/>
  <c r="I130" i="109"/>
  <c r="H133" i="109"/>
  <c r="I133" i="109"/>
  <c r="H134" i="109"/>
  <c r="I134" i="109"/>
  <c r="H136" i="109"/>
  <c r="I136" i="109"/>
  <c r="H138" i="109"/>
  <c r="I138" i="109"/>
  <c r="H141" i="109"/>
  <c r="I141" i="109"/>
  <c r="H142" i="109"/>
  <c r="I142" i="109"/>
  <c r="H143" i="109"/>
  <c r="I143" i="109"/>
  <c r="H144" i="109"/>
  <c r="I144" i="109"/>
  <c r="H145" i="109"/>
  <c r="I145" i="109"/>
  <c r="H146" i="109"/>
  <c r="I146" i="109"/>
  <c r="H147" i="109"/>
  <c r="I147" i="109"/>
  <c r="H148" i="109"/>
  <c r="I148" i="109"/>
  <c r="H149" i="109"/>
  <c r="I149" i="109"/>
  <c r="H150" i="109"/>
  <c r="I150" i="109"/>
  <c r="H153" i="109"/>
  <c r="I153" i="109"/>
  <c r="H154" i="109"/>
  <c r="I154" i="109"/>
  <c r="H155" i="109"/>
  <c r="I155" i="109"/>
  <c r="H156" i="109"/>
  <c r="I156" i="109"/>
  <c r="H157" i="109"/>
  <c r="I157" i="109"/>
  <c r="H158" i="109"/>
  <c r="I158" i="109"/>
  <c r="H159" i="109"/>
  <c r="I159" i="109"/>
  <c r="H160" i="109"/>
  <c r="I160" i="109"/>
  <c r="H161" i="109"/>
  <c r="I161" i="109"/>
  <c r="H166" i="109"/>
  <c r="I166" i="109"/>
  <c r="H168" i="109"/>
  <c r="I168" i="109"/>
  <c r="H170" i="109"/>
  <c r="I170" i="109"/>
  <c r="H172" i="109"/>
  <c r="I172" i="109"/>
  <c r="H174" i="109"/>
  <c r="I174" i="109"/>
  <c r="H176" i="109"/>
  <c r="I176" i="109"/>
  <c r="H178" i="109"/>
  <c r="I178" i="109"/>
  <c r="H180" i="109"/>
  <c r="I180" i="109"/>
  <c r="H182" i="109"/>
  <c r="I182" i="109"/>
  <c r="H184" i="109"/>
  <c r="I184" i="109"/>
  <c r="H186" i="109"/>
  <c r="I186" i="109"/>
  <c r="H188" i="109"/>
  <c r="I188" i="109"/>
  <c r="H190" i="109"/>
  <c r="I190" i="109"/>
  <c r="H192" i="109"/>
  <c r="I192" i="109"/>
  <c r="H194" i="109"/>
  <c r="I194" i="109"/>
  <c r="H196" i="109"/>
  <c r="I196" i="109"/>
  <c r="H198" i="109"/>
  <c r="I198" i="109"/>
  <c r="H5" i="108"/>
  <c r="I5" i="108"/>
  <c r="H9" i="108"/>
  <c r="I9" i="108"/>
  <c r="H11" i="108"/>
  <c r="I11" i="108"/>
  <c r="H13" i="108"/>
  <c r="I13" i="108"/>
  <c r="H15" i="108"/>
  <c r="I15" i="108"/>
  <c r="H17" i="108"/>
  <c r="I17" i="108"/>
  <c r="H19" i="108"/>
  <c r="I19" i="108"/>
  <c r="H21" i="108"/>
  <c r="I21" i="108"/>
  <c r="H24" i="108"/>
  <c r="I24" i="108"/>
  <c r="H29" i="108"/>
  <c r="I29" i="108"/>
  <c r="H32" i="108"/>
  <c r="I32" i="108"/>
  <c r="H33" i="108"/>
  <c r="I33" i="108"/>
  <c r="H34" i="108"/>
  <c r="I34" i="108"/>
  <c r="H37" i="108"/>
  <c r="I37" i="108"/>
  <c r="H40" i="108"/>
  <c r="I40" i="108"/>
  <c r="H43" i="108"/>
  <c r="I43" i="108"/>
  <c r="H45" i="108"/>
  <c r="I45" i="108"/>
  <c r="H49" i="108"/>
  <c r="I49" i="108"/>
  <c r="H50" i="108"/>
  <c r="I50" i="108"/>
  <c r="H52" i="108"/>
  <c r="I52" i="108"/>
  <c r="H54" i="108"/>
  <c r="I54" i="108"/>
  <c r="H56" i="108"/>
  <c r="I56" i="108"/>
  <c r="H58" i="108"/>
  <c r="I58" i="108"/>
  <c r="H60" i="108"/>
  <c r="I60" i="108"/>
  <c r="H61" i="108"/>
  <c r="I61" i="108"/>
  <c r="H63" i="108"/>
  <c r="I63" i="108"/>
  <c r="H65" i="108"/>
  <c r="I65" i="108"/>
  <c r="H67" i="108"/>
  <c r="I67" i="108"/>
  <c r="H69" i="108"/>
  <c r="I69" i="108"/>
  <c r="H71" i="108"/>
  <c r="I71" i="108"/>
  <c r="H73" i="108"/>
  <c r="I73" i="108"/>
  <c r="H5" i="107"/>
  <c r="I5" i="107"/>
  <c r="H9" i="107"/>
  <c r="I9" i="107"/>
  <c r="H11" i="107"/>
  <c r="I11" i="107"/>
  <c r="H13" i="107"/>
  <c r="I13" i="107"/>
  <c r="H15" i="107"/>
  <c r="I15" i="107"/>
  <c r="H17" i="107"/>
  <c r="I17" i="107"/>
  <c r="H19" i="107"/>
  <c r="I19" i="107"/>
  <c r="H21" i="107"/>
  <c r="I21" i="107"/>
  <c r="H24" i="107"/>
  <c r="I24" i="107"/>
  <c r="H29" i="107"/>
  <c r="I29" i="107"/>
  <c r="H30" i="107"/>
  <c r="I30" i="107"/>
  <c r="H31" i="107"/>
  <c r="I31" i="107"/>
  <c r="H32" i="107"/>
  <c r="I32" i="107"/>
  <c r="H35" i="107"/>
  <c r="I35" i="107"/>
  <c r="H37" i="107"/>
  <c r="I37" i="107"/>
  <c r="H40" i="107"/>
  <c r="I40" i="107"/>
  <c r="H41" i="107"/>
  <c r="I41" i="107"/>
  <c r="H43" i="107"/>
  <c r="I43" i="107"/>
  <c r="H45" i="107"/>
  <c r="I45" i="107"/>
  <c r="H47" i="107"/>
  <c r="I47" i="107"/>
  <c r="H49" i="107"/>
  <c r="I49" i="107"/>
  <c r="I200" i="109" l="1"/>
  <c r="I29" i="105" s="1"/>
  <c r="I54" i="1" s="1"/>
  <c r="J22" i="105"/>
  <c r="J52" i="1" s="1"/>
  <c r="K52" i="1" s="1"/>
  <c r="H52" i="1"/>
  <c r="I75" i="108"/>
  <c r="I21" i="105" s="1"/>
  <c r="I51" i="1" s="1"/>
  <c r="H13" i="114"/>
  <c r="H34" i="105" s="1"/>
  <c r="H59" i="1" s="1"/>
  <c r="H153" i="116"/>
  <c r="H36" i="105" s="1"/>
  <c r="H61" i="1" s="1"/>
  <c r="J23" i="120"/>
  <c r="I343" i="111"/>
  <c r="I31" i="105" s="1"/>
  <c r="I56" i="1" s="1"/>
  <c r="J71" i="1"/>
  <c r="H51" i="107"/>
  <c r="H20" i="105" s="1"/>
  <c r="H343" i="111"/>
  <c r="H31" i="105" s="1"/>
  <c r="H56" i="1" s="1"/>
  <c r="I153" i="116"/>
  <c r="I36" i="105" s="1"/>
  <c r="I61" i="1" s="1"/>
  <c r="H176" i="112"/>
  <c r="H32" i="105" s="1"/>
  <c r="H57" i="1" s="1"/>
  <c r="I176" i="112"/>
  <c r="I32" i="105" s="1"/>
  <c r="I57" i="1" s="1"/>
  <c r="I73" i="115"/>
  <c r="I35" i="105" s="1"/>
  <c r="I60" i="1" s="1"/>
  <c r="H73" i="115"/>
  <c r="H35" i="105" s="1"/>
  <c r="J34" i="105"/>
  <c r="J59" i="1" s="1"/>
  <c r="K59" i="1" s="1"/>
  <c r="I51" i="107"/>
  <c r="I20" i="105" s="1"/>
  <c r="H200" i="109"/>
  <c r="H29" i="105" s="1"/>
  <c r="H54" i="1" s="1"/>
  <c r="I448" i="113"/>
  <c r="I33" i="105" s="1"/>
  <c r="I58" i="1" s="1"/>
  <c r="H448" i="113"/>
  <c r="H33" i="105" s="1"/>
  <c r="H58" i="1" s="1"/>
  <c r="H12" i="117"/>
  <c r="H43" i="105" s="1"/>
  <c r="H75" i="108"/>
  <c r="H21" i="105" s="1"/>
  <c r="I67" i="110"/>
  <c r="I30" i="105" s="1"/>
  <c r="I55" i="1" s="1"/>
  <c r="H67" i="110"/>
  <c r="H30" i="105" s="1"/>
  <c r="H55" i="1" s="1"/>
  <c r="I12" i="117"/>
  <c r="I43" i="105" s="1"/>
  <c r="I44" i="105" s="1"/>
  <c r="I63" i="1" s="1"/>
  <c r="J30" i="105"/>
  <c r="J55" i="1" s="1"/>
  <c r="K55" i="1" s="1"/>
  <c r="A30" i="104"/>
  <c r="J30" i="104"/>
  <c r="A31" i="104"/>
  <c r="A39" i="104"/>
  <c r="A40" i="104"/>
  <c r="A42" i="104"/>
  <c r="A44" i="104"/>
  <c r="H56" i="104"/>
  <c r="I56" i="104"/>
  <c r="I71" i="104" s="1"/>
  <c r="C71" i="104"/>
  <c r="H75" i="104"/>
  <c r="I75" i="104"/>
  <c r="I87" i="104" s="1"/>
  <c r="I26" i="104" s="1"/>
  <c r="C87" i="104"/>
  <c r="J36" i="105" l="1"/>
  <c r="J61" i="1" s="1"/>
  <c r="K61" i="1" s="1"/>
  <c r="H44" i="105"/>
  <c r="H63" i="1" s="1"/>
  <c r="J43" i="105"/>
  <c r="J44" i="105" s="1"/>
  <c r="J63" i="1" s="1"/>
  <c r="K63" i="1" s="1"/>
  <c r="H62" i="1"/>
  <c r="I50" i="1"/>
  <c r="I53" i="1" s="1"/>
  <c r="I23" i="105"/>
  <c r="I25" i="104"/>
  <c r="I28" i="104" s="1"/>
  <c r="I67" i="1" s="1"/>
  <c r="J31" i="105"/>
  <c r="J56" i="1" s="1"/>
  <c r="K56" i="1" s="1"/>
  <c r="J35" i="105"/>
  <c r="J60" i="1" s="1"/>
  <c r="K60" i="1" s="1"/>
  <c r="H60" i="1"/>
  <c r="H50" i="1"/>
  <c r="H23" i="105"/>
  <c r="J21" i="105"/>
  <c r="J51" i="1" s="1"/>
  <c r="K51" i="1" s="1"/>
  <c r="H51" i="1"/>
  <c r="K71" i="1"/>
  <c r="I62" i="1"/>
  <c r="J56" i="104"/>
  <c r="J71" i="104" s="1"/>
  <c r="J25" i="104" s="1"/>
  <c r="J75" i="104"/>
  <c r="J87" i="104" s="1"/>
  <c r="J26" i="104" s="1"/>
  <c r="J32" i="105"/>
  <c r="J57" i="1" s="1"/>
  <c r="K57" i="1" s="1"/>
  <c r="I38" i="105"/>
  <c r="H38" i="105"/>
  <c r="J28" i="104"/>
  <c r="J67" i="1" s="1"/>
  <c r="K67" i="1" s="1"/>
  <c r="J29" i="105"/>
  <c r="J54" i="1" s="1"/>
  <c r="H87" i="104"/>
  <c r="H26" i="104" s="1"/>
  <c r="J33" i="105"/>
  <c r="J58" i="1" s="1"/>
  <c r="K58" i="1" s="1"/>
  <c r="H71" i="104"/>
  <c r="J20" i="105"/>
  <c r="J38" i="105"/>
  <c r="H19" i="103"/>
  <c r="I19" i="103"/>
  <c r="H21" i="103"/>
  <c r="I21" i="103"/>
  <c r="H27" i="103"/>
  <c r="I27" i="103"/>
  <c r="H29" i="103"/>
  <c r="I29" i="103"/>
  <c r="H31" i="103"/>
  <c r="I31" i="103"/>
  <c r="H35" i="103"/>
  <c r="I35" i="103"/>
  <c r="H37" i="103"/>
  <c r="I37" i="103"/>
  <c r="H39" i="103"/>
  <c r="I39" i="103"/>
  <c r="H41" i="103"/>
  <c r="I41" i="103"/>
  <c r="H47" i="103"/>
  <c r="I47" i="103"/>
  <c r="H49" i="103"/>
  <c r="G9" i="103" s="1"/>
  <c r="I49" i="103"/>
  <c r="H9" i="103" s="1"/>
  <c r="H27" i="102"/>
  <c r="I27" i="102"/>
  <c r="H29" i="102"/>
  <c r="I29" i="102"/>
  <c r="H35" i="102"/>
  <c r="I35" i="102"/>
  <c r="H37" i="102"/>
  <c r="I37" i="102"/>
  <c r="H39" i="102"/>
  <c r="I39" i="102"/>
  <c r="H41" i="102"/>
  <c r="I41" i="102"/>
  <c r="H43" i="102"/>
  <c r="I43" i="102"/>
  <c r="H45" i="102"/>
  <c r="I45" i="102"/>
  <c r="H51" i="102"/>
  <c r="I51" i="102"/>
  <c r="H53" i="102"/>
  <c r="I53" i="102"/>
  <c r="H55" i="102"/>
  <c r="I55" i="102"/>
  <c r="H57" i="102"/>
  <c r="I57" i="102"/>
  <c r="H59" i="102"/>
  <c r="I59" i="102"/>
  <c r="H61" i="102"/>
  <c r="I61" i="102"/>
  <c r="H63" i="102"/>
  <c r="I63" i="102"/>
  <c r="H65" i="102"/>
  <c r="I65" i="102"/>
  <c r="H67" i="102"/>
  <c r="I67" i="102"/>
  <c r="H69" i="102"/>
  <c r="I69" i="102"/>
  <c r="H71" i="102"/>
  <c r="I71" i="102"/>
  <c r="H73" i="102"/>
  <c r="I73" i="102"/>
  <c r="H75" i="102"/>
  <c r="I75" i="102"/>
  <c r="H77" i="102"/>
  <c r="I77" i="102"/>
  <c r="H79" i="102"/>
  <c r="I79" i="102"/>
  <c r="H81" i="102"/>
  <c r="I81" i="102"/>
  <c r="H83" i="102"/>
  <c r="I83" i="102"/>
  <c r="H85" i="102"/>
  <c r="I85" i="102"/>
  <c r="H87" i="102"/>
  <c r="I87" i="102"/>
  <c r="H91" i="102"/>
  <c r="I91" i="102"/>
  <c r="H93" i="102"/>
  <c r="I93" i="102"/>
  <c r="H95" i="102"/>
  <c r="I95" i="102"/>
  <c r="H97" i="102"/>
  <c r="I97" i="102"/>
  <c r="H99" i="102"/>
  <c r="I99" i="102"/>
  <c r="H101" i="102"/>
  <c r="I101" i="102"/>
  <c r="H103" i="102"/>
  <c r="I103" i="102"/>
  <c r="H105" i="102"/>
  <c r="I105" i="102"/>
  <c r="H107" i="102"/>
  <c r="I107" i="102"/>
  <c r="H109" i="102"/>
  <c r="I109" i="102"/>
  <c r="H111" i="102"/>
  <c r="I111" i="102"/>
  <c r="H113" i="102"/>
  <c r="I113" i="102"/>
  <c r="H115" i="102"/>
  <c r="I115" i="102"/>
  <c r="H117" i="102"/>
  <c r="I117" i="102"/>
  <c r="H207" i="102"/>
  <c r="G11" i="102" s="1"/>
  <c r="I207" i="102"/>
  <c r="H11" i="102" s="1"/>
  <c r="H211" i="102"/>
  <c r="I211" i="102"/>
  <c r="H213" i="102"/>
  <c r="I213" i="102"/>
  <c r="H215" i="102"/>
  <c r="I215" i="102"/>
  <c r="H217" i="102"/>
  <c r="I217" i="102"/>
  <c r="H219" i="102"/>
  <c r="I219" i="102"/>
  <c r="H221" i="102"/>
  <c r="I221" i="102"/>
  <c r="H227" i="102"/>
  <c r="I227" i="102"/>
  <c r="H229" i="102"/>
  <c r="I229" i="102"/>
  <c r="H231" i="102"/>
  <c r="I231" i="102"/>
  <c r="H233" i="102"/>
  <c r="I233" i="102"/>
  <c r="H235" i="102"/>
  <c r="I235" i="102"/>
  <c r="H237" i="102"/>
  <c r="I237" i="102"/>
  <c r="H239" i="102"/>
  <c r="I239" i="102"/>
  <c r="H241" i="102"/>
  <c r="I241" i="102"/>
  <c r="H243" i="102"/>
  <c r="I243" i="102"/>
  <c r="H247" i="102"/>
  <c r="I247" i="102"/>
  <c r="H249" i="102"/>
  <c r="I249" i="102"/>
  <c r="H251" i="102"/>
  <c r="I251" i="102"/>
  <c r="H253" i="102"/>
  <c r="I253" i="102"/>
  <c r="H255" i="102"/>
  <c r="I255" i="102"/>
  <c r="H257" i="102"/>
  <c r="I257" i="102"/>
  <c r="H259" i="102"/>
  <c r="I259" i="102"/>
  <c r="H261" i="102"/>
  <c r="I261" i="102"/>
  <c r="H268" i="102"/>
  <c r="H270" i="102" s="1"/>
  <c r="I268" i="102"/>
  <c r="I270" i="102" s="1"/>
  <c r="H17" i="102" s="1"/>
  <c r="H41" i="101"/>
  <c r="H60" i="101"/>
  <c r="J60" i="101" s="1"/>
  <c r="I60" i="101"/>
  <c r="H263" i="102" l="1"/>
  <c r="G15" i="102" s="1"/>
  <c r="H31" i="102"/>
  <c r="G5" i="102" s="1"/>
  <c r="J50" i="1"/>
  <c r="J23" i="105"/>
  <c r="H28" i="104"/>
  <c r="H67" i="1" s="1"/>
  <c r="H25" i="104"/>
  <c r="H53" i="1"/>
  <c r="K54" i="1"/>
  <c r="J62" i="1"/>
  <c r="H47" i="102"/>
  <c r="H37" i="101" s="1"/>
  <c r="I23" i="103"/>
  <c r="I263" i="102"/>
  <c r="I45" i="101" s="1"/>
  <c r="I31" i="102"/>
  <c r="H5" i="102" s="1"/>
  <c r="H23" i="103"/>
  <c r="G5" i="103" s="1"/>
  <c r="I11" i="102"/>
  <c r="I119" i="102"/>
  <c r="I39" i="101" s="1"/>
  <c r="I9" i="103"/>
  <c r="H43" i="103"/>
  <c r="H58" i="101" s="1"/>
  <c r="I223" i="102"/>
  <c r="H13" i="102" s="1"/>
  <c r="H223" i="102"/>
  <c r="G13" i="102" s="1"/>
  <c r="I13" i="102" s="1"/>
  <c r="H119" i="102"/>
  <c r="H39" i="101" s="1"/>
  <c r="I43" i="103"/>
  <c r="I58" i="101" s="1"/>
  <c r="I47" i="102"/>
  <c r="G7" i="102"/>
  <c r="H7" i="102"/>
  <c r="I37" i="101"/>
  <c r="I56" i="101"/>
  <c r="H5" i="103"/>
  <c r="G17" i="102"/>
  <c r="I17" i="102" s="1"/>
  <c r="H47" i="101"/>
  <c r="I35" i="101"/>
  <c r="H35" i="101"/>
  <c r="H45" i="101"/>
  <c r="I47" i="101"/>
  <c r="I41" i="101"/>
  <c r="J41" i="101" s="1"/>
  <c r="J39" i="101" l="1"/>
  <c r="H15" i="102"/>
  <c r="I15" i="102" s="1"/>
  <c r="H7" i="103"/>
  <c r="H56" i="101"/>
  <c r="H62" i="101" s="1"/>
  <c r="J58" i="101"/>
  <c r="J53" i="1"/>
  <c r="K53" i="1" s="1"/>
  <c r="K50" i="1"/>
  <c r="K62" i="1"/>
  <c r="H9" i="102"/>
  <c r="G9" i="102"/>
  <c r="H43" i="101"/>
  <c r="H11" i="103"/>
  <c r="G7" i="103"/>
  <c r="G11" i="103" s="1"/>
  <c r="I43" i="101"/>
  <c r="I49" i="101" s="1"/>
  <c r="J45" i="101"/>
  <c r="I62" i="101"/>
  <c r="I5" i="102"/>
  <c r="G19" i="102"/>
  <c r="J47" i="101"/>
  <c r="I5" i="103"/>
  <c r="J37" i="101"/>
  <c r="J35" i="101"/>
  <c r="H49" i="101"/>
  <c r="J56" i="101"/>
  <c r="J62" i="101" s="1"/>
  <c r="J65" i="1" s="1"/>
  <c r="I7" i="102"/>
  <c r="H25" i="101" l="1"/>
  <c r="H65" i="1"/>
  <c r="I24" i="101"/>
  <c r="I64" i="1"/>
  <c r="J43" i="101"/>
  <c r="I7" i="103"/>
  <c r="I9" i="102"/>
  <c r="I19" i="102" s="1"/>
  <c r="H24" i="101"/>
  <c r="J24" i="101" s="1"/>
  <c r="H64" i="1"/>
  <c r="K65" i="1"/>
  <c r="H19" i="102"/>
  <c r="I25" i="101"/>
  <c r="I65" i="1"/>
  <c r="I11" i="103"/>
  <c r="J49" i="101"/>
  <c r="J64" i="1" s="1"/>
  <c r="K64" i="1" s="1"/>
  <c r="I66" i="1" l="1"/>
  <c r="I72" i="1" s="1"/>
  <c r="I27" i="101"/>
  <c r="J66" i="1"/>
  <c r="H27" i="101"/>
  <c r="H66" i="1"/>
  <c r="H72" i="1" s="1"/>
  <c r="J25" i="101"/>
  <c r="J27" i="101" s="1"/>
  <c r="K66" i="1" l="1"/>
  <c r="K72" i="1" s="1"/>
  <c r="J72" i="1"/>
  <c r="I239" i="88"/>
  <c r="I238" i="88"/>
  <c r="H239" i="88" l="1"/>
  <c r="J239" i="88" s="1"/>
  <c r="H238" i="88"/>
  <c r="J238" i="88" s="1"/>
  <c r="I163" i="83" l="1"/>
  <c r="H222" i="78"/>
  <c r="I226" i="78"/>
  <c r="H226" i="78"/>
  <c r="I222" i="78"/>
  <c r="H180" i="78"/>
  <c r="I180" i="78"/>
  <c r="H163" i="83"/>
  <c r="J163" i="83" l="1"/>
  <c r="J222" i="78"/>
  <c r="J226" i="78"/>
  <c r="J180" i="78"/>
  <c r="I377" i="88" l="1"/>
  <c r="I376" i="88"/>
  <c r="H377" i="88" l="1"/>
  <c r="J377" i="88" s="1"/>
  <c r="H376" i="88"/>
  <c r="J376" i="88" s="1"/>
  <c r="I335" i="88" l="1"/>
  <c r="H335" i="88" l="1"/>
  <c r="J335" i="88" s="1"/>
  <c r="A59" i="63" l="1"/>
  <c r="I400" i="88" l="1"/>
  <c r="H370" i="88"/>
  <c r="H371" i="88"/>
  <c r="H372" i="88"/>
  <c r="H373" i="88"/>
  <c r="I371" i="88" l="1"/>
  <c r="J371" i="88" s="1"/>
  <c r="H400" i="88"/>
  <c r="J400" i="88" s="1"/>
  <c r="I373" i="88"/>
  <c r="J373" i="88" s="1"/>
  <c r="I372" i="88"/>
  <c r="J372" i="88" s="1"/>
  <c r="I370" i="88"/>
  <c r="J370" i="88" s="1"/>
  <c r="I374" i="88" l="1"/>
  <c r="I329" i="88"/>
  <c r="I327" i="88"/>
  <c r="H326" i="88"/>
  <c r="I325" i="88"/>
  <c r="H374" i="88" l="1"/>
  <c r="J374" i="88" s="1"/>
  <c r="H329" i="88"/>
  <c r="J329" i="88" s="1"/>
  <c r="I326" i="88"/>
  <c r="J326" i="88" s="1"/>
  <c r="H327" i="88"/>
  <c r="J327" i="88" s="1"/>
  <c r="H325" i="88"/>
  <c r="J325" i="88" s="1"/>
  <c r="A70" i="78" l="1"/>
  <c r="A62" i="78"/>
  <c r="H156" i="78" l="1"/>
  <c r="I156" i="78"/>
  <c r="I62" i="78"/>
  <c r="H62" i="78"/>
  <c r="J156" i="78" l="1"/>
  <c r="J62" i="78"/>
  <c r="I280" i="78"/>
  <c r="H280" i="78"/>
  <c r="J280" i="78" l="1"/>
  <c r="H98" i="78" l="1"/>
  <c r="I82" i="78"/>
  <c r="I98" i="78" l="1"/>
  <c r="J98" i="78" s="1"/>
  <c r="I149" i="84"/>
  <c r="H149" i="84"/>
  <c r="H82" i="78"/>
  <c r="J82" i="78" s="1"/>
  <c r="J149" i="84" l="1"/>
  <c r="A173" i="83" l="1"/>
  <c r="H257" i="88" l="1"/>
  <c r="I375" i="88"/>
  <c r="I257" i="88" l="1"/>
  <c r="J257" i="88" s="1"/>
  <c r="H375" i="88"/>
  <c r="J375" i="88" s="1"/>
  <c r="I185" i="83" l="1"/>
  <c r="H173" i="83"/>
  <c r="I173" i="83"/>
  <c r="H185" i="83" l="1"/>
  <c r="J185" i="83" s="1"/>
  <c r="J173" i="83"/>
  <c r="I207" i="88" l="1"/>
  <c r="H205" i="88"/>
  <c r="I203" i="88"/>
  <c r="H201" i="88"/>
  <c r="H200" i="88"/>
  <c r="I199" i="88"/>
  <c r="H197" i="88"/>
  <c r="I195" i="88"/>
  <c r="H193" i="88"/>
  <c r="H192" i="88"/>
  <c r="I191" i="88"/>
  <c r="H189" i="88"/>
  <c r="I188" i="88"/>
  <c r="I186" i="88"/>
  <c r="H185" i="88"/>
  <c r="H256" i="88"/>
  <c r="I255" i="88"/>
  <c r="I430" i="88"/>
  <c r="I431" i="88"/>
  <c r="H432" i="88"/>
  <c r="I433" i="88"/>
  <c r="I429" i="88"/>
  <c r="I256" i="88" l="1"/>
  <c r="J256" i="88" s="1"/>
  <c r="I206" i="88"/>
  <c r="H206" i="88"/>
  <c r="I198" i="88"/>
  <c r="H198" i="88"/>
  <c r="I190" i="88"/>
  <c r="H190" i="88"/>
  <c r="I194" i="88"/>
  <c r="H194" i="88"/>
  <c r="I202" i="88"/>
  <c r="H202" i="88"/>
  <c r="H196" i="88"/>
  <c r="I196" i="88"/>
  <c r="H204" i="88"/>
  <c r="I204" i="88"/>
  <c r="I200" i="88"/>
  <c r="J200" i="88" s="1"/>
  <c r="I192" i="88"/>
  <c r="J192" i="88" s="1"/>
  <c r="I205" i="88"/>
  <c r="J205" i="88" s="1"/>
  <c r="I201" i="88"/>
  <c r="J201" i="88" s="1"/>
  <c r="I197" i="88"/>
  <c r="J197" i="88" s="1"/>
  <c r="I193" i="88"/>
  <c r="J193" i="88" s="1"/>
  <c r="I189" i="88"/>
  <c r="J189" i="88" s="1"/>
  <c r="H207" i="88"/>
  <c r="J207" i="88" s="1"/>
  <c r="H203" i="88"/>
  <c r="J203" i="88" s="1"/>
  <c r="H199" i="88"/>
  <c r="J199" i="88" s="1"/>
  <c r="H195" i="88"/>
  <c r="J195" i="88" s="1"/>
  <c r="H191" i="88"/>
  <c r="J191" i="88" s="1"/>
  <c r="I185" i="88"/>
  <c r="J185" i="88" s="1"/>
  <c r="H188" i="88"/>
  <c r="J188" i="88" s="1"/>
  <c r="H431" i="88"/>
  <c r="J431" i="88" s="1"/>
  <c r="H186" i="88"/>
  <c r="J186" i="88" s="1"/>
  <c r="H255" i="88"/>
  <c r="J255" i="88" s="1"/>
  <c r="H430" i="88"/>
  <c r="J430" i="88" s="1"/>
  <c r="H429" i="88"/>
  <c r="J429" i="88" s="1"/>
  <c r="H433" i="88"/>
  <c r="J433" i="88" s="1"/>
  <c r="I432" i="88"/>
  <c r="J432" i="88" s="1"/>
  <c r="H612" i="63"/>
  <c r="H604" i="63" l="1"/>
  <c r="I604" i="63"/>
  <c r="I613" i="63"/>
  <c r="I605" i="63"/>
  <c r="I597" i="63"/>
  <c r="H613" i="63"/>
  <c r="J613" i="63" s="1"/>
  <c r="H609" i="63"/>
  <c r="H603" i="63"/>
  <c r="H601" i="63"/>
  <c r="H597" i="63"/>
  <c r="J190" i="88"/>
  <c r="I603" i="63"/>
  <c r="H611" i="63"/>
  <c r="I609" i="63"/>
  <c r="H607" i="63"/>
  <c r="H605" i="63"/>
  <c r="I612" i="63"/>
  <c r="J612" i="63" s="1"/>
  <c r="H610" i="63"/>
  <c r="H602" i="63"/>
  <c r="J194" i="88"/>
  <c r="J202" i="88"/>
  <c r="J196" i="88"/>
  <c r="J198" i="88"/>
  <c r="J204" i="88"/>
  <c r="J206" i="88"/>
  <c r="H600" i="63"/>
  <c r="H598" i="63"/>
  <c r="H606" i="63"/>
  <c r="H596" i="63"/>
  <c r="I610" i="63"/>
  <c r="I602" i="63"/>
  <c r="H608" i="63"/>
  <c r="I611" i="63"/>
  <c r="I601" i="63"/>
  <c r="H599" i="63"/>
  <c r="I606" i="63"/>
  <c r="I598" i="63"/>
  <c r="I607" i="63"/>
  <c r="I599" i="63"/>
  <c r="I608" i="63"/>
  <c r="I600" i="63"/>
  <c r="I596" i="63"/>
  <c r="H595" i="63"/>
  <c r="I595" i="63"/>
  <c r="J601" i="63" l="1"/>
  <c r="J604" i="63"/>
  <c r="J597" i="63"/>
  <c r="J599" i="63"/>
  <c r="J607" i="63"/>
  <c r="J596" i="63"/>
  <c r="J603" i="63"/>
  <c r="J609" i="63"/>
  <c r="J605" i="63"/>
  <c r="J611" i="63"/>
  <c r="J610" i="63"/>
  <c r="J598" i="63"/>
  <c r="J606" i="63"/>
  <c r="J602" i="63"/>
  <c r="J600" i="63"/>
  <c r="J608" i="63"/>
  <c r="J595" i="63"/>
  <c r="A67" i="63" l="1"/>
  <c r="A69" i="63" s="1"/>
  <c r="A71" i="63" s="1"/>
  <c r="A73" i="63" l="1"/>
  <c r="I93" i="63"/>
  <c r="H93" i="63"/>
  <c r="A75" i="63" l="1"/>
  <c r="J93" i="63"/>
  <c r="A77" i="63" l="1"/>
  <c r="A79" i="63" s="1"/>
  <c r="A81" i="63" l="1"/>
  <c r="A83" i="63" s="1"/>
  <c r="A85" i="63" s="1"/>
  <c r="A87" i="63" l="1"/>
  <c r="A91" i="63" l="1"/>
  <c r="A93" i="63" s="1"/>
  <c r="I57" i="63" l="1"/>
  <c r="H57" i="63"/>
  <c r="I67" i="63"/>
  <c r="H67" i="63"/>
  <c r="I59" i="63"/>
  <c r="H59" i="63"/>
  <c r="J57" i="63" l="1"/>
  <c r="J59" i="63"/>
  <c r="J67" i="63"/>
  <c r="I212" i="63" l="1"/>
  <c r="H212" i="63"/>
  <c r="J212" i="63" l="1"/>
  <c r="H653" i="63" l="1"/>
  <c r="I653" i="63"/>
  <c r="J653" i="63" l="1"/>
  <c r="H615" i="63" l="1"/>
  <c r="I615" i="63"/>
  <c r="I621" i="63"/>
  <c r="H621" i="63"/>
  <c r="J615" i="63" l="1"/>
  <c r="J621" i="63"/>
  <c r="I77" i="63"/>
  <c r="H77" i="63"/>
  <c r="I402" i="63"/>
  <c r="I79" i="63"/>
  <c r="H79" i="63"/>
  <c r="H71" i="63"/>
  <c r="H402" i="63"/>
  <c r="I626" i="63"/>
  <c r="H625" i="63"/>
  <c r="H401" i="63"/>
  <c r="H627" i="63"/>
  <c r="I627" i="63"/>
  <c r="H626" i="63"/>
  <c r="I71" i="63"/>
  <c r="I81" i="63"/>
  <c r="I396" i="63"/>
  <c r="H81" i="63"/>
  <c r="I401" i="63"/>
  <c r="H399" i="63"/>
  <c r="I397" i="63"/>
  <c r="H400" i="63"/>
  <c r="H398" i="63"/>
  <c r="I625" i="63"/>
  <c r="I398" i="63"/>
  <c r="I399" i="63"/>
  <c r="I400" i="63"/>
  <c r="H397" i="63"/>
  <c r="H396" i="63"/>
  <c r="H567" i="63"/>
  <c r="I562" i="63"/>
  <c r="I555" i="63"/>
  <c r="H559" i="63"/>
  <c r="H214" i="63"/>
  <c r="H216" i="63"/>
  <c r="H544" i="63"/>
  <c r="H542" i="63"/>
  <c r="I213" i="63"/>
  <c r="H215" i="63"/>
  <c r="I217" i="63"/>
  <c r="I216" i="63"/>
  <c r="I215" i="63"/>
  <c r="H217" i="63"/>
  <c r="H213" i="63"/>
  <c r="I214" i="63"/>
  <c r="H545" i="63"/>
  <c r="H543" i="63"/>
  <c r="I544" i="63"/>
  <c r="H569" i="63"/>
  <c r="I561" i="63"/>
  <c r="I563" i="63"/>
  <c r="H561" i="63"/>
  <c r="I545" i="63"/>
  <c r="I543" i="63"/>
  <c r="H538" i="63"/>
  <c r="H553" i="63"/>
  <c r="I560" i="63"/>
  <c r="H552" i="63"/>
  <c r="I568" i="63"/>
  <c r="H551" i="63"/>
  <c r="I559" i="63"/>
  <c r="H571" i="63"/>
  <c r="H562" i="63"/>
  <c r="H560" i="63"/>
  <c r="I552" i="63"/>
  <c r="H565" i="63"/>
  <c r="H558" i="63"/>
  <c r="H556" i="63"/>
  <c r="H554" i="63"/>
  <c r="H548" i="63"/>
  <c r="H546" i="63"/>
  <c r="H541" i="63"/>
  <c r="H539" i="63"/>
  <c r="I569" i="63"/>
  <c r="H566" i="63"/>
  <c r="H564" i="63"/>
  <c r="I551" i="63"/>
  <c r="H549" i="63"/>
  <c r="H547" i="63"/>
  <c r="H557" i="63"/>
  <c r="I546" i="63"/>
  <c r="H555" i="63"/>
  <c r="H550" i="63"/>
  <c r="I567" i="63"/>
  <c r="I553" i="63"/>
  <c r="I550" i="63"/>
  <c r="H563" i="63"/>
  <c r="I554" i="63"/>
  <c r="I542" i="63"/>
  <c r="H540" i="63"/>
  <c r="H570" i="63"/>
  <c r="H568" i="63"/>
  <c r="I538" i="63"/>
  <c r="I570" i="63"/>
  <c r="I571" i="63"/>
  <c r="I547" i="63"/>
  <c r="I539" i="63"/>
  <c r="I564" i="63"/>
  <c r="I556" i="63"/>
  <c r="I548" i="63"/>
  <c r="I540" i="63"/>
  <c r="I565" i="63"/>
  <c r="I557" i="63"/>
  <c r="I549" i="63"/>
  <c r="I541" i="63"/>
  <c r="I566" i="63"/>
  <c r="I558" i="63"/>
  <c r="I586" i="63"/>
  <c r="H586" i="63"/>
  <c r="H85" i="63"/>
  <c r="I619" i="63"/>
  <c r="I85" i="63"/>
  <c r="H73" i="63"/>
  <c r="H75" i="63"/>
  <c r="I75" i="63"/>
  <c r="I73" i="63"/>
  <c r="I618" i="63"/>
  <c r="H619" i="63"/>
  <c r="H618" i="63"/>
  <c r="H645" i="63"/>
  <c r="I617" i="63"/>
  <c r="H617" i="63"/>
  <c r="I645" i="63"/>
  <c r="I651" i="63"/>
  <c r="H651" i="63"/>
  <c r="I641" i="63"/>
  <c r="H641" i="63"/>
  <c r="H649" i="63"/>
  <c r="I649" i="63"/>
  <c r="J71" i="63" l="1"/>
  <c r="J562" i="63"/>
  <c r="J539" i="63"/>
  <c r="J402" i="63"/>
  <c r="J79" i="63"/>
  <c r="J77" i="63"/>
  <c r="J626" i="63"/>
  <c r="J625" i="63"/>
  <c r="J571" i="63"/>
  <c r="J401" i="63"/>
  <c r="J627" i="63"/>
  <c r="J81" i="63"/>
  <c r="J398" i="63"/>
  <c r="J213" i="63"/>
  <c r="J217" i="63"/>
  <c r="J216" i="63"/>
  <c r="J396" i="63"/>
  <c r="J397" i="63"/>
  <c r="J400" i="63"/>
  <c r="J399" i="63"/>
  <c r="J215" i="63"/>
  <c r="J543" i="63"/>
  <c r="J555" i="63"/>
  <c r="J567" i="63"/>
  <c r="J566" i="63"/>
  <c r="J545" i="63"/>
  <c r="J556" i="63"/>
  <c r="J563" i="63"/>
  <c r="J544" i="63"/>
  <c r="J559" i="63"/>
  <c r="J538" i="63"/>
  <c r="J553" i="63"/>
  <c r="J551" i="63"/>
  <c r="J550" i="63"/>
  <c r="J214" i="63"/>
  <c r="J542" i="63"/>
  <c r="J561" i="63"/>
  <c r="J552" i="63"/>
  <c r="J549" i="63"/>
  <c r="J547" i="63"/>
  <c r="J541" i="63"/>
  <c r="J546" i="63"/>
  <c r="J569" i="63"/>
  <c r="J540" i="63"/>
  <c r="J554" i="63"/>
  <c r="J560" i="63"/>
  <c r="J565" i="63"/>
  <c r="J568" i="63"/>
  <c r="J548" i="63"/>
  <c r="J570" i="63"/>
  <c r="J558" i="63"/>
  <c r="J564" i="63"/>
  <c r="J557" i="63"/>
  <c r="J586" i="63"/>
  <c r="J619" i="63"/>
  <c r="J85" i="63"/>
  <c r="J73" i="63"/>
  <c r="J75" i="63"/>
  <c r="I588" i="63"/>
  <c r="H588" i="63"/>
  <c r="J618" i="63"/>
  <c r="J645" i="63"/>
  <c r="J617" i="63"/>
  <c r="J649" i="63"/>
  <c r="J651" i="63"/>
  <c r="J641" i="63"/>
  <c r="H593" i="63"/>
  <c r="H591" i="63"/>
  <c r="I589" i="63"/>
  <c r="I587" i="63"/>
  <c r="H592" i="63"/>
  <c r="H590" i="63"/>
  <c r="I593" i="63"/>
  <c r="H587" i="63"/>
  <c r="H589" i="63"/>
  <c r="I590" i="63"/>
  <c r="I591" i="63"/>
  <c r="I592" i="63"/>
  <c r="J591" i="63" l="1"/>
  <c r="J588" i="63"/>
  <c r="J589" i="63"/>
  <c r="J590" i="63"/>
  <c r="J593" i="63"/>
  <c r="J587" i="63"/>
  <c r="J592" i="63"/>
  <c r="H69" i="63" l="1"/>
  <c r="I69" i="63"/>
  <c r="J69" i="63" l="1"/>
  <c r="H87" i="63"/>
  <c r="I637" i="63"/>
  <c r="I643" i="63"/>
  <c r="H637" i="63"/>
  <c r="H643" i="63"/>
  <c r="I87" i="63"/>
  <c r="H623" i="63"/>
  <c r="I623" i="63"/>
  <c r="J87" i="63" l="1"/>
  <c r="J643" i="63"/>
  <c r="J637" i="63"/>
  <c r="J623" i="63"/>
  <c r="I65" i="63" l="1"/>
  <c r="H65" i="63"/>
  <c r="I647" i="63" l="1"/>
  <c r="H83" i="63"/>
  <c r="J65" i="63"/>
  <c r="H647" i="63"/>
  <c r="I91" i="63"/>
  <c r="H91" i="63"/>
  <c r="I83" i="63"/>
  <c r="J647" i="63" l="1"/>
  <c r="J91" i="63"/>
  <c r="J83" i="63"/>
  <c r="H401" i="88" l="1"/>
  <c r="I324" i="88"/>
  <c r="I402" i="88"/>
  <c r="H379" i="88"/>
  <c r="H380" i="88"/>
  <c r="I381" i="88"/>
  <c r="H382" i="88"/>
  <c r="H383" i="88"/>
  <c r="H384" i="88"/>
  <c r="I385" i="88"/>
  <c r="I386" i="88"/>
  <c r="H387" i="88"/>
  <c r="H388" i="88"/>
  <c r="I389" i="88"/>
  <c r="I390" i="88"/>
  <c r="H391" i="88"/>
  <c r="H392" i="88"/>
  <c r="I393" i="88"/>
  <c r="H394" i="88"/>
  <c r="H395" i="88"/>
  <c r="H396" i="88"/>
  <c r="I397" i="88"/>
  <c r="H398" i="88"/>
  <c r="H399" i="88"/>
  <c r="I266" i="88"/>
  <c r="I267" i="88"/>
  <c r="I268" i="88"/>
  <c r="H269" i="88"/>
  <c r="I270" i="88"/>
  <c r="H271" i="88"/>
  <c r="I272" i="88"/>
  <c r="H273" i="88"/>
  <c r="H274" i="88"/>
  <c r="I275" i="88"/>
  <c r="I276" i="88"/>
  <c r="H277" i="88"/>
  <c r="H278" i="88"/>
  <c r="H279" i="88"/>
  <c r="I280" i="88"/>
  <c r="I281" i="88"/>
  <c r="H282" i="88"/>
  <c r="H283" i="88"/>
  <c r="I284" i="88"/>
  <c r="H285" i="88"/>
  <c r="H286" i="88"/>
  <c r="H287" i="88"/>
  <c r="I288" i="88"/>
  <c r="H289" i="88"/>
  <c r="H290" i="88"/>
  <c r="H291" i="88"/>
  <c r="I292" i="88"/>
  <c r="H293" i="88"/>
  <c r="H294" i="88"/>
  <c r="H295" i="88"/>
  <c r="I296" i="88"/>
  <c r="I297" i="88"/>
  <c r="H298" i="88"/>
  <c r="I299" i="88"/>
  <c r="I300" i="88"/>
  <c r="I301" i="88"/>
  <c r="I302" i="88"/>
  <c r="H303" i="88"/>
  <c r="I304" i="88"/>
  <c r="H305" i="88"/>
  <c r="H306" i="88"/>
  <c r="H307" i="88"/>
  <c r="I308" i="88"/>
  <c r="H309" i="88"/>
  <c r="I310" i="88"/>
  <c r="H311" i="88"/>
  <c r="I312" i="88"/>
  <c r="H313" i="88"/>
  <c r="I314" i="88"/>
  <c r="H315" i="88"/>
  <c r="I316" i="88"/>
  <c r="H317" i="88"/>
  <c r="I318" i="88"/>
  <c r="I319" i="88"/>
  <c r="I320" i="88"/>
  <c r="H322" i="88"/>
  <c r="I323" i="88"/>
  <c r="H328" i="88"/>
  <c r="H330" i="88"/>
  <c r="H331" i="88"/>
  <c r="I332" i="88"/>
  <c r="H333" i="88"/>
  <c r="H334" i="88"/>
  <c r="I336" i="88"/>
  <c r="I337" i="88"/>
  <c r="H338" i="88"/>
  <c r="I339" i="88"/>
  <c r="I341" i="88"/>
  <c r="I342" i="88"/>
  <c r="H343" i="88"/>
  <c r="H344" i="88"/>
  <c r="I345" i="88"/>
  <c r="H346" i="88"/>
  <c r="H347" i="88"/>
  <c r="H348" i="88"/>
  <c r="I349" i="88"/>
  <c r="H350" i="88"/>
  <c r="H351" i="88"/>
  <c r="H352" i="88"/>
  <c r="I353" i="88"/>
  <c r="H354" i="88"/>
  <c r="I355" i="88"/>
  <c r="H356" i="88"/>
  <c r="I357" i="88"/>
  <c r="H358" i="88"/>
  <c r="I359" i="88"/>
  <c r="I361" i="88"/>
  <c r="H362" i="88"/>
  <c r="H363" i="88"/>
  <c r="H364" i="88"/>
  <c r="I365" i="88"/>
  <c r="H366" i="88"/>
  <c r="I367" i="88"/>
  <c r="H368" i="88"/>
  <c r="I369" i="88"/>
  <c r="I378" i="88"/>
  <c r="I265" i="88"/>
  <c r="I264" i="88"/>
  <c r="I263" i="88"/>
  <c r="A264" i="88"/>
  <c r="H310" i="88" l="1"/>
  <c r="J310" i="88" s="1"/>
  <c r="I322" i="88"/>
  <c r="J322" i="88" s="1"/>
  <c r="H390" i="88"/>
  <c r="J390" i="88" s="1"/>
  <c r="I351" i="88"/>
  <c r="J351" i="88" s="1"/>
  <c r="H339" i="88"/>
  <c r="J339" i="88" s="1"/>
  <c r="I278" i="88"/>
  <c r="J278" i="88" s="1"/>
  <c r="H393" i="88"/>
  <c r="J393" i="88" s="1"/>
  <c r="H292" i="88"/>
  <c r="J292" i="88" s="1"/>
  <c r="I269" i="88"/>
  <c r="J269" i="88" s="1"/>
  <c r="H378" i="88"/>
  <c r="J378" i="88" s="1"/>
  <c r="H297" i="88"/>
  <c r="J297" i="88" s="1"/>
  <c r="H319" i="88"/>
  <c r="J319" i="88" s="1"/>
  <c r="H300" i="88"/>
  <c r="J300" i="88" s="1"/>
  <c r="I282" i="88"/>
  <c r="J282" i="88" s="1"/>
  <c r="I364" i="88"/>
  <c r="J364" i="88" s="1"/>
  <c r="I295" i="88"/>
  <c r="J295" i="88" s="1"/>
  <c r="I356" i="88"/>
  <c r="J356" i="88" s="1"/>
  <c r="H320" i="88"/>
  <c r="J320" i="88" s="1"/>
  <c r="H284" i="88"/>
  <c r="J284" i="88" s="1"/>
  <c r="H386" i="88"/>
  <c r="J386" i="88" s="1"/>
  <c r="I399" i="88"/>
  <c r="J399" i="88" s="1"/>
  <c r="I352" i="88"/>
  <c r="J352" i="88" s="1"/>
  <c r="I307" i="88"/>
  <c r="J307" i="88" s="1"/>
  <c r="H275" i="88"/>
  <c r="J275" i="88" s="1"/>
  <c r="H266" i="88"/>
  <c r="J266" i="88" s="1"/>
  <c r="I387" i="88"/>
  <c r="J387" i="88" s="1"/>
  <c r="I348" i="88"/>
  <c r="J348" i="88" s="1"/>
  <c r="I294" i="88"/>
  <c r="J294" i="88" s="1"/>
  <c r="I271" i="88"/>
  <c r="J271" i="88" s="1"/>
  <c r="H268" i="88"/>
  <c r="J268" i="88" s="1"/>
  <c r="I274" i="88"/>
  <c r="J274" i="88" s="1"/>
  <c r="H299" i="88"/>
  <c r="J299" i="88" s="1"/>
  <c r="I286" i="88"/>
  <c r="J286" i="88" s="1"/>
  <c r="I283" i="88"/>
  <c r="J283" i="88" s="1"/>
  <c r="I382" i="88"/>
  <c r="J382" i="88" s="1"/>
  <c r="I305" i="88"/>
  <c r="J305" i="88" s="1"/>
  <c r="H267" i="88"/>
  <c r="J267" i="88" s="1"/>
  <c r="I315" i="88"/>
  <c r="J315" i="88" s="1"/>
  <c r="H301" i="88"/>
  <c r="J301" i="88" s="1"/>
  <c r="I279" i="88"/>
  <c r="J279" i="88" s="1"/>
  <c r="I366" i="88"/>
  <c r="J366" i="88" s="1"/>
  <c r="I358" i="88"/>
  <c r="J358" i="88" s="1"/>
  <c r="I346" i="88"/>
  <c r="J346" i="88" s="1"/>
  <c r="H337" i="88"/>
  <c r="J337" i="88" s="1"/>
  <c r="I333" i="88"/>
  <c r="J333" i="88" s="1"/>
  <c r="I330" i="88"/>
  <c r="J330" i="88" s="1"/>
  <c r="H323" i="88"/>
  <c r="J323" i="88" s="1"/>
  <c r="H312" i="88"/>
  <c r="J312" i="88" s="1"/>
  <c r="H302" i="88"/>
  <c r="J302" i="88" s="1"/>
  <c r="H288" i="88"/>
  <c r="J288" i="88" s="1"/>
  <c r="H281" i="88"/>
  <c r="J281" i="88" s="1"/>
  <c r="H276" i="88"/>
  <c r="J276" i="88" s="1"/>
  <c r="I368" i="88"/>
  <c r="J368" i="88" s="1"/>
  <c r="I343" i="88"/>
  <c r="J343" i="88" s="1"/>
  <c r="I317" i="88"/>
  <c r="J317" i="88" s="1"/>
  <c r="H355" i="88"/>
  <c r="J355" i="88" s="1"/>
  <c r="I347" i="88"/>
  <c r="J347" i="88" s="1"/>
  <c r="H336" i="88"/>
  <c r="J336" i="88" s="1"/>
  <c r="H332" i="88"/>
  <c r="J332" i="88" s="1"/>
  <c r="H314" i="88"/>
  <c r="J314" i="88" s="1"/>
  <c r="I311" i="88"/>
  <c r="J311" i="88" s="1"/>
  <c r="I306" i="88"/>
  <c r="J306" i="88" s="1"/>
  <c r="H304" i="88"/>
  <c r="J304" i="88" s="1"/>
  <c r="I287" i="88"/>
  <c r="J287" i="88" s="1"/>
  <c r="I285" i="88"/>
  <c r="J285" i="88" s="1"/>
  <c r="H280" i="88"/>
  <c r="J280" i="88" s="1"/>
  <c r="I395" i="88"/>
  <c r="J395" i="88" s="1"/>
  <c r="H367" i="88"/>
  <c r="J367" i="88" s="1"/>
  <c r="H359" i="88"/>
  <c r="J359" i="88" s="1"/>
  <c r="H357" i="88"/>
  <c r="J357" i="88" s="1"/>
  <c r="H345" i="88"/>
  <c r="J345" i="88" s="1"/>
  <c r="H342" i="88"/>
  <c r="J342" i="88" s="1"/>
  <c r="H316" i="88"/>
  <c r="J316" i="88" s="1"/>
  <c r="H308" i="88"/>
  <c r="J308" i="88" s="1"/>
  <c r="I273" i="88"/>
  <c r="J273" i="88" s="1"/>
  <c r="I362" i="88"/>
  <c r="J362" i="88" s="1"/>
  <c r="I338" i="88"/>
  <c r="J338" i="88" s="1"/>
  <c r="H324" i="88"/>
  <c r="J324" i="88" s="1"/>
  <c r="I298" i="88"/>
  <c r="J298" i="88" s="1"/>
  <c r="H389" i="88"/>
  <c r="J389" i="88" s="1"/>
  <c r="H369" i="88"/>
  <c r="J369" i="88" s="1"/>
  <c r="H318" i="88"/>
  <c r="J318" i="88" s="1"/>
  <c r="H270" i="88"/>
  <c r="J270" i="88" s="1"/>
  <c r="H397" i="88"/>
  <c r="J397" i="88" s="1"/>
  <c r="I394" i="88"/>
  <c r="J394" i="88" s="1"/>
  <c r="I391" i="88"/>
  <c r="J391" i="88" s="1"/>
  <c r="I383" i="88"/>
  <c r="J383" i="88" s="1"/>
  <c r="I398" i="88"/>
  <c r="J398" i="88" s="1"/>
  <c r="H385" i="88"/>
  <c r="J385" i="88" s="1"/>
  <c r="H381" i="88"/>
  <c r="J381" i="88" s="1"/>
  <c r="I379" i="88"/>
  <c r="J379" i="88" s="1"/>
  <c r="H365" i="88"/>
  <c r="J365" i="88" s="1"/>
  <c r="I363" i="88"/>
  <c r="J363" i="88" s="1"/>
  <c r="H361" i="88"/>
  <c r="J361" i="88" s="1"/>
  <c r="H360" i="88"/>
  <c r="I360" i="88"/>
  <c r="I350" i="88"/>
  <c r="J350" i="88" s="1"/>
  <c r="I354" i="88"/>
  <c r="J354" i="88" s="1"/>
  <c r="H353" i="88"/>
  <c r="J353" i="88" s="1"/>
  <c r="H349" i="88"/>
  <c r="J349" i="88" s="1"/>
  <c r="I344" i="88"/>
  <c r="J344" i="88" s="1"/>
  <c r="H341" i="88"/>
  <c r="J341" i="88" s="1"/>
  <c r="H340" i="88"/>
  <c r="I340" i="88"/>
  <c r="I334" i="88"/>
  <c r="J334" i="88" s="1"/>
  <c r="I331" i="88"/>
  <c r="J331" i="88" s="1"/>
  <c r="I328" i="88"/>
  <c r="J328" i="88" s="1"/>
  <c r="H321" i="88"/>
  <c r="I321" i="88"/>
  <c r="I313" i="88"/>
  <c r="J313" i="88" s="1"/>
  <c r="I309" i="88"/>
  <c r="J309" i="88" s="1"/>
  <c r="I303" i="88"/>
  <c r="J303" i="88" s="1"/>
  <c r="H296" i="88"/>
  <c r="J296" i="88" s="1"/>
  <c r="I293" i="88"/>
  <c r="J293" i="88" s="1"/>
  <c r="I291" i="88"/>
  <c r="J291" i="88" s="1"/>
  <c r="I290" i="88"/>
  <c r="J290" i="88" s="1"/>
  <c r="I289" i="88"/>
  <c r="J289" i="88" s="1"/>
  <c r="I277" i="88"/>
  <c r="J277" i="88" s="1"/>
  <c r="H272" i="88"/>
  <c r="J272" i="88" s="1"/>
  <c r="H402" i="88"/>
  <c r="J402" i="88" s="1"/>
  <c r="I396" i="88"/>
  <c r="J396" i="88" s="1"/>
  <c r="I392" i="88"/>
  <c r="J392" i="88" s="1"/>
  <c r="I388" i="88"/>
  <c r="J388" i="88" s="1"/>
  <c r="I384" i="88"/>
  <c r="J384" i="88" s="1"/>
  <c r="I380" i="88"/>
  <c r="J380" i="88" s="1"/>
  <c r="I401" i="88"/>
  <c r="J401" i="88" s="1"/>
  <c r="H265" i="88"/>
  <c r="J265" i="88" s="1"/>
  <c r="H264" i="88"/>
  <c r="J264" i="88" s="1"/>
  <c r="H263" i="88"/>
  <c r="J263" i="88" s="1"/>
  <c r="I582" i="63"/>
  <c r="H581" i="63" l="1"/>
  <c r="H580" i="63"/>
  <c r="I583" i="63"/>
  <c r="I581" i="63"/>
  <c r="H582" i="63"/>
  <c r="I584" i="63"/>
  <c r="H583" i="63"/>
  <c r="J583" i="63" s="1"/>
  <c r="I573" i="63"/>
  <c r="H584" i="63"/>
  <c r="H576" i="63"/>
  <c r="H579" i="63"/>
  <c r="H577" i="63"/>
  <c r="I574" i="63"/>
  <c r="H575" i="63"/>
  <c r="I635" i="63"/>
  <c r="I580" i="63"/>
  <c r="H578" i="63"/>
  <c r="I576" i="63"/>
  <c r="J360" i="88"/>
  <c r="J340" i="88"/>
  <c r="J321" i="88"/>
  <c r="H635" i="63"/>
  <c r="J582" i="63"/>
  <c r="I575" i="63"/>
  <c r="I577" i="63"/>
  <c r="I578" i="63"/>
  <c r="I579" i="63"/>
  <c r="H574" i="63"/>
  <c r="I629" i="63"/>
  <c r="H629" i="63"/>
  <c r="H573" i="63"/>
  <c r="J581" i="63" l="1"/>
  <c r="J573" i="63"/>
  <c r="J584" i="63"/>
  <c r="J580" i="63"/>
  <c r="J576" i="63"/>
  <c r="J577" i="63"/>
  <c r="J579" i="63"/>
  <c r="J575" i="63"/>
  <c r="J578" i="63"/>
  <c r="J574" i="63"/>
  <c r="J635" i="63"/>
  <c r="J629" i="63"/>
  <c r="H115" i="63"/>
  <c r="I143" i="63"/>
  <c r="H181" i="63"/>
  <c r="I181" i="63"/>
  <c r="I156" i="63" l="1"/>
  <c r="I117" i="63"/>
  <c r="H142" i="63"/>
  <c r="H118" i="63"/>
  <c r="H201" i="63"/>
  <c r="H199" i="63"/>
  <c r="H197" i="63"/>
  <c r="H195" i="63"/>
  <c r="H189" i="63"/>
  <c r="I109" i="63"/>
  <c r="H109" i="63"/>
  <c r="I126" i="63"/>
  <c r="H206" i="63"/>
  <c r="H196" i="63"/>
  <c r="H190" i="63"/>
  <c r="H188" i="63"/>
  <c r="H150" i="63"/>
  <c r="H157" i="63"/>
  <c r="H155" i="63"/>
  <c r="H153" i="63"/>
  <c r="H110" i="63"/>
  <c r="H141" i="63"/>
  <c r="H133" i="63"/>
  <c r="H131" i="63"/>
  <c r="H129" i="63"/>
  <c r="H127" i="63"/>
  <c r="I210" i="63"/>
  <c r="I194" i="63"/>
  <c r="I178" i="63"/>
  <c r="I115" i="63"/>
  <c r="J115" i="63" s="1"/>
  <c r="H113" i="63"/>
  <c r="H111" i="63"/>
  <c r="I203" i="63"/>
  <c r="I118" i="63"/>
  <c r="H140" i="63"/>
  <c r="H138" i="63"/>
  <c r="H136" i="63"/>
  <c r="I134" i="63"/>
  <c r="H132" i="63"/>
  <c r="H126" i="63"/>
  <c r="H124" i="63"/>
  <c r="H122" i="63"/>
  <c r="H120" i="63"/>
  <c r="H156" i="63"/>
  <c r="H125" i="63"/>
  <c r="H119" i="63"/>
  <c r="I150" i="63"/>
  <c r="H180" i="63"/>
  <c r="H174" i="63"/>
  <c r="H168" i="63"/>
  <c r="H160" i="63"/>
  <c r="H172" i="63"/>
  <c r="H166" i="63"/>
  <c r="H162" i="63"/>
  <c r="H179" i="63"/>
  <c r="H173" i="63"/>
  <c r="H167" i="63"/>
  <c r="H165" i="63"/>
  <c r="I107" i="63"/>
  <c r="I202" i="63"/>
  <c r="I186" i="63"/>
  <c r="I151" i="63"/>
  <c r="I135" i="63"/>
  <c r="H170" i="63"/>
  <c r="H164" i="63"/>
  <c r="H204" i="63"/>
  <c r="H186" i="63"/>
  <c r="H184" i="63"/>
  <c r="I158" i="63"/>
  <c r="I149" i="63"/>
  <c r="I127" i="63"/>
  <c r="H116" i="63"/>
  <c r="I108" i="63"/>
  <c r="I102" i="63"/>
  <c r="I204" i="63"/>
  <c r="H202" i="63"/>
  <c r="H200" i="63"/>
  <c r="H185" i="63"/>
  <c r="H183" i="63"/>
  <c r="H158" i="63"/>
  <c r="H143" i="63"/>
  <c r="J143" i="63" s="1"/>
  <c r="H117" i="63"/>
  <c r="J117" i="63" s="1"/>
  <c r="H108" i="63"/>
  <c r="I188" i="63"/>
  <c r="I165" i="63"/>
  <c r="H159" i="63"/>
  <c r="I157" i="63"/>
  <c r="H148" i="63"/>
  <c r="H146" i="63"/>
  <c r="H144" i="63"/>
  <c r="I142" i="63"/>
  <c r="J142" i="63" s="1"/>
  <c r="I119" i="63"/>
  <c r="H211" i="63"/>
  <c r="H205" i="63"/>
  <c r="I197" i="63"/>
  <c r="H123" i="63"/>
  <c r="H103" i="63"/>
  <c r="I187" i="63"/>
  <c r="H134" i="63"/>
  <c r="H102" i="63"/>
  <c r="H149" i="63"/>
  <c r="I179" i="63"/>
  <c r="I172" i="63"/>
  <c r="H139" i="63"/>
  <c r="H137" i="63"/>
  <c r="H135" i="63"/>
  <c r="I123" i="63"/>
  <c r="H121" i="63"/>
  <c r="I110" i="63"/>
  <c r="I211" i="63"/>
  <c r="I195" i="63"/>
  <c r="I205" i="63"/>
  <c r="I200" i="63"/>
  <c r="I189" i="63"/>
  <c r="I184" i="63"/>
  <c r="I173" i="63"/>
  <c r="I166" i="63"/>
  <c r="J166" i="63" s="1"/>
  <c r="I159" i="63"/>
  <c r="H147" i="63"/>
  <c r="H145" i="63"/>
  <c r="I132" i="63"/>
  <c r="I111" i="63"/>
  <c r="H106" i="63"/>
  <c r="H104" i="63"/>
  <c r="I140" i="63"/>
  <c r="I133" i="63"/>
  <c r="I124" i="63"/>
  <c r="H107" i="63"/>
  <c r="H209" i="63"/>
  <c r="H207" i="63"/>
  <c r="H198" i="63"/>
  <c r="H193" i="63"/>
  <c r="H191" i="63"/>
  <c r="H182" i="63"/>
  <c r="H177" i="63"/>
  <c r="H175" i="63"/>
  <c r="H163" i="63"/>
  <c r="H161" i="63"/>
  <c r="H151" i="63"/>
  <c r="I148" i="63"/>
  <c r="I141" i="63"/>
  <c r="H130" i="63"/>
  <c r="H128" i="63"/>
  <c r="I125" i="63"/>
  <c r="I116" i="63"/>
  <c r="I103" i="63"/>
  <c r="I167" i="63"/>
  <c r="I208" i="63"/>
  <c r="I192" i="63"/>
  <c r="I176" i="63"/>
  <c r="I164" i="63"/>
  <c r="H105" i="63"/>
  <c r="H210" i="63"/>
  <c r="H208" i="63"/>
  <c r="H203" i="63"/>
  <c r="I196" i="63"/>
  <c r="H194" i="63"/>
  <c r="H192" i="63"/>
  <c r="H187" i="63"/>
  <c r="J181" i="63"/>
  <c r="I180" i="63"/>
  <c r="H178" i="63"/>
  <c r="H176" i="63"/>
  <c r="H171" i="63"/>
  <c r="H169" i="63"/>
  <c r="H154" i="63"/>
  <c r="H152" i="63"/>
  <c r="H114" i="63"/>
  <c r="H112" i="63"/>
  <c r="I206" i="63"/>
  <c r="I198" i="63"/>
  <c r="I190" i="63"/>
  <c r="I182" i="63"/>
  <c r="I174" i="63"/>
  <c r="I199" i="63"/>
  <c r="I191" i="63"/>
  <c r="I183" i="63"/>
  <c r="I175" i="63"/>
  <c r="I207" i="63"/>
  <c r="I168" i="63"/>
  <c r="I160" i="63"/>
  <c r="I152" i="63"/>
  <c r="I144" i="63"/>
  <c r="I136" i="63"/>
  <c r="I128" i="63"/>
  <c r="I120" i="63"/>
  <c r="I112" i="63"/>
  <c r="I104" i="63"/>
  <c r="I209" i="63"/>
  <c r="I201" i="63"/>
  <c r="I193" i="63"/>
  <c r="I185" i="63"/>
  <c r="I177" i="63"/>
  <c r="I169" i="63"/>
  <c r="I161" i="63"/>
  <c r="I153" i="63"/>
  <c r="I145" i="63"/>
  <c r="I137" i="63"/>
  <c r="I129" i="63"/>
  <c r="I121" i="63"/>
  <c r="I113" i="63"/>
  <c r="I105" i="63"/>
  <c r="I170" i="63"/>
  <c r="I162" i="63"/>
  <c r="I154" i="63"/>
  <c r="I146" i="63"/>
  <c r="I138" i="63"/>
  <c r="I130" i="63"/>
  <c r="I122" i="63"/>
  <c r="I114" i="63"/>
  <c r="I106" i="63"/>
  <c r="I171" i="63"/>
  <c r="I163" i="63"/>
  <c r="I155" i="63"/>
  <c r="I147" i="63"/>
  <c r="I139" i="63"/>
  <c r="I131" i="63"/>
  <c r="A219" i="63"/>
  <c r="J110" i="63" l="1"/>
  <c r="J197" i="63"/>
  <c r="J126" i="63"/>
  <c r="A339" i="63"/>
  <c r="A396" i="63" s="1"/>
  <c r="J141" i="63"/>
  <c r="J190" i="63"/>
  <c r="J184" i="63"/>
  <c r="J113" i="63"/>
  <c r="J119" i="63"/>
  <c r="J156" i="63"/>
  <c r="J201" i="63"/>
  <c r="J206" i="63"/>
  <c r="J178" i="63"/>
  <c r="J136" i="63"/>
  <c r="J196" i="63"/>
  <c r="J149" i="63"/>
  <c r="J151" i="63"/>
  <c r="J131" i="63"/>
  <c r="J199" i="63"/>
  <c r="J183" i="63"/>
  <c r="J116" i="63"/>
  <c r="J132" i="63"/>
  <c r="J118" i="63"/>
  <c r="J157" i="63"/>
  <c r="J127" i="63"/>
  <c r="J122" i="63"/>
  <c r="J128" i="63"/>
  <c r="J134" i="63"/>
  <c r="J204" i="63"/>
  <c r="J186" i="63"/>
  <c r="J109" i="63"/>
  <c r="J187" i="63"/>
  <c r="J164" i="63"/>
  <c r="J124" i="63"/>
  <c r="J195" i="63"/>
  <c r="J165" i="63"/>
  <c r="J194" i="63"/>
  <c r="J140" i="63"/>
  <c r="J121" i="63"/>
  <c r="J150" i="63"/>
  <c r="J138" i="63"/>
  <c r="J193" i="63"/>
  <c r="J144" i="63"/>
  <c r="J167" i="63"/>
  <c r="J188" i="63"/>
  <c r="J153" i="63"/>
  <c r="J129" i="63"/>
  <c r="J155" i="63"/>
  <c r="J146" i="63"/>
  <c r="J174" i="63"/>
  <c r="J103" i="63"/>
  <c r="J111" i="63"/>
  <c r="J189" i="63"/>
  <c r="J203" i="63"/>
  <c r="J148" i="63"/>
  <c r="J173" i="63"/>
  <c r="J171" i="63"/>
  <c r="J162" i="63"/>
  <c r="J180" i="63"/>
  <c r="J210" i="63"/>
  <c r="J135" i="63"/>
  <c r="J170" i="63"/>
  <c r="J200" i="63"/>
  <c r="J108" i="63"/>
  <c r="J120" i="63"/>
  <c r="J102" i="63"/>
  <c r="J185" i="63"/>
  <c r="J133" i="63"/>
  <c r="J179" i="63"/>
  <c r="J158" i="63"/>
  <c r="J152" i="63"/>
  <c r="J125" i="63"/>
  <c r="J107" i="63"/>
  <c r="J205" i="63"/>
  <c r="J168" i="63"/>
  <c r="J147" i="63"/>
  <c r="J160" i="63"/>
  <c r="J106" i="63"/>
  <c r="J112" i="63"/>
  <c r="J198" i="63"/>
  <c r="J176" i="63"/>
  <c r="J191" i="63"/>
  <c r="J159" i="63"/>
  <c r="J211" i="63"/>
  <c r="J172" i="63"/>
  <c r="J114" i="63"/>
  <c r="J175" i="63"/>
  <c r="J202" i="63"/>
  <c r="J208" i="63"/>
  <c r="J130" i="63"/>
  <c r="J104" i="63"/>
  <c r="J192" i="63"/>
  <c r="J105" i="63"/>
  <c r="J163" i="63"/>
  <c r="J154" i="63"/>
  <c r="J145" i="63"/>
  <c r="J209" i="63"/>
  <c r="J182" i="63"/>
  <c r="J169" i="63"/>
  <c r="J177" i="63"/>
  <c r="J123" i="63"/>
  <c r="J161" i="63"/>
  <c r="J207" i="63"/>
  <c r="J139" i="63"/>
  <c r="J137" i="63"/>
  <c r="H101" i="63"/>
  <c r="I101" i="63"/>
  <c r="A404" i="63" l="1"/>
  <c r="I451" i="63"/>
  <c r="I452" i="63"/>
  <c r="I536" i="63"/>
  <c r="I534" i="63"/>
  <c r="I528" i="63"/>
  <c r="I526" i="63"/>
  <c r="I520" i="63"/>
  <c r="I518" i="63"/>
  <c r="I512" i="63"/>
  <c r="I510" i="63"/>
  <c r="I504" i="63"/>
  <c r="I502" i="63"/>
  <c r="I496" i="63"/>
  <c r="I494" i="63"/>
  <c r="I488" i="63"/>
  <c r="I486" i="63"/>
  <c r="I480" i="63"/>
  <c r="I478" i="63"/>
  <c r="I472" i="63"/>
  <c r="H535" i="63"/>
  <c r="I470" i="63"/>
  <c r="I464" i="63"/>
  <c r="I462" i="63"/>
  <c r="H456" i="63"/>
  <c r="H452" i="63"/>
  <c r="H534" i="63"/>
  <c r="H530" i="63"/>
  <c r="H526" i="63"/>
  <c r="I533" i="63"/>
  <c r="I531" i="63"/>
  <c r="H533" i="63"/>
  <c r="I445" i="63"/>
  <c r="I439" i="63"/>
  <c r="I437" i="63"/>
  <c r="I431" i="63"/>
  <c r="I429" i="63"/>
  <c r="I423" i="63"/>
  <c r="I421" i="63"/>
  <c r="I413" i="63"/>
  <c r="I411" i="63"/>
  <c r="H518" i="63"/>
  <c r="H514" i="63"/>
  <c r="H510" i="63"/>
  <c r="H506" i="63"/>
  <c r="H502" i="63"/>
  <c r="H498" i="63"/>
  <c r="H494" i="63"/>
  <c r="H490" i="63"/>
  <c r="H486" i="63"/>
  <c r="H482" i="63"/>
  <c r="H478" i="63"/>
  <c r="H474" i="63"/>
  <c r="H470" i="63"/>
  <c r="H466" i="63"/>
  <c r="H462" i="63"/>
  <c r="H445" i="63"/>
  <c r="J445" i="63" s="1"/>
  <c r="H443" i="63"/>
  <c r="H437" i="63"/>
  <c r="J437" i="63" s="1"/>
  <c r="H435" i="63"/>
  <c r="H429" i="63"/>
  <c r="J429" i="63" s="1"/>
  <c r="H427" i="63"/>
  <c r="H421" i="63"/>
  <c r="H419" i="63"/>
  <c r="H413" i="63"/>
  <c r="H411" i="63"/>
  <c r="I525" i="63"/>
  <c r="I523" i="63"/>
  <c r="I517" i="63"/>
  <c r="I515" i="63"/>
  <c r="I509" i="63"/>
  <c r="I507" i="63"/>
  <c r="I499" i="63"/>
  <c r="I491" i="63"/>
  <c r="I483" i="63"/>
  <c r="I475" i="63"/>
  <c r="I467" i="63"/>
  <c r="I459" i="63"/>
  <c r="I446" i="63"/>
  <c r="I444" i="63"/>
  <c r="I438" i="63"/>
  <c r="I436" i="63"/>
  <c r="I430" i="63"/>
  <c r="I428" i="63"/>
  <c r="H527" i="63"/>
  <c r="H525" i="63"/>
  <c r="H519" i="63"/>
  <c r="H517" i="63"/>
  <c r="H511" i="63"/>
  <c r="H509" i="63"/>
  <c r="H503" i="63"/>
  <c r="H501" i="63"/>
  <c r="H495" i="63"/>
  <c r="H493" i="63"/>
  <c r="H487" i="63"/>
  <c r="H485" i="63"/>
  <c r="H479" i="63"/>
  <c r="H477" i="63"/>
  <c r="H471" i="63"/>
  <c r="H469" i="63"/>
  <c r="H463" i="63"/>
  <c r="H461" i="63"/>
  <c r="H446" i="63"/>
  <c r="J446" i="63" s="1"/>
  <c r="H444" i="63"/>
  <c r="J444" i="63" s="1"/>
  <c r="H438" i="63"/>
  <c r="H436" i="63"/>
  <c r="J436" i="63" s="1"/>
  <c r="H430" i="63"/>
  <c r="J430" i="63" s="1"/>
  <c r="H428" i="63"/>
  <c r="H422" i="63"/>
  <c r="H420" i="63"/>
  <c r="H414" i="63"/>
  <c r="H412" i="63"/>
  <c r="H410" i="63"/>
  <c r="H406" i="63"/>
  <c r="I485" i="63"/>
  <c r="I498" i="63"/>
  <c r="H531" i="63"/>
  <c r="I511" i="63"/>
  <c r="H472" i="63"/>
  <c r="H468" i="63"/>
  <c r="H528" i="63"/>
  <c r="H467" i="63"/>
  <c r="I457" i="63"/>
  <c r="H512" i="63"/>
  <c r="I519" i="63"/>
  <c r="H497" i="63"/>
  <c r="H484" i="63"/>
  <c r="H460" i="63"/>
  <c r="H458" i="63"/>
  <c r="H524" i="63"/>
  <c r="H504" i="63"/>
  <c r="H465" i="63"/>
  <c r="H500" i="63"/>
  <c r="I493" i="63"/>
  <c r="H491" i="63"/>
  <c r="J101" i="63"/>
  <c r="H516" i="63"/>
  <c r="I503" i="63"/>
  <c r="I479" i="63"/>
  <c r="I477" i="63"/>
  <c r="I466" i="63"/>
  <c r="H536" i="63"/>
  <c r="H529" i="63"/>
  <c r="H522" i="63"/>
  <c r="H515" i="63"/>
  <c r="H508" i="63"/>
  <c r="H496" i="63"/>
  <c r="H489" i="63"/>
  <c r="I453" i="63"/>
  <c r="H520" i="63"/>
  <c r="H513" i="63"/>
  <c r="I501" i="63"/>
  <c r="I482" i="63"/>
  <c r="H475" i="63"/>
  <c r="I463" i="63"/>
  <c r="H532" i="63"/>
  <c r="I527" i="63"/>
  <c r="I506" i="63"/>
  <c r="H499" i="63"/>
  <c r="H492" i="63"/>
  <c r="I487" i="63"/>
  <c r="H480" i="63"/>
  <c r="H473" i="63"/>
  <c r="I461" i="63"/>
  <c r="H459" i="63"/>
  <c r="I530" i="63"/>
  <c r="H523" i="63"/>
  <c r="H521" i="63"/>
  <c r="I490" i="63"/>
  <c r="H483" i="63"/>
  <c r="H476" i="63"/>
  <c r="I471" i="63"/>
  <c r="H464" i="63"/>
  <c r="I535" i="63"/>
  <c r="I514" i="63"/>
  <c r="H507" i="63"/>
  <c r="I495" i="63"/>
  <c r="H488" i="63"/>
  <c r="H481" i="63"/>
  <c r="I469" i="63"/>
  <c r="H505" i="63"/>
  <c r="I474" i="63"/>
  <c r="I529" i="63"/>
  <c r="I521" i="63"/>
  <c r="I513" i="63"/>
  <c r="I505" i="63"/>
  <c r="I497" i="63"/>
  <c r="I489" i="63"/>
  <c r="I481" i="63"/>
  <c r="I473" i="63"/>
  <c r="I465" i="63"/>
  <c r="I522" i="63"/>
  <c r="I458" i="63"/>
  <c r="I532" i="63"/>
  <c r="I524" i="63"/>
  <c r="I516" i="63"/>
  <c r="I508" i="63"/>
  <c r="I500" i="63"/>
  <c r="I492" i="63"/>
  <c r="I484" i="63"/>
  <c r="I476" i="63"/>
  <c r="I468" i="63"/>
  <c r="I460" i="63"/>
  <c r="H457" i="63"/>
  <c r="H455" i="63"/>
  <c r="I456" i="63"/>
  <c r="H454" i="63"/>
  <c r="I422" i="63"/>
  <c r="I420" i="63"/>
  <c r="I414" i="63"/>
  <c r="I412" i="63"/>
  <c r="I406" i="63"/>
  <c r="I454" i="63"/>
  <c r="H453" i="63"/>
  <c r="I455" i="63"/>
  <c r="I405" i="63"/>
  <c r="I404" i="63"/>
  <c r="H450" i="63"/>
  <c r="H451" i="63"/>
  <c r="H423" i="63"/>
  <c r="I447" i="63"/>
  <c r="H441" i="63"/>
  <c r="H442" i="63"/>
  <c r="H440" i="63"/>
  <c r="I448" i="63"/>
  <c r="H448" i="63"/>
  <c r="H447" i="63"/>
  <c r="H409" i="63"/>
  <c r="H407" i="63"/>
  <c r="H425" i="63"/>
  <c r="H417" i="63"/>
  <c r="H415" i="63"/>
  <c r="H434" i="63"/>
  <c r="H432" i="63"/>
  <c r="H426" i="63"/>
  <c r="H424" i="63"/>
  <c r="I443" i="63"/>
  <c r="I450" i="63"/>
  <c r="I435" i="63"/>
  <c r="H433" i="63"/>
  <c r="H418" i="63"/>
  <c r="H416" i="63"/>
  <c r="I410" i="63"/>
  <c r="H408" i="63"/>
  <c r="H431" i="63"/>
  <c r="H405" i="63"/>
  <c r="H439" i="63"/>
  <c r="I419" i="63"/>
  <c r="I427" i="63"/>
  <c r="I415" i="63"/>
  <c r="I407" i="63"/>
  <c r="I440" i="63"/>
  <c r="I432" i="63"/>
  <c r="I424" i="63"/>
  <c r="I416" i="63"/>
  <c r="I408" i="63"/>
  <c r="I441" i="63"/>
  <c r="I433" i="63"/>
  <c r="I425" i="63"/>
  <c r="I417" i="63"/>
  <c r="I409" i="63"/>
  <c r="I442" i="63"/>
  <c r="I434" i="63"/>
  <c r="I426" i="63"/>
  <c r="I418" i="63"/>
  <c r="H404" i="63"/>
  <c r="J428" i="63" l="1"/>
  <c r="J470" i="63"/>
  <c r="J451" i="63"/>
  <c r="J504" i="63"/>
  <c r="A450" i="63"/>
  <c r="A538" i="63" s="1"/>
  <c r="A573" i="63" s="1"/>
  <c r="J474" i="63"/>
  <c r="J535" i="63"/>
  <c r="J506" i="63"/>
  <c r="J438" i="63"/>
  <c r="J502" i="63"/>
  <c r="J462" i="63"/>
  <c r="J478" i="63"/>
  <c r="J421" i="63"/>
  <c r="J464" i="63"/>
  <c r="J520" i="63"/>
  <c r="J488" i="63"/>
  <c r="J507" i="63"/>
  <c r="J528" i="63"/>
  <c r="J509" i="63"/>
  <c r="J486" i="63"/>
  <c r="J518" i="63"/>
  <c r="J534" i="63"/>
  <c r="J536" i="63"/>
  <c r="J472" i="63"/>
  <c r="J496" i="63"/>
  <c r="J452" i="63"/>
  <c r="J413" i="63"/>
  <c r="J494" i="63"/>
  <c r="J466" i="63"/>
  <c r="J533" i="63"/>
  <c r="J414" i="63"/>
  <c r="J512" i="63"/>
  <c r="J531" i="63"/>
  <c r="J526" i="63"/>
  <c r="J480" i="63"/>
  <c r="J498" i="63"/>
  <c r="J510" i="63"/>
  <c r="J469" i="63"/>
  <c r="J431" i="63"/>
  <c r="J435" i="63"/>
  <c r="J530" i="63"/>
  <c r="J420" i="63"/>
  <c r="J461" i="63"/>
  <c r="J527" i="63"/>
  <c r="J467" i="63"/>
  <c r="J427" i="63"/>
  <c r="J422" i="63"/>
  <c r="J475" i="63"/>
  <c r="J482" i="63"/>
  <c r="J515" i="63"/>
  <c r="J503" i="63"/>
  <c r="J517" i="63"/>
  <c r="J423" i="63"/>
  <c r="J523" i="63"/>
  <c r="J501" i="63"/>
  <c r="J514" i="63"/>
  <c r="J499" i="63"/>
  <c r="J525" i="63"/>
  <c r="J410" i="63"/>
  <c r="J471" i="63"/>
  <c r="J456" i="63"/>
  <c r="J483" i="63"/>
  <c r="J411" i="63"/>
  <c r="J459" i="63"/>
  <c r="J511" i="63"/>
  <c r="J493" i="63"/>
  <c r="J412" i="63"/>
  <c r="J463" i="63"/>
  <c r="J477" i="63"/>
  <c r="J491" i="63"/>
  <c r="J406" i="63"/>
  <c r="J419" i="63"/>
  <c r="J443" i="63"/>
  <c r="J495" i="63"/>
  <c r="J490" i="63"/>
  <c r="J487" i="63"/>
  <c r="J479" i="63"/>
  <c r="J519" i="63"/>
  <c r="J485" i="63"/>
  <c r="J439" i="63"/>
  <c r="J468" i="63"/>
  <c r="J484" i="63"/>
  <c r="J500" i="63"/>
  <c r="J532" i="63"/>
  <c r="J453" i="63"/>
  <c r="J460" i="63"/>
  <c r="J513" i="63"/>
  <c r="J522" i="63"/>
  <c r="J497" i="63"/>
  <c r="J404" i="63"/>
  <c r="J492" i="63"/>
  <c r="J481" i="63"/>
  <c r="J442" i="63"/>
  <c r="J457" i="63"/>
  <c r="J465" i="63"/>
  <c r="J516" i="63"/>
  <c r="J524" i="63"/>
  <c r="J505" i="63"/>
  <c r="J476" i="63"/>
  <c r="J458" i="63"/>
  <c r="J489" i="63"/>
  <c r="J455" i="63"/>
  <c r="J521" i="63"/>
  <c r="J454" i="63"/>
  <c r="J529" i="63"/>
  <c r="J450" i="63"/>
  <c r="J473" i="63"/>
  <c r="J508" i="63"/>
  <c r="J448" i="63"/>
  <c r="J405" i="63"/>
  <c r="J409" i="63"/>
  <c r="J407" i="63"/>
  <c r="J415" i="63"/>
  <c r="J440" i="63"/>
  <c r="J441" i="63"/>
  <c r="J447" i="63"/>
  <c r="J418" i="63"/>
  <c r="J416" i="63"/>
  <c r="J424" i="63"/>
  <c r="J417" i="63"/>
  <c r="J434" i="63"/>
  <c r="J426" i="63"/>
  <c r="J408" i="63"/>
  <c r="J432" i="63"/>
  <c r="J425" i="63"/>
  <c r="J433" i="63"/>
  <c r="A586" i="63" l="1"/>
  <c r="A595" i="63" s="1"/>
  <c r="H341" i="63"/>
  <c r="H347" i="63"/>
  <c r="H349" i="63"/>
  <c r="H355" i="63"/>
  <c r="H357" i="63"/>
  <c r="H363" i="63"/>
  <c r="H365" i="63"/>
  <c r="H371" i="63"/>
  <c r="H373" i="63"/>
  <c r="H379" i="63"/>
  <c r="H381" i="63"/>
  <c r="H387" i="63"/>
  <c r="H389" i="63"/>
  <c r="H393" i="63"/>
  <c r="A615" i="63" l="1"/>
  <c r="A617" i="63" s="1"/>
  <c r="A621" i="63" s="1"/>
  <c r="A623" i="63" s="1"/>
  <c r="A625" i="63" s="1"/>
  <c r="A629" i="63" s="1"/>
  <c r="I394" i="63"/>
  <c r="I389" i="63"/>
  <c r="J389" i="63" s="1"/>
  <c r="I387" i="63"/>
  <c r="J387" i="63" s="1"/>
  <c r="I381" i="63"/>
  <c r="J381" i="63" s="1"/>
  <c r="I379" i="63"/>
  <c r="J379" i="63" s="1"/>
  <c r="I373" i="63"/>
  <c r="J373" i="63" s="1"/>
  <c r="I371" i="63"/>
  <c r="J371" i="63" s="1"/>
  <c r="I365" i="63"/>
  <c r="J365" i="63" s="1"/>
  <c r="I363" i="63"/>
  <c r="J363" i="63" s="1"/>
  <c r="I357" i="63"/>
  <c r="J357" i="63" s="1"/>
  <c r="I355" i="63"/>
  <c r="J355" i="63" s="1"/>
  <c r="I349" i="63"/>
  <c r="J349" i="63" s="1"/>
  <c r="I347" i="63"/>
  <c r="J347" i="63" s="1"/>
  <c r="I341" i="63"/>
  <c r="J341" i="63" s="1"/>
  <c r="I388" i="63"/>
  <c r="I380" i="63"/>
  <c r="I370" i="63"/>
  <c r="I364" i="63"/>
  <c r="I362" i="63"/>
  <c r="I356" i="63"/>
  <c r="I354" i="63"/>
  <c r="I348" i="63"/>
  <c r="I346" i="63"/>
  <c r="I386" i="63"/>
  <c r="I378" i="63"/>
  <c r="I372" i="63"/>
  <c r="H394" i="63"/>
  <c r="H388" i="63"/>
  <c r="H386" i="63"/>
  <c r="H380" i="63"/>
  <c r="H378" i="63"/>
  <c r="H372" i="63"/>
  <c r="H370" i="63"/>
  <c r="J370" i="63" s="1"/>
  <c r="H364" i="63"/>
  <c r="J364" i="63" s="1"/>
  <c r="H362" i="63"/>
  <c r="J362" i="63" s="1"/>
  <c r="H356" i="63"/>
  <c r="J356" i="63" s="1"/>
  <c r="H354" i="63"/>
  <c r="H348" i="63"/>
  <c r="H346" i="63"/>
  <c r="H384" i="63"/>
  <c r="I340" i="63"/>
  <c r="H392" i="63"/>
  <c r="H390" i="63"/>
  <c r="H377" i="63"/>
  <c r="H375" i="63"/>
  <c r="H360" i="63"/>
  <c r="H358" i="63"/>
  <c r="H345" i="63"/>
  <c r="H343" i="63"/>
  <c r="H382" i="63"/>
  <c r="H367" i="63"/>
  <c r="H385" i="63"/>
  <c r="H383" i="63"/>
  <c r="H368" i="63"/>
  <c r="H366" i="63"/>
  <c r="H353" i="63"/>
  <c r="H351" i="63"/>
  <c r="H350" i="63"/>
  <c r="H369" i="63"/>
  <c r="H352" i="63"/>
  <c r="I393" i="63"/>
  <c r="J393" i="63" s="1"/>
  <c r="H391" i="63"/>
  <c r="H376" i="63"/>
  <c r="H374" i="63"/>
  <c r="H361" i="63"/>
  <c r="H359" i="63"/>
  <c r="H344" i="63"/>
  <c r="H342" i="63"/>
  <c r="I382" i="63"/>
  <c r="I374" i="63"/>
  <c r="I366" i="63"/>
  <c r="I358" i="63"/>
  <c r="I350" i="63"/>
  <c r="I342" i="63"/>
  <c r="I390" i="63"/>
  <c r="I391" i="63"/>
  <c r="I383" i="63"/>
  <c r="I375" i="63"/>
  <c r="I367" i="63"/>
  <c r="I359" i="63"/>
  <c r="I351" i="63"/>
  <c r="I343" i="63"/>
  <c r="I392" i="63"/>
  <c r="I384" i="63"/>
  <c r="I376" i="63"/>
  <c r="I368" i="63"/>
  <c r="I360" i="63"/>
  <c r="I352" i="63"/>
  <c r="I344" i="63"/>
  <c r="I385" i="63"/>
  <c r="I377" i="63"/>
  <c r="I369" i="63"/>
  <c r="I361" i="63"/>
  <c r="I353" i="63"/>
  <c r="I345" i="63"/>
  <c r="H340" i="63"/>
  <c r="I339" i="63"/>
  <c r="H339" i="63"/>
  <c r="J354" i="63" l="1"/>
  <c r="J348" i="63"/>
  <c r="J346" i="63"/>
  <c r="J386" i="63"/>
  <c r="J380" i="63"/>
  <c r="J388" i="63"/>
  <c r="J394" i="63"/>
  <c r="J372" i="63"/>
  <c r="J378" i="63"/>
  <c r="J366" i="63"/>
  <c r="J351" i="63"/>
  <c r="J376" i="63"/>
  <c r="J390" i="63"/>
  <c r="J353" i="63"/>
  <c r="J375" i="63"/>
  <c r="J368" i="63"/>
  <c r="J374" i="63"/>
  <c r="J344" i="63"/>
  <c r="J358" i="63"/>
  <c r="J384" i="63"/>
  <c r="J359" i="63"/>
  <c r="J385" i="63"/>
  <c r="J382" i="63"/>
  <c r="J350" i="63"/>
  <c r="J352" i="63"/>
  <c r="J361" i="63"/>
  <c r="J360" i="63"/>
  <c r="J383" i="63"/>
  <c r="J391" i="63"/>
  <c r="J367" i="63"/>
  <c r="J340" i="63"/>
  <c r="J345" i="63"/>
  <c r="J369" i="63"/>
  <c r="J377" i="63"/>
  <c r="J392" i="63"/>
  <c r="J343" i="63"/>
  <c r="J342" i="63"/>
  <c r="J339" i="63"/>
  <c r="I237" i="63" l="1"/>
  <c r="I243" i="63"/>
  <c r="I245" i="63"/>
  <c r="I251" i="63"/>
  <c r="I253" i="63"/>
  <c r="I259" i="63"/>
  <c r="I261" i="63"/>
  <c r="I267" i="63"/>
  <c r="I269" i="63"/>
  <c r="I275" i="63"/>
  <c r="I277" i="63"/>
  <c r="I283" i="63"/>
  <c r="I285" i="63"/>
  <c r="I291" i="63"/>
  <c r="I293" i="63"/>
  <c r="I299" i="63"/>
  <c r="I301" i="63"/>
  <c r="I307" i="63"/>
  <c r="I309" i="63"/>
  <c r="I313" i="63"/>
  <c r="I315" i="63"/>
  <c r="I321" i="63"/>
  <c r="I323" i="63"/>
  <c r="I329" i="63"/>
  <c r="H331" i="63"/>
  <c r="I331" i="63"/>
  <c r="I337" i="63"/>
  <c r="H323" i="63" l="1"/>
  <c r="J323" i="63" s="1"/>
  <c r="H315" i="63"/>
  <c r="J315" i="63" s="1"/>
  <c r="H307" i="63"/>
  <c r="J307" i="63" s="1"/>
  <c r="H299" i="63"/>
  <c r="J299" i="63" s="1"/>
  <c r="H291" i="63"/>
  <c r="J291" i="63" s="1"/>
  <c r="H283" i="63"/>
  <c r="J283" i="63" s="1"/>
  <c r="H277" i="63"/>
  <c r="J277" i="63" s="1"/>
  <c r="H275" i="63"/>
  <c r="J275" i="63" s="1"/>
  <c r="H269" i="63"/>
  <c r="J269" i="63" s="1"/>
  <c r="H267" i="63"/>
  <c r="J267" i="63" s="1"/>
  <c r="H261" i="63"/>
  <c r="J261" i="63" s="1"/>
  <c r="H259" i="63"/>
  <c r="J259" i="63" s="1"/>
  <c r="H253" i="63"/>
  <c r="J253" i="63" s="1"/>
  <c r="H251" i="63"/>
  <c r="J251" i="63" s="1"/>
  <c r="H249" i="63"/>
  <c r="H245" i="63"/>
  <c r="J245" i="63" s="1"/>
  <c r="H243" i="63"/>
  <c r="J243" i="63" s="1"/>
  <c r="H241" i="63"/>
  <c r="H237" i="63"/>
  <c r="J237" i="63" s="1"/>
  <c r="I235" i="63"/>
  <c r="I229" i="63"/>
  <c r="I227" i="63"/>
  <c r="I221" i="63"/>
  <c r="H235" i="63"/>
  <c r="H233" i="63"/>
  <c r="H229" i="63"/>
  <c r="H227" i="63"/>
  <c r="H225" i="63"/>
  <c r="H221" i="63"/>
  <c r="I336" i="63"/>
  <c r="I334" i="63"/>
  <c r="I326" i="63"/>
  <c r="I324" i="63"/>
  <c r="I318" i="63"/>
  <c r="I316" i="63"/>
  <c r="I310" i="63"/>
  <c r="I308" i="63"/>
  <c r="I302" i="63"/>
  <c r="I300" i="63"/>
  <c r="I292" i="63"/>
  <c r="I290" i="63"/>
  <c r="I284" i="63"/>
  <c r="I282" i="63"/>
  <c r="I276" i="63"/>
  <c r="I274" i="63"/>
  <c r="I268" i="63"/>
  <c r="I266" i="63"/>
  <c r="I260" i="63"/>
  <c r="I258" i="63"/>
  <c r="I252" i="63"/>
  <c r="I250" i="63"/>
  <c r="I244" i="63"/>
  <c r="I242" i="63"/>
  <c r="I236" i="63"/>
  <c r="I234" i="63"/>
  <c r="I228" i="63"/>
  <c r="I226" i="63"/>
  <c r="I220" i="63"/>
  <c r="H336" i="63"/>
  <c r="H334" i="63"/>
  <c r="H330" i="63"/>
  <c r="H328" i="63"/>
  <c r="H326" i="63"/>
  <c r="H324" i="63"/>
  <c r="H322" i="63"/>
  <c r="H320" i="63"/>
  <c r="H318" i="63"/>
  <c r="H316" i="63"/>
  <c r="H314" i="63"/>
  <c r="H312" i="63"/>
  <c r="H310" i="63"/>
  <c r="H308" i="63"/>
  <c r="H306" i="63"/>
  <c r="H302" i="63"/>
  <c r="H300" i="63"/>
  <c r="H298" i="63"/>
  <c r="H294" i="63"/>
  <c r="H292" i="63"/>
  <c r="H290" i="63"/>
  <c r="H286" i="63"/>
  <c r="H284" i="63"/>
  <c r="H282" i="63"/>
  <c r="H276" i="63"/>
  <c r="H274" i="63"/>
  <c r="H268" i="63"/>
  <c r="H266" i="63"/>
  <c r="H260" i="63"/>
  <c r="H258" i="63"/>
  <c r="H252" i="63"/>
  <c r="H250" i="63"/>
  <c r="H244" i="63"/>
  <c r="H242" i="63"/>
  <c r="H236" i="63"/>
  <c r="H234" i="63"/>
  <c r="H228" i="63"/>
  <c r="H226" i="63"/>
  <c r="H296" i="63"/>
  <c r="I233" i="63"/>
  <c r="H319" i="63"/>
  <c r="H321" i="63"/>
  <c r="J321" i="63" s="1"/>
  <c r="H317" i="63"/>
  <c r="I306" i="63"/>
  <c r="I298" i="63"/>
  <c r="I294" i="63"/>
  <c r="H224" i="63"/>
  <c r="H222" i="63"/>
  <c r="H285" i="63"/>
  <c r="J285" i="63" s="1"/>
  <c r="H329" i="63"/>
  <c r="J329" i="63" s="1"/>
  <c r="H325" i="63"/>
  <c r="H273" i="63"/>
  <c r="H271" i="63"/>
  <c r="H238" i="63"/>
  <c r="I286" i="63"/>
  <c r="H256" i="63"/>
  <c r="H254" i="63"/>
  <c r="H247" i="63"/>
  <c r="H303" i="63"/>
  <c r="I314" i="63"/>
  <c r="I312" i="63"/>
  <c r="H293" i="63"/>
  <c r="J293" i="63" s="1"/>
  <c r="H230" i="63"/>
  <c r="H232" i="63"/>
  <c r="J331" i="63"/>
  <c r="H327" i="63"/>
  <c r="H305" i="63"/>
  <c r="H240" i="63"/>
  <c r="H279" i="63"/>
  <c r="I322" i="63"/>
  <c r="I320" i="63"/>
  <c r="H297" i="63"/>
  <c r="H295" i="63"/>
  <c r="H257" i="63"/>
  <c r="H255" i="63"/>
  <c r="I225" i="63"/>
  <c r="H223" i="63"/>
  <c r="H289" i="63"/>
  <c r="H287" i="63"/>
  <c r="H281" i="63"/>
  <c r="H265" i="63"/>
  <c r="I249" i="63"/>
  <c r="H337" i="63"/>
  <c r="J337" i="63" s="1"/>
  <c r="I330" i="63"/>
  <c r="I328" i="63"/>
  <c r="H313" i="63"/>
  <c r="J313" i="63" s="1"/>
  <c r="H311" i="63"/>
  <c r="H301" i="63"/>
  <c r="J301" i="63" s="1"/>
  <c r="H272" i="63"/>
  <c r="H270" i="63"/>
  <c r="H332" i="63"/>
  <c r="H263" i="63"/>
  <c r="H335" i="63"/>
  <c r="H333" i="63"/>
  <c r="H309" i="63"/>
  <c r="J309" i="63" s="1"/>
  <c r="H288" i="63"/>
  <c r="H280" i="63"/>
  <c r="H278" i="63"/>
  <c r="H264" i="63"/>
  <c r="H262" i="63"/>
  <c r="I241" i="63"/>
  <c r="H239" i="63"/>
  <c r="H304" i="63"/>
  <c r="H248" i="63"/>
  <c r="H246" i="63"/>
  <c r="H231" i="63"/>
  <c r="I325" i="63"/>
  <c r="I317" i="63"/>
  <c r="I332" i="63"/>
  <c r="I333" i="63"/>
  <c r="I278" i="63"/>
  <c r="I270" i="63"/>
  <c r="I262" i="63"/>
  <c r="I254" i="63"/>
  <c r="I246" i="63"/>
  <c r="I238" i="63"/>
  <c r="I230" i="63"/>
  <c r="I222" i="63"/>
  <c r="I335" i="63"/>
  <c r="I327" i="63"/>
  <c r="I319" i="63"/>
  <c r="I311" i="63"/>
  <c r="I303" i="63"/>
  <c r="I295" i="63"/>
  <c r="I287" i="63"/>
  <c r="I279" i="63"/>
  <c r="I271" i="63"/>
  <c r="I263" i="63"/>
  <c r="I255" i="63"/>
  <c r="I247" i="63"/>
  <c r="I239" i="63"/>
  <c r="I231" i="63"/>
  <c r="I223" i="63"/>
  <c r="I304" i="63"/>
  <c r="I296" i="63"/>
  <c r="I288" i="63"/>
  <c r="I280" i="63"/>
  <c r="I272" i="63"/>
  <c r="I264" i="63"/>
  <c r="I256" i="63"/>
  <c r="I248" i="63"/>
  <c r="I240" i="63"/>
  <c r="I232" i="63"/>
  <c r="I224" i="63"/>
  <c r="I305" i="63"/>
  <c r="I297" i="63"/>
  <c r="I289" i="63"/>
  <c r="I281" i="63"/>
  <c r="I273" i="63"/>
  <c r="I265" i="63"/>
  <c r="I257" i="63"/>
  <c r="H220" i="63"/>
  <c r="J233" i="63" l="1"/>
  <c r="J235" i="63"/>
  <c r="J249" i="63"/>
  <c r="J241" i="63"/>
  <c r="J221" i="63"/>
  <c r="J229" i="63"/>
  <c r="J225" i="63"/>
  <c r="J227" i="63"/>
  <c r="J290" i="63"/>
  <c r="J334" i="63"/>
  <c r="J310" i="63"/>
  <c r="J220" i="63"/>
  <c r="J236" i="63"/>
  <c r="J318" i="63"/>
  <c r="J242" i="63"/>
  <c r="J274" i="63"/>
  <c r="J226" i="63"/>
  <c r="J258" i="63"/>
  <c r="J324" i="63"/>
  <c r="J296" i="63"/>
  <c r="J244" i="63"/>
  <c r="J300" i="63"/>
  <c r="J282" i="63"/>
  <c r="J322" i="63"/>
  <c r="J292" i="63"/>
  <c r="J316" i="63"/>
  <c r="J250" i="63"/>
  <c r="J284" i="63"/>
  <c r="J336" i="63"/>
  <c r="J268" i="63"/>
  <c r="J319" i="63"/>
  <c r="J298" i="63"/>
  <c r="J276" i="63"/>
  <c r="J306" i="63"/>
  <c r="J252" i="63"/>
  <c r="J308" i="63"/>
  <c r="J228" i="63"/>
  <c r="J260" i="63"/>
  <c r="J326" i="63"/>
  <c r="J320" i="63"/>
  <c r="J314" i="63"/>
  <c r="J234" i="63"/>
  <c r="J266" i="63"/>
  <c r="J302" i="63"/>
  <c r="J328" i="63"/>
  <c r="J330" i="63"/>
  <c r="J286" i="63"/>
  <c r="J312" i="63"/>
  <c r="J294" i="63"/>
  <c r="J273" i="63"/>
  <c r="J287" i="63"/>
  <c r="J230" i="63"/>
  <c r="J256" i="63"/>
  <c r="J305" i="63"/>
  <c r="J232" i="63"/>
  <c r="J257" i="63"/>
  <c r="J240" i="63"/>
  <c r="J297" i="63"/>
  <c r="J254" i="63"/>
  <c r="J222" i="63"/>
  <c r="J289" i="63"/>
  <c r="J325" i="63"/>
  <c r="J327" i="63"/>
  <c r="J271" i="63"/>
  <c r="J332" i="63"/>
  <c r="J333" i="63"/>
  <c r="J224" i="63"/>
  <c r="J303" i="63"/>
  <c r="J317" i="63"/>
  <c r="J311" i="63"/>
  <c r="J255" i="63"/>
  <c r="J262" i="63"/>
  <c r="J223" i="63"/>
  <c r="J238" i="63"/>
  <c r="J239" i="63"/>
  <c r="J231" i="63"/>
  <c r="J247" i="63"/>
  <c r="J335" i="63"/>
  <c r="J278" i="63"/>
  <c r="J265" i="63"/>
  <c r="J304" i="63"/>
  <c r="J279" i="63"/>
  <c r="J248" i="63"/>
  <c r="J281" i="63"/>
  <c r="J295" i="63"/>
  <c r="J246" i="63"/>
  <c r="J272" i="63"/>
  <c r="J264" i="63"/>
  <c r="J280" i="63"/>
  <c r="J288" i="63"/>
  <c r="J263" i="63"/>
  <c r="J270" i="63"/>
  <c r="I219" i="63" l="1"/>
  <c r="H219" i="63"/>
  <c r="J219" i="63" l="1"/>
  <c r="I254" i="88" l="1"/>
  <c r="I253" i="88"/>
  <c r="I418" i="88"/>
  <c r="H419" i="88"/>
  <c r="H420" i="88"/>
  <c r="H421" i="88"/>
  <c r="H422" i="88"/>
  <c r="H423" i="88"/>
  <c r="I424" i="88"/>
  <c r="H425" i="88"/>
  <c r="I426" i="88"/>
  <c r="H427" i="88"/>
  <c r="H428" i="88"/>
  <c r="H417" i="88"/>
  <c r="H424" i="88" l="1"/>
  <c r="J424" i="88" s="1"/>
  <c r="I420" i="88"/>
  <c r="J420" i="88" s="1"/>
  <c r="I428" i="88"/>
  <c r="J428" i="88" s="1"/>
  <c r="I425" i="88"/>
  <c r="J425" i="88" s="1"/>
  <c r="H418" i="88"/>
  <c r="J418" i="88" s="1"/>
  <c r="H254" i="88"/>
  <c r="J254" i="88" s="1"/>
  <c r="H253" i="88"/>
  <c r="J253" i="88" s="1"/>
  <c r="I427" i="88"/>
  <c r="J427" i="88" s="1"/>
  <c r="I419" i="88"/>
  <c r="J419" i="88" s="1"/>
  <c r="H426" i="88"/>
  <c r="J426" i="88" s="1"/>
  <c r="I422" i="88"/>
  <c r="J422" i="88" s="1"/>
  <c r="I423" i="88"/>
  <c r="J423" i="88" s="1"/>
  <c r="I421" i="88"/>
  <c r="J421" i="88" s="1"/>
  <c r="I417" i="88"/>
  <c r="J417" i="88" s="1"/>
  <c r="I216" i="88" l="1"/>
  <c r="I215" i="88"/>
  <c r="A214" i="88"/>
  <c r="I214" i="88"/>
  <c r="A40" i="92"/>
  <c r="A38" i="92"/>
  <c r="A37" i="92"/>
  <c r="J28" i="92"/>
  <c r="A29" i="92"/>
  <c r="A28" i="92"/>
  <c r="C52" i="92"/>
  <c r="C96" i="92" s="1"/>
  <c r="A42" i="92"/>
  <c r="A215" i="88" l="1"/>
  <c r="A216" i="88" s="1"/>
  <c r="H72" i="92"/>
  <c r="I90" i="92"/>
  <c r="I68" i="92"/>
  <c r="H86" i="92"/>
  <c r="H94" i="92"/>
  <c r="H70" i="92"/>
  <c r="I72" i="92"/>
  <c r="J72" i="92" s="1"/>
  <c r="H80" i="92"/>
  <c r="I70" i="92"/>
  <c r="I80" i="92"/>
  <c r="I84" i="92"/>
  <c r="I62" i="92"/>
  <c r="I92" i="92"/>
  <c r="H62" i="92"/>
  <c r="J62" i="92" s="1"/>
  <c r="H68" i="92"/>
  <c r="H84" i="92"/>
  <c r="H82" i="92"/>
  <c r="H88" i="92"/>
  <c r="I76" i="92"/>
  <c r="I82" i="92"/>
  <c r="H216" i="88"/>
  <c r="J216" i="88" s="1"/>
  <c r="H215" i="88"/>
  <c r="J215" i="88" s="1"/>
  <c r="A217" i="88"/>
  <c r="H214" i="88"/>
  <c r="J214" i="88" s="1"/>
  <c r="I66" i="92"/>
  <c r="I86" i="92"/>
  <c r="I78" i="92"/>
  <c r="I94" i="92"/>
  <c r="I54" i="92"/>
  <c r="H54" i="92"/>
  <c r="I58" i="92"/>
  <c r="H58" i="92"/>
  <c r="I74" i="92"/>
  <c r="I64" i="92"/>
  <c r="H74" i="92"/>
  <c r="H92" i="92"/>
  <c r="H64" i="92"/>
  <c r="H76" i="92"/>
  <c r="H90" i="92"/>
  <c r="H66" i="92"/>
  <c r="H78" i="92"/>
  <c r="J84" i="92" l="1"/>
  <c r="J68" i="92"/>
  <c r="J90" i="92"/>
  <c r="J94" i="92"/>
  <c r="J86" i="92"/>
  <c r="I88" i="92"/>
  <c r="J88" i="92" s="1"/>
  <c r="J80" i="92"/>
  <c r="J82" i="92"/>
  <c r="J76" i="92"/>
  <c r="J92" i="92"/>
  <c r="J70" i="92"/>
  <c r="A218" i="88"/>
  <c r="J78" i="92"/>
  <c r="J66" i="92"/>
  <c r="A56" i="92"/>
  <c r="A60" i="92" s="1"/>
  <c r="J74" i="92"/>
  <c r="J64" i="92"/>
  <c r="J54" i="92"/>
  <c r="H60" i="92"/>
  <c r="I60" i="92"/>
  <c r="I56" i="92"/>
  <c r="H56" i="92"/>
  <c r="J58" i="92"/>
  <c r="I96" i="92" l="1"/>
  <c r="I24" i="92" s="1"/>
  <c r="I26" i="92" s="1"/>
  <c r="I48" i="1" s="1"/>
  <c r="J56" i="92"/>
  <c r="A219" i="88"/>
  <c r="A62" i="92"/>
  <c r="J60" i="92"/>
  <c r="H96" i="92"/>
  <c r="H24" i="92" s="1"/>
  <c r="H26" i="92" s="1"/>
  <c r="H48" i="1" s="1"/>
  <c r="J96" i="92"/>
  <c r="J24" i="92" s="1"/>
  <c r="J26" i="92" s="1"/>
  <c r="J48" i="1" s="1"/>
  <c r="K48" i="1" s="1"/>
  <c r="A220" i="88" l="1"/>
  <c r="A64" i="92"/>
  <c r="A66" i="92" s="1"/>
  <c r="A221" i="88" l="1"/>
  <c r="A74" i="92"/>
  <c r="A222" i="88" l="1"/>
  <c r="A223" i="88" s="1"/>
  <c r="A80" i="92"/>
  <c r="A224" i="88" l="1"/>
  <c r="A225" i="88" s="1"/>
  <c r="A82" i="92"/>
  <c r="A84" i="92" s="1"/>
  <c r="A86" i="92" s="1"/>
  <c r="A88" i="92" s="1"/>
  <c r="A90" i="92" s="1"/>
  <c r="A92" i="92" s="1"/>
  <c r="A94" i="92" s="1"/>
  <c r="A226" i="88" l="1"/>
  <c r="A227" i="88" s="1"/>
  <c r="A228" i="88" s="1"/>
  <c r="H442" i="88"/>
  <c r="H443" i="88"/>
  <c r="I444" i="88"/>
  <c r="H445" i="88"/>
  <c r="H446" i="88"/>
  <c r="H447" i="88"/>
  <c r="I448" i="88"/>
  <c r="H449" i="88"/>
  <c r="H450" i="88"/>
  <c r="H451" i="88"/>
  <c r="I441" i="88"/>
  <c r="I440" i="88"/>
  <c r="I439" i="88"/>
  <c r="A440" i="88"/>
  <c r="H411" i="88"/>
  <c r="I412" i="88"/>
  <c r="I413" i="88"/>
  <c r="H414" i="88"/>
  <c r="I415" i="88"/>
  <c r="H416" i="88"/>
  <c r="I410" i="88"/>
  <c r="I409" i="88"/>
  <c r="H408" i="88"/>
  <c r="A409" i="88"/>
  <c r="H248" i="88"/>
  <c r="I249" i="88"/>
  <c r="H250" i="88"/>
  <c r="I251" i="88"/>
  <c r="H252" i="88"/>
  <c r="I247" i="88"/>
  <c r="I246" i="88"/>
  <c r="I245" i="88"/>
  <c r="A246" i="88"/>
  <c r="I451" i="88" l="1"/>
  <c r="J451" i="88" s="1"/>
  <c r="I442" i="88"/>
  <c r="J442" i="88" s="1"/>
  <c r="H448" i="88"/>
  <c r="J448" i="88" s="1"/>
  <c r="I450" i="88"/>
  <c r="J450" i="88" s="1"/>
  <c r="A229" i="88"/>
  <c r="A230" i="88" s="1"/>
  <c r="A231" i="88" s="1"/>
  <c r="A232" i="88" s="1"/>
  <c r="A233" i="88" s="1"/>
  <c r="A234" i="88" s="1"/>
  <c r="A235" i="88" s="1"/>
  <c r="A236" i="88" s="1"/>
  <c r="A237" i="88" s="1"/>
  <c r="A238" i="88" s="1"/>
  <c r="A239" i="88" s="1"/>
  <c r="H412" i="88"/>
  <c r="J412" i="88" s="1"/>
  <c r="I446" i="88"/>
  <c r="J446" i="88" s="1"/>
  <c r="I408" i="88"/>
  <c r="J408" i="88" s="1"/>
  <c r="I447" i="88"/>
  <c r="J447" i="88" s="1"/>
  <c r="H444" i="88"/>
  <c r="J444" i="88" s="1"/>
  <c r="I248" i="88"/>
  <c r="J248" i="88" s="1"/>
  <c r="I416" i="88"/>
  <c r="J416" i="88" s="1"/>
  <c r="H415" i="88"/>
  <c r="J415" i="88" s="1"/>
  <c r="I414" i="88"/>
  <c r="J414" i="88" s="1"/>
  <c r="I449" i="88"/>
  <c r="J449" i="88" s="1"/>
  <c r="I443" i="88"/>
  <c r="J443" i="88" s="1"/>
  <c r="I445" i="88"/>
  <c r="J445" i="88" s="1"/>
  <c r="H441" i="88"/>
  <c r="J441" i="88" s="1"/>
  <c r="H440" i="88"/>
  <c r="J440" i="88" s="1"/>
  <c r="H439" i="88"/>
  <c r="J439" i="88" s="1"/>
  <c r="H251" i="88"/>
  <c r="J251" i="88" s="1"/>
  <c r="I411" i="88"/>
  <c r="J411" i="88" s="1"/>
  <c r="H413" i="88"/>
  <c r="J413" i="88" s="1"/>
  <c r="H410" i="88"/>
  <c r="J410" i="88" s="1"/>
  <c r="H409" i="88"/>
  <c r="J409" i="88" s="1"/>
  <c r="H249" i="88"/>
  <c r="J249" i="88" s="1"/>
  <c r="I252" i="88"/>
  <c r="J252" i="88" s="1"/>
  <c r="I250" i="88"/>
  <c r="J250" i="88" s="1"/>
  <c r="H247" i="88"/>
  <c r="J247" i="88" s="1"/>
  <c r="H246" i="88"/>
  <c r="J246" i="88" s="1"/>
  <c r="H245" i="88"/>
  <c r="J245" i="88" s="1"/>
  <c r="H219" i="88" l="1"/>
  <c r="H220" i="88"/>
  <c r="I221" i="88"/>
  <c r="H222" i="88"/>
  <c r="I223" i="88"/>
  <c r="H224" i="88"/>
  <c r="I225" i="88"/>
  <c r="H226" i="88"/>
  <c r="H227" i="88"/>
  <c r="I228" i="88"/>
  <c r="I229" i="88"/>
  <c r="H230" i="88"/>
  <c r="H231" i="88"/>
  <c r="I232" i="88"/>
  <c r="I233" i="88"/>
  <c r="H234" i="88"/>
  <c r="H235" i="88"/>
  <c r="I236" i="88"/>
  <c r="I237" i="88"/>
  <c r="I218" i="88"/>
  <c r="H217" i="88"/>
  <c r="I213" i="88"/>
  <c r="H152" i="88"/>
  <c r="I153" i="88"/>
  <c r="I154" i="88"/>
  <c r="H155" i="88"/>
  <c r="H156" i="88"/>
  <c r="H157" i="88"/>
  <c r="H158" i="88"/>
  <c r="H159" i="88"/>
  <c r="H160" i="88"/>
  <c r="H161" i="88"/>
  <c r="I162" i="88"/>
  <c r="H163" i="88"/>
  <c r="H164" i="88"/>
  <c r="I165" i="88"/>
  <c r="H166" i="88"/>
  <c r="H167" i="88"/>
  <c r="H168" i="88"/>
  <c r="I169" i="88"/>
  <c r="I170" i="88"/>
  <c r="H171" i="88"/>
  <c r="H172" i="88"/>
  <c r="H173" i="88"/>
  <c r="H174" i="88"/>
  <c r="H175" i="88"/>
  <c r="H176" i="88"/>
  <c r="H177" i="88"/>
  <c r="I178" i="88"/>
  <c r="H179" i="88"/>
  <c r="H180" i="88"/>
  <c r="H181" i="88"/>
  <c r="H182" i="88"/>
  <c r="H183" i="88"/>
  <c r="H184" i="88"/>
  <c r="I151" i="88"/>
  <c r="I150" i="88"/>
  <c r="I149" i="88"/>
  <c r="A150" i="88"/>
  <c r="H133" i="88"/>
  <c r="H134" i="88"/>
  <c r="I135" i="88"/>
  <c r="H136" i="88"/>
  <c r="H137" i="88"/>
  <c r="H138" i="88"/>
  <c r="I139" i="88"/>
  <c r="H140" i="88"/>
  <c r="H141" i="88"/>
  <c r="H142" i="88"/>
  <c r="I143" i="88"/>
  <c r="I132" i="88"/>
  <c r="I131" i="88"/>
  <c r="I130" i="88"/>
  <c r="A131" i="88"/>
  <c r="H114" i="88"/>
  <c r="I115" i="88"/>
  <c r="I116" i="88"/>
  <c r="H117" i="88"/>
  <c r="H118" i="88"/>
  <c r="I119" i="88"/>
  <c r="I120" i="88"/>
  <c r="I121" i="88"/>
  <c r="H122" i="88"/>
  <c r="H123" i="88"/>
  <c r="I124" i="88"/>
  <c r="I113" i="88"/>
  <c r="I112" i="88"/>
  <c r="I219" i="88" l="1"/>
  <c r="J219" i="88" s="1"/>
  <c r="I226" i="88"/>
  <c r="I222" i="88"/>
  <c r="J222" i="88" s="1"/>
  <c r="I177" i="88"/>
  <c r="J177" i="88" s="1"/>
  <c r="H165" i="88"/>
  <c r="J165" i="88" s="1"/>
  <c r="H162" i="88"/>
  <c r="J162" i="88" s="1"/>
  <c r="I182" i="88"/>
  <c r="J182" i="88" s="1"/>
  <c r="I230" i="88"/>
  <c r="J230" i="88" s="1"/>
  <c r="H223" i="88"/>
  <c r="J223" i="88" s="1"/>
  <c r="H143" i="88"/>
  <c r="J143" i="88" s="1"/>
  <c r="I166" i="88"/>
  <c r="J166" i="88" s="1"/>
  <c r="H228" i="88"/>
  <c r="J228" i="88" s="1"/>
  <c r="I234" i="88"/>
  <c r="J234" i="88" s="1"/>
  <c r="H154" i="88"/>
  <c r="J154" i="88" s="1"/>
  <c r="H236" i="88"/>
  <c r="J236" i="88" s="1"/>
  <c r="H221" i="88"/>
  <c r="J221" i="88" s="1"/>
  <c r="H178" i="88"/>
  <c r="J178" i="88" s="1"/>
  <c r="H232" i="88"/>
  <c r="J232" i="88" s="1"/>
  <c r="J226" i="88"/>
  <c r="H170" i="88"/>
  <c r="J170" i="88" s="1"/>
  <c r="I217" i="88"/>
  <c r="J217" i="88" s="1"/>
  <c r="H115" i="88"/>
  <c r="J115" i="88" s="1"/>
  <c r="I161" i="88"/>
  <c r="J161" i="88" s="1"/>
  <c r="I235" i="88"/>
  <c r="J235" i="88" s="1"/>
  <c r="I231" i="88"/>
  <c r="J231" i="88" s="1"/>
  <c r="I227" i="88"/>
  <c r="J227" i="88" s="1"/>
  <c r="H169" i="88"/>
  <c r="J169" i="88" s="1"/>
  <c r="H237" i="88"/>
  <c r="J237" i="88" s="1"/>
  <c r="H233" i="88"/>
  <c r="J233" i="88" s="1"/>
  <c r="H229" i="88"/>
  <c r="J229" i="88" s="1"/>
  <c r="H225" i="88"/>
  <c r="J225" i="88" s="1"/>
  <c r="I117" i="88"/>
  <c r="J117" i="88" s="1"/>
  <c r="I140" i="88"/>
  <c r="J140" i="88" s="1"/>
  <c r="I181" i="88"/>
  <c r="J181" i="88" s="1"/>
  <c r="H153" i="88"/>
  <c r="J153" i="88" s="1"/>
  <c r="I224" i="88"/>
  <c r="J224" i="88" s="1"/>
  <c r="I220" i="88"/>
  <c r="J220" i="88" s="1"/>
  <c r="H213" i="88"/>
  <c r="J213" i="88" s="1"/>
  <c r="H218" i="88"/>
  <c r="J218" i="88" s="1"/>
  <c r="I173" i="88"/>
  <c r="J173" i="88" s="1"/>
  <c r="I158" i="88"/>
  <c r="J158" i="88" s="1"/>
  <c r="I123" i="88"/>
  <c r="J123" i="88" s="1"/>
  <c r="I136" i="88"/>
  <c r="J136" i="88" s="1"/>
  <c r="I174" i="88"/>
  <c r="J174" i="88" s="1"/>
  <c r="I157" i="88"/>
  <c r="J157" i="88" s="1"/>
  <c r="H139" i="88"/>
  <c r="J139" i="88" s="1"/>
  <c r="H135" i="88"/>
  <c r="J135" i="88" s="1"/>
  <c r="I183" i="88"/>
  <c r="J183" i="88" s="1"/>
  <c r="I179" i="88"/>
  <c r="J179" i="88" s="1"/>
  <c r="I175" i="88"/>
  <c r="J175" i="88" s="1"/>
  <c r="I171" i="88"/>
  <c r="J171" i="88" s="1"/>
  <c r="I167" i="88"/>
  <c r="J167" i="88" s="1"/>
  <c r="I163" i="88"/>
  <c r="J163" i="88" s="1"/>
  <c r="I159" i="88"/>
  <c r="J159" i="88" s="1"/>
  <c r="I155" i="88"/>
  <c r="J155" i="88" s="1"/>
  <c r="I176" i="88"/>
  <c r="J176" i="88" s="1"/>
  <c r="I164" i="88"/>
  <c r="J164" i="88" s="1"/>
  <c r="I160" i="88"/>
  <c r="J160" i="88" s="1"/>
  <c r="I156" i="88"/>
  <c r="J156" i="88" s="1"/>
  <c r="I152" i="88"/>
  <c r="J152" i="88" s="1"/>
  <c r="I184" i="88"/>
  <c r="J184" i="88" s="1"/>
  <c r="I180" i="88"/>
  <c r="J180" i="88" s="1"/>
  <c r="I172" i="88"/>
  <c r="J172" i="88" s="1"/>
  <c r="I168" i="88"/>
  <c r="J168" i="88" s="1"/>
  <c r="H150" i="88"/>
  <c r="J150" i="88" s="1"/>
  <c r="H149" i="88"/>
  <c r="J149" i="88" s="1"/>
  <c r="H151" i="88"/>
  <c r="J151" i="88" s="1"/>
  <c r="I122" i="88"/>
  <c r="J122" i="88" s="1"/>
  <c r="H119" i="88"/>
  <c r="J119" i="88" s="1"/>
  <c r="I114" i="88"/>
  <c r="J114" i="88" s="1"/>
  <c r="H131" i="88"/>
  <c r="J131" i="88" s="1"/>
  <c r="I142" i="88"/>
  <c r="J142" i="88" s="1"/>
  <c r="I138" i="88"/>
  <c r="J138" i="88" s="1"/>
  <c r="I134" i="88"/>
  <c r="J134" i="88" s="1"/>
  <c r="H124" i="88"/>
  <c r="J124" i="88" s="1"/>
  <c r="H121" i="88"/>
  <c r="J121" i="88" s="1"/>
  <c r="I118" i="88"/>
  <c r="J118" i="88" s="1"/>
  <c r="I141" i="88"/>
  <c r="J141" i="88" s="1"/>
  <c r="I137" i="88"/>
  <c r="J137" i="88" s="1"/>
  <c r="I133" i="88"/>
  <c r="J133" i="88" s="1"/>
  <c r="H130" i="88"/>
  <c r="J130" i="88" s="1"/>
  <c r="H132" i="88"/>
  <c r="J132" i="88" s="1"/>
  <c r="H120" i="88"/>
  <c r="J120" i="88" s="1"/>
  <c r="H116" i="88"/>
  <c r="J116" i="88" s="1"/>
  <c r="H113" i="88"/>
  <c r="J113" i="88" s="1"/>
  <c r="H112" i="88"/>
  <c r="I106" i="88"/>
  <c r="I105" i="88"/>
  <c r="H104" i="88"/>
  <c r="J112" i="88" l="1"/>
  <c r="H126" i="88"/>
  <c r="I104" i="88"/>
  <c r="J104" i="88" s="1"/>
  <c r="H106" i="88"/>
  <c r="J106" i="88" s="1"/>
  <c r="H105" i="88"/>
  <c r="J105" i="88" s="1"/>
  <c r="I103" i="88"/>
  <c r="A104" i="88"/>
  <c r="H103" i="88" l="1"/>
  <c r="J103" i="88" s="1"/>
  <c r="H121" i="83" l="1"/>
  <c r="I121" i="83"/>
  <c r="J121" i="83" l="1"/>
  <c r="A67" i="83"/>
  <c r="I65" i="83" l="1"/>
  <c r="H65" i="83"/>
  <c r="J65" i="83" l="1"/>
  <c r="H66" i="88" l="1"/>
  <c r="I67" i="88"/>
  <c r="I68" i="88"/>
  <c r="H69" i="88"/>
  <c r="H70" i="88"/>
  <c r="I71" i="88"/>
  <c r="I72" i="88"/>
  <c r="H73" i="88"/>
  <c r="H74" i="88"/>
  <c r="I75" i="88"/>
  <c r="I76" i="88"/>
  <c r="I77" i="88"/>
  <c r="H78" i="88"/>
  <c r="I79" i="88"/>
  <c r="I80" i="88"/>
  <c r="I81" i="88"/>
  <c r="H82" i="88"/>
  <c r="I83" i="88"/>
  <c r="I84" i="88"/>
  <c r="H85" i="88"/>
  <c r="H86" i="88"/>
  <c r="I87" i="88"/>
  <c r="I88" i="88"/>
  <c r="H89" i="88"/>
  <c r="H90" i="88"/>
  <c r="I91" i="88"/>
  <c r="I92" i="88"/>
  <c r="I93" i="88"/>
  <c r="H94" i="88"/>
  <c r="I95" i="88"/>
  <c r="I96" i="88"/>
  <c r="I97" i="88"/>
  <c r="I65" i="88"/>
  <c r="I64" i="88"/>
  <c r="A64" i="88"/>
  <c r="A441" i="88"/>
  <c r="C453" i="88"/>
  <c r="A410" i="88"/>
  <c r="A265" i="88"/>
  <c r="A247" i="88"/>
  <c r="I241" i="88"/>
  <c r="I29" i="88" s="1"/>
  <c r="I116" i="100" s="1"/>
  <c r="I43" i="1" s="1"/>
  <c r="A151" i="88"/>
  <c r="A132" i="88"/>
  <c r="A113" i="88"/>
  <c r="H26" i="88"/>
  <c r="H113" i="100" s="1"/>
  <c r="A105" i="88"/>
  <c r="A106" i="88" s="1"/>
  <c r="C61" i="88"/>
  <c r="A51" i="88"/>
  <c r="A49" i="88"/>
  <c r="A47" i="88"/>
  <c r="A46" i="88"/>
  <c r="A38" i="88"/>
  <c r="J37" i="88"/>
  <c r="A37" i="88"/>
  <c r="I54" i="79"/>
  <c r="A266" i="88" l="1"/>
  <c r="A267" i="88" s="1"/>
  <c r="A442" i="88"/>
  <c r="A443" i="88" s="1"/>
  <c r="A444" i="88" s="1"/>
  <c r="A411" i="88"/>
  <c r="A248" i="88"/>
  <c r="A249" i="88" s="1"/>
  <c r="A152" i="88"/>
  <c r="A153" i="88" s="1"/>
  <c r="H95" i="88"/>
  <c r="J95" i="88" s="1"/>
  <c r="H93" i="88"/>
  <c r="J93" i="88" s="1"/>
  <c r="H77" i="88"/>
  <c r="J77" i="88" s="1"/>
  <c r="H81" i="88"/>
  <c r="J81" i="88" s="1"/>
  <c r="I78" i="88"/>
  <c r="J78" i="88" s="1"/>
  <c r="A133" i="88"/>
  <c r="A134" i="88" s="1"/>
  <c r="I73" i="88"/>
  <c r="J73" i="88" s="1"/>
  <c r="I90" i="88"/>
  <c r="J90" i="88" s="1"/>
  <c r="H79" i="88"/>
  <c r="J79" i="88" s="1"/>
  <c r="H67" i="88"/>
  <c r="J67" i="88" s="1"/>
  <c r="I69" i="88"/>
  <c r="J69" i="88" s="1"/>
  <c r="H75" i="88"/>
  <c r="J75" i="88" s="1"/>
  <c r="I66" i="88"/>
  <c r="J66" i="88" s="1"/>
  <c r="A114" i="88"/>
  <c r="A115" i="88" s="1"/>
  <c r="H83" i="88"/>
  <c r="J83" i="88" s="1"/>
  <c r="I85" i="88"/>
  <c r="J85" i="88" s="1"/>
  <c r="H87" i="88"/>
  <c r="J87" i="88" s="1"/>
  <c r="I82" i="88"/>
  <c r="J82" i="88" s="1"/>
  <c r="I89" i="88"/>
  <c r="J89" i="88" s="1"/>
  <c r="H91" i="88"/>
  <c r="J91" i="88" s="1"/>
  <c r="I86" i="88"/>
  <c r="J86" i="88" s="1"/>
  <c r="H71" i="88"/>
  <c r="J71" i="88" s="1"/>
  <c r="A65" i="88"/>
  <c r="H97" i="88"/>
  <c r="J97" i="88" s="1"/>
  <c r="I74" i="88"/>
  <c r="J74" i="88" s="1"/>
  <c r="I70" i="88"/>
  <c r="J70" i="88" s="1"/>
  <c r="H92" i="88"/>
  <c r="J92" i="88" s="1"/>
  <c r="H88" i="88"/>
  <c r="J88" i="88" s="1"/>
  <c r="H84" i="88"/>
  <c r="J84" i="88" s="1"/>
  <c r="H80" i="88"/>
  <c r="J80" i="88" s="1"/>
  <c r="H76" i="88"/>
  <c r="J76" i="88" s="1"/>
  <c r="H72" i="88"/>
  <c r="J72" i="88" s="1"/>
  <c r="H68" i="88"/>
  <c r="J68" i="88" s="1"/>
  <c r="I94" i="88"/>
  <c r="J94" i="88" s="1"/>
  <c r="H96" i="88"/>
  <c r="J96" i="88" s="1"/>
  <c r="H65" i="88"/>
  <c r="J65" i="88" s="1"/>
  <c r="H64" i="88"/>
  <c r="J64" i="88" s="1"/>
  <c r="I404" i="88"/>
  <c r="I31" i="88" s="1"/>
  <c r="I118" i="100" s="1"/>
  <c r="H259" i="88"/>
  <c r="H30" i="88" s="1"/>
  <c r="H117" i="100" s="1"/>
  <c r="H45" i="1" s="1"/>
  <c r="J241" i="88"/>
  <c r="J29" i="88" s="1"/>
  <c r="J116" i="100" s="1"/>
  <c r="J43" i="1" s="1"/>
  <c r="K43" i="1" s="1"/>
  <c r="H209" i="88"/>
  <c r="H28" i="88" s="1"/>
  <c r="H115" i="100" s="1"/>
  <c r="H42" i="1" s="1"/>
  <c r="H453" i="88"/>
  <c r="H33" i="88" s="1"/>
  <c r="H120" i="100" s="1"/>
  <c r="I108" i="88"/>
  <c r="I25" i="88" s="1"/>
  <c r="I112" i="100" s="1"/>
  <c r="H63" i="88"/>
  <c r="I145" i="88"/>
  <c r="I27" i="88" s="1"/>
  <c r="I114" i="100" s="1"/>
  <c r="H435" i="88"/>
  <c r="H32" i="88" s="1"/>
  <c r="H119" i="100" s="1"/>
  <c r="I126" i="88"/>
  <c r="I26" i="88" s="1"/>
  <c r="I113" i="100" s="1"/>
  <c r="I41" i="1" s="1"/>
  <c r="I259" i="88"/>
  <c r="I30" i="88" s="1"/>
  <c r="I117" i="100" s="1"/>
  <c r="I45" i="1" s="1"/>
  <c r="I453" i="88"/>
  <c r="I33" i="88" s="1"/>
  <c r="I120" i="100" s="1"/>
  <c r="I63" i="88"/>
  <c r="I209" i="88"/>
  <c r="I28" i="88" s="1"/>
  <c r="I115" i="100" s="1"/>
  <c r="I42" i="1" s="1"/>
  <c r="I435" i="88"/>
  <c r="I32" i="88" s="1"/>
  <c r="I119" i="100" s="1"/>
  <c r="H108" i="88"/>
  <c r="H25" i="88" s="1"/>
  <c r="H112" i="100" s="1"/>
  <c r="H145" i="88"/>
  <c r="H27" i="88" s="1"/>
  <c r="H114" i="100" s="1"/>
  <c r="H41" i="1" s="1"/>
  <c r="H54" i="79"/>
  <c r="J54" i="79" s="1"/>
  <c r="A71" i="84"/>
  <c r="I46" i="1" l="1"/>
  <c r="A268" i="88"/>
  <c r="A412" i="88"/>
  <c r="A445" i="88"/>
  <c r="A446" i="88" s="1"/>
  <c r="A250" i="88"/>
  <c r="A251" i="88" s="1"/>
  <c r="A154" i="88"/>
  <c r="A135" i="88"/>
  <c r="J145" i="88"/>
  <c r="J27" i="88" s="1"/>
  <c r="J114" i="100" s="1"/>
  <c r="A116" i="88"/>
  <c r="A66" i="88"/>
  <c r="A67" i="88" s="1"/>
  <c r="A68" i="88" s="1"/>
  <c r="A69" i="88" s="1"/>
  <c r="J404" i="88"/>
  <c r="J31" i="88" s="1"/>
  <c r="J118" i="100" s="1"/>
  <c r="I99" i="88"/>
  <c r="I24" i="88" s="1"/>
  <c r="H99" i="88"/>
  <c r="H24" i="88" s="1"/>
  <c r="H111" i="100" s="1"/>
  <c r="H40" i="1" s="1"/>
  <c r="H404" i="88"/>
  <c r="H31" i="88" s="1"/>
  <c r="H118" i="100" s="1"/>
  <c r="H46" i="1" s="1"/>
  <c r="J259" i="88"/>
  <c r="J30" i="88" s="1"/>
  <c r="J117" i="100" s="1"/>
  <c r="J45" i="1" s="1"/>
  <c r="K45" i="1" s="1"/>
  <c r="H241" i="88"/>
  <c r="H29" i="88" s="1"/>
  <c r="H116" i="100" s="1"/>
  <c r="H43" i="1" s="1"/>
  <c r="J108" i="88"/>
  <c r="J25" i="88" s="1"/>
  <c r="J112" i="100" s="1"/>
  <c r="J126" i="88"/>
  <c r="J26" i="88" s="1"/>
  <c r="J113" i="100" s="1"/>
  <c r="J453" i="88"/>
  <c r="J33" i="88" s="1"/>
  <c r="J120" i="100" s="1"/>
  <c r="J435" i="88"/>
  <c r="J32" i="88" s="1"/>
  <c r="J119" i="100" s="1"/>
  <c r="J209" i="88"/>
  <c r="J28" i="88" s="1"/>
  <c r="J115" i="100" s="1"/>
  <c r="J42" i="1" s="1"/>
  <c r="K42" i="1" s="1"/>
  <c r="J63" i="88"/>
  <c r="J99" i="88" s="1"/>
  <c r="J24" i="88" s="1"/>
  <c r="J111" i="100" s="1"/>
  <c r="J40" i="1" s="1"/>
  <c r="I71" i="84"/>
  <c r="H71" i="84"/>
  <c r="I127" i="84"/>
  <c r="I153" i="84"/>
  <c r="H127" i="84"/>
  <c r="H153" i="84"/>
  <c r="I131" i="84"/>
  <c r="H131" i="84"/>
  <c r="I137" i="84"/>
  <c r="H137" i="84"/>
  <c r="I109" i="84"/>
  <c r="H109" i="84"/>
  <c r="I111" i="84"/>
  <c r="H111" i="84"/>
  <c r="H139" i="84"/>
  <c r="I91" i="84"/>
  <c r="H91" i="84"/>
  <c r="I89" i="84"/>
  <c r="H89" i="84"/>
  <c r="I139" i="84"/>
  <c r="I99" i="84"/>
  <c r="H99" i="84"/>
  <c r="I87" i="84"/>
  <c r="H87" i="84"/>
  <c r="K40" i="1" l="1"/>
  <c r="H44" i="1"/>
  <c r="J46" i="1"/>
  <c r="K46" i="1" s="1"/>
  <c r="J41" i="1"/>
  <c r="K41" i="1" s="1"/>
  <c r="H122" i="100"/>
  <c r="J122" i="100"/>
  <c r="I35" i="88"/>
  <c r="I111" i="100"/>
  <c r="A269" i="88"/>
  <c r="A155" i="88"/>
  <c r="A156" i="88" s="1"/>
  <c r="A270" i="88"/>
  <c r="A252" i="88"/>
  <c r="A413" i="88"/>
  <c r="A447" i="88"/>
  <c r="A448" i="88" s="1"/>
  <c r="A449" i="88" s="1"/>
  <c r="A136" i="88"/>
  <c r="A137" i="88" s="1"/>
  <c r="A117" i="88"/>
  <c r="A118" i="88" s="1"/>
  <c r="A119" i="88" s="1"/>
  <c r="A120" i="88" s="1"/>
  <c r="A70" i="88"/>
  <c r="H35" i="88"/>
  <c r="J35" i="88"/>
  <c r="J137" i="84"/>
  <c r="J71" i="84"/>
  <c r="J127" i="84"/>
  <c r="J153" i="84"/>
  <c r="J131" i="84"/>
  <c r="J111" i="84"/>
  <c r="J109" i="84"/>
  <c r="J89" i="84"/>
  <c r="J139" i="84"/>
  <c r="J91" i="84"/>
  <c r="J99" i="84"/>
  <c r="J87" i="84"/>
  <c r="I122" i="100" l="1"/>
  <c r="I40" i="1"/>
  <c r="I44" i="1" s="1"/>
  <c r="J44" i="1"/>
  <c r="K44" i="1" s="1"/>
  <c r="A253" i="88"/>
  <c r="A271" i="88"/>
  <c r="A414" i="88"/>
  <c r="A450" i="88"/>
  <c r="A451" i="88" s="1"/>
  <c r="A157" i="88"/>
  <c r="A138" i="88"/>
  <c r="A139" i="88" s="1"/>
  <c r="A121" i="88"/>
  <c r="A122" i="88" s="1"/>
  <c r="A71" i="88"/>
  <c r="A72" i="88" s="1"/>
  <c r="A272" i="88" l="1"/>
  <c r="A273" i="88" s="1"/>
  <c r="A274" i="88" s="1"/>
  <c r="A275" i="88" s="1"/>
  <c r="A276" i="88" s="1"/>
  <c r="A277" i="88" s="1"/>
  <c r="A278" i="88" s="1"/>
  <c r="A158" i="88"/>
  <c r="A159" i="88" s="1"/>
  <c r="A160" i="88" s="1"/>
  <c r="A161" i="88" s="1"/>
  <c r="A162" i="88" s="1"/>
  <c r="A163" i="88" s="1"/>
  <c r="A164" i="88" s="1"/>
  <c r="A165" i="88" s="1"/>
  <c r="A166" i="88" s="1"/>
  <c r="A167" i="88" s="1"/>
  <c r="A168" i="88" s="1"/>
  <c r="A169" i="88" s="1"/>
  <c r="A170" i="88" s="1"/>
  <c r="A171" i="88" s="1"/>
  <c r="A172" i="88" s="1"/>
  <c r="A173" i="88" s="1"/>
  <c r="A174" i="88" s="1"/>
  <c r="A175" i="88" s="1"/>
  <c r="A176" i="88" s="1"/>
  <c r="A177" i="88" s="1"/>
  <c r="A178" i="88" s="1"/>
  <c r="A179" i="88" s="1"/>
  <c r="A180" i="88" s="1"/>
  <c r="A181" i="88" s="1"/>
  <c r="A182" i="88" s="1"/>
  <c r="A183" i="88" s="1"/>
  <c r="A184" i="88" s="1"/>
  <c r="A185" i="88" s="1"/>
  <c r="A186" i="88" s="1"/>
  <c r="A188" i="88" s="1"/>
  <c r="A189" i="88" s="1"/>
  <c r="A190" i="88" s="1"/>
  <c r="A191" i="88" s="1"/>
  <c r="A192" i="88" s="1"/>
  <c r="A193" i="88" s="1"/>
  <c r="A254" i="88"/>
  <c r="A255" i="88" s="1"/>
  <c r="A256" i="88" s="1"/>
  <c r="A257" i="88" s="1"/>
  <c r="A415" i="88"/>
  <c r="A140" i="88"/>
  <c r="A141" i="88" s="1"/>
  <c r="A142" i="88" s="1"/>
  <c r="A143" i="88" s="1"/>
  <c r="A123" i="88"/>
  <c r="A124" i="88" s="1"/>
  <c r="A73" i="88"/>
  <c r="A74" i="88" s="1"/>
  <c r="I59" i="84"/>
  <c r="H59" i="84"/>
  <c r="H63" i="84"/>
  <c r="I61" i="84"/>
  <c r="H61" i="84"/>
  <c r="I63" i="84"/>
  <c r="H81" i="84"/>
  <c r="I97" i="84"/>
  <c r="H97" i="84"/>
  <c r="H79" i="84"/>
  <c r="I81" i="84"/>
  <c r="I79" i="84"/>
  <c r="I77" i="84"/>
  <c r="H77" i="84"/>
  <c r="H143" i="84"/>
  <c r="I141" i="84"/>
  <c r="H141" i="84"/>
  <c r="I151" i="84"/>
  <c r="H151" i="84"/>
  <c r="I145" i="84"/>
  <c r="H145" i="84"/>
  <c r="I143" i="84"/>
  <c r="H107" i="84"/>
  <c r="I121" i="84"/>
  <c r="H117" i="84"/>
  <c r="I147" i="84"/>
  <c r="H147" i="84"/>
  <c r="H69" i="84"/>
  <c r="H115" i="84"/>
  <c r="H125" i="84"/>
  <c r="I135" i="84"/>
  <c r="H135" i="84"/>
  <c r="I133" i="84"/>
  <c r="H133" i="84"/>
  <c r="I129" i="84"/>
  <c r="H129" i="84"/>
  <c r="I125" i="84"/>
  <c r="I123" i="84"/>
  <c r="H123" i="84"/>
  <c r="H121" i="84"/>
  <c r="I119" i="84"/>
  <c r="H119" i="84"/>
  <c r="I117" i="84"/>
  <c r="I115" i="84"/>
  <c r="I113" i="84"/>
  <c r="H113" i="84"/>
  <c r="I105" i="84"/>
  <c r="H105" i="84"/>
  <c r="I107" i="84"/>
  <c r="I69" i="84"/>
  <c r="A194" i="88" l="1"/>
  <c r="A195" i="88" s="1"/>
  <c r="A196" i="88" s="1"/>
  <c r="A197" i="88" s="1"/>
  <c r="A198" i="88" s="1"/>
  <c r="A199" i="88" s="1"/>
  <c r="A200" i="88" s="1"/>
  <c r="A201" i="88" s="1"/>
  <c r="A202" i="88" s="1"/>
  <c r="A203" i="88" s="1"/>
  <c r="A204" i="88" s="1"/>
  <c r="A205" i="88" s="1"/>
  <c r="A206" i="88" s="1"/>
  <c r="A207" i="88" s="1"/>
  <c r="A279" i="88"/>
  <c r="A280" i="88" s="1"/>
  <c r="A281" i="88" s="1"/>
  <c r="A282" i="88" s="1"/>
  <c r="A283" i="88" s="1"/>
  <c r="A284" i="88" s="1"/>
  <c r="A285" i="88" s="1"/>
  <c r="A286" i="88" s="1"/>
  <c r="A287" i="88" s="1"/>
  <c r="A288" i="88" s="1"/>
  <c r="A289" i="88" s="1"/>
  <c r="A290" i="88" s="1"/>
  <c r="A291" i="88" s="1"/>
  <c r="A292" i="88" s="1"/>
  <c r="A293" i="88" s="1"/>
  <c r="A294" i="88" s="1"/>
  <c r="A295" i="88" s="1"/>
  <c r="A296" i="88" s="1"/>
  <c r="A297" i="88" s="1"/>
  <c r="A298" i="88" s="1"/>
  <c r="A299" i="88" s="1"/>
  <c r="A300" i="88" s="1"/>
  <c r="A301" i="88" s="1"/>
  <c r="A302" i="88" s="1"/>
  <c r="A303" i="88" s="1"/>
  <c r="A304" i="88" s="1"/>
  <c r="A305" i="88" s="1"/>
  <c r="A306" i="88" s="1"/>
  <c r="A307" i="88" s="1"/>
  <c r="A308" i="88" s="1"/>
  <c r="A309" i="88" s="1"/>
  <c r="A310" i="88" s="1"/>
  <c r="A311" i="88" s="1"/>
  <c r="A312" i="88" s="1"/>
  <c r="A313" i="88" s="1"/>
  <c r="A314" i="88" s="1"/>
  <c r="A315" i="88" s="1"/>
  <c r="A316" i="88" s="1"/>
  <c r="A317" i="88" s="1"/>
  <c r="A318" i="88" s="1"/>
  <c r="A319" i="88" s="1"/>
  <c r="A320" i="88" s="1"/>
  <c r="A321" i="88" s="1"/>
  <c r="A322" i="88" s="1"/>
  <c r="A323" i="88" s="1"/>
  <c r="A324" i="88" s="1"/>
  <c r="A327" i="88" s="1"/>
  <c r="A328" i="88" s="1"/>
  <c r="A330" i="88" s="1"/>
  <c r="A416" i="88"/>
  <c r="A417" i="88" s="1"/>
  <c r="A418" i="88" s="1"/>
  <c r="A419" i="88" s="1"/>
  <c r="A420" i="88" s="1"/>
  <c r="A75" i="88"/>
  <c r="J121" i="84"/>
  <c r="J63" i="84"/>
  <c r="J59" i="84"/>
  <c r="J61" i="84"/>
  <c r="J81" i="84"/>
  <c r="J141" i="84"/>
  <c r="J97" i="84"/>
  <c r="J143" i="84"/>
  <c r="J79" i="84"/>
  <c r="J151" i="84"/>
  <c r="J77" i="84"/>
  <c r="J113" i="84"/>
  <c r="J145" i="84"/>
  <c r="J107" i="84"/>
  <c r="J117" i="84"/>
  <c r="J105" i="84"/>
  <c r="J123" i="84"/>
  <c r="J115" i="84"/>
  <c r="J69" i="84"/>
  <c r="J147" i="84"/>
  <c r="J119" i="84"/>
  <c r="J135" i="84"/>
  <c r="J125" i="84"/>
  <c r="J129" i="84"/>
  <c r="J133" i="84"/>
  <c r="A421" i="88" l="1"/>
  <c r="A422" i="88" s="1"/>
  <c r="A423" i="88" s="1"/>
  <c r="A424" i="88" s="1"/>
  <c r="A425" i="88" s="1"/>
  <c r="A426" i="88" s="1"/>
  <c r="A427" i="88" s="1"/>
  <c r="A428" i="88" s="1"/>
  <c r="A429" i="88" s="1"/>
  <c r="A430" i="88" s="1"/>
  <c r="A431" i="88" s="1"/>
  <c r="A432" i="88" s="1"/>
  <c r="A433" i="88" s="1"/>
  <c r="A76" i="88"/>
  <c r="A77" i="88" s="1"/>
  <c r="A78" i="88" s="1"/>
  <c r="A79" i="88" s="1"/>
  <c r="A80" i="88" s="1"/>
  <c r="A81" i="88" s="1"/>
  <c r="A82" i="88" s="1"/>
  <c r="A83" i="88" s="1"/>
  <c r="A84" i="88" s="1"/>
  <c r="A85" i="88" s="1"/>
  <c r="A86" i="88" s="1"/>
  <c r="A87" i="88" s="1"/>
  <c r="A88" i="88" s="1"/>
  <c r="A89" i="88" s="1"/>
  <c r="A90" i="88" s="1"/>
  <c r="A91" i="88" s="1"/>
  <c r="A92" i="88" s="1"/>
  <c r="A93" i="88" s="1"/>
  <c r="A94" i="88" s="1"/>
  <c r="A95" i="88" s="1"/>
  <c r="A96" i="88" s="1"/>
  <c r="A97" i="88" s="1"/>
  <c r="A331" i="88" l="1"/>
  <c r="A332" i="88" s="1"/>
  <c r="A333" i="88" s="1"/>
  <c r="A334" i="88" s="1"/>
  <c r="A336" i="88" l="1"/>
  <c r="A337" i="88" s="1"/>
  <c r="A338" i="88" s="1"/>
  <c r="A339" i="88" s="1"/>
  <c r="A340" i="88" s="1"/>
  <c r="A341" i="88" s="1"/>
  <c r="A342" i="88" s="1"/>
  <c r="A343" i="88" s="1"/>
  <c r="A344" i="88" s="1"/>
  <c r="A345" i="88" s="1"/>
  <c r="A346" i="88" s="1"/>
  <c r="A347" i="88" s="1"/>
  <c r="A348" i="88" s="1"/>
  <c r="A349" i="88" s="1"/>
  <c r="A350" i="88" s="1"/>
  <c r="A351" i="88" s="1"/>
  <c r="A352" i="88" s="1"/>
  <c r="A353" i="88" s="1"/>
  <c r="A354" i="88" s="1"/>
  <c r="A355" i="88" s="1"/>
  <c r="A356" i="88" s="1"/>
  <c r="A357" i="88" s="1"/>
  <c r="A358" i="88" s="1"/>
  <c r="A359" i="88" s="1"/>
  <c r="A72" i="78"/>
  <c r="I72" i="78"/>
  <c r="H72" i="78"/>
  <c r="H70" i="78"/>
  <c r="I70" i="78"/>
  <c r="A360" i="88" l="1"/>
  <c r="A361" i="88" s="1"/>
  <c r="J72" i="78"/>
  <c r="J70" i="78"/>
  <c r="I296" i="78"/>
  <c r="H296" i="78"/>
  <c r="A362" i="88" l="1"/>
  <c r="A363" i="88" s="1"/>
  <c r="J296" i="78"/>
  <c r="A364" i="88" l="1"/>
  <c r="A264" i="78"/>
  <c r="A365" i="88" l="1"/>
  <c r="A366" i="88" s="1"/>
  <c r="A367" i="88" s="1"/>
  <c r="A368" i="88" s="1"/>
  <c r="A369" i="88" s="1"/>
  <c r="A370" i="88" s="1"/>
  <c r="A371" i="88" s="1"/>
  <c r="A372" i="88" s="1"/>
  <c r="A373" i="88" s="1"/>
  <c r="A374" i="88" s="1"/>
  <c r="A375" i="88" s="1"/>
  <c r="I76" i="78"/>
  <c r="A266" i="78"/>
  <c r="A268" i="78" s="1"/>
  <c r="H76" i="78"/>
  <c r="A376" i="88" l="1"/>
  <c r="A377" i="88" s="1"/>
  <c r="A378" i="88" s="1"/>
  <c r="A379" i="88" s="1"/>
  <c r="A380" i="88" s="1"/>
  <c r="A381" i="88" s="1"/>
  <c r="A382" i="88" s="1"/>
  <c r="A383" i="88" s="1"/>
  <c r="A384" i="88" s="1"/>
  <c r="A385" i="88" s="1"/>
  <c r="A386" i="88" s="1"/>
  <c r="A387" i="88" s="1"/>
  <c r="A388" i="88" s="1"/>
  <c r="A389" i="88" s="1"/>
  <c r="A390" i="88" s="1"/>
  <c r="A391" i="88" s="1"/>
  <c r="A392" i="88" s="1"/>
  <c r="A393" i="88" s="1"/>
  <c r="A394" i="88" s="1"/>
  <c r="A395" i="88" s="1"/>
  <c r="A396" i="88" s="1"/>
  <c r="A397" i="88" s="1"/>
  <c r="A398" i="88" s="1"/>
  <c r="A399" i="88" s="1"/>
  <c r="A400" i="88" s="1"/>
  <c r="A401" i="88" s="1"/>
  <c r="A402" i="88" s="1"/>
  <c r="J76" i="78"/>
  <c r="A270" i="78"/>
  <c r="A272" i="78" s="1"/>
  <c r="A274" i="78" l="1"/>
  <c r="A276" i="78" s="1"/>
  <c r="A278" i="78" l="1"/>
  <c r="A280" i="78" s="1"/>
  <c r="I120" i="78"/>
  <c r="H120" i="78"/>
  <c r="A282" i="78" l="1"/>
  <c r="A284" i="78" s="1"/>
  <c r="J120" i="78"/>
  <c r="I60" i="78"/>
  <c r="H60" i="78"/>
  <c r="H144" i="78"/>
  <c r="I144" i="78"/>
  <c r="A286" i="78" l="1"/>
  <c r="J60" i="78"/>
  <c r="J144" i="78"/>
  <c r="H122" i="78"/>
  <c r="I122" i="78"/>
  <c r="J122" i="78" l="1"/>
  <c r="A288" i="78"/>
  <c r="A290" i="78" s="1"/>
  <c r="A292" i="78" s="1"/>
  <c r="A294" i="78" s="1"/>
  <c r="A296" i="78" l="1"/>
  <c r="A298" i="78" s="1"/>
  <c r="A300" i="78" s="1"/>
  <c r="A302" i="78" s="1"/>
  <c r="A304" i="78" s="1"/>
  <c r="A306" i="78" s="1"/>
  <c r="A308" i="78" s="1"/>
  <c r="I134" i="78" l="1"/>
  <c r="I138" i="78"/>
  <c r="H138" i="78"/>
  <c r="H134" i="78"/>
  <c r="A74" i="78"/>
  <c r="A76" i="78" l="1"/>
  <c r="J134" i="78"/>
  <c r="J138" i="78"/>
  <c r="H132" i="78"/>
  <c r="I132" i="78"/>
  <c r="I136" i="78"/>
  <c r="H136" i="78"/>
  <c r="H94" i="78"/>
  <c r="I94" i="78"/>
  <c r="A78" i="78" l="1"/>
  <c r="J132" i="78"/>
  <c r="J136" i="78"/>
  <c r="J94" i="78"/>
  <c r="A80" i="78" l="1"/>
  <c r="A82" i="78" l="1"/>
  <c r="A84" i="78" s="1"/>
  <c r="A86" i="78" s="1"/>
  <c r="A88" i="78" s="1"/>
  <c r="I244" i="78"/>
  <c r="H244" i="78"/>
  <c r="A90" i="78" l="1"/>
  <c r="J244" i="78"/>
  <c r="H68" i="78"/>
  <c r="I242" i="78"/>
  <c r="H242" i="78"/>
  <c r="I240" i="78"/>
  <c r="H240" i="78"/>
  <c r="I238" i="78"/>
  <c r="H238" i="78"/>
  <c r="I68" i="78"/>
  <c r="A92" i="78" l="1"/>
  <c r="A94" i="78" s="1"/>
  <c r="A96" i="78" s="1"/>
  <c r="J68" i="78"/>
  <c r="H270" i="78"/>
  <c r="J238" i="78"/>
  <c r="I270" i="78"/>
  <c r="I126" i="78"/>
  <c r="J242" i="78"/>
  <c r="J240" i="78"/>
  <c r="I114" i="78"/>
  <c r="H126" i="78"/>
  <c r="I92" i="78"/>
  <c r="I102" i="78"/>
  <c r="I106" i="78"/>
  <c r="H124" i="78"/>
  <c r="I200" i="78"/>
  <c r="I80" i="78"/>
  <c r="H196" i="78"/>
  <c r="H90" i="78"/>
  <c r="I90" i="78"/>
  <c r="H118" i="78"/>
  <c r="H80" i="78"/>
  <c r="I84" i="78"/>
  <c r="H114" i="78"/>
  <c r="I130" i="78"/>
  <c r="H84" i="78"/>
  <c r="H198" i="78"/>
  <c r="I88" i="78"/>
  <c r="I110" i="78"/>
  <c r="H88" i="78"/>
  <c r="I104" i="78"/>
  <c r="H104" i="78"/>
  <c r="I100" i="78"/>
  <c r="H116" i="78"/>
  <c r="H102" i="78"/>
  <c r="H92" i="78"/>
  <c r="H112" i="78"/>
  <c r="I128" i="78"/>
  <c r="H96" i="78"/>
  <c r="I202" i="78"/>
  <c r="I116" i="78"/>
  <c r="I96" i="78"/>
  <c r="H110" i="78"/>
  <c r="I124" i="78"/>
  <c r="H106" i="78"/>
  <c r="I198" i="78"/>
  <c r="H128" i="78"/>
  <c r="H200" i="78"/>
  <c r="H108" i="78"/>
  <c r="I118" i="78"/>
  <c r="I112" i="78"/>
  <c r="H130" i="78"/>
  <c r="H202" i="78"/>
  <c r="H100" i="78"/>
  <c r="I108" i="78"/>
  <c r="I196" i="78"/>
  <c r="I86" i="78"/>
  <c r="H86" i="78"/>
  <c r="I78" i="78"/>
  <c r="H78" i="78"/>
  <c r="I74" i="78"/>
  <c r="H74" i="78"/>
  <c r="A98" i="78" l="1"/>
  <c r="A100" i="78" s="1"/>
  <c r="A102" i="78" s="1"/>
  <c r="A104" i="78" s="1"/>
  <c r="A106" i="78" s="1"/>
  <c r="A108" i="78" s="1"/>
  <c r="J270" i="78"/>
  <c r="J124" i="78"/>
  <c r="J92" i="78"/>
  <c r="J126" i="78"/>
  <c r="J106" i="78"/>
  <c r="J128" i="78"/>
  <c r="J114" i="78"/>
  <c r="J90" i="78"/>
  <c r="J130" i="78"/>
  <c r="J196" i="78"/>
  <c r="J118" i="78"/>
  <c r="J80" i="78"/>
  <c r="J102" i="78"/>
  <c r="J200" i="78"/>
  <c r="J84" i="78"/>
  <c r="J198" i="78"/>
  <c r="J88" i="78"/>
  <c r="J110" i="78"/>
  <c r="J116" i="78"/>
  <c r="J100" i="78"/>
  <c r="J112" i="78"/>
  <c r="J78" i="78"/>
  <c r="J202" i="78"/>
  <c r="J104" i="78"/>
  <c r="J96" i="78"/>
  <c r="J108" i="78"/>
  <c r="J86" i="78"/>
  <c r="J74" i="78"/>
  <c r="H246" i="78"/>
  <c r="I246" i="78"/>
  <c r="J246" i="78" l="1"/>
  <c r="I276" i="78"/>
  <c r="H276" i="78"/>
  <c r="I278" i="78"/>
  <c r="H278" i="78"/>
  <c r="I274" i="78"/>
  <c r="H274" i="78"/>
  <c r="J278" i="78" l="1"/>
  <c r="J276" i="78"/>
  <c r="J274" i="78"/>
  <c r="I282" i="78" l="1"/>
  <c r="I272" i="78"/>
  <c r="H272" i="78"/>
  <c r="H282" i="78"/>
  <c r="H290" i="78"/>
  <c r="I290" i="78"/>
  <c r="I294" i="78"/>
  <c r="H294" i="78"/>
  <c r="I292" i="78"/>
  <c r="H292" i="78"/>
  <c r="I304" i="78"/>
  <c r="H304" i="78"/>
  <c r="I306" i="78"/>
  <c r="I308" i="78"/>
  <c r="H306" i="78"/>
  <c r="H308" i="78"/>
  <c r="I204" i="78"/>
  <c r="H204" i="78"/>
  <c r="I218" i="78"/>
  <c r="H218" i="78"/>
  <c r="I212" i="78"/>
  <c r="H212" i="78"/>
  <c r="I214" i="78"/>
  <c r="H214" i="78"/>
  <c r="H208" i="78"/>
  <c r="I208" i="78"/>
  <c r="J212" i="78" l="1"/>
  <c r="J282" i="78"/>
  <c r="J272" i="78"/>
  <c r="H286" i="78"/>
  <c r="J290" i="78"/>
  <c r="J214" i="78"/>
  <c r="J294" i="78"/>
  <c r="I286" i="78"/>
  <c r="J218" i="78"/>
  <c r="I288" i="78"/>
  <c r="H284" i="78"/>
  <c r="I284" i="78"/>
  <c r="H268" i="78"/>
  <c r="J304" i="78"/>
  <c r="J204" i="78"/>
  <c r="J292" i="78"/>
  <c r="J308" i="78"/>
  <c r="J306" i="78"/>
  <c r="J208" i="78"/>
  <c r="H288" i="78"/>
  <c r="I264" i="78"/>
  <c r="I262" i="78"/>
  <c r="I268" i="78"/>
  <c r="I266" i="78"/>
  <c r="H262" i="78"/>
  <c r="H264" i="78"/>
  <c r="H266" i="78"/>
  <c r="J286" i="78" l="1"/>
  <c r="J288" i="78"/>
  <c r="J284" i="78"/>
  <c r="J268" i="78"/>
  <c r="J262" i="78"/>
  <c r="J264" i="78"/>
  <c r="I224" i="78"/>
  <c r="H148" i="78"/>
  <c r="I162" i="78"/>
  <c r="H164" i="78"/>
  <c r="I164" i="78"/>
  <c r="I148" i="78"/>
  <c r="J266" i="78"/>
  <c r="I146" i="78"/>
  <c r="H146" i="78"/>
  <c r="H162" i="78"/>
  <c r="H224" i="78"/>
  <c r="H220" i="78"/>
  <c r="I220" i="78"/>
  <c r="I300" i="78"/>
  <c r="I298" i="78"/>
  <c r="I302" i="78"/>
  <c r="H298" i="78"/>
  <c r="H300" i="78"/>
  <c r="H302" i="78"/>
  <c r="I256" i="78"/>
  <c r="H256" i="78"/>
  <c r="J148" i="78" l="1"/>
  <c r="J224" i="78"/>
  <c r="J146" i="78"/>
  <c r="J162" i="78"/>
  <c r="J164" i="78"/>
  <c r="J300" i="78"/>
  <c r="J298" i="78"/>
  <c r="J302" i="78"/>
  <c r="J220" i="78"/>
  <c r="J256" i="78"/>
  <c r="H170" i="78" l="1"/>
  <c r="I254" i="78"/>
  <c r="I192" i="78"/>
  <c r="H254" i="78"/>
  <c r="H216" i="78"/>
  <c r="I176" i="78"/>
  <c r="I160" i="78"/>
  <c r="I170" i="78"/>
  <c r="I252" i="78"/>
  <c r="H252" i="78"/>
  <c r="H188" i="78"/>
  <c r="H232" i="78"/>
  <c r="I188" i="78"/>
  <c r="I206" i="78"/>
  <c r="I228" i="78"/>
  <c r="I230" i="78"/>
  <c r="H230" i="78"/>
  <c r="H228" i="78"/>
  <c r="I232" i="78"/>
  <c r="I216" i="78"/>
  <c r="I210" i="78"/>
  <c r="H206" i="78"/>
  <c r="H210" i="78"/>
  <c r="I194" i="78"/>
  <c r="H192" i="78"/>
  <c r="H194" i="78"/>
  <c r="I190" i="78"/>
  <c r="H190" i="78"/>
  <c r="I168" i="78"/>
  <c r="H176" i="78"/>
  <c r="H160" i="78"/>
  <c r="I166" i="78"/>
  <c r="I158" i="78"/>
  <c r="I182" i="78"/>
  <c r="H154" i="78"/>
  <c r="H166" i="78"/>
  <c r="I178" i="78"/>
  <c r="H158" i="78"/>
  <c r="H168" i="78"/>
  <c r="H178" i="78"/>
  <c r="H182" i="78"/>
  <c r="I152" i="78"/>
  <c r="H152" i="78"/>
  <c r="I154" i="78"/>
  <c r="I150" i="78"/>
  <c r="H150" i="78"/>
  <c r="H174" i="78"/>
  <c r="I172" i="78"/>
  <c r="I174" i="78"/>
  <c r="H172" i="78"/>
  <c r="I184" i="78" l="1"/>
  <c r="H184" i="78"/>
  <c r="J254" i="78"/>
  <c r="J170" i="78"/>
  <c r="J192" i="78"/>
  <c r="J216" i="78"/>
  <c r="J174" i="78"/>
  <c r="J188" i="78"/>
  <c r="J230" i="78"/>
  <c r="J252" i="78"/>
  <c r="J154" i="78"/>
  <c r="J190" i="78"/>
  <c r="J176" i="78"/>
  <c r="J160" i="78"/>
  <c r="J232" i="78"/>
  <c r="J228" i="78"/>
  <c r="J210" i="78"/>
  <c r="J206" i="78"/>
  <c r="J194" i="78"/>
  <c r="J168" i="78"/>
  <c r="J158" i="78"/>
  <c r="J166" i="78"/>
  <c r="J182" i="78"/>
  <c r="J178" i="78"/>
  <c r="J152" i="78"/>
  <c r="J150" i="78"/>
  <c r="J172" i="78"/>
  <c r="I127" i="83"/>
  <c r="H127" i="83"/>
  <c r="J184" i="78" l="1"/>
  <c r="J127" i="83"/>
  <c r="I197" i="83"/>
  <c r="H191" i="83"/>
  <c r="H197" i="83"/>
  <c r="I191" i="83"/>
  <c r="H245" i="83"/>
  <c r="I245" i="83"/>
  <c r="H305" i="83"/>
  <c r="I305" i="83"/>
  <c r="H303" i="83"/>
  <c r="I303" i="83"/>
  <c r="J197" i="83" l="1"/>
  <c r="J245" i="83"/>
  <c r="J191" i="83"/>
  <c r="J305" i="83"/>
  <c r="J303" i="83"/>
  <c r="H277" i="83" l="1"/>
  <c r="I277" i="83"/>
  <c r="I213" i="83"/>
  <c r="H213" i="83"/>
  <c r="H311" i="83"/>
  <c r="I311" i="83"/>
  <c r="J277" i="83" l="1"/>
  <c r="J213" i="83"/>
  <c r="J311" i="83"/>
  <c r="I234" i="81"/>
  <c r="I232" i="81"/>
  <c r="H234" i="81"/>
  <c r="J234" i="81" s="1"/>
  <c r="H232" i="81"/>
  <c r="J232" i="81" l="1"/>
  <c r="C315" i="83" l="1"/>
  <c r="C319" i="83" s="1"/>
  <c r="A221" i="83"/>
  <c r="A87" i="83"/>
  <c r="A89" i="83" s="1"/>
  <c r="A91" i="83" s="1"/>
  <c r="C83" i="83"/>
  <c r="C93" i="83" s="1"/>
  <c r="H317" i="83" l="1"/>
  <c r="H319" i="83" s="1"/>
  <c r="H35" i="83" s="1"/>
  <c r="H50" i="100" s="1"/>
  <c r="H39" i="1" s="1"/>
  <c r="I317" i="83"/>
  <c r="H181" i="83"/>
  <c r="H221" i="83"/>
  <c r="I219" i="83"/>
  <c r="H219" i="83"/>
  <c r="I221" i="83"/>
  <c r="I87" i="83"/>
  <c r="H87" i="83"/>
  <c r="I269" i="83"/>
  <c r="I91" i="83"/>
  <c r="H89" i="83"/>
  <c r="I287" i="83"/>
  <c r="H91" i="83"/>
  <c r="I89" i="83"/>
  <c r="I275" i="83"/>
  <c r="H287" i="83"/>
  <c r="I85" i="83"/>
  <c r="H85" i="83"/>
  <c r="I181" i="83"/>
  <c r="H273" i="83"/>
  <c r="I273" i="83"/>
  <c r="H269" i="83"/>
  <c r="I297" i="83"/>
  <c r="H297" i="83"/>
  <c r="H275" i="83"/>
  <c r="I271" i="83"/>
  <c r="H271" i="83"/>
  <c r="H265" i="83"/>
  <c r="H267" i="83"/>
  <c r="I267" i="83"/>
  <c r="I265" i="83"/>
  <c r="I79" i="83"/>
  <c r="H79" i="83"/>
  <c r="J317" i="83" l="1"/>
  <c r="J319" i="83" s="1"/>
  <c r="J35" i="83" s="1"/>
  <c r="J50" i="100" s="1"/>
  <c r="J39" i="1" s="1"/>
  <c r="K39" i="1" s="1"/>
  <c r="J87" i="83"/>
  <c r="I319" i="83"/>
  <c r="I35" i="83" s="1"/>
  <c r="I50" i="100" s="1"/>
  <c r="I39" i="1" s="1"/>
  <c r="J181" i="83"/>
  <c r="J221" i="83"/>
  <c r="J89" i="83"/>
  <c r="J219" i="83"/>
  <c r="J269" i="83"/>
  <c r="J287" i="83"/>
  <c r="J91" i="83"/>
  <c r="J275" i="83"/>
  <c r="I93" i="83"/>
  <c r="I27" i="83" s="1"/>
  <c r="I42" i="100" s="1"/>
  <c r="J85" i="83"/>
  <c r="H93" i="83"/>
  <c r="H27" i="83" s="1"/>
  <c r="H42" i="100" s="1"/>
  <c r="J273" i="83"/>
  <c r="J271" i="83"/>
  <c r="J297" i="83"/>
  <c r="J265" i="83"/>
  <c r="J79" i="83"/>
  <c r="J267" i="83"/>
  <c r="J93" i="83" l="1"/>
  <c r="J27" i="83" s="1"/>
  <c r="J42" i="100" s="1"/>
  <c r="C77" i="83" l="1"/>
  <c r="C81" i="83" s="1"/>
  <c r="I81" i="83" l="1"/>
  <c r="I26" i="83" s="1"/>
  <c r="I41" i="100" s="1"/>
  <c r="J81" i="83" l="1"/>
  <c r="J26" i="83" s="1"/>
  <c r="J41" i="100" s="1"/>
  <c r="H81" i="83"/>
  <c r="H26" i="83" s="1"/>
  <c r="H41" i="100" s="1"/>
  <c r="H227" i="83" l="1"/>
  <c r="I227" i="83" l="1"/>
  <c r="J227" i="83" s="1"/>
  <c r="I257" i="83" l="1"/>
  <c r="H263" i="83"/>
  <c r="H257" i="83"/>
  <c r="I263" i="83"/>
  <c r="I261" i="83"/>
  <c r="H261" i="83"/>
  <c r="H249" i="83"/>
  <c r="I249" i="83"/>
  <c r="I251" i="83"/>
  <c r="I259" i="83"/>
  <c r="H259" i="83"/>
  <c r="H251" i="83"/>
  <c r="I255" i="83"/>
  <c r="H255" i="83"/>
  <c r="H253" i="83"/>
  <c r="I247" i="83"/>
  <c r="H247" i="83"/>
  <c r="I253" i="83"/>
  <c r="I243" i="83"/>
  <c r="H243" i="83"/>
  <c r="I241" i="83"/>
  <c r="H241" i="83"/>
  <c r="I239" i="83"/>
  <c r="H239" i="83"/>
  <c r="I237" i="83"/>
  <c r="H237" i="83"/>
  <c r="I235" i="83"/>
  <c r="H235" i="83"/>
  <c r="I199" i="83"/>
  <c r="H199" i="83"/>
  <c r="A223" i="83"/>
  <c r="H140" i="81" l="1"/>
  <c r="I140" i="81"/>
  <c r="J261" i="83"/>
  <c r="J257" i="83"/>
  <c r="A225" i="83"/>
  <c r="J263" i="83"/>
  <c r="J249" i="83"/>
  <c r="J251" i="83"/>
  <c r="J259" i="83"/>
  <c r="I201" i="83"/>
  <c r="J247" i="83"/>
  <c r="J243" i="83"/>
  <c r="J253" i="83"/>
  <c r="J255" i="83"/>
  <c r="J241" i="83"/>
  <c r="J239" i="83"/>
  <c r="J237" i="83"/>
  <c r="J235" i="83"/>
  <c r="J199" i="83"/>
  <c r="H201" i="83"/>
  <c r="I225" i="83"/>
  <c r="I147" i="83"/>
  <c r="I115" i="83"/>
  <c r="I223" i="83"/>
  <c r="I229" i="83"/>
  <c r="H223" i="83"/>
  <c r="H225" i="83"/>
  <c r="H229" i="83"/>
  <c r="I137" i="83"/>
  <c r="I141" i="83"/>
  <c r="I157" i="83"/>
  <c r="H115" i="83"/>
  <c r="I117" i="83"/>
  <c r="H137" i="83"/>
  <c r="H147" i="83"/>
  <c r="H157" i="83"/>
  <c r="H117" i="83"/>
  <c r="I295" i="83"/>
  <c r="H295" i="83"/>
  <c r="H139" i="83"/>
  <c r="I139" i="83"/>
  <c r="I189" i="83"/>
  <c r="H143" i="83"/>
  <c r="H141" i="83"/>
  <c r="I179" i="83"/>
  <c r="I205" i="83"/>
  <c r="I143" i="83"/>
  <c r="I145" i="83"/>
  <c r="I187" i="83"/>
  <c r="I171" i="83"/>
  <c r="I195" i="83"/>
  <c r="H145" i="83"/>
  <c r="I183" i="83"/>
  <c r="I207" i="83"/>
  <c r="I193" i="83"/>
  <c r="I177" i="83"/>
  <c r="I203" i="83"/>
  <c r="H177" i="83"/>
  <c r="H179" i="83"/>
  <c r="H183" i="83"/>
  <c r="H187" i="83"/>
  <c r="H189" i="83"/>
  <c r="H193" i="83"/>
  <c r="H195" i="83"/>
  <c r="H203" i="83"/>
  <c r="H205" i="83"/>
  <c r="H207" i="83"/>
  <c r="I175" i="83"/>
  <c r="H175" i="83"/>
  <c r="H171" i="83"/>
  <c r="A99" i="83"/>
  <c r="A107" i="84"/>
  <c r="C103" i="84"/>
  <c r="C155" i="84" s="1"/>
  <c r="C95" i="84"/>
  <c r="C101" i="84" s="1"/>
  <c r="A89" i="84"/>
  <c r="A91" i="84" s="1"/>
  <c r="C85" i="84"/>
  <c r="C93" i="84" s="1"/>
  <c r="A79" i="84"/>
  <c r="A81" i="84" s="1"/>
  <c r="C75" i="84"/>
  <c r="C83" i="84" s="1"/>
  <c r="C67" i="84"/>
  <c r="C73" i="84" s="1"/>
  <c r="A61" i="84"/>
  <c r="A63" i="84" s="1"/>
  <c r="C57" i="84"/>
  <c r="C65" i="84" s="1"/>
  <c r="A47" i="84"/>
  <c r="A45" i="84"/>
  <c r="A43" i="84"/>
  <c r="A42" i="84"/>
  <c r="A34" i="84"/>
  <c r="J33" i="84"/>
  <c r="A33" i="84"/>
  <c r="J140" i="81" l="1"/>
  <c r="A109" i="84"/>
  <c r="A111" i="84" s="1"/>
  <c r="H93" i="84"/>
  <c r="H27" i="84" s="1"/>
  <c r="H100" i="100" s="1"/>
  <c r="I101" i="84"/>
  <c r="I28" i="84" s="1"/>
  <c r="I101" i="100" s="1"/>
  <c r="I65" i="84"/>
  <c r="I24" i="84" s="1"/>
  <c r="I97" i="100" s="1"/>
  <c r="I93" i="84"/>
  <c r="I27" i="84" s="1"/>
  <c r="I100" i="100" s="1"/>
  <c r="A101" i="83"/>
  <c r="A103" i="83" s="1"/>
  <c r="I73" i="84"/>
  <c r="I25" i="84" s="1"/>
  <c r="I98" i="100" s="1"/>
  <c r="I83" i="84"/>
  <c r="I26" i="84" s="1"/>
  <c r="I99" i="100" s="1"/>
  <c r="I155" i="84"/>
  <c r="I29" i="84" s="1"/>
  <c r="I102" i="100" s="1"/>
  <c r="H101" i="84"/>
  <c r="H28" i="84" s="1"/>
  <c r="H101" i="100" s="1"/>
  <c r="J201" i="83"/>
  <c r="A227" i="83"/>
  <c r="A229" i="83" s="1"/>
  <c r="J193" i="83"/>
  <c r="J115" i="83"/>
  <c r="J225" i="83"/>
  <c r="J229" i="83"/>
  <c r="J147" i="83"/>
  <c r="J223" i="83"/>
  <c r="J157" i="83"/>
  <c r="J137" i="83"/>
  <c r="J141" i="83"/>
  <c r="J117" i="83"/>
  <c r="I70" i="81"/>
  <c r="J189" i="83"/>
  <c r="J139" i="83"/>
  <c r="J143" i="83"/>
  <c r="J295" i="83"/>
  <c r="J205" i="83"/>
  <c r="J145" i="83"/>
  <c r="J179" i="83"/>
  <c r="J175" i="83"/>
  <c r="J207" i="83"/>
  <c r="J183" i="83"/>
  <c r="H151" i="83"/>
  <c r="H149" i="83"/>
  <c r="J203" i="83"/>
  <c r="J177" i="83"/>
  <c r="J171" i="83"/>
  <c r="J187" i="83"/>
  <c r="J195" i="83"/>
  <c r="H155" i="83"/>
  <c r="I149" i="83"/>
  <c r="H153" i="83"/>
  <c r="I151" i="83"/>
  <c r="I153" i="83"/>
  <c r="I155" i="83"/>
  <c r="I291" i="83"/>
  <c r="I283" i="83"/>
  <c r="I73" i="83"/>
  <c r="H73" i="83"/>
  <c r="I86" i="81"/>
  <c r="H86" i="81"/>
  <c r="H129" i="83"/>
  <c r="I103" i="83"/>
  <c r="H105" i="83"/>
  <c r="H283" i="83"/>
  <c r="H123" i="83"/>
  <c r="I129" i="83"/>
  <c r="H103" i="83"/>
  <c r="I279" i="83"/>
  <c r="I161" i="83"/>
  <c r="I67" i="83"/>
  <c r="H67" i="83"/>
  <c r="H70" i="81"/>
  <c r="I281" i="83"/>
  <c r="I293" i="83"/>
  <c r="I289" i="83"/>
  <c r="H289" i="83"/>
  <c r="H291" i="83"/>
  <c r="H293" i="83"/>
  <c r="I285" i="83"/>
  <c r="H285" i="83"/>
  <c r="H279" i="83"/>
  <c r="H281" i="83"/>
  <c r="H113" i="83"/>
  <c r="H99" i="83"/>
  <c r="H135" i="83"/>
  <c r="I107" i="83"/>
  <c r="I165" i="83"/>
  <c r="I159" i="83"/>
  <c r="H159" i="83"/>
  <c r="H161" i="83"/>
  <c r="H165" i="83"/>
  <c r="I99" i="83"/>
  <c r="I111" i="83"/>
  <c r="H119" i="83"/>
  <c r="H131" i="83"/>
  <c r="H111" i="83"/>
  <c r="I123" i="83"/>
  <c r="H133" i="83"/>
  <c r="I125" i="83"/>
  <c r="H107" i="83"/>
  <c r="H125" i="83"/>
  <c r="H109" i="83"/>
  <c r="I119" i="83"/>
  <c r="I133" i="83"/>
  <c r="I135" i="83"/>
  <c r="I131" i="83"/>
  <c r="I113" i="83"/>
  <c r="I97" i="83"/>
  <c r="I101" i="83"/>
  <c r="I105" i="83"/>
  <c r="I109" i="83"/>
  <c r="H97" i="83"/>
  <c r="H101" i="83"/>
  <c r="H73" i="84"/>
  <c r="H25" i="84" s="1"/>
  <c r="H98" i="100" s="1"/>
  <c r="J73" i="84"/>
  <c r="J25" i="84" s="1"/>
  <c r="J98" i="100" s="1"/>
  <c r="H65" i="84"/>
  <c r="H24" i="84" s="1"/>
  <c r="H97" i="100" s="1"/>
  <c r="J83" i="84"/>
  <c r="J26" i="84" s="1"/>
  <c r="J99" i="100" s="1"/>
  <c r="H83" i="84"/>
  <c r="H26" i="84" s="1"/>
  <c r="H99" i="100" s="1"/>
  <c r="H155" i="84"/>
  <c r="H29" i="84" s="1"/>
  <c r="H102" i="100" s="1"/>
  <c r="C309" i="83"/>
  <c r="C313" i="83" s="1"/>
  <c r="A305" i="83"/>
  <c r="C301" i="83"/>
  <c r="C307" i="83" s="1"/>
  <c r="A237" i="83"/>
  <c r="C233" i="83"/>
  <c r="C299" i="83" s="1"/>
  <c r="C217" i="83"/>
  <c r="C231" i="83" s="1"/>
  <c r="C211" i="83"/>
  <c r="C215" i="83" s="1"/>
  <c r="A175" i="83"/>
  <c r="C169" i="83"/>
  <c r="C209" i="83" s="1"/>
  <c r="C95" i="83"/>
  <c r="C167" i="83" s="1"/>
  <c r="C71" i="83"/>
  <c r="C75" i="83" s="1"/>
  <c r="C63" i="83"/>
  <c r="C69" i="83" s="1"/>
  <c r="A53" i="83"/>
  <c r="A51" i="83"/>
  <c r="A49" i="83"/>
  <c r="A48" i="83"/>
  <c r="A40" i="83"/>
  <c r="J39" i="83"/>
  <c r="A39" i="83"/>
  <c r="I126" i="80"/>
  <c r="H126" i="80"/>
  <c r="I124" i="80"/>
  <c r="H124" i="80"/>
  <c r="I122" i="80"/>
  <c r="H122" i="80"/>
  <c r="I120" i="80"/>
  <c r="H120" i="80"/>
  <c r="I118" i="80"/>
  <c r="H118" i="80"/>
  <c r="I116" i="80"/>
  <c r="H116" i="80"/>
  <c r="I114" i="80"/>
  <c r="H114" i="80"/>
  <c r="I112" i="80"/>
  <c r="H112" i="80"/>
  <c r="I110" i="80"/>
  <c r="H110" i="80"/>
  <c r="I108" i="80"/>
  <c r="H108" i="80"/>
  <c r="I106" i="80"/>
  <c r="H106" i="80"/>
  <c r="I104" i="80"/>
  <c r="H104" i="80"/>
  <c r="I102" i="80"/>
  <c r="H102" i="80"/>
  <c r="I100" i="80"/>
  <c r="H100" i="80"/>
  <c r="I98" i="80"/>
  <c r="H98" i="80"/>
  <c r="I96" i="80"/>
  <c r="H96" i="80"/>
  <c r="H128" i="80" s="1"/>
  <c r="I128" i="80" l="1"/>
  <c r="A105" i="83"/>
  <c r="A107" i="83" s="1"/>
  <c r="I104" i="100"/>
  <c r="H104" i="100"/>
  <c r="A113" i="84"/>
  <c r="J70" i="81"/>
  <c r="J93" i="84"/>
  <c r="J27" i="84" s="1"/>
  <c r="J100" i="100" s="1"/>
  <c r="I31" i="84"/>
  <c r="J65" i="84"/>
  <c r="J24" i="84" s="1"/>
  <c r="J97" i="100" s="1"/>
  <c r="J101" i="84"/>
  <c r="J28" i="84" s="1"/>
  <c r="J101" i="100" s="1"/>
  <c r="J283" i="83"/>
  <c r="H154" i="82"/>
  <c r="J155" i="84"/>
  <c r="J29" i="84" s="1"/>
  <c r="J102" i="100" s="1"/>
  <c r="A239" i="83"/>
  <c r="A241" i="83" s="1"/>
  <c r="A109" i="83"/>
  <c r="J86" i="81"/>
  <c r="J151" i="83"/>
  <c r="J153" i="83"/>
  <c r="J149" i="83"/>
  <c r="J155" i="83"/>
  <c r="A177" i="83"/>
  <c r="A179" i="83" s="1"/>
  <c r="J159" i="83"/>
  <c r="J73" i="83"/>
  <c r="J75" i="83" s="1"/>
  <c r="J25" i="83" s="1"/>
  <c r="J40" i="100" s="1"/>
  <c r="J291" i="83"/>
  <c r="J99" i="83"/>
  <c r="J129" i="83"/>
  <c r="J107" i="83"/>
  <c r="J103" i="83"/>
  <c r="J109" i="83"/>
  <c r="J119" i="83"/>
  <c r="J105" i="83"/>
  <c r="J161" i="83"/>
  <c r="J281" i="83"/>
  <c r="J293" i="83"/>
  <c r="J113" i="83"/>
  <c r="J289" i="83"/>
  <c r="J123" i="83"/>
  <c r="J279" i="83"/>
  <c r="I75" i="83"/>
  <c r="I25" i="83" s="1"/>
  <c r="I40" i="100" s="1"/>
  <c r="J67" i="83"/>
  <c r="J69" i="83" s="1"/>
  <c r="J24" i="83" s="1"/>
  <c r="J39" i="100" s="1"/>
  <c r="I215" i="83"/>
  <c r="I30" i="83" s="1"/>
  <c r="I45" i="100" s="1"/>
  <c r="J285" i="83"/>
  <c r="H307" i="83"/>
  <c r="H33" i="83" s="1"/>
  <c r="H48" i="100" s="1"/>
  <c r="H37" i="1" s="1"/>
  <c r="I69" i="83"/>
  <c r="I24" i="83" s="1"/>
  <c r="I39" i="100" s="1"/>
  <c r="I299" i="83"/>
  <c r="I32" i="83" s="1"/>
  <c r="I47" i="100" s="1"/>
  <c r="J135" i="83"/>
  <c r="J165" i="83"/>
  <c r="J133" i="83"/>
  <c r="J111" i="83"/>
  <c r="J125" i="83"/>
  <c r="H299" i="83"/>
  <c r="H32" i="83" s="1"/>
  <c r="H47" i="100" s="1"/>
  <c r="H313" i="83"/>
  <c r="H34" i="83" s="1"/>
  <c r="H49" i="100" s="1"/>
  <c r="H38" i="1" s="1"/>
  <c r="I313" i="83"/>
  <c r="I34" i="83" s="1"/>
  <c r="I49" i="100" s="1"/>
  <c r="I38" i="1" s="1"/>
  <c r="H231" i="83"/>
  <c r="H31" i="83" s="1"/>
  <c r="H46" i="100" s="1"/>
  <c r="J131" i="83"/>
  <c r="J97" i="83"/>
  <c r="J101" i="83"/>
  <c r="H130" i="82"/>
  <c r="H31" i="84"/>
  <c r="I209" i="83"/>
  <c r="I29" i="83" s="1"/>
  <c r="I44" i="100" s="1"/>
  <c r="I307" i="83"/>
  <c r="I33" i="83" s="1"/>
  <c r="I48" i="100" s="1"/>
  <c r="I37" i="1" s="1"/>
  <c r="I167" i="83"/>
  <c r="I28" i="83" s="1"/>
  <c r="I43" i="100" s="1"/>
  <c r="I231" i="83"/>
  <c r="I31" i="83" s="1"/>
  <c r="I46" i="100" s="1"/>
  <c r="H75" i="83"/>
  <c r="H25" i="83" s="1"/>
  <c r="H40" i="100" s="1"/>
  <c r="H69" i="83"/>
  <c r="H24" i="83" s="1"/>
  <c r="H39" i="100" s="1"/>
  <c r="I130" i="82"/>
  <c r="I154" i="82"/>
  <c r="J98" i="80"/>
  <c r="J100" i="80"/>
  <c r="J110" i="80"/>
  <c r="J126" i="80"/>
  <c r="J118" i="80"/>
  <c r="J120" i="80"/>
  <c r="J114" i="80"/>
  <c r="J122" i="80"/>
  <c r="J102" i="80"/>
  <c r="J108" i="80"/>
  <c r="J106" i="80"/>
  <c r="J116" i="80"/>
  <c r="J104" i="80"/>
  <c r="J124" i="80"/>
  <c r="J112" i="80"/>
  <c r="J96" i="80"/>
  <c r="J128" i="80" l="1"/>
  <c r="J104" i="100"/>
  <c r="I52" i="100"/>
  <c r="A115" i="84"/>
  <c r="J31" i="84"/>
  <c r="A243" i="83"/>
  <c r="A245" i="83" s="1"/>
  <c r="A247" i="83" s="1"/>
  <c r="J154" i="82"/>
  <c r="J130" i="82"/>
  <c r="A181" i="83"/>
  <c r="A183" i="83" s="1"/>
  <c r="A111" i="83"/>
  <c r="J215" i="83"/>
  <c r="J30" i="83" s="1"/>
  <c r="J45" i="100" s="1"/>
  <c r="J299" i="83"/>
  <c r="J32" i="83" s="1"/>
  <c r="J47" i="100" s="1"/>
  <c r="H215" i="83"/>
  <c r="H30" i="83" s="1"/>
  <c r="H45" i="100" s="1"/>
  <c r="J231" i="83"/>
  <c r="J31" i="83" s="1"/>
  <c r="J46" i="100" s="1"/>
  <c r="J313" i="83"/>
  <c r="J34" i="83" s="1"/>
  <c r="J49" i="100" s="1"/>
  <c r="J38" i="1" s="1"/>
  <c r="K38" i="1" s="1"/>
  <c r="J307" i="83"/>
  <c r="J33" i="83" s="1"/>
  <c r="J48" i="100" s="1"/>
  <c r="J37" i="1" s="1"/>
  <c r="K37" i="1" s="1"/>
  <c r="J209" i="83"/>
  <c r="J29" i="83" s="1"/>
  <c r="J44" i="100" s="1"/>
  <c r="H209" i="83"/>
  <c r="H29" i="83" s="1"/>
  <c r="H44" i="100" s="1"/>
  <c r="J167" i="83"/>
  <c r="J28" i="83" s="1"/>
  <c r="J43" i="100" s="1"/>
  <c r="H167" i="83"/>
  <c r="H28" i="83" s="1"/>
  <c r="H43" i="100" s="1"/>
  <c r="H52" i="100" l="1"/>
  <c r="J52" i="100"/>
  <c r="A185" i="83"/>
  <c r="A187" i="83" s="1"/>
  <c r="A189" i="83" s="1"/>
  <c r="A117" i="84"/>
  <c r="I37" i="83"/>
  <c r="A249" i="83"/>
  <c r="A251" i="83" s="1"/>
  <c r="A253" i="83" s="1"/>
  <c r="A255" i="83" s="1"/>
  <c r="A113" i="83"/>
  <c r="H37" i="83"/>
  <c r="J37" i="83"/>
  <c r="A119" i="84" l="1"/>
  <c r="A121" i="84" s="1"/>
  <c r="A191" i="83"/>
  <c r="A193" i="83" s="1"/>
  <c r="A257" i="83"/>
  <c r="A259" i="83" s="1"/>
  <c r="A261" i="83" s="1"/>
  <c r="A115" i="83"/>
  <c r="A117" i="83" s="1"/>
  <c r="A123" i="84" l="1"/>
  <c r="A125" i="84" s="1"/>
  <c r="A195" i="83"/>
  <c r="A197" i="83" s="1"/>
  <c r="A199" i="83" s="1"/>
  <c r="A201" i="83" s="1"/>
  <c r="A203" i="83" s="1"/>
  <c r="A205" i="83" s="1"/>
  <c r="A207" i="83" s="1"/>
  <c r="A263" i="83"/>
  <c r="A265" i="83" s="1"/>
  <c r="A267" i="83" s="1"/>
  <c r="A269" i="83" s="1"/>
  <c r="A271" i="83" s="1"/>
  <c r="A273" i="83" s="1"/>
  <c r="A275" i="83" s="1"/>
  <c r="A119" i="83"/>
  <c r="A121" i="83" s="1"/>
  <c r="A127" i="84" l="1"/>
  <c r="A129" i="84" s="1"/>
  <c r="A131" i="84" s="1"/>
  <c r="A133" i="84" s="1"/>
  <c r="A135" i="84" s="1"/>
  <c r="A137" i="84" s="1"/>
  <c r="A139" i="84" s="1"/>
  <c r="A141" i="84" s="1"/>
  <c r="A143" i="84" s="1"/>
  <c r="A145" i="84" s="1"/>
  <c r="A147" i="84" s="1"/>
  <c r="A149" i="84" s="1"/>
  <c r="A277" i="83"/>
  <c r="A279" i="83" s="1"/>
  <c r="A281" i="83" s="1"/>
  <c r="A283" i="83" s="1"/>
  <c r="A285" i="83" s="1"/>
  <c r="A287" i="83" s="1"/>
  <c r="A289" i="83" s="1"/>
  <c r="A291" i="83" s="1"/>
  <c r="A293" i="83" s="1"/>
  <c r="A295" i="83" s="1"/>
  <c r="A297" i="83" s="1"/>
  <c r="A123" i="83"/>
  <c r="A125" i="83" l="1"/>
  <c r="A127" i="83" s="1"/>
  <c r="A156" i="82"/>
  <c r="A129" i="83" l="1"/>
  <c r="A131" i="83" s="1"/>
  <c r="A133" i="83" s="1"/>
  <c r="A135" i="83" s="1"/>
  <c r="A137" i="83" s="1"/>
  <c r="A139" i="83" s="1"/>
  <c r="A141" i="83" s="1"/>
  <c r="A143" i="83" s="1"/>
  <c r="A145" i="83" s="1"/>
  <c r="A147" i="83" s="1"/>
  <c r="A149" i="83" s="1"/>
  <c r="A151" i="83" s="1"/>
  <c r="A153" i="83" s="1"/>
  <c r="A155" i="83" s="1"/>
  <c r="A157" i="83" s="1"/>
  <c r="A159" i="83" s="1"/>
  <c r="A161" i="83" s="1"/>
  <c r="A163" i="83" s="1"/>
  <c r="I156" i="82"/>
  <c r="H156" i="82"/>
  <c r="A165" i="83" l="1"/>
  <c r="J156" i="82"/>
  <c r="I244" i="81" l="1"/>
  <c r="H244" i="81"/>
  <c r="I236" i="81"/>
  <c r="H236" i="81"/>
  <c r="J244" i="81" l="1"/>
  <c r="J236" i="81"/>
  <c r="A66" i="81"/>
  <c r="A84" i="81"/>
  <c r="A86" i="81" s="1"/>
  <c r="A92" i="82"/>
  <c r="H146" i="82" l="1"/>
  <c r="I92" i="82"/>
  <c r="I146" i="82"/>
  <c r="I144" i="82"/>
  <c r="I64" i="81"/>
  <c r="H64" i="81"/>
  <c r="I66" i="81"/>
  <c r="H246" i="81"/>
  <c r="H66" i="81"/>
  <c r="I84" i="81"/>
  <c r="H84" i="81"/>
  <c r="H82" i="81"/>
  <c r="I82" i="81"/>
  <c r="I242" i="81"/>
  <c r="H242" i="81"/>
  <c r="I246" i="81"/>
  <c r="H92" i="82"/>
  <c r="H144" i="82"/>
  <c r="C88" i="82"/>
  <c r="C94" i="82" s="1"/>
  <c r="A140" i="82"/>
  <c r="A142" i="82" s="1"/>
  <c r="A226" i="81"/>
  <c r="A78" i="82"/>
  <c r="J92" i="82" l="1"/>
  <c r="A228" i="81"/>
  <c r="A230" i="81" s="1"/>
  <c r="J242" i="81"/>
  <c r="A144" i="82"/>
  <c r="A146" i="82" s="1"/>
  <c r="J144" i="82"/>
  <c r="J246" i="81"/>
  <c r="J66" i="81"/>
  <c r="J146" i="82"/>
  <c r="H142" i="82"/>
  <c r="I142" i="82"/>
  <c r="J64" i="81"/>
  <c r="J82" i="81"/>
  <c r="J84" i="81"/>
  <c r="H238" i="81"/>
  <c r="H148" i="82"/>
  <c r="I76" i="82"/>
  <c r="I78" i="82"/>
  <c r="H78" i="82"/>
  <c r="H76" i="82"/>
  <c r="I84" i="82"/>
  <c r="H84" i="82"/>
  <c r="I90" i="82"/>
  <c r="I94" i="82" s="1"/>
  <c r="I28" i="82" s="1"/>
  <c r="I82" i="100" s="1"/>
  <c r="H90" i="82"/>
  <c r="H140" i="82"/>
  <c r="I140" i="82"/>
  <c r="I148" i="82"/>
  <c r="I64" i="82"/>
  <c r="H64" i="82"/>
  <c r="I138" i="82"/>
  <c r="H138" i="82"/>
  <c r="H188" i="82"/>
  <c r="H240" i="81"/>
  <c r="H230" i="81"/>
  <c r="I282" i="81"/>
  <c r="H282" i="81"/>
  <c r="I230" i="81"/>
  <c r="H224" i="81"/>
  <c r="I224" i="81"/>
  <c r="I226" i="81"/>
  <c r="I240" i="81"/>
  <c r="I238" i="81"/>
  <c r="H228" i="81"/>
  <c r="H226" i="81"/>
  <c r="I228" i="81"/>
  <c r="H186" i="82"/>
  <c r="H204" i="82"/>
  <c r="I188" i="82"/>
  <c r="I204" i="82"/>
  <c r="I184" i="82"/>
  <c r="H184" i="82"/>
  <c r="I182" i="82"/>
  <c r="H182" i="82"/>
  <c r="I186" i="82"/>
  <c r="I180" i="82"/>
  <c r="H180" i="82"/>
  <c r="I178" i="82"/>
  <c r="H178" i="82"/>
  <c r="I176" i="82"/>
  <c r="H176" i="82"/>
  <c r="I126" i="82"/>
  <c r="H126" i="82"/>
  <c r="I124" i="82"/>
  <c r="H124" i="82"/>
  <c r="H106" i="82"/>
  <c r="I106" i="82"/>
  <c r="A148" i="82" l="1"/>
  <c r="A232" i="81"/>
  <c r="J76" i="82"/>
  <c r="J142" i="82"/>
  <c r="J230" i="81"/>
  <c r="J90" i="82"/>
  <c r="J94" i="82" s="1"/>
  <c r="J28" i="82" s="1"/>
  <c r="J82" i="100" s="1"/>
  <c r="J148" i="82"/>
  <c r="J138" i="82"/>
  <c r="H94" i="82"/>
  <c r="H28" i="82" s="1"/>
  <c r="H82" i="100" s="1"/>
  <c r="J238" i="81"/>
  <c r="J240" i="81"/>
  <c r="J140" i="82"/>
  <c r="J78" i="82"/>
  <c r="J84" i="82"/>
  <c r="J64" i="82"/>
  <c r="J188" i="82"/>
  <c r="J186" i="82"/>
  <c r="J204" i="82"/>
  <c r="J224" i="81"/>
  <c r="J282" i="81"/>
  <c r="J226" i="81"/>
  <c r="J228" i="81"/>
  <c r="J182" i="82"/>
  <c r="J184" i="82"/>
  <c r="J126" i="82"/>
  <c r="J180" i="82"/>
  <c r="J176" i="82"/>
  <c r="J178" i="82"/>
  <c r="J124" i="82"/>
  <c r="J106" i="82"/>
  <c r="A174" i="82"/>
  <c r="C170" i="82"/>
  <c r="C206" i="82" s="1"/>
  <c r="A158" i="82"/>
  <c r="C152" i="82"/>
  <c r="C168" i="82" s="1"/>
  <c r="C136" i="82"/>
  <c r="C150" i="82" s="1"/>
  <c r="A120" i="82"/>
  <c r="C116" i="82"/>
  <c r="C134" i="82" s="1"/>
  <c r="C102" i="82"/>
  <c r="C114" i="82" s="1"/>
  <c r="C96" i="82"/>
  <c r="C100" i="82" s="1"/>
  <c r="C82" i="82"/>
  <c r="C86" i="82" s="1"/>
  <c r="C74" i="82"/>
  <c r="C80" i="82" s="1"/>
  <c r="C68" i="82"/>
  <c r="C72" i="82" s="1"/>
  <c r="C62" i="82"/>
  <c r="C66" i="82" s="1"/>
  <c r="A52" i="82"/>
  <c r="A50" i="82"/>
  <c r="A48" i="82"/>
  <c r="A47" i="82"/>
  <c r="A39" i="82"/>
  <c r="J38" i="82"/>
  <c r="A38" i="82"/>
  <c r="A234" i="81" l="1"/>
  <c r="A236" i="81" s="1"/>
  <c r="A176" i="82"/>
  <c r="A178" i="82" s="1"/>
  <c r="H172" i="82"/>
  <c r="H110" i="82"/>
  <c r="I150" i="82"/>
  <c r="I32" i="82" s="1"/>
  <c r="I86" i="100" s="1"/>
  <c r="H200" i="82"/>
  <c r="I192" i="82"/>
  <c r="I158" i="82"/>
  <c r="H192" i="82"/>
  <c r="I128" i="82"/>
  <c r="I86" i="82"/>
  <c r="I27" i="82" s="1"/>
  <c r="I81" i="100" s="1"/>
  <c r="H132" i="82"/>
  <c r="I70" i="82"/>
  <c r="I72" i="82" s="1"/>
  <c r="I25" i="82" s="1"/>
  <c r="I79" i="100" s="1"/>
  <c r="I174" i="82"/>
  <c r="H190" i="82"/>
  <c r="H98" i="82"/>
  <c r="H150" i="82"/>
  <c r="H32" i="82" s="1"/>
  <c r="H86" i="100" s="1"/>
  <c r="H174" i="82"/>
  <c r="I172" i="82"/>
  <c r="I190" i="82"/>
  <c r="I196" i="82"/>
  <c r="H108" i="82"/>
  <c r="I200" i="82"/>
  <c r="H202" i="82"/>
  <c r="H122" i="82"/>
  <c r="H86" i="82"/>
  <c r="H27" i="82" s="1"/>
  <c r="H81" i="100" s="1"/>
  <c r="I80" i="82"/>
  <c r="I26" i="82" s="1"/>
  <c r="I80" i="100" s="1"/>
  <c r="I202" i="82"/>
  <c r="I198" i="82"/>
  <c r="I120" i="82"/>
  <c r="I98" i="82"/>
  <c r="H128" i="82"/>
  <c r="H196" i="82"/>
  <c r="H112" i="82"/>
  <c r="I118" i="82"/>
  <c r="I164" i="82"/>
  <c r="H70" i="82"/>
  <c r="H72" i="82" s="1"/>
  <c r="H25" i="82" s="1"/>
  <c r="H79" i="100" s="1"/>
  <c r="I112" i="82"/>
  <c r="H120" i="82"/>
  <c r="H198" i="82"/>
  <c r="I160" i="82"/>
  <c r="I104" i="82"/>
  <c r="I110" i="82"/>
  <c r="H118" i="82"/>
  <c r="I122" i="82"/>
  <c r="I166" i="82"/>
  <c r="H194" i="82"/>
  <c r="I108" i="82"/>
  <c r="I132" i="82"/>
  <c r="I162" i="82"/>
  <c r="A122" i="82"/>
  <c r="I194" i="82"/>
  <c r="A160" i="82"/>
  <c r="A162" i="82" s="1"/>
  <c r="H104" i="82"/>
  <c r="H158" i="82"/>
  <c r="H160" i="82"/>
  <c r="H162" i="82"/>
  <c r="H164" i="82"/>
  <c r="H166" i="82"/>
  <c r="I248" i="81"/>
  <c r="H248" i="81"/>
  <c r="I112" i="81"/>
  <c r="H112" i="81"/>
  <c r="I268" i="81"/>
  <c r="H268" i="81"/>
  <c r="I202" i="81"/>
  <c r="H202" i="81"/>
  <c r="I250" i="81"/>
  <c r="H250" i="81"/>
  <c r="I122" i="81"/>
  <c r="H122" i="81"/>
  <c r="I254" i="81"/>
  <c r="H254" i="81"/>
  <c r="I120" i="81"/>
  <c r="H120" i="81"/>
  <c r="I118" i="81"/>
  <c r="H118" i="81"/>
  <c r="I114" i="82" l="1"/>
  <c r="H114" i="82"/>
  <c r="A238" i="81"/>
  <c r="A240" i="81" s="1"/>
  <c r="A180" i="82"/>
  <c r="A182" i="82" s="1"/>
  <c r="A184" i="82" s="1"/>
  <c r="A124" i="82"/>
  <c r="A126" i="82" s="1"/>
  <c r="A108" i="82"/>
  <c r="J112" i="81"/>
  <c r="J158" i="82"/>
  <c r="J174" i="82"/>
  <c r="J202" i="82"/>
  <c r="J172" i="82"/>
  <c r="J166" i="82"/>
  <c r="J120" i="82"/>
  <c r="J110" i="82"/>
  <c r="J150" i="82"/>
  <c r="J32" i="82" s="1"/>
  <c r="J86" i="100" s="1"/>
  <c r="J86" i="82"/>
  <c r="J27" i="82" s="1"/>
  <c r="J81" i="100" s="1"/>
  <c r="H66" i="82"/>
  <c r="H24" i="82" s="1"/>
  <c r="H78" i="100" s="1"/>
  <c r="J108" i="82"/>
  <c r="J98" i="82"/>
  <c r="J192" i="82"/>
  <c r="J128" i="82"/>
  <c r="J200" i="82"/>
  <c r="J190" i="82"/>
  <c r="H100" i="82"/>
  <c r="H29" i="82" s="1"/>
  <c r="H83" i="100" s="1"/>
  <c r="I100" i="82"/>
  <c r="I29" i="82" s="1"/>
  <c r="I83" i="100" s="1"/>
  <c r="I30" i="82"/>
  <c r="I84" i="100" s="1"/>
  <c r="J194" i="82"/>
  <c r="J132" i="82"/>
  <c r="J196" i="82"/>
  <c r="H134" i="82"/>
  <c r="H31" i="82" s="1"/>
  <c r="H85" i="100" s="1"/>
  <c r="J122" i="82"/>
  <c r="J70" i="82"/>
  <c r="J72" i="82" s="1"/>
  <c r="J25" i="82" s="1"/>
  <c r="J79" i="100" s="1"/>
  <c r="J164" i="82"/>
  <c r="J112" i="82"/>
  <c r="J160" i="82"/>
  <c r="H30" i="82"/>
  <c r="H84" i="100" s="1"/>
  <c r="I168" i="82"/>
  <c r="I33" i="82" s="1"/>
  <c r="I87" i="100" s="1"/>
  <c r="I66" i="82"/>
  <c r="I24" i="82" s="1"/>
  <c r="I78" i="100" s="1"/>
  <c r="I134" i="82"/>
  <c r="I31" i="82" s="1"/>
  <c r="I85" i="100" s="1"/>
  <c r="J118" i="82"/>
  <c r="I206" i="82"/>
  <c r="I34" i="82" s="1"/>
  <c r="I88" i="100" s="1"/>
  <c r="J198" i="82"/>
  <c r="J162" i="82"/>
  <c r="H80" i="82"/>
  <c r="H26" i="82" s="1"/>
  <c r="H80" i="100" s="1"/>
  <c r="J80" i="82"/>
  <c r="J26" i="82" s="1"/>
  <c r="J80" i="100" s="1"/>
  <c r="H168" i="82"/>
  <c r="H33" i="82" s="1"/>
  <c r="H87" i="100" s="1"/>
  <c r="A164" i="82"/>
  <c r="A166" i="82" s="1"/>
  <c r="J104" i="82"/>
  <c r="H206" i="82"/>
  <c r="H34" i="82" s="1"/>
  <c r="H88" i="100" s="1"/>
  <c r="J248" i="81"/>
  <c r="A128" i="81"/>
  <c r="A130" i="81" s="1"/>
  <c r="J268" i="81"/>
  <c r="J122" i="81"/>
  <c r="J118" i="81"/>
  <c r="J202" i="81"/>
  <c r="J250" i="81"/>
  <c r="I138" i="81"/>
  <c r="H138" i="81"/>
  <c r="J120" i="81"/>
  <c r="J254" i="81"/>
  <c r="H144" i="81"/>
  <c r="H162" i="81"/>
  <c r="H150" i="81"/>
  <c r="I144" i="81"/>
  <c r="H164" i="81"/>
  <c r="H152" i="81"/>
  <c r="I164" i="81"/>
  <c r="I148" i="81"/>
  <c r="I162" i="81"/>
  <c r="H148" i="81"/>
  <c r="I152" i="81"/>
  <c r="I126" i="81"/>
  <c r="I150" i="81"/>
  <c r="I154" i="81"/>
  <c r="H154" i="81"/>
  <c r="I134" i="81"/>
  <c r="H134" i="81"/>
  <c r="I136" i="81"/>
  <c r="H136" i="81"/>
  <c r="H126" i="81"/>
  <c r="I146" i="81"/>
  <c r="H146" i="81"/>
  <c r="I142" i="81"/>
  <c r="H142" i="81"/>
  <c r="I130" i="81"/>
  <c r="I132" i="81"/>
  <c r="H132" i="81"/>
  <c r="H130" i="81"/>
  <c r="J114" i="82" l="1"/>
  <c r="H90" i="100"/>
  <c r="I90" i="100"/>
  <c r="A242" i="81"/>
  <c r="A186" i="82"/>
  <c r="J66" i="82"/>
  <c r="J24" i="82" s="1"/>
  <c r="J78" i="100" s="1"/>
  <c r="J134" i="82"/>
  <c r="J31" i="82" s="1"/>
  <c r="J85" i="100" s="1"/>
  <c r="J100" i="82"/>
  <c r="J29" i="82" s="1"/>
  <c r="J83" i="100" s="1"/>
  <c r="J168" i="82"/>
  <c r="J33" i="82" s="1"/>
  <c r="J87" i="100" s="1"/>
  <c r="I36" i="82"/>
  <c r="H36" i="82"/>
  <c r="J30" i="82"/>
  <c r="J84" i="100" s="1"/>
  <c r="J206" i="82"/>
  <c r="J34" i="82" s="1"/>
  <c r="J88" i="100" s="1"/>
  <c r="A128" i="82"/>
  <c r="A130" i="82" s="1"/>
  <c r="A132" i="81"/>
  <c r="J138" i="81"/>
  <c r="J144" i="81"/>
  <c r="J150" i="81"/>
  <c r="J164" i="81"/>
  <c r="J162" i="81"/>
  <c r="J154" i="81"/>
  <c r="J148" i="81"/>
  <c r="J152" i="81"/>
  <c r="J126" i="81"/>
  <c r="J134" i="81"/>
  <c r="J136" i="81"/>
  <c r="J142" i="81"/>
  <c r="J146" i="81"/>
  <c r="J130" i="81"/>
  <c r="J132" i="81"/>
  <c r="J90" i="100" l="1"/>
  <c r="A244" i="81"/>
  <c r="A188" i="82"/>
  <c r="J36" i="82"/>
  <c r="A134" i="81"/>
  <c r="A246" i="81" l="1"/>
  <c r="A190" i="82"/>
  <c r="A192" i="82" s="1"/>
  <c r="A132" i="82"/>
  <c r="A136" i="81"/>
  <c r="A138" i="81" s="1"/>
  <c r="A140" i="81" s="1"/>
  <c r="A248" i="81" l="1"/>
  <c r="A250" i="81" s="1"/>
  <c r="A194" i="82"/>
  <c r="A142" i="81"/>
  <c r="A252" i="81" l="1"/>
  <c r="A254" i="81" s="1"/>
  <c r="A256" i="81" s="1"/>
  <c r="A196" i="82"/>
  <c r="A110" i="82"/>
  <c r="A112" i="82" s="1"/>
  <c r="A144" i="81"/>
  <c r="A146" i="81" s="1"/>
  <c r="A258" i="81" l="1"/>
  <c r="A260" i="81" s="1"/>
  <c r="A262" i="81" s="1"/>
  <c r="A198" i="82"/>
  <c r="A200" i="82" s="1"/>
  <c r="A202" i="82" s="1"/>
  <c r="A204" i="82" s="1"/>
  <c r="A148" i="81"/>
  <c r="A150" i="81" s="1"/>
  <c r="A264" i="81" l="1"/>
  <c r="A266" i="81" s="1"/>
  <c r="A268" i="81" s="1"/>
  <c r="A270" i="81" s="1"/>
  <c r="A272" i="81" s="1"/>
  <c r="A274" i="81" s="1"/>
  <c r="A276" i="81" s="1"/>
  <c r="A278" i="81" s="1"/>
  <c r="A280" i="81" s="1"/>
  <c r="A282" i="81" s="1"/>
  <c r="A152" i="81"/>
  <c r="A154" i="81" s="1"/>
  <c r="A156" i="81" s="1"/>
  <c r="A158" i="81" s="1"/>
  <c r="A160" i="81" s="1"/>
  <c r="A162" i="81" s="1"/>
  <c r="A164" i="81" s="1"/>
  <c r="A166" i="81" s="1"/>
  <c r="I128" i="81" l="1"/>
  <c r="H128" i="81"/>
  <c r="I124" i="81"/>
  <c r="H124" i="81"/>
  <c r="J128" i="81" l="1"/>
  <c r="J124" i="81"/>
  <c r="I158" i="81"/>
  <c r="I160" i="81"/>
  <c r="H160" i="81"/>
  <c r="H158" i="81"/>
  <c r="J158" i="81" s="1"/>
  <c r="I156" i="81"/>
  <c r="H156" i="81"/>
  <c r="J160" i="81" l="1"/>
  <c r="I256" i="81"/>
  <c r="J156" i="81"/>
  <c r="H260" i="81"/>
  <c r="I270" i="81"/>
  <c r="H270" i="81"/>
  <c r="I260" i="81"/>
  <c r="H256" i="81"/>
  <c r="I258" i="81"/>
  <c r="H258" i="81"/>
  <c r="J256" i="81" l="1"/>
  <c r="J258" i="81"/>
  <c r="J260" i="81"/>
  <c r="J270" i="81"/>
  <c r="I92" i="81" l="1"/>
  <c r="H92" i="81"/>
  <c r="H106" i="81"/>
  <c r="I110" i="81"/>
  <c r="H108" i="81"/>
  <c r="H110" i="81"/>
  <c r="I108" i="81"/>
  <c r="I106" i="81"/>
  <c r="I104" i="81"/>
  <c r="H104" i="81"/>
  <c r="I218" i="81"/>
  <c r="H218" i="81"/>
  <c r="I216" i="81"/>
  <c r="H216" i="81"/>
  <c r="I214" i="81"/>
  <c r="H214" i="81"/>
  <c r="I212" i="81"/>
  <c r="H212" i="81"/>
  <c r="I210" i="81"/>
  <c r="H210" i="81"/>
  <c r="J92" i="81" l="1"/>
  <c r="J110" i="81"/>
  <c r="J106" i="81"/>
  <c r="I190" i="81"/>
  <c r="J212" i="81"/>
  <c r="J104" i="81"/>
  <c r="J108" i="81"/>
  <c r="H192" i="81"/>
  <c r="J214" i="81"/>
  <c r="J210" i="81"/>
  <c r="J218" i="81"/>
  <c r="J216" i="81"/>
  <c r="I208" i="81"/>
  <c r="H208" i="81"/>
  <c r="I196" i="81"/>
  <c r="H196" i="81"/>
  <c r="I194" i="81"/>
  <c r="H194" i="81"/>
  <c r="H190" i="81"/>
  <c r="I192" i="81"/>
  <c r="I166" i="81"/>
  <c r="I168" i="81" s="1"/>
  <c r="I188" i="81"/>
  <c r="H188" i="81"/>
  <c r="I186" i="81"/>
  <c r="H186" i="81"/>
  <c r="I184" i="81"/>
  <c r="H184" i="81"/>
  <c r="I182" i="81"/>
  <c r="H182" i="81"/>
  <c r="I178" i="81"/>
  <c r="H178" i="81"/>
  <c r="I176" i="81"/>
  <c r="H176" i="81"/>
  <c r="I174" i="81"/>
  <c r="H174" i="81"/>
  <c r="H262" i="81"/>
  <c r="I262" i="81"/>
  <c r="H166" i="81"/>
  <c r="H168" i="81" s="1"/>
  <c r="J208" i="81" l="1"/>
  <c r="J190" i="81"/>
  <c r="J196" i="81"/>
  <c r="J192" i="81"/>
  <c r="J176" i="81"/>
  <c r="J186" i="81"/>
  <c r="J194" i="81"/>
  <c r="J166" i="81"/>
  <c r="J168" i="81" s="1"/>
  <c r="J262" i="81"/>
  <c r="J174" i="81"/>
  <c r="J184" i="81"/>
  <c r="J188" i="81"/>
  <c r="J182" i="81"/>
  <c r="J178" i="81"/>
  <c r="I180" i="81" l="1"/>
  <c r="H180" i="81"/>
  <c r="J180" i="81" l="1"/>
  <c r="I172" i="81" l="1"/>
  <c r="H172" i="81"/>
  <c r="I76" i="81"/>
  <c r="H76" i="81"/>
  <c r="I68" i="81"/>
  <c r="H68" i="81"/>
  <c r="J172" i="81" l="1"/>
  <c r="J68" i="81"/>
  <c r="H276" i="81"/>
  <c r="J76" i="81"/>
  <c r="I264" i="81"/>
  <c r="H266" i="81"/>
  <c r="I280" i="81"/>
  <c r="H280" i="81"/>
  <c r="I276" i="81"/>
  <c r="I278" i="81"/>
  <c r="H264" i="81"/>
  <c r="H278" i="81"/>
  <c r="I266" i="81"/>
  <c r="I252" i="81"/>
  <c r="H252" i="81"/>
  <c r="J276" i="81" l="1"/>
  <c r="J266" i="81"/>
  <c r="J280" i="81"/>
  <c r="J264" i="81"/>
  <c r="J278" i="81"/>
  <c r="J252" i="81"/>
  <c r="I272" i="81" l="1"/>
  <c r="H272" i="81"/>
  <c r="I274" i="81"/>
  <c r="H274" i="81"/>
  <c r="I98" i="81"/>
  <c r="H98" i="81"/>
  <c r="J272" i="81" l="1"/>
  <c r="J274" i="81"/>
  <c r="J98" i="81"/>
  <c r="C222" i="81" l="1"/>
  <c r="C284" i="81" s="1"/>
  <c r="A210" i="81"/>
  <c r="C206" i="81"/>
  <c r="C220" i="81" s="1"/>
  <c r="C200" i="81"/>
  <c r="C204" i="81" s="1"/>
  <c r="A174" i="81"/>
  <c r="C170" i="81"/>
  <c r="C198" i="81" s="1"/>
  <c r="C116" i="81"/>
  <c r="C168" i="81" s="1"/>
  <c r="A106" i="81"/>
  <c r="C102" i="81"/>
  <c r="C114" i="81" s="1"/>
  <c r="I100" i="81"/>
  <c r="I28" i="81" s="1"/>
  <c r="I63" i="100" s="1"/>
  <c r="I28" i="1" s="1"/>
  <c r="H100" i="81"/>
  <c r="H28" i="81" s="1"/>
  <c r="H63" i="100" s="1"/>
  <c r="H28" i="1" s="1"/>
  <c r="C96" i="81"/>
  <c r="C100" i="81" s="1"/>
  <c r="C90" i="81"/>
  <c r="C94" i="81" s="1"/>
  <c r="I88" i="81"/>
  <c r="I26" i="81" s="1"/>
  <c r="I61" i="100" s="1"/>
  <c r="I26" i="1" s="1"/>
  <c r="H88" i="81"/>
  <c r="H26" i="81" s="1"/>
  <c r="H61" i="100" s="1"/>
  <c r="H26" i="1" s="1"/>
  <c r="C80" i="81"/>
  <c r="C88" i="81" s="1"/>
  <c r="C74" i="81"/>
  <c r="C78" i="81" s="1"/>
  <c r="A68" i="81"/>
  <c r="A70" i="81" s="1"/>
  <c r="H72" i="81"/>
  <c r="H24" i="81" s="1"/>
  <c r="H59" i="100" s="1"/>
  <c r="C62" i="81"/>
  <c r="C72" i="81" s="1"/>
  <c r="A52" i="81"/>
  <c r="A50" i="81"/>
  <c r="A48" i="81"/>
  <c r="A47" i="81"/>
  <c r="A39" i="81"/>
  <c r="J38" i="81"/>
  <c r="A38" i="81"/>
  <c r="A212" i="81" l="1"/>
  <c r="A108" i="81"/>
  <c r="A176" i="81"/>
  <c r="A178" i="81" s="1"/>
  <c r="H30" i="81"/>
  <c r="H65" i="100" s="1"/>
  <c r="I72" i="81"/>
  <c r="I24" i="81" s="1"/>
  <c r="I59" i="100" s="1"/>
  <c r="H94" i="81"/>
  <c r="H27" i="81" s="1"/>
  <c r="H62" i="100" s="1"/>
  <c r="H27" i="1" s="1"/>
  <c r="I284" i="81"/>
  <c r="I34" i="81" s="1"/>
  <c r="I69" i="100" s="1"/>
  <c r="H204" i="81"/>
  <c r="H32" i="81" s="1"/>
  <c r="H67" i="100" s="1"/>
  <c r="I204" i="81"/>
  <c r="I32" i="81" s="1"/>
  <c r="I67" i="100" s="1"/>
  <c r="I198" i="81"/>
  <c r="I31" i="81" s="1"/>
  <c r="I66" i="100" s="1"/>
  <c r="I30" i="81"/>
  <c r="I65" i="100" s="1"/>
  <c r="I94" i="81"/>
  <c r="I27" i="81" s="1"/>
  <c r="I62" i="100" s="1"/>
  <c r="I27" i="1" s="1"/>
  <c r="I114" i="81"/>
  <c r="I29" i="81" s="1"/>
  <c r="I64" i="100" s="1"/>
  <c r="I29" i="1" s="1"/>
  <c r="I220" i="81"/>
  <c r="I33" i="81" s="1"/>
  <c r="I68" i="100" s="1"/>
  <c r="I78" i="81"/>
  <c r="I25" i="81" s="1"/>
  <c r="I60" i="100" s="1"/>
  <c r="I25" i="1" s="1"/>
  <c r="H220" i="81"/>
  <c r="H33" i="81" s="1"/>
  <c r="H68" i="100" s="1"/>
  <c r="H78" i="81"/>
  <c r="H25" i="81" s="1"/>
  <c r="H60" i="100" s="1"/>
  <c r="H25" i="1" s="1"/>
  <c r="H114" i="81"/>
  <c r="H29" i="81" s="1"/>
  <c r="H64" i="100" s="1"/>
  <c r="H29" i="1" s="1"/>
  <c r="H198" i="81"/>
  <c r="H31" i="81" s="1"/>
  <c r="H66" i="100" s="1"/>
  <c r="J72" i="81"/>
  <c r="J24" i="81" s="1"/>
  <c r="J59" i="100" s="1"/>
  <c r="J88" i="81"/>
  <c r="J26" i="81" s="1"/>
  <c r="J61" i="100" s="1"/>
  <c r="J26" i="1" s="1"/>
  <c r="K26" i="1" s="1"/>
  <c r="J100" i="81"/>
  <c r="J28" i="81" s="1"/>
  <c r="J63" i="100" s="1"/>
  <c r="J28" i="1" s="1"/>
  <c r="K28" i="1" s="1"/>
  <c r="A98" i="80"/>
  <c r="C52" i="80"/>
  <c r="C128" i="80" s="1"/>
  <c r="A42" i="80"/>
  <c r="A40" i="80"/>
  <c r="A11" i="80"/>
  <c r="A38" i="80" s="1"/>
  <c r="A10" i="80"/>
  <c r="A37" i="80" s="1"/>
  <c r="A29" i="80"/>
  <c r="J1" i="80"/>
  <c r="J28" i="80" s="1"/>
  <c r="A28" i="80"/>
  <c r="A110" i="81" l="1"/>
  <c r="A112" i="81" s="1"/>
  <c r="I71" i="100"/>
  <c r="A100" i="80"/>
  <c r="A102" i="80" s="1"/>
  <c r="A180" i="81"/>
  <c r="A182" i="81" s="1"/>
  <c r="A184" i="81" s="1"/>
  <c r="A186" i="81" s="1"/>
  <c r="A188" i="81" s="1"/>
  <c r="A214" i="81"/>
  <c r="A216" i="81" s="1"/>
  <c r="I24" i="80"/>
  <c r="I26" i="80" s="1"/>
  <c r="I14" i="1" s="1"/>
  <c r="J284" i="81"/>
  <c r="J34" i="81" s="1"/>
  <c r="J69" i="100" s="1"/>
  <c r="J204" i="81"/>
  <c r="J32" i="81" s="1"/>
  <c r="J67" i="100" s="1"/>
  <c r="J30" i="81"/>
  <c r="J65" i="100" s="1"/>
  <c r="H284" i="81"/>
  <c r="H34" i="81" s="1"/>
  <c r="J220" i="81"/>
  <c r="J33" i="81" s="1"/>
  <c r="J68" i="100" s="1"/>
  <c r="J198" i="81"/>
  <c r="J31" i="81" s="1"/>
  <c r="J66" i="100" s="1"/>
  <c r="I36" i="81"/>
  <c r="J78" i="81"/>
  <c r="J25" i="81" s="1"/>
  <c r="J60" i="100" s="1"/>
  <c r="J25" i="1" s="1"/>
  <c r="K25" i="1" s="1"/>
  <c r="J114" i="81"/>
  <c r="J29" i="81" s="1"/>
  <c r="J64" i="100" s="1"/>
  <c r="J29" i="1" s="1"/>
  <c r="K29" i="1" s="1"/>
  <c r="J94" i="81"/>
  <c r="J27" i="81" s="1"/>
  <c r="J62" i="100" s="1"/>
  <c r="J27" i="1" s="1"/>
  <c r="K27" i="1" s="1"/>
  <c r="H24" i="80"/>
  <c r="H26" i="80" s="1"/>
  <c r="H14" i="1" s="1"/>
  <c r="C52" i="79"/>
  <c r="C56" i="79" s="1"/>
  <c r="A42" i="79"/>
  <c r="A40" i="79"/>
  <c r="A38" i="79"/>
  <c r="A37" i="79"/>
  <c r="A29" i="79"/>
  <c r="J28" i="79"/>
  <c r="A28" i="79"/>
  <c r="J71" i="100" l="1"/>
  <c r="H36" i="81"/>
  <c r="H69" i="100"/>
  <c r="H71" i="100" s="1"/>
  <c r="A104" i="80"/>
  <c r="A218" i="81"/>
  <c r="A190" i="81"/>
  <c r="A192" i="81" s="1"/>
  <c r="J36" i="81"/>
  <c r="J24" i="80"/>
  <c r="J26" i="80" s="1"/>
  <c r="H56" i="79"/>
  <c r="I56" i="79"/>
  <c r="I24" i="79" l="1"/>
  <c r="I47" i="1"/>
  <c r="H24" i="79"/>
  <c r="H47" i="1"/>
  <c r="A106" i="80"/>
  <c r="A194" i="81"/>
  <c r="A196" i="81" s="1"/>
  <c r="I26" i="79"/>
  <c r="J56" i="79"/>
  <c r="J24" i="79" l="1"/>
  <c r="J47" i="1"/>
  <c r="K47" i="1" s="1"/>
  <c r="A108" i="80"/>
  <c r="J26" i="79"/>
  <c r="H26" i="79"/>
  <c r="A110" i="80" l="1"/>
  <c r="A254" i="78"/>
  <c r="A256" i="78" s="1"/>
  <c r="A240" i="78"/>
  <c r="A190" i="78"/>
  <c r="A150" i="78"/>
  <c r="A637" i="63"/>
  <c r="A639" i="63" l="1"/>
  <c r="A641" i="63" s="1"/>
  <c r="A242" i="78"/>
  <c r="A244" i="78" s="1"/>
  <c r="A152" i="78"/>
  <c r="A154" i="78" s="1"/>
  <c r="A192" i="78"/>
  <c r="A194" i="78" s="1"/>
  <c r="A112" i="80"/>
  <c r="A114" i="80" s="1"/>
  <c r="A116" i="80" s="1"/>
  <c r="A118" i="80" s="1"/>
  <c r="A156" i="78" l="1"/>
  <c r="A643" i="63"/>
  <c r="A645" i="63" s="1"/>
  <c r="A246" i="78"/>
  <c r="A196" i="78"/>
  <c r="A198" i="78"/>
  <c r="A200" i="78" s="1"/>
  <c r="A158" i="78"/>
  <c r="A120" i="80"/>
  <c r="A122" i="80" s="1"/>
  <c r="A124" i="80" s="1"/>
  <c r="A126" i="80" s="1"/>
  <c r="I234" i="78"/>
  <c r="I64" i="78"/>
  <c r="I140" i="78"/>
  <c r="I258" i="78"/>
  <c r="I310" i="78"/>
  <c r="I248" i="78"/>
  <c r="H310" i="78"/>
  <c r="H258" i="78"/>
  <c r="H29" i="78" s="1"/>
  <c r="H248" i="78"/>
  <c r="H234" i="78"/>
  <c r="H140" i="78"/>
  <c r="H64" i="78"/>
  <c r="A647" i="63" l="1"/>
  <c r="A649" i="63" s="1"/>
  <c r="A651" i="63" s="1"/>
  <c r="A653" i="63" s="1"/>
  <c r="A202" i="78"/>
  <c r="A204" i="78" s="1"/>
  <c r="A160" i="78"/>
  <c r="J248" i="78"/>
  <c r="J234" i="78"/>
  <c r="J64" i="78"/>
  <c r="J140" i="78"/>
  <c r="J258" i="78"/>
  <c r="J310" i="78"/>
  <c r="A206" i="78" l="1"/>
  <c r="A208" i="78" s="1"/>
  <c r="A210" i="78" s="1"/>
  <c r="A212" i="78" s="1"/>
  <c r="A214" i="78" s="1"/>
  <c r="A162" i="78"/>
  <c r="A164" i="78" s="1"/>
  <c r="A166" i="78" l="1"/>
  <c r="A216" i="78"/>
  <c r="A218" i="78" s="1"/>
  <c r="I631" i="63"/>
  <c r="I95" i="63"/>
  <c r="H655" i="63"/>
  <c r="I61" i="63"/>
  <c r="I655" i="63"/>
  <c r="H631" i="63"/>
  <c r="H95" i="63"/>
  <c r="H61" i="63"/>
  <c r="A168" i="78" l="1"/>
  <c r="A220" i="78"/>
  <c r="J95" i="63"/>
  <c r="J631" i="63"/>
  <c r="J655" i="63"/>
  <c r="J61" i="63"/>
  <c r="A222" i="78" l="1"/>
  <c r="A224" i="78" s="1"/>
  <c r="A226" i="78" s="1"/>
  <c r="A228" i="78" s="1"/>
  <c r="A230" i="78" s="1"/>
  <c r="A232" i="78" s="1"/>
  <c r="A170" i="78"/>
  <c r="A172" i="78" s="1"/>
  <c r="A174" i="78" s="1"/>
  <c r="A176" i="78" s="1"/>
  <c r="A178" i="78" s="1"/>
  <c r="A180" i="78" l="1"/>
  <c r="A182" i="78" s="1"/>
  <c r="C260" i="78" l="1"/>
  <c r="C310" i="78" s="1"/>
  <c r="C250" i="78"/>
  <c r="C258" i="78" s="1"/>
  <c r="C236" i="78"/>
  <c r="C248" i="78" s="1"/>
  <c r="C186" i="78"/>
  <c r="C234" i="78" s="1"/>
  <c r="C142" i="78"/>
  <c r="C184" i="78" s="1"/>
  <c r="C66" i="78"/>
  <c r="C140" i="78" s="1"/>
  <c r="C58" i="78"/>
  <c r="C64" i="78" s="1"/>
  <c r="A48" i="78"/>
  <c r="A46" i="78"/>
  <c r="A44" i="78"/>
  <c r="A43" i="78"/>
  <c r="A35" i="78"/>
  <c r="J34" i="78"/>
  <c r="A34" i="78"/>
  <c r="H28" i="78" l="1"/>
  <c r="H28" i="100" s="1"/>
  <c r="H34" i="1" s="1"/>
  <c r="H26" i="78"/>
  <c r="H26" i="100" s="1"/>
  <c r="H32" i="1" s="1"/>
  <c r="H25" i="78"/>
  <c r="H25" i="100" s="1"/>
  <c r="H31" i="1" s="1"/>
  <c r="H27" i="78"/>
  <c r="H27" i="100" s="1"/>
  <c r="H33" i="1" s="1"/>
  <c r="I30" i="78"/>
  <c r="I30" i="100" s="1"/>
  <c r="I36" i="1" s="1"/>
  <c r="H24" i="78"/>
  <c r="H24" i="100" s="1"/>
  <c r="H24" i="1" s="1"/>
  <c r="H30" i="1" s="1"/>
  <c r="H30" i="78"/>
  <c r="H30" i="100" s="1"/>
  <c r="H36" i="1" s="1"/>
  <c r="I24" i="78"/>
  <c r="I24" i="100" s="1"/>
  <c r="I24" i="1" s="1"/>
  <c r="I30" i="1" s="1"/>
  <c r="I27" i="78"/>
  <c r="I27" i="100" s="1"/>
  <c r="I33" i="1" s="1"/>
  <c r="I25" i="78"/>
  <c r="I25" i="100" s="1"/>
  <c r="I31" i="1" s="1"/>
  <c r="H29" i="100"/>
  <c r="H35" i="1" s="1"/>
  <c r="I29" i="78"/>
  <c r="I29" i="100" s="1"/>
  <c r="I35" i="1" s="1"/>
  <c r="I26" i="78"/>
  <c r="I26" i="100" s="1"/>
  <c r="I32" i="1" s="1"/>
  <c r="I28" i="78"/>
  <c r="I28" i="100" s="1"/>
  <c r="I34" i="1" s="1"/>
  <c r="I32" i="100" l="1"/>
  <c r="I125" i="100" s="1"/>
  <c r="H32" i="100"/>
  <c r="H125" i="100" s="1"/>
  <c r="I32" i="78"/>
  <c r="J27" i="78"/>
  <c r="J27" i="100" s="1"/>
  <c r="J33" i="1" s="1"/>
  <c r="K33" i="1" s="1"/>
  <c r="J24" i="78"/>
  <c r="J24" i="100" s="1"/>
  <c r="J24" i="1" s="1"/>
  <c r="J26" i="78"/>
  <c r="J26" i="100" s="1"/>
  <c r="J32" i="1" s="1"/>
  <c r="K32" i="1" s="1"/>
  <c r="J30" i="78"/>
  <c r="J30" i="100" s="1"/>
  <c r="J36" i="1" s="1"/>
  <c r="K36" i="1" s="1"/>
  <c r="J28" i="78"/>
  <c r="J28" i="100" s="1"/>
  <c r="J34" i="1" s="1"/>
  <c r="K34" i="1" s="1"/>
  <c r="J25" i="78"/>
  <c r="J25" i="100" s="1"/>
  <c r="J31" i="1" s="1"/>
  <c r="K31" i="1" s="1"/>
  <c r="J29" i="78"/>
  <c r="J29" i="100" s="1"/>
  <c r="J35" i="1" s="1"/>
  <c r="K35" i="1" s="1"/>
  <c r="H32" i="78"/>
  <c r="K24" i="1" l="1"/>
  <c r="J30" i="1"/>
  <c r="K30" i="1" s="1"/>
  <c r="J32" i="100"/>
  <c r="J125" i="100" s="1"/>
  <c r="J32" i="78"/>
  <c r="C633" i="63" l="1"/>
  <c r="C655" i="63" s="1"/>
  <c r="C97" i="63"/>
  <c r="C631" i="63" s="1"/>
  <c r="C63" i="63"/>
  <c r="C95" i="63" s="1"/>
  <c r="C55" i="63"/>
  <c r="C61" i="63" s="1"/>
  <c r="A45" i="63"/>
  <c r="A43" i="63"/>
  <c r="A11" i="63"/>
  <c r="A41" i="63" s="1"/>
  <c r="A10" i="63"/>
  <c r="A40" i="63" s="1"/>
  <c r="A32" i="63"/>
  <c r="J31" i="63"/>
  <c r="A31" i="63"/>
  <c r="I25" i="63" l="1"/>
  <c r="I26" i="63"/>
  <c r="I27" i="63"/>
  <c r="I24" i="63"/>
  <c r="I29" i="63" l="1"/>
  <c r="H24" i="63"/>
  <c r="J24" i="63"/>
  <c r="J26" i="63"/>
  <c r="H26" i="63"/>
  <c r="H27" i="63"/>
  <c r="J27" i="63"/>
  <c r="J25" i="63"/>
  <c r="H25" i="63"/>
  <c r="J14" i="1"/>
  <c r="K14" i="1" s="1"/>
  <c r="H29" i="63" l="1"/>
  <c r="J29" i="63"/>
  <c r="I23" i="1"/>
  <c r="I49" i="1" s="1"/>
  <c r="I82" i="1" s="1"/>
  <c r="H23" i="1" l="1"/>
  <c r="H49" i="1" s="1"/>
  <c r="H82" i="1" s="1"/>
  <c r="J23" i="1" l="1"/>
  <c r="K23" i="1" s="1"/>
  <c r="J49" i="1" l="1"/>
  <c r="J82" i="1" s="1"/>
  <c r="K49" i="1"/>
  <c r="K82" i="1" s="1"/>
  <c r="A110" i="78"/>
  <c r="A112" i="78" l="1"/>
  <c r="A114" i="78" l="1"/>
  <c r="A116" i="78" s="1"/>
  <c r="A118" i="78" s="1"/>
  <c r="A120" i="78" l="1"/>
  <c r="A122" i="78" s="1"/>
  <c r="A124" i="78" l="1"/>
  <c r="A126" i="78" s="1"/>
  <c r="A128" i="78" s="1"/>
  <c r="A130" i="78" s="1"/>
  <c r="A132" i="78" s="1"/>
  <c r="A134" i="78" s="1"/>
  <c r="A136" i="78" s="1"/>
  <c r="A138" i="78" s="1"/>
  <c r="A151" i="84"/>
  <c r="A153" i="84" s="1"/>
</calcChain>
</file>

<file path=xl/sharedStrings.xml><?xml version="1.0" encoding="utf-8"?>
<sst xmlns="http://schemas.openxmlformats.org/spreadsheetml/2006/main" count="9117" uniqueCount="3878">
  <si>
    <t>Anyag</t>
  </si>
  <si>
    <t>m2</t>
  </si>
  <si>
    <t>MUNKANEMENKÉNTI ÖSSZESÍTŐ</t>
  </si>
  <si>
    <t>KÖLTSÉGVETÉS</t>
  </si>
  <si>
    <t>db</t>
  </si>
  <si>
    <t>Díj</t>
  </si>
  <si>
    <t>Nettó összesen:</t>
  </si>
  <si>
    <t>15. Zsaluzás és állványozás</t>
  </si>
  <si>
    <t>21. Irtás, föld és sziklamunka</t>
  </si>
  <si>
    <t>23. Síkalapozás</t>
  </si>
  <si>
    <t>31. Helyszíni beton és vasbeton munka</t>
  </si>
  <si>
    <t>33. Falazás és egyéb kőművesmunkák</t>
  </si>
  <si>
    <t>36. Vakolás és rabicolás</t>
  </si>
  <si>
    <t>12. Felvonulási létesítmények, költségtérítések</t>
  </si>
  <si>
    <t>39. Szárazépítés</t>
  </si>
  <si>
    <t>43. Bádogozás</t>
  </si>
  <si>
    <t>47. Felületképzés</t>
  </si>
  <si>
    <t>48. Szigetelés</t>
  </si>
  <si>
    <t>Megjegyzések:</t>
  </si>
  <si>
    <t>91. Kert- és parképítési munkák</t>
  </si>
  <si>
    <t>Tételszám</t>
  </si>
  <si>
    <t>Tétel megnevezése</t>
  </si>
  <si>
    <t>.</t>
  </si>
  <si>
    <t>Anyag összesen</t>
  </si>
  <si>
    <t>Menny.</t>
  </si>
  <si>
    <t>Ssz.</t>
  </si>
  <si>
    <t>Díj 
összesen</t>
  </si>
  <si>
    <t>Díj egységre</t>
  </si>
  <si>
    <t>Munkanem megnevezése</t>
  </si>
  <si>
    <t>Anyag egységár</t>
  </si>
  <si>
    <t>Egys.</t>
  </si>
  <si>
    <t>SZERKEZETÉPÍTÉSI MUNKÁK</t>
  </si>
  <si>
    <t>Anyag + Díj</t>
  </si>
  <si>
    <t>A+D
összesen</t>
  </si>
  <si>
    <t>Díj összesen</t>
  </si>
  <si>
    <t>A+D összesen</t>
  </si>
  <si>
    <t>42. Burkolás</t>
  </si>
  <si>
    <t>32. Előregyártott épületszerkezeti elemek</t>
  </si>
  <si>
    <t>34. Fém és könnyű épületszerkezetek</t>
  </si>
  <si>
    <t>62. Kő- és térburkolatok</t>
  </si>
  <si>
    <t>Felvonó szerelési munkák</t>
  </si>
  <si>
    <t>FELVONÓ SZERELÉSI MUNKÁK</t>
  </si>
  <si>
    <t>ÉPÍTÉSI MUNKÁI</t>
  </si>
  <si>
    <t>EWM THEKE - ÉPÍTÉSZETI MUNKÁK</t>
  </si>
  <si>
    <t>33-001-1.1.2.3.1.2.2</t>
  </si>
  <si>
    <t>Teherhordó és kitöltő falazat készítése, égetett agyag-kerámia termékekből, nútféderes elemekből, 300 mm falvastagságban, 300x250x240 vagy 300x250x238 mm-es méretű kézi falazóblokkból, falazó, meszes cementhabarcsba vagy hőszigetelő falazóhabarcsba falazva, POROTHERM 30 N+F nútféderes kézi falazóblokk, 300x250x238 mm, hőszigetelő falazóhabarcs</t>
  </si>
  <si>
    <t>48-010-1.6.2.1</t>
  </si>
  <si>
    <t>48-010-1.3.1.1</t>
  </si>
  <si>
    <t>48-007-21.21.1</t>
  </si>
  <si>
    <t>Külső fal; Hőszigetelések épületlábazaton, ragasztva vagy megtámasztva (rögzítés a tételben), egy rétegben, extrudált polisztirolhab lemezzel, AUSTROTHERM XPS TOP P GK érdesített felületű extrudált polisztirolhab hőszigetelő lemez, 600x1250x220 mm, terepszint alatt</t>
  </si>
  <si>
    <t>K21-011-5</t>
  </si>
  <si>
    <t>Alátét vagy elválasztó réteg, átlapolással, rögzítés nélkül két rétegben, vízszintes felületen, BACHL PE építési fólia, natúr, 0,2 mm vtg.</t>
  </si>
  <si>
    <t>48-007-45.1.3</t>
  </si>
  <si>
    <t>K48-007-45</t>
  </si>
  <si>
    <t>Beton és vasbeton alaptest hőszigetelése, lemezalap vagy vasalt aljzat alatt, extrudált polisztirolhab lemezzel, AUSTROTHERM XPS TOP 30 SF extrudált polisztirolhab hőszigetelő lemez, lépcsős élkiképzéssel, 615x1265x150 mm</t>
  </si>
  <si>
    <t>Beton és vasbeton alaptest hőszigetelése, lemezalap vagy vasalt aljzat alatt, függőleges felületen, bentmaradó zsaluzatként vagy utólag elhelyezve (rögzítés a tételben), extrudált polisztirolhab lemezzel, AUSTROTHERM XPS TOP 30 SF extrudált polisztirolhab hőszigetelő lemez, lépcsős élkiképzéssel, 615x1265x150 mm</t>
  </si>
  <si>
    <t>48-014-4.4</t>
  </si>
  <si>
    <t>Üzemi-használati víz elleni, víznyomásnak nem kitett helyzetű, kerámia vagy GRES lapburkolat alatti függőleges fal- és lábazatszigetelés bevonatszigeteléssel, két rétegben, minimum 2,0 mm száraz rétegvastagságú kétkomponensű szigetelőhabarccsal, glettvassal vagy simítóval felhordva, MAPEI Mapelastic kétkomponensű, cementkötésű, kenhető vízszigetelő habarcs</t>
  </si>
  <si>
    <t>48-014-7.4</t>
  </si>
  <si>
    <t>Üzemi-használati víz elleni, víznyomásnak nem kitett helyzetű, kerámia vagy GRES lapburkolat alatti padlószigetelés bevonatszigeteléssel, két rétegben, minimum 2,0 mm száraz rétegvastagságú kétkomponensű szigetelőhabarccsal,glettvassal vagy simítóval felhordva, MAPEI Mapelastic kétkomponensű, cementkötésű, kenhető vízszigetelő habarcs</t>
  </si>
  <si>
    <t>48-014-12</t>
  </si>
  <si>
    <t>Üzemi-használati víz elleni szigetelés hajlaterősítése szigetelőhabarcs vagy műanyagbázisú bevonatszigetelésnél, egy rétegben, szigetelés rétegei közé beágyazva, minimum 8,0 cm széles rendszerkomponens hajlaterősítő-résáthidaló szalaggal, MAPEI Mapeband szövet szalag</t>
  </si>
  <si>
    <t>m</t>
  </si>
  <si>
    <t>15-012-21.2</t>
  </si>
  <si>
    <t>Homlokzati keretállványok, fém keretvázból, szintenkénti pallóterítéssel, korláttal, lábdeszkával, 0,75-1,20 m padlószélességgel, munkapadló távolság 2,50 m, 2,00 kN/m² terhelhetőséggel, állványépítés MSZ és alkalmazástechnikai kézikönyv szerint, 6,01-12,00 m munkapadló magasság között, KRAUSE Stabilo homlokzati keretállvány 0,75 m padlószélességgel</t>
  </si>
  <si>
    <t>15-012-25.1</t>
  </si>
  <si>
    <t>Védőfüggöny szerelése állványszerkezetre, műanyag hálóból</t>
  </si>
  <si>
    <t>42-011-1.1.2.1</t>
  </si>
  <si>
    <t>Fal-, pillér és oszlopburkolat hordozószerkezetének felületelőkészítése beltérben, gipszkarton alapfelületen felületelőkészítő alapozó és tapadóhíd felhordása egy rétegben, MAPEI Primer G Nagyon alacsony illékony szervesanyag kibocsátású, műgyanta bázisú diszperziós alapozó</t>
  </si>
  <si>
    <t>K42-041</t>
  </si>
  <si>
    <t>Melegburkolatok hordozószerkezetének felületelőkészítése beltérben, álpadló alapfelületen felületelőkészítő alapozó és tapadóhíd felhordása egy rétegben, MAPEI Primer G műgyanta bázisú, diszperziós alapozó</t>
  </si>
  <si>
    <t>39-041-1.1</t>
  </si>
  <si>
    <t>48-007-41.1.2.1</t>
  </si>
  <si>
    <t>Födém; Padló hőszigetelő anyag elhelyezése, vízszintes felületen, párnafák vagy álpadló tartószerkezet közé, szálas szigetelő anyaggal (üveggyapot, kőzetgyapot), ROCKWOOL Airrock ND kőzetgyapot lemez, 1000x600x100 mm</t>
  </si>
  <si>
    <t>31-031-1.3.1</t>
  </si>
  <si>
    <t>Álpadló rendszer, bontható kazettás álpadló, gipszrostlapból, 60x60 cm-es raszterben, járószint magasság: 11-15 cm, terv szerinti nyílásáttörések kialakításával, a beton aljzat pormentesítő bevonatával együtt</t>
  </si>
  <si>
    <t>42-012-1.1.1.1.1.3</t>
  </si>
  <si>
    <t>Fal-, pillér-, oszlopburkolat készítése beltérben, beton, vakolt, gipszkarton alapfelületen, vagy kenhető szigetelésre, mázas kerámiával, kötésben vagy hálósan, 3-5 mm vtg. ragasztóba rakva, 1-10 mm fugaszélességgel, 25x25 - 40x40 cm közötti lapmérettel, MAPEI Keraflex S1 cementkötésű ragasztóhabarcs, szürke, Ultracolor Plus fugázó, 30x30 cm kerámia, BBS szerint</t>
  </si>
  <si>
    <t>42-022-1.1.1.2.1.1</t>
  </si>
  <si>
    <t>Padlóburkolat készítése, beltérben, beton alapfelületen, vagy kenhető szigetelésre, gres, kőporcelán lappal, kötésben vagy hálósan, 3-5 mm vtg. ragasztóba rakva, 1-10 mm fugaszélességgel, 20x20 - 40x40 cm közötti lapmérettel, MAPEI Keraflex cementkötésű ragasztóhabarcs, szürke, Ultracolor Plus fugázó, 30x30 cm greslap, BBS szerint</t>
  </si>
  <si>
    <t>42-022-2.1.2.1.1</t>
  </si>
  <si>
    <t>Lábazatburkolat készítése, beltérben, gres, kőporcelán lappal, egyenes, egysoros kivitelben, 3-5 mm ragasztóba rakva, 1-10 mm fugaszélességgel, 10 cm magasságig, 20x20 - 40x40 cm közötti lapmérettel, MAPEI Keraflex cementkötésű ragasztóhabarcs, szürke, Ultracolor Plus fugázó, 30x30 cm greslap, BBS szerint</t>
  </si>
  <si>
    <t>42-042-22.2</t>
  </si>
  <si>
    <t>Linóleum burkolat fektetése szabványos, kiegyenlített aljzatra, lapokból ragasztva, MAPEI Ultrabond Eco 530 linóleum ragasztó, típus és méret BBS szerint</t>
  </si>
  <si>
    <t>42-042-24.6</t>
  </si>
  <si>
    <t>Szőnyegburkolatok fektetése szabványos, kiegyenlített aljzatra, modul-szőnyegből ragasztva, Mapei Ultrabond Eco Tack ragasztó, típus és méret BBS szerint</t>
  </si>
  <si>
    <t>42-042-31.3.2</t>
  </si>
  <si>
    <t>Lábazat kialakítása, linóleum burkolatból, saját anyagából PVC-profilba bújtatva, 10 cm magasságig</t>
  </si>
  <si>
    <t>42-042-31.5.3</t>
  </si>
  <si>
    <t>Lábazat kialakítása, szőnyegburkolatból, szegett, ráültetett lábazat készítése saját anyagából, 10 cm magasságig</t>
  </si>
  <si>
    <t>42-071-1</t>
  </si>
  <si>
    <t>Kiegészítő profil elhelyezése padlóburkolatok külső éleinek védelmére, szintbeli burkolatváltások esetén, alumíniumból, eloxált alumíniumból, nemesacélból vagy rézből, 2-40 mm magassági mérettel, Schlüter-SCHIENE-AE 2,5m, "L" élvédő profil H=3-6mm, elox alu</t>
  </si>
  <si>
    <t>Kiegészítő profil elhelyezése padlóburkolatok külső éleinek védelmére, szintbeli burkolatváltások esetén, alumíniumból, eloxált alumíniumból, nemesacélból vagy rézből, 2-40 mm magassági mérettel, Schlüter-SCHIENE-AE 2,5m, "L" élvédő profil H=10-12mm, elox alu</t>
  </si>
  <si>
    <t>42-071-4</t>
  </si>
  <si>
    <t>Kiegészítő profil elhelyezése falburkolatok külső sarkainak védelmére szimmetrikus, asszimmetrikus kialakítással, műanyagból, szinterezett alumíniumból, eloxált alumíniumból, fényes, matt, szálcsiszolt alumíniumból,vagy fényes és szálcsiszolt rozsdamentes acélból, 3-15 mm vastagsági mérettel, Schlüter-SCHIENE-AE 2,5m, "L" élvédő profil H=8-10mm, elox alu</t>
  </si>
  <si>
    <t>42-073-1.1</t>
  </si>
  <si>
    <t>Dilatációs és csatlakozó fuga kitöltése, szilikon alapú elasztikus tömítő anyaggal, 5 mm szélesség- és mélységben, MAPEI Mapesil AC Oldószermentes, ecetsavas, penészedésálló szilikon hézagkitöltőanyag</t>
  </si>
  <si>
    <t>47-000-1.99.1.2.1.1</t>
  </si>
  <si>
    <t>Belső festéseknél felület előkészítése, részmunkák; felület glettelése zsákos kiszerelésű anyagból (alapozóval, sarokvédelemmel), bármilyen padozatú helyiségben, vakolt felületen, 1,5 mm vastagságban tagolatlan felületen, RIGIPS RIMANO 0-3 belsőtéri glettelőgipsz</t>
  </si>
  <si>
    <t>47-000-1.99.1.4.1.1</t>
  </si>
  <si>
    <t>Belső festéseknél felület előkészítése, részmunkák; felület glettelése zsákos kiszerelésű anyagból (alapozóval, sarokvédelemmel), bármilyen padozatú helyiségben, gipszkarton felületen, Q3 minőségű glettelés (szerelési tételben Q2 minőség), 1 mm vastagságban tagolatlan felületen, RIGIPS RIMANO GLET XL finomszemcsés glettelőgipsz</t>
  </si>
  <si>
    <t>47-010-2.1.1</t>
  </si>
  <si>
    <t>Enyhén nedvszívó vagy sima falfelületek  tapadásközvetítő alapozása, vizes-diszperziós akril bázisú alapozóval, tagolatlan felületen, Rigips Rikombi Grund vizes diszperziós alapozó</t>
  </si>
  <si>
    <t>47-011-15.1.1.1</t>
  </si>
  <si>
    <t>Tisztasági festés műanyag bázisú vizes-diszperziós fehér vagy gyárilag színezett festékkel, új vagy régi lekapart, előkészített alapfelületen, egy rétegben, tagolatlan sima felületen, Héra diszperziós belső falfesték, fehér, álmennyezet felett</t>
  </si>
  <si>
    <t>47-012-7.1</t>
  </si>
  <si>
    <t>Üvegszövet bevonatrendszer készítése előkészített (lekapart, lemosott, glettelt) felületre, üvegszövet tapétával, üres helyiségben, Tassoglas üvegszövet tapéta, BBS szerint</t>
  </si>
  <si>
    <t>36-002-4</t>
  </si>
  <si>
    <t>36-003-1.2.1.2.1</t>
  </si>
  <si>
    <t>Oldalfalvakolat készítése, gépi felhordással, zsákos kiszerelésű szárazhabarcsból, sima, könnyített mész-cement vakolat, 1-1,5 cm vastagságban, Baumit MPI 25 (GV 25) Mész-cement gépi vakolat belső, anyagában besimítható, a felület portalanításával, előnedvesítésével (kerámia felületen), pozitív sarkokon élvédővel, falazott és vb. szerkezet csatlakozásánál vakolaterősítő üvegszövet hálóval (a vb. felületen beton alapozóval)</t>
  </si>
  <si>
    <t>Vékonyvakolat alapozók felhordása, kézi erővel, Sto-Putzgrund natur, töltött, pigmentált, diszperziós alapozó</t>
  </si>
  <si>
    <t>Homlokzati hőszigetelés, ragasztó tapaszba ágyazott üvegszövetháló erősítéssel, ragasztással és tárcsás dübellel rögzítve, kiegészítő profilokkal (felületképzés külön tételben), egyenes élképzésű, XPS hőszigetelő lapokkal ragasztóporból képzett ragasztóba, tagolatlan, sík, függőleges falon, AUSTROTHERM XPS TOP P GK érdesített felületű extrudált polisztirolhab hőszigetelő lemez, 600x1250x220 mm, StoTherm homlokzati hőszigetelő rendszer</t>
  </si>
  <si>
    <t>Homlokzati hőszigetelés, ragasztó tapaszba ágyazott üvegszövetháló erősítéssel, ragasztással és tárcsás dübellel rögzítve, kiegészítő profilokkal (felületképzés külön tételben), normál homlokzati kőzetgyapot hőszigetelő lapokkal, ragasztóporból képzett ragasztóba, tagolatlan, sík, függőleges falon, ROCKWOOL Frontrock Max E vakolható, inhomogén kőzetgyapot lemez, 1000x600x120 mm, StoTherm homlokzati hőszigetelő rendszer</t>
  </si>
  <si>
    <t>36-005-21.2.6.2</t>
  </si>
  <si>
    <t>Vékonyvakolatok, színvakolatok felhordása alapozott, előkészített felületre, vödrös kiszerelésű anyagból, szilikon vékonyvakolat készítése, egy rétegben, 1,5-2,5 mm-es szemcsemérettel, StoSilco R 1,5 mm dörzsölt felületű, szilikongyanta-kötésű vékonyvakolat, RAL9010 fehér</t>
  </si>
  <si>
    <t>Vékonyvakolatok, színvakolatok felhordása alapozott, előkészített felületre, vödrös kiszerelésű anyagból, szilikon vékonyvakolat készítése, egy rétegben, 1,5-2,5 mm-es szemcsemérettel, StoSilco R 1,5 mm dörzsölt felületű, szilikongyanta-kötésű vékonyvakolat, szürke</t>
  </si>
  <si>
    <t>32-002-1.1.1</t>
  </si>
  <si>
    <t>Előregyártott azonnal terhelhető nyílásáthidaló elhelyezése (válaszfal áthidalók is), tartószerkezetre, csomóponti kötés nélkül, falazat szélességű áthidaló elemekből vagy több elem egymás mellé sorolásával, a teherhordó falváll előkészítésével, kiegészítő hőszigetelés elhelyezése nélkül, 0,10 t/db tömegig, égetett agyag-kerámia köpenyes nyílásáthidaló, POROTHERM A-10 kerámia burkolatú nyílásáthidaló, 1,50 m</t>
  </si>
  <si>
    <t>Kontakt- vagy csúsztatott esztrich készítése, helyszínen kevert, cementbázisú esztrichből, C20 szilárdsági osztálynak megfelelően 6 cm vastagságban, Mapei Topcem zsugorodáskompenzált, esztrich kötőanyaggal, dilatációképzéssel</t>
  </si>
  <si>
    <t>48-007-41.1.1.1.2</t>
  </si>
  <si>
    <t>Födém; Padló hőszigetelő anyag elhelyezése, vízszintes felületen, aljzatbeton alá, úsztató rétegként, expandált polisztirolhab lemezzel, AUSTROTHERM lépéshang-szigetelő lemez, AT-L2 1000x500x20 mm, 10 mm vtg. AT-PE peremszigeteléssel</t>
  </si>
  <si>
    <t>Födém; Padló hőszigetelő anyag elhelyezése, vízszintes felületen, aljzatbeton alá, úsztató rétegként, expandált polisztirolhab lemezzel, AUSTROTHERM AT-N100 expandált polisztirolhab hőszigetelő lemez, 1000x500x30 mm, installációs vagy kiegészítő réteg</t>
  </si>
  <si>
    <t>Födém; Padló hőszigetelő anyag elhelyezése, vízszintes felületen, aljzatbeton alá, úsztató rétegként, expandált polisztirolhab lemezzel, AUSTROTHERM AT-N100 expandált polisztirolhab hőszigetelő lemez, 1000x500x60 mm, installációs vagy kiegészítő réteg</t>
  </si>
  <si>
    <t>48-007-56.1.3.1</t>
  </si>
  <si>
    <t>Alátét- és elválasztó rétegek beépítése, védőlemez-, műanyagfátyol-, fólia vagy műanyagfilc egy rétegben, átlapolással, rögzítés nélkül, padló, födém szigeteléseknél, vízszintes felületen, Baumit esztrich fólia 0,2 mm vtg. technológiai szigetelés</t>
  </si>
  <si>
    <t>39-004-1.2</t>
  </si>
  <si>
    <t>39-001-3.1.3</t>
  </si>
  <si>
    <t>CW fém vázszerkezetre szerelt válaszfal 2 x 2 rtg. normál, 12,5 mm vtg. gipszkarton borítással, hőszigeteléssel, csavarfejek és illesztések glettelve (Q2), egyszeres, CW 100-06 mm vtg. tartóvázzal, RIGIPS RB 12,5 mm normál építőlemez, ásványi szálas hőszigetelés 75 mm vtg.</t>
  </si>
  <si>
    <t>39-001-23.1.1</t>
  </si>
  <si>
    <t>CW fém vázszerkezetre szerelt válaszfal 2 x 2 rtg. impregnált, 12,5 mm vtg. gipszkarton borítással, hőszigeteléssel, csavarfejek és illesztések glettelve (Q2), egyszeres, CW 50-06 mm vtg. tartóvázzal, RIGIPS RBI 12,5 mm impregnált építőlemez, ásványi szálas hőszigetelés 50 mm vtg.</t>
  </si>
  <si>
    <t>39-001-29.1.3</t>
  </si>
  <si>
    <t>CW fém vázszerkezetre szerelt válaszfal 2 rtg. impregnált  és 2 rtg. normál, 12,5 mm vtg. gipszkarton borítással, hőszigeteléssel, csavarfejek és illesztések glettelve (Q2), egyszeres, CW 100-06 mm vtg. tartóvázzal, RIGIPS RBI 12,5 mm impregnált és RIGIPS RB 12,5 mm normál építőlemez, ásványi szálas hőszigetelés 75 mm vtg.</t>
  </si>
  <si>
    <t>39-005-6.2.2.1</t>
  </si>
  <si>
    <t>Dupla profilvázzal készülő szerkezetek, installációs fal készítése, gipszkarton hevederekkel összekapcsolva, 4 rtg. gipszkartonnal, csavarfejek és illesztések glettelve (Q2), CW 50-06 mm vtg. profilok kettőzésével, 2 rétegű kitöltő szigeteléssel, 2x2 rtg. RIGIPS RBI 12,5 mm impregnált építőlemez, ásványi szálas hőszigetelés 50 mm vtg., szerkezeti vastagság: rajz szerint</t>
  </si>
  <si>
    <t>39-001-3.1.1</t>
  </si>
  <si>
    <t>CW fém vázszerkezetre szerelt válaszfal 2 x 2 rtg. normál, 12,5 mm vtg. gipszkarton borítással, hőszigeteléssel, csavarfejek és illesztések glettelve (Q2), egyszeres, CW 50-06 mm vtg. tartóvázzal, RIGIPS RB 12,5 mm normál építőlemez, ásványi szálas hőszigetelés 50 mm vtg.</t>
  </si>
  <si>
    <t>K39-001</t>
  </si>
  <si>
    <t>Ajtónyílás kialkítása 2 mm vtg. UA100 profillal, ajtótok beállítás nélkül, Bm ≤ 5,0 m</t>
  </si>
  <si>
    <t>klt</t>
  </si>
  <si>
    <t>Erősítő borda, szaniter tartó beépítése gipszkarton válaszfalba, előtétfalba, gépészeti szerelvények rögzítéséhez, 2 mm vtg. UA50 profil, 2 db UA borda/szerelvény, Bm ≤ 5,0 m</t>
  </si>
  <si>
    <t>Erősítő borda, szaniter tartó beépítése gipszkarton válaszfalba, előtétfalba, gépészeti szerelvények rögzítéséhez, 2 mm vtg. UA100 profil, 2 db UA borda/szerelvény, Bm ≤ 5,0 m</t>
  </si>
  <si>
    <t>Falszűkítés készítése, 2x2 réteg gipszkarton borítással, hőszigeteléssel, csavarfejek és illesztések glettelve (Q2), UD 30x27 mm tartóvázzal, 2x2 rtg. RIGIPS RF 12,5 mm tűzgátló építőlemez, ásványi szálas hőszigetelés 20 mm vtg., 25 cm szélességig</t>
  </si>
  <si>
    <t>Falvég kialkítása CW50/UW50 profillal, 2 réteg gipszkarton borítással, Bm ≤ 5,0 m</t>
  </si>
  <si>
    <t>Erősített falvég, válaszfal megerősítés kialkítása 2 mm vtg. UA100 profillal, 2 réteg gipszkarton borítással, üvegfal csatlakozásnál, Bm ≤ 5,0 m</t>
  </si>
  <si>
    <t>Felár válaszfal szerkezetre, egyszeres, sűrített, (40 vagy 41,7 cm bordatávolság) kialakítására CW 50-06 mm vtg. tartóvázzal, Bm ≥ 4,0 m</t>
  </si>
  <si>
    <t>Kereszttartó beépítése gipszkarton válaszfalba vagy előtétfalba, 22 mm vtg., 300 mm széles rétegelt lemez sáv, hajlított acéllemezzel a tartószerkezethez rögzítve, bútorok, berendezések rögzítéséhez, konyhabútornál</t>
  </si>
  <si>
    <t>39-005-2.2.1</t>
  </si>
  <si>
    <t>Szabadon álló előtétfal készítése, csavarfejek és illesztések glettelve (Q2), 2 rtg. gipszkarton borítással, CW 50-06 mm vtg. tartóvázzal, 2 rtg. RIGIPS RB 12,5 mm normál építőlemez</t>
  </si>
  <si>
    <t>Szabadon álló előtétfal készítése, csavarfejek és illesztések glettelve (Q2), 2 rtg. gipszkarton borítással, CW 50-06 mm vtg. tartóvázzal, 2 rtg. RIGIPS RBI 12,5 mm impregnált építőlemez</t>
  </si>
  <si>
    <t>Ablaknyílás kialkítása 2 mm vtg. UA100 profillal, tok beállítás nélkül, belső ablakhoz, 2 réteg gipszkarton kávaborítással, 6,0 m kerület felett, Bm ≤ 5,0 m</t>
  </si>
  <si>
    <t>35-005-1.1.2</t>
  </si>
  <si>
    <t>Vízálló, műgyantával stabilizált faforgácslap (OSB) elhelyezése vágott (nútolatlan) kivitelben, vízszintes felületen, Vízálló faforgácslap (OSB), 2500x1250x22 mm méretű, szintbeállító, horganyzott acélszerelvénnyel a szerkezethez rögzítve, fallefedés</t>
  </si>
  <si>
    <t>35-005-2.1.2</t>
  </si>
  <si>
    <t>Vízálló, cementkötésű faforgácslap (Betonyp lap) elhelyezése vágott kivitelben, vízszintes vagy függőleges felületen, Betonyp cementkötésű faforgácslap 2800x1250x mm méretű, szerelt homlokzatot tartó acél vázszerkezeten (külön tételben)</t>
  </si>
  <si>
    <t>K48-007-35</t>
  </si>
  <si>
    <t>Külső fal belső oldali hőszigetelése (rögzítés a tételben),  szálas szigetelő anyaggal (üveggyapot, kőzetgyapot), ROCKWOOL Fixrock FB1 homlokzati kőzetgyapot hőszigetelő lemez, fekete üvegfátyol kasírozással, 1000x600x120 mm</t>
  </si>
  <si>
    <t>K35-006</t>
  </si>
  <si>
    <t>Ékbevágott pallóváz, Fenyő palló 50x50-100 mm, 60 cm-ként elhelyezve, horganyzott acél szerelvénnyel rögzítve, deszkázat vagy OSB burkolat fogadószerkezete, lángmentesítéssel, gomba és rovarkártevő elleni védelemmel, fallefedés</t>
  </si>
  <si>
    <t>K48-007-21</t>
  </si>
  <si>
    <t>Külső fal; homlokzati fal hő- és hangszigetelése, falazott vagy monolit vasbeton szerkezeten, vízszintes felületen (rögzítés a tételben), szálas szigetelőanyaggal (üveggyapot, kőzetgyapot), ROCKWOOL Airrock LD kőzetgyapot lemez, 1000x600x50 mm</t>
  </si>
  <si>
    <t>43-003-10.1.3.2</t>
  </si>
  <si>
    <t>K48-007-51.2</t>
  </si>
  <si>
    <t>Hőhidak hőszigetelése; utólag elhelyezve, ragasztással és tárcsás dübellel rögzítve, poliuretánhab hőszigetelő lemezzel, BACHL PIR MV poliuretán keményhab hőszigetelő lemez üvegfátyol kasírozással, 1250x625x60 mm</t>
  </si>
  <si>
    <t>36-011-6</t>
  </si>
  <si>
    <t>Üvegszövet háló elhelyezése, beágyazása, függőleges, vízszintes, ferde vagy íves felületen, Sto-Glasfasergewebe üvegszövet, StoLevell Uni ragasztótapasz, a felület simítása, glettelése, kiegészítő profilokkal</t>
  </si>
  <si>
    <t>48-007-21.1.2</t>
  </si>
  <si>
    <t>Külső fal; homlokzati fal hő- és hangszigetelése, falazott vagy monolit vasbeton szerkezeten, kávaképzés vízszintes és függőleges felületen, ragasztással és tárcsás dübellel rögzítve (vakolás külön tételben), vékonyvakolat alatti kőzetgyapot lemezzel, ROCKWOOL Frontrock S vakolható kőzetgyapot lemez, 1000x600x50 mm</t>
  </si>
  <si>
    <t>48-002-1.1.1.1.1</t>
  </si>
  <si>
    <t>Talajnedvesség elleni szigetelés; Bitumenes lemez szigetelés aljzatának kellősítése, egy rétegben, vízszintes felületen, oldószeres hideg bitumenmázzal (száraz felületen), BAUDER BURKOLIT V oldószeres bitumenmáz alapozó</t>
  </si>
  <si>
    <t>48-002-1.3.1.2</t>
  </si>
  <si>
    <t>Talajnedvesség elleni szigetelés; Padlószigetelés, egy rétegben, minimum 4,0 mm vastag elasztomerbitumenes (SBS modifikált vagy SBS/oxidált duo) lemezzel, aljzathoz foltonként vagy sávokban olvasztásos ragasztással, átlapolásoknál teljes felületű hegesztéssel fektetve, BAUDER PYE PV 200 S4 poliészterfátyol hordozórétegű, 4 mm névleges vastagságú elasztomerbitumenes (SBS modifikált) lemez, talkumszórás</t>
  </si>
  <si>
    <t>Födém; Padló hőszigetelő anyag elhelyezése, vízszintes felületen, aljzatbeton alá, úsztató rétegként, expandált polisztirolhab lemezzel, AUSTROTHERM AT-N100 expandált polisztirolhab hőszigetelő lemez, 1000x500x120 mm, 10 mm vtg. AT-PE peremszigeteléssel</t>
  </si>
  <si>
    <t>47-000-1.99.1.3.2.1</t>
  </si>
  <si>
    <t>Belső festéseknél felület előkészítése, részmunkák; felület glettelése zsákos kiszerelésű anyagból (alapozóval, sarokvédelemmel), bármilyen padozatú helyiségben, beton felületen, 4 mm vastagságban tagolatlan felületen, RIGIPS RIMANO 3-6 gipszes vékonyvakolat</t>
  </si>
  <si>
    <t>Diszperziós festés műanyag bázisú vizes-diszperziós fehér vagy gyárilag színezett festékkel, új vagy régi lekapart, előkészített alapfelületen, két rétegben, tagolatlan sima felületen, StoColor In diszperziós, univerzális matt beltéri festék, fehér, BBS szerint</t>
  </si>
  <si>
    <t>Kétvízorros falfedés, egyenesvonalú kivitelben, bevonatos alumínium lemezből, 51-100 cm kiterített szélességig, Kétvízorros fallefedés PREFALZ alumínium szalagból sima felülettel, standard színekben, 0,7 mm vtg., Ksz: 551-600 mm, kétoldali, 1 mm vtg. tüzihorganyzott acéllemez rögzítő, merevítő szegéllyel</t>
  </si>
  <si>
    <t>43-003-10.1.3.1</t>
  </si>
  <si>
    <t>Kétvízorros falfedés, egyenesvonalú kivitelben, bevonatos alumínium lemezből, 50 cm kiterített szélességig, Kétvízorros fallefedés PREFALZ alumínium szalagból sima felülettel, standard színekben, 0,7 mm vtg., Ksz: 401-450 mm, kétoldali, 1 mm vtg. tüzihorganyzott acéllemez rögzítő, merevítő szegéllyel</t>
  </si>
  <si>
    <t>42-041-2.1.1</t>
  </si>
  <si>
    <t>Aljzat kiegyenlítése ragasztott parketta, valamint rugalmas burkolat alá (nagy igénybevétel) szabványos cementresztrich és betonpadló felület előkészítése, 3 mm átlagos rétegvastagságban, MAPEI Ultraplan Eco önterülő aljzatkiegyenlítő, szürke, MAPEI Primer G műgyanta bázisú, diszperziós alapozó</t>
  </si>
  <si>
    <t>42-042-22.1</t>
  </si>
  <si>
    <t>Linóleum burkolat fektetése szabványos, kiegyenlített aljzatra, lemezből ragasztva, MAPEI Ultrabond Eco 530 linóleum ragasztó, típus és méret BBS szerint</t>
  </si>
  <si>
    <t>48-005-1.3.2.1.1</t>
  </si>
  <si>
    <t>Csapadékvíz elleni szigetelés; Egyenes rétegrendű csapadékvíz elleni szigetelés párafékező rétege, vízszintes felületen (a széleken felhajlítva), egy rétegben, minimum 0,15 mm vastag polietilén (PE) fóliával, két oldalon öntapadó ragasztószalaggal felületfolytonosítva és az aljzatra ragasztás nélkül fektetve, BAUDER Párafékező fólia 220, 0,25 mm, sd &gt; 220 m</t>
  </si>
  <si>
    <t>48-005-1.4.1.2</t>
  </si>
  <si>
    <t>48-005-1.5.1.2</t>
  </si>
  <si>
    <t>Csapadékvíz elleni szigetelés; Függőleges felületen, egy rétegben, minimum 1,0 mm vastag TPO (FPO) lemezzel,átlapolások forrólevegős hegesztésével, BAUDER THERMOFIN F18 szöveterősítéses FPO-lemez (poliolefin), 1,8 mm vtg.</t>
  </si>
  <si>
    <t>Csapadékvíz elleni szigetelés; Vízszintes felületen, egy rétegben, minimum 1,0 mm vastag TPO (FPO) lemezzel,átlapolások forrólevegős hegesztésével, BAUDER THERMOFIN F18 szöveterősítéses FPO-lemez (poliolefin), 1,8 mm vtg.</t>
  </si>
  <si>
    <t>K48-007-11.1</t>
  </si>
  <si>
    <t>Lapostető hő- és hangszigetelése; Egyenes rétegrendű nemjárható lapostetőn vagy extenzív zöldtetőn, vízszintes felületen, két rétegben, poliuretánhab hőszigetelő lemezzel, BAUDER PIR FA lapostető hőszigetelő tábla, kétoldali alumínium kasírozással, lépcsős élképzéssel, BAUDER PIR T lejtésképzéssel, 140-220 mm vtg.</t>
  </si>
  <si>
    <t>48-005-1.41.1.1</t>
  </si>
  <si>
    <t>Csapadékvíz elleni szigetelés; Alátét- és elválasztó rétegek beépítése, védőlemez-, műanyagfátyol-, fólia vagy műanyagfilc egy rétegben, átlapolással, rögzítés nélkül, vízszintes felületen, TYPAR SF37 hőkötött polipropilén geotextil, 125 g/m2</t>
  </si>
  <si>
    <t>48-005-1.66.1</t>
  </si>
  <si>
    <t>Csapadékvíz elleni szigetelés; Tetőszigetelés rétegeinek leterhelése, 5 cm mosott, osztályozott, 16/32  szemcseméretű kaviccsal, Osztályozott kavics, OK 16/32 P-TT</t>
  </si>
  <si>
    <t>m3</t>
  </si>
  <si>
    <t>48-021-1.21.1</t>
  </si>
  <si>
    <t>Szigetelések rögzítése; TPO (FPO) vízszigetelő lemezek sávszerű mechanikai rögzítése faltőben, illetve szigetelés vagy burkolat szintje felett minimum 25 cm magasságban, profilra hajtott fóliabádog szegéllyel, minimum 25 cm távolságonként beütődübelekkel, önmetsző csavarokkal vagy facsavarokkal  az aljzatszerkezethez fogatva, BAUDER T FB 14 fóliabádog FPO vízszigetelő lemezekhez, 15 cm kiterített szélességig</t>
  </si>
  <si>
    <t>PORTAÉPÜLET - ÉPÍTÉSZETI MUNKÁK</t>
  </si>
  <si>
    <t>43-002-1.2</t>
  </si>
  <si>
    <t>Függőereszcsatorna szerelése, félkörszelvényű, bármilyen kiterített szélességben, színes műanyagbevonatú horganyzott acéllemezből, LINDAB Rainline R 125 félkörszelvényű függő ereszcsatorna, horganyzott acél + Elite bevonat, standard színben, kiegészítő elemekkel (pl. csatornatartó, véglemez, sarokelem, bertolkollóelem)</t>
  </si>
  <si>
    <t>43-002-11.2</t>
  </si>
  <si>
    <t>Lefolyócső szerelése kör keresztmetszettel, bármilyen kiterített szélességgel, színes műanyagbevonatú horganyzott acéllemezből, LINDAB Rainline SRÖR 100 körszelvényű lefolyócső, horganyzott acél + Elite bevonat, standard színben, kiegészítő elemekkel (pl. lefolyócső bilincs, könyök, kifolyóelem)</t>
  </si>
  <si>
    <t>43-002-12.1.2</t>
  </si>
  <si>
    <t>Lefolyócső kiegészítő szerelvények elhelyezése, kör keresztmetszettel, bármilyen kiterített szélességgel, lábazati elem, elágazó elem, közdarab stb. színes műanyagbevonatú horganyzott acéllemezből, LINDAB Rainline BUTK 100 csatorna levezetőcső lefolyócsőhöz, horganyzott acél + Elite bevonat, standard színben</t>
  </si>
  <si>
    <t>15-016-1</t>
  </si>
  <si>
    <t>ktg.</t>
  </si>
  <si>
    <t>Guruló állvány(ok) felállítása és áthelyezése, 2,50x0,75 m-es járólappal, 2,00 kN/m² terhelhetőséggel, KRAUSE guruló állvány, 4,6 m járólapmagasságig, Ajánlattevői választás szerint</t>
  </si>
  <si>
    <t>34-002-1.1.2.5</t>
  </si>
  <si>
    <t>33-011-1.1.2.2.1.1.1</t>
  </si>
  <si>
    <t>Válaszfal építése, égetett agyag-kerámia termékekből, nútféderes elemekből, 120 mm falvastagságban, 500x238x120 mm-es méretű válaszfallapból, falazó, cementes mészhabarcsba falazva, POROTHERM 12 N+F válaszfallap, 500x238x120 mm, M 1 (Hf10-mc) falazó, cementes mészhabarcs</t>
  </si>
  <si>
    <t>32-002-2.1.1</t>
  </si>
  <si>
    <t>Előregyártott nyomottöv nélküli nyílásáthidaló elhelyezése, tartószerkezetre, falazat szélességű áthidaló elemekből vagy több elem egymás mellé sorolásával, a teherhordó falváll előkészítésével, az áthidaló elemek ideiglenes alátámasztásával, kiegészítő hőszigetelés elhelyezése nélkül, 0,07 t/db tömegig, égetett agyag-kerámia köpenyes nyílásáthidaló gerenda, POROTHERM A-12 kerámia burkolatú nyílásáthidaló, 1,00 m</t>
  </si>
  <si>
    <t>Előregyártott nyomottöv nélküli nyílásáthidaló elhelyezése, tartószerkezetre, falazat szélességű áthidaló elemekből vagy több elem egymás mellé sorolásával, a teherhordó falváll előkészítésével, az áthidaló elemek ideiglenes alátámasztásával, kiegészítő hőszigetelés elhelyezése nélkül, 0,07 t/db tömegig, égetett agyag-kerámia köpenyes nyílásáthidaló gerenda, POROTHERM A-12 kerámia burkolatú nyílásáthidaló, 1,25 m</t>
  </si>
  <si>
    <t>K34-003</t>
  </si>
  <si>
    <t>Egyhéjú falburkoló rendszerek, síklemez homlokzatburkolat, 1 mm vtg. színes műanyagbevonatú horganyzott acéllemezből, acél tartószerkezeten (statikai kiírásban), a külön tételben nem szereplő csatlakozó- és lezáró szegélyekkel együtt, védőtetőn</t>
  </si>
  <si>
    <t>43-003-1.1.2.1</t>
  </si>
  <si>
    <t>43-003-4.2.2.1</t>
  </si>
  <si>
    <t>Falszegély szerelése hullámpala és trapézlemez fedésű tetőhöz, színes műanyagbevonatú horganyzott acéllemezből, 33 cm kiterített szélességig, LINDAB Seamline FOP szegély tüzihorganyzott acél + Classic bevonat, standard színben, 0,6 mm vtg., Ksz: 201-250 mm, tömítőprofillal</t>
  </si>
  <si>
    <t>Egyhéjú tetőfedés profilos fémlemez elemekből, önfúró csavarokkal rögzítve, 10,0 m2/db táblaméretig, 30 mm hullámmagasság felett, 45-60 mm hullámmagasságú tetőprofilból, LINDAB Coverline LTP 45 trapézlemez profil tüzihorganyzott + Classic bevonat, standard színben</t>
  </si>
  <si>
    <t>48-007-11.1.2.1</t>
  </si>
  <si>
    <t>48-007-11.1.1.1</t>
  </si>
  <si>
    <t>Lapostető hő- és hangszigetelése; Egyenes rétegrendű nemjárható lapostetőn vagy extenzív zöldtetőn, függőleges felületen (rögzítés a tételben), egy rétegben, expandált polisztirolhab hőszigetelő lemezzel, AUSTROTHERM AT-N100 expandált polisztirolhab hőszigetelő lemez, 1000x500x100 mm</t>
  </si>
  <si>
    <t>31-001-2</t>
  </si>
  <si>
    <t>t</t>
  </si>
  <si>
    <t>K31-030-2</t>
  </si>
  <si>
    <t>K15-001</t>
  </si>
  <si>
    <t>Aljzat szélének zsaluzása, fa zsaluzattal, vasalt aljzat</t>
  </si>
  <si>
    <t>48-005-1.51.2.1</t>
  </si>
  <si>
    <t>Csapadékvíz elleni szigetelés; Szivárgó- szűrő- és/vagy védőrétegek beépítése, szűrőfátyollal kasírozott HDPE anyagú, kis magasságú dombornyomott lemez elhelyezése, vízszintes felületen, DÖRKEN DELTA TERRAXX különösen nagy nyomószilárdságú, geotextíliával kasírozott, ragasztósávval ellátott felületszivárgó lemez, 2,4x12,5 m, 9 mm vtg.</t>
  </si>
  <si>
    <t>Hegesztett betonacél háló szerelése aljzatbetonba, építési síkháló; 5,00 x 2,15 m; 100 x 100 mm osztással Ø 6,00 BHB55.50</t>
  </si>
  <si>
    <t>Beton aljzat készítése, betonszivattyú továbbítással és kézi bedolgozással, léccel lehúzva, kavicsbetonból, 10 cm vastagság felett, C30/37-XF3-16-F2 fagyálló kavicsbeton keverék, dilatációképzéssel, vasalt beton aljzat (vasalás külön tételben), lejtésben kialakítva</t>
  </si>
  <si>
    <t>12-004</t>
  </si>
  <si>
    <t>12-005</t>
  </si>
  <si>
    <t>12-006</t>
  </si>
  <si>
    <t>Meglévő, megmaradó, illetve már elkészült szerkezetek, szigetelések, nyílászárók, burkolatok, felületképzések megvédése, takarása (beleértve a telken belüli és közterületi burkolatokat, zöldfelületeket is)</t>
  </si>
  <si>
    <t>Munkavédelmi, biztonsági állványok, korlátok, lezárások, lehatárolások, védőtetők, stb. megépítése és elbontása</t>
  </si>
  <si>
    <t>12-011</t>
  </si>
  <si>
    <t>Mobil WC(-k) biztosítása a szükséges darabszámban, szállítással, rendszeres karbantartással</t>
  </si>
  <si>
    <t>12-012</t>
  </si>
  <si>
    <t>Felvonulási konténer(ek) telepítése és elszállítása, helyszínen tartása, Iroda- és raktárkonténer(ek), 20'-as méretben, Ajánlattevői választás szerint</t>
  </si>
  <si>
    <t>K19-010</t>
  </si>
  <si>
    <t>19-010-1.11.1</t>
  </si>
  <si>
    <t>Geodézia, épületek, szerkezetek műszeres kitűzése</t>
  </si>
  <si>
    <t>19-010-1.11.2</t>
  </si>
  <si>
    <t>Autódaru(k) kiszállási díja és üzemeltetése, Ajánlattevői választás szerint</t>
  </si>
  <si>
    <t>Ollós, vagy önjáró teleszkópos kosaras emelőberendezés(ek), Ajánlattevői választás szerint</t>
  </si>
  <si>
    <t>Építési felvonó(k) telepítése és üzemeltetése, Ajánlattevői választás szerint</t>
  </si>
  <si>
    <t>Téliesítés (technológiai többletköltségek, szerkezetek védelme, takarása, hőlégfúvók, stb.), amennyiben a kivitelezés időtartamát érinti</t>
  </si>
  <si>
    <t>Építési terület őrzése, őrkonténer biztosítása, Ajánlattevői választás szerint</t>
  </si>
  <si>
    <t>Megvalósulási tervdokumentáció elkészítése (Megrendelői elvárás szerint)</t>
  </si>
  <si>
    <t>19-090-1</t>
  </si>
  <si>
    <t>Építmények átadás előtti utolsó takarítása (pipere)</t>
  </si>
  <si>
    <t>K19-090</t>
  </si>
  <si>
    <t>Közetrület (úttest, járda) és/vagy belső út folyamatos tisztántartásának költsége</t>
  </si>
  <si>
    <t>Építés során keletkező törmelék (vágási veszteség, csomagolóanyag, stb.) konténeres elszállítása, lerakása, lerakóhelyi díjjal, az építési terület általános takarítása</t>
  </si>
  <si>
    <t>Toronydaru(k) vagy önszerelő mobil daru(k) telepítése és üzemeltetése, alapozással, Ajánlattevői választás szerint</t>
  </si>
  <si>
    <t>Kiegészítő profil elhelyezése falburkolatok külső sarkainak védelmére szimmetrikus, asszimmetrikus kialakítással, műanyagból, szinterezett alumíniumból, eloxált alumíniumból, fényes, matt, szálcsiszolt alumíniumból,vagy fényes és szálcsiszolt rozsdamentes acélból, 3-15 mm vastagsági mérettel, Schlüter-JOLLY-P 2,5m, "L" PVC élvédő prof.  H=8-10mm, fehér vagy színes</t>
  </si>
  <si>
    <t>CSARNOK - ÉPÍTÉSZETI MUNKÁK</t>
  </si>
  <si>
    <t>VERWALTUNG - ÉPÍTÉSZETI MUNKÁK</t>
  </si>
  <si>
    <t>39-001-23.1.3</t>
  </si>
  <si>
    <t>CW fém vázszerkezetre szerelt válaszfal 2 x 2 rtg. impregnált, 12,5 mm vtg. gipszkarton borítással, hőszigeteléssel, csavarfejek és illesztések glettelve (Q2), egyszeres, CW 100-06 mm vtg. tartóvázzal, RIGIPS RBI 12,5 mm impregnált építőlemez, ásványi szálas hőszigetelés 75 mm vtg.</t>
  </si>
  <si>
    <t>39-001-53.1.3</t>
  </si>
  <si>
    <t>CW fém vázszerkezetre szerelt válaszfal 2 x 2 rtg. tűzgátló, 12,5 mm vtg. gipszkarton borítással, hőszigeteléssel, csavarfejek és illesztések glettelve (Q2), egyszeres, CW 100-06 mm vtg. tartóvázzal, RIGIPS RF 12,5 mm tűzgátló építőlemez, ásványi szálas hőszigetelés 75 mm vtg., Tűzállóság: A2 EI90</t>
  </si>
  <si>
    <t>CW fém vázszerkezetre szerelt válaszfal 2 x 2 rtg. normál, 12,5 mm vtg. gipszkarton borítással, hőszigeteléssel, csavarfejek és illesztések glettelve (Q2), egyszeres, CW 100-06 mm vtg. tartóvázzal, RIGIPS RB 12,5 mm normál építőlemez, ásványi szálas hőszigetelés 75 mm vtg., Tűzállóság: A2 EI30</t>
  </si>
  <si>
    <t>Gipszkarton kötényfal, mennyezetről függesztve, 2 x 2 rtg. normál, 12,5 mm vtg. gipszkarton borítással, hőszigeteléssel, csavarfejek és illesztések glettelve (Q2), egyszeres, CW 100-06 mm vtg. / 2 mm vtg. UA100 megerősített tartóvázzal, RIGIPS RB 12,5 mm normál építőlemez, ásványi szálas hőszigetelés 75 mm vtg.</t>
  </si>
  <si>
    <t>K15-016</t>
  </si>
  <si>
    <t>Mozgatható (guruló) és egyéb könnyű munkaállványok, létra- vagy bakállványok készítése, áthelyezése, 2,0 m járólapmagasság felett, belső munkákhoz (Bm. &gt; 4,0 m)</t>
  </si>
  <si>
    <t>31-031-2.3.1</t>
  </si>
  <si>
    <t>Úsztatott vagy fűtési esztrich készítése, helyszínen kevert, cementbázisú esztrichből, C20 szilárdsági osztálynak megfelelően 6 cm vastagságban, Mapei Topcem zsugorodáskompenzált, esztrich kötőanyaggal, dilatációképzéssel</t>
  </si>
  <si>
    <t>K39-003</t>
  </si>
  <si>
    <t>Önhordó tűzgátló gipszkarton álmennyezet, 2 rtg. tűzgátló építőlemez borítással, csavarfejek és illesztések glettelve (Q2), 2x CW 100-06 mm vtg. tartóvázzal, KNAUF K219 önhordó Fireboard 2x20 mm álmennyezet, Tűzállóság: A1 EI90</t>
  </si>
  <si>
    <t>Csúszó födémcsatlakozás kialakítása, nem tűzgátló kivitelben, 2x2 rtg. gipszkarton borításnál</t>
  </si>
  <si>
    <t>Csúszó födémcsatlakozás kialakítása, tűzgátló kivitelben, TH=0,5 ó, 2x2 rtg. gipszkarton borításnál</t>
  </si>
  <si>
    <t>Csúszó csatlakozás kialakítása födémhez tűzgátló kivitelben, TH=1,5 ó, 2x2 rtg. gipszkarton borításnál</t>
  </si>
  <si>
    <t>Felár válaszfal szerkezetre, egyszeres, sűrített, (30 vagy 31,3 cm bordatávolság) kialakítására CW 50-06 mm vtg. tartóvázzal, Bm ≥ 6,0 m</t>
  </si>
  <si>
    <t>Ajtónyílás kialkítása 2 mm vtg. UA100 profillal, ajtótok beállítás nélkül, Bm ≤ 6,0 m</t>
  </si>
  <si>
    <t>Erősítő borda, szaniter tartó beépítése gipszkarton válaszfalba, előtétfalba, gépészeti szerelvények rögzítéséhez, 2 mm vtg. UA50 profil, 2 db UA borda/szerelvény, Bm ≤ 6,0 m</t>
  </si>
  <si>
    <t>Erősítő borda, szaniter tartó beépítése gipszkarton válaszfalba, előtétfalba, gépészeti szerelvények rögzítéséhez, 2 mm vtg. UA100 profil, 2 db UA borda/szerelvény, Bm ≤ 6,0 m</t>
  </si>
  <si>
    <t>Falvég kialkítása CW50/UW50 profillal, 2 réteg gipszkarton borítással, Bm ≤ 6,0 m</t>
  </si>
  <si>
    <t>Falvég kialkítása CW100/UW100 profillal, 2 réteg gipszkarton borítással, Bm ≤ 6,0 m</t>
  </si>
  <si>
    <t>Erősített falvég, válaszfal megerősítés kialkítása 2 mm vtg. UA100 profillal, 2 réteg gipszkarton borítással, üvegfal csatlakozásnál, Bm ≤ 6,0 m</t>
  </si>
  <si>
    <t>Merevítés födémig fel nem záró falszerkezet esetén, vízszintes átkötés beépítése gipszkarton válaszfalba, UA50+UW50 profil</t>
  </si>
  <si>
    <t>Merevítés födémig fel nem záró falszerkezet esetén, méretezett távolságonként elhelyezett 2 mm vtg. UA50 tartóváz és UA50+UW50 profil vízszintes átkötés beépítése gipszkarton válaszfalba, Bm ≤ 6,0 m (fal fm-ben megadva), étkező fala</t>
  </si>
  <si>
    <t>Álmennyezeti síkváltás, függőleges borítás, fém vázszerkezetre, csavarfejek és illesztések glettelve (Q2 minőségben), nem látszó bordázattal, 40 cm bordatávolsággal (CD60/27), 1 rtg. normál 12,5 mm vtg. gipszkarton borítással, RIGIPS RB 12,5 mm normál építőlemez</t>
  </si>
  <si>
    <t>39-005-1</t>
  </si>
  <si>
    <t>Szárazvakolat készítése, gipszkartonlapból, maximális magasság 3,0 m, illesztések glettelve (Q2), RIGIPS RB 12,5 mm normál építőlemez, Rifix ragasztóval</t>
  </si>
  <si>
    <t>48-014-16</t>
  </si>
  <si>
    <t>Üzemi-használati víz elleni szigetelés, padlóösszefolyó beépítése, Mapeband szigetelőgallér, mandzsetta elem</t>
  </si>
  <si>
    <t>Ajtónyílás kialkítása 2 mm vtg. UA50 profillal, ajtótok beállítás nélkül, Bm ≤ 6,0 m</t>
  </si>
  <si>
    <t>Ajtónyílás kialkítása 2 mm vtg. UA50 profillal, ajtótok beállítás nélkül, Bm ≤ 5,0 m</t>
  </si>
  <si>
    <t>K42-042-50</t>
  </si>
  <si>
    <t>48-005-1.1.1.2.1</t>
  </si>
  <si>
    <t>Csapadékvíz elleni szigetelés; Bitumenes lemez szigetelés aljzatának kellősítése, egy rétegben, függőleges felületen, oldószeres hideg bitumenmázzal (száraz felületen), BAUDER BURKOLIT V oldószeres bitumenmáz</t>
  </si>
  <si>
    <t>K48-005-1.6</t>
  </si>
  <si>
    <t>Csapadékvíz elleni szigetelés; Alsó réteg szigetelés készítése, egy réteg bitumenes lemezzel, vízszintes felületen, minimum 3,0 mm vastag elasztomerbitumenes (SBS modifikált vagy SBS/oxidált duo) lemezzel, hőszigetelésen, átlapolásoknál teljes felületű hegesztéssel fektetve, BAUDER PYE PV 200 S4 poliészterfátyol hordozórétegű, 4 mm névleges vastagságú elasztomerbitumenes (SBS modifikált) lemez, talkumszórás</t>
  </si>
  <si>
    <t>48-005-1.6.2.2.2</t>
  </si>
  <si>
    <t>Csapadékvíz elleni szigetelés; Alsó réteg szigetelés készítése, egy réteg bitumenes lemezzel, függőleges felületen (épületlábazaton vagy attikafalon), minimum 3,0 mm vastag elasztomerbitumenes (SBS modifikált vagy SBS/oxidált duo) lemezzel, aljzathoz teljes felületű olvasztásos ragasztással, átlapolásoknál teljes felületű hegesztéssel fektetve, BAUDER PYE PV 200 S4 poliészterfátyol hordozórétegű, 4 mm névleges vastagságú elasztomerbitumenes (SBS modifikált) lemez, talkumszórás</t>
  </si>
  <si>
    <t>48-005-1.7.1.2.4.1.1</t>
  </si>
  <si>
    <t>Csapadékvíz elleni szigetelés; Felső réteg szigetelés készítése, egy réteg bitumenes lemezzel, vízszintes felületen, nehéz felületvédelemmel ellátott tetőkön, zöldtetőkön, gyökérálló bitumenes lemezzel, minimum 4,0 mm vastag elasztomerbitumenes (SBS modifikált) lemezzel, alsó réteghez teljes felületű hegesztéssel fektetve, BAUDER PLANT E 5 gyökérálló elasztomerbitumen, zöld pala FLL (német) minősítéssel</t>
  </si>
  <si>
    <t>48-005-1.7.2.4.1.1</t>
  </si>
  <si>
    <t>Csapadékvíz elleni szigetelés; Felső réteg szigetelés készítése, egy réteg bitumenes lemezzel, függőleges felületen (épületlábazaton vagy attikafalon), zöldtetőkön, gyökérálló bitumenes lemezzel, minimum 4,0 mm vastag elasztomerbitumenes (SBS modifikált) lemezzel, alsó réteghez teljes felületű hegesztéssel fektetve, BAUDER PLANT E 5 gyökérálló elasztomerbitumen, zöld pala FLL (német) minősítéssel</t>
  </si>
  <si>
    <t>48-005-1.61.1</t>
  </si>
  <si>
    <t>Csapadékvíz elleni szigetelés; Vízmegtartó- és/vagy szivárgó rétegek beépítése zöldtető csapadékvíz elleni szigetelésénél, vízmegtartó- és szivárgó rétegként  minimum 20,0 mm vastag perforált  HDPE vagy PS dombornyomott lemez elhelyezése, vízszintes felületen, DÖRKEN DELTA-MS 20 dombornyomott lemez, 2x20 m</t>
  </si>
  <si>
    <t>Csapadékvíz elleni szigetelés; Alátét- és elválasztó rétegek beépítése, védőlemez-, műanyagfátyol-, fólia vagy műanyagfilc egy rétegben, átlapolással, rögzítés nélkül, vízszintes felületen, TYPAR SF40 hőkötött polipropilén geotextil, 136 g/m2</t>
  </si>
  <si>
    <t>48-005-1.41.1.2</t>
  </si>
  <si>
    <t>Csapadékvíz elleni szigetelés; Alátét- és elválasztó rétegek beépítése, védőlemez-, műanyagfátyol-, fólia vagy műanyagfilc egy rétegben, átlapolással, rögzítés nélkül, függőleges felületen, TYPAR SF40 hőkötött polipropilén geotextil, 136 g/m2</t>
  </si>
  <si>
    <t>48-005-1.51.6.1</t>
  </si>
  <si>
    <t>Csapadékvíz elleni szigetelés; Szivárgó- szűrő- és/vagy védőrétegek beépítése, ágyazó- és szivárgó réteg készítése, ömlesztett anyaggal, bazaltzúzalék 4/8 mm</t>
  </si>
  <si>
    <t>48-005-1.61.6</t>
  </si>
  <si>
    <t xml:space="preserve">Csapadékvíz elleni szigetelés; Vízmegtartó- és/vagy szivárgó rétegek beépítése zöldtető csapadékvíz elleni szigetelésénél, ömlesztett anyagú szivárgó- és vízmegtartó réteggel, vízszintes felületen, Liapor ömlesztett duzzasztott agyagkavics </t>
  </si>
  <si>
    <t>48-005-1.65.1</t>
  </si>
  <si>
    <t>Csapadékvíz elleni szigetelés; Tisztasági sáv kialakítása és termőréteg elválasztás zöldtetőnél, min. 30 cm kavicssáv készítése  falak és tetőfelépítmények mellett, összefolyók körül, termőréteggel egyező vastagságban, mosott osztályozott, 16/32 szemcseméretű kaviccsal, Osztályozott kavics, OK 16/32 P-TT</t>
  </si>
  <si>
    <t>48-005-1.65.2</t>
  </si>
  <si>
    <t>Csapadékvíz elleni szigetelés; Tisztasági sáv kialakítása és termőréteg elválasztás zöldtetőnél, kavicsszegély elhelyezése alumíniumból, nemesacélból vagy műanyagból, kiegészítő elemekkel, DIADEM KLS-AL-8/12-TK hosszában állítható, teleszkópos alumínium kavicsszegély, kiegészítő elemekkel</t>
  </si>
  <si>
    <t>48-005-1.71.1</t>
  </si>
  <si>
    <t>Csapadékvíz elleni szigetelés; Egytagú tető- és teraszösszefolyó vagy oldalkifolyó beépítése, csapadékvíz elleni szigeteléshez vízhatlanul csatlakoztatva, termoplasztikus műanyag tető- vagy teraszösszefolyó, bitumenes lemez vagy EPDM szigetelésű tetőben (szükség esetén fűtőkábel elhelyezése külön tételben), pl. HL62H/1, Lapostető lefolyó, függőleges, hőszigetelt házzal, gyárilag felhegesztett bitumengallérral, lombfogó kosárral - DN110, a födémáttörés kiegészítő hőszigetelésével, PUR hab kitöltésével és horganyzott acéllemez takarógalléros lezárásával együtt, az összefolyó a gépészeti kiírásban költségelendő</t>
  </si>
  <si>
    <t>Teraszburkolat készítése, 21 mm vtg. WPC teraszburkolattal, 40 mm vtg. alátétprofilra (párnafára) fektetve, a rendszerhez tartozó rögzítőelemekkel és rozsdamentes csavarokkal rögzítve, a szélek oldaltakaró elemmel lezárva, bazaltzúzalék ágyazaton (külön tételben)</t>
  </si>
  <si>
    <t>48-005-1.84.1</t>
  </si>
  <si>
    <t>Csapadékvíz elleni szigetelés; Tetőösszefolyó vagy oldalkifolyó feletti, fix vagy állítható beépítési magasságú, kontrollakna és kiegészítő elemei, fém kontrollakna elhelyezése, gumiőrlemény lemez védőreteggel, ACO DRAIN ProfiLine kontrollakna horganyzott acél ráccsal, nm: 400x400 mm, WPC burkolattal</t>
  </si>
  <si>
    <t>33-001-1.3.1.2.1.1</t>
  </si>
  <si>
    <t>Teherhordó és kitöltő falazat készítése, beton, könnyűbeton falazóblokk vagy zsaluzóelem termékekből, 150 mm falvastagságban, 150x500x230 mm-es méretű beton zsaluzóelemből, kitöltő betonnal, betonacél beépítéssel, Leier ZS 15-ös zsaluzóelem, 150/500/230 mm, C20/25-XC1-16-F2 kavicsbeton keverék, B500B (B60.50) 8 mm átmérőjű betonacél</t>
  </si>
  <si>
    <t>48-005-1.84.2</t>
  </si>
  <si>
    <t>Csapadékvíz elleni szigetelés; Tetőösszefolyó vagy oldalkifolyó feletti, fix vagy állítható beépítési magasságú, kontrollakna és kiegészítő elemei, műanyag kontrollakna vagy magasító elem elhelyezése, intenzív zöldtetőnél, DIADEM KSR-55 intenzív kontrollakna D40x55 cm, UV-álló, PP alapanyagból, zárható fedlappal, 4 db D=52 mm dréncsatlakozóval</t>
  </si>
  <si>
    <t>48-007-11.21.1</t>
  </si>
  <si>
    <t>Lapostető hő- és hangszigetelése; Egyhéjú, fordított rétegrendű nemjárható lapostető, terasztető és extenzív zöldtető hőszigetelése, függőleges felületen (rögzítés a tételben), extrudált polisztirolhab lemezzel, AUSTROTHERM XPS TOP 30 SF extrudált polisztirolhab lemez, lépcsős élképzéssel, 615x1265x50 mm</t>
  </si>
  <si>
    <t>Lapostető hő- és hangszigetelése; Egyhéjú, fordított rétegrendű nemjárható lapostető, terasztető és extenzív zöldtető hőszigetelése, függőleges felületen (rögzítés a tételben), extrudált polisztirolhab lemezzel, AUSTROTHERM XPS TOP 30 SF extrudált polisztirolhab lemez, lépcsős élképzéssel, 615x1265x150 mm</t>
  </si>
  <si>
    <t>Lapostető hő- és hangszigetelése; Egyhéjú, fordított rétegrendű nemjárható lapostető, terasztető és extenzív zöldtető hőszigetelése, függőleges felületen (rögzítés a tételben), extrudált polisztirolhab lemezzel, AUSTROTHERM XPS TOP P GK érdesített felületű extrudált polisztirolhab hőszigetelő lemez, 600x1250x100 mm (részben színezve, vékonyvakolat külön tételben)</t>
  </si>
  <si>
    <t>Lapostető hő- és hangszigetelése; Egyhéjú, fordított rétegrendű nemjárható lapostető, terasztető és extenzív zöldtető hőszigetelése, függőleges felületen (rögzítés a tételben), extrudált polisztirolhab lemezzel, AUSTROTHERM XPS TOP P GK érdesített felületű extrudált polisztirolhab hőszigetelő lemez, 600x1250x80 mm (részben színezve, vékonyvakolat külön tételben)</t>
  </si>
  <si>
    <t>48-010-1.1.2.1</t>
  </si>
  <si>
    <t>Homlokzati hőszigetelés, ragasztó tapaszba ágyazott üvegszövetháló erősítéssel, ragasztással és tárcsás dübellel rögzítve, kiegészítő profilokkal (felületképzés külön tételben), egyenes élképzésű, normál homlokzati EPS hőszigetelő lapokkal, ragasztóporból képzett ragasztóba, tagolatlan, sík, függőleges falon, AUSTROTHERM AT-H80 homlokzati hőszigetelő lemez, 1000x500x80 mm, StoTherm homlokzati hőszigetelő rendszer</t>
  </si>
  <si>
    <t>48-021-1.3.4</t>
  </si>
  <si>
    <t>Szigetelések rögzítése; Vízszigetelő lemezek sávszerű mechanikai rögzítése szigetelés vagy burkolat szintje felett minimum 25 cm magasságban, profilra hajtott horganyzott acél rögzítő szegéllyel, maximum 25 cm távolságonként beütődübelekkel, önmetsző csavarokkal vagy facsavarokkal az aljzatszerkezethez fogatva, a felső él mentén PUR kitt tömítéssel</t>
  </si>
  <si>
    <t>K42-031-1.5</t>
  </si>
  <si>
    <t>Műkőburkolatok; előregyártott műkő fedkőburkolat, kétoldali vízorral, ragasztva és mechanikai rögzítéssel, horganyzott acél tartószerkezettel, 4-6 cm vastagságban, szélesség: 36-40 cm között, matt csiszolt, tömített</t>
  </si>
  <si>
    <t>Lapostető hő- és hangszigetelése; Egyenes rétegrendű nemjárható lapostetőn vagy extenzív zöldtetőn, vízszintes felületen, két rétegben, expandált polisztirolhab hőszigetelő lemezzel, AUSTROTHERM AT-N100 expandált polisztirolhab hőszigetelő lemez, AUSTROTHERM AT-LK lejtésképzéssel, 1000x500x230-340 mm</t>
  </si>
  <si>
    <t>Lapostető hő- és hangszigetelése; Egyenes rétegrendű nemjárható lapostetőn vagy extenzív zöldtetőn, vízszintes felületen, két rétegben, expandált polisztirolhab hőszigetelő lemezzel, AUSTROTHERM AT-N200 expandált polisztirolhab hőszigetelő lemez, AUSTROTHERM AT-LK lejtésképzéssel, 1000x500x230-340 mm</t>
  </si>
  <si>
    <t>Oldalfalvakolat készítése, gépi felhordással, zsákos kiszerelésű szárazhabarcsból, sima, könnyített mész-cement vakolat, 1-1,5 cm vastagságban, Baumit MPI 25 (GV 25) Mész-cement gépi vakolat belső, anyagában besimítható, tapadóhíd Baumit Előfröcskölő gúzolóanyaggal, pozitív sarkokon élvédővel, falazott és vb. szerkezet csatlakozásánál vakolaterősítő üvegszövet hálóval (a vb. felületen beton alapozóval)</t>
  </si>
  <si>
    <t>Egyéb</t>
  </si>
  <si>
    <t>Porta</t>
  </si>
  <si>
    <t>Csapadékvíz elleni szigetelés; Alátét- és elválasztó rétegek beépítése, védőlemez-, műanyagfátyol-, fólia vagy műanyagfilc egy rétegben, átlapolással, rögzítés nélkül, vízszintes felületen, BAUDER üvegfátyol GV 120 elválasztó-alátét filc</t>
  </si>
  <si>
    <t>Csapadékvíz elleni szigetelés; Alátét- és elválasztó rétegek beépítése, védőlemez-, műanyagfátyol-, fólia vagy műanyagfilc egy rétegben, átlapolással, rögzítés nélkül, függőleges felületen, BAUDER üvegfátyol GV 120 elválasztó-alátét filc</t>
  </si>
  <si>
    <t>Lapostető hő- és hangszigetelése; Egyenes rétegrendű nemjárható lapostetőn vagy extenzív zöldtetőn, vízszintes felületen, két rétegben, expandált polisztirolhab hőszigetelő lemezzel, AUSTROTHERM AT-N100 expandált polisztirolhab hőszigetelő lemez, AUSTROTHERM AT-LK lejtésképzéssel, 1000x500x230-310 mm</t>
  </si>
  <si>
    <t>91-001-1.5.1</t>
  </si>
  <si>
    <t>Talajelőkészítés növénytelepítéshez, intenzív zöldtető ültető közegének készítése, laza szerkezetű, jó vízáteresztő talajkeverékből, kézi erővel, DIADEM SIM könnyű talajkeverék intenzív zöldtetőkhöz big-bag szsákokban, 1400 kg/m3</t>
  </si>
  <si>
    <t>43-003-8.3.1</t>
  </si>
  <si>
    <t>Párkányfedés bevonatos alumínium lemezből, 50 cm kiterített szélességig, Ablakpárkány PREFALZ alumínium szalagból sima felülettel, standard színekben, 0,7 mm vtg., Ksz: 301-350 mm, 1 mm vtg. tüzihorganyzott rögzítő, merevítő szegéllyel, belső udvari mellvédeken</t>
  </si>
  <si>
    <t>Külső fal; homlokzati fal hő- és hangszigetelése, falazott vagy monolit vasbeton szerkezeten, vízszintes felületen (rögzítés a tételben), extrudált polisztirolhab lemezzel, AUSTROTHERM XPS TOP 30 SF extrudált polisztirolhab hőszigetelő lemez, lépcsős élkiképzéssel, 615x1265x50 mm</t>
  </si>
  <si>
    <t>K62-003</t>
  </si>
  <si>
    <t>Murva burkolat készítése, osztályozott kerti murva, 5 cm vastagságban</t>
  </si>
  <si>
    <t>Gyöngykavics burkolat készítése, gereblyézett, fehér gyöngykavics, 5 cm vastagságban</t>
  </si>
  <si>
    <t>42-042-25.1.1</t>
  </si>
  <si>
    <t>Vezetőképes, antisztatikus és antibakteriális burkolatok fektetése kiegyenlített aljzatra, antisztatikus PVC-burkolat ragasztva, MAPEI Ultrabond Eco 380 diszperziós ragasztó, típus és méret burkolási terv szerint</t>
  </si>
  <si>
    <t>42-042-31.1.2</t>
  </si>
  <si>
    <t>Lábazat kialakítása, PVC-burkolatból, saját anyagából felhajtva, PVC-profilba bújtatva, 10 cm magasságig, antisztatikus PVC</t>
  </si>
  <si>
    <t>Erősítő borda beépítése gipszkarton válaszfalba, előtétfalba, falra szerelt TV rögzítéséhez, 2 mm vtg. UA50 profil, Bm ≤ 4,0 m</t>
  </si>
  <si>
    <t>klt.</t>
  </si>
  <si>
    <t>Ajtónyílás kialkítása 2 mm vtg. UA50 profillal, ajtótok beállítás nélkül, Bm ≤ 4,0 m</t>
  </si>
  <si>
    <t>Erősítő borda, szaniter tartó beépítése gipszkarton válaszfalba, előtétfalba, gépészeti szerelvények rögzítéséhez, 2 mm vtg. UA50 profil, 2 db UA borda/szerelvény, Bm ≤ 4,0 m</t>
  </si>
  <si>
    <t>Erősítő borda, szaniter tartó beépítése gipszkarton válaszfalba, előtétfalba, gépészeti szerelvények rögzítéséhez, 2 mm vtg. UA100 profil, 2 db UA borda/szerelvény, Bm ≤ 4,0 m</t>
  </si>
  <si>
    <t>Álpadló rendszer, bontható kazettás álpadló, gipszrostlapból, 60x60 cm-es raszterben, járószint magasság: 46-50 cm, terv szerinti nyílásáttörések kialakításával, a beton aljzat pormentesítő bevonatával együtt</t>
  </si>
  <si>
    <t>Falvég kialkítása CW100/UW100 profillal, 2 réteg gipszkarton borítással, Bm ≤ 4,0 m</t>
  </si>
  <si>
    <t>Diszperziós festés műanyag bázisú vizes-diszperziós fehér vagy gyárilag színezett festékkel, új vagy régi lekapart, előkészített alapfelületen, két rétegben, tagolatlan sima felületen, Héra diszperziós belső falfesték, fehér, BBS  szerint</t>
  </si>
  <si>
    <t>Ablaknyílás kialkítása CW100/UW100 profillal, tok beállítás nélkül, belső ablakhoz, 2 réteg gipszkarton kávaborítással, 6,0 m kerületig, Bm ≤ 4,0 m</t>
  </si>
  <si>
    <t>42-051-3.1.1</t>
  </si>
  <si>
    <t>Ipari padlóburkolat rendszer készítése, többrétegű oldószermentes epoxi padlóbevonat, 3 mm vastagságig, pl. MAPEI Mapefloor System többrétegű, oldószermentes, diszperziós epoxi rendszer, matt, páraáteresztő, csúszásmentes ipari padlóbevonat</t>
  </si>
  <si>
    <t>K42-051-3</t>
  </si>
  <si>
    <t>Ipari padlóburkolathoz lábazat készítése, 10 cm magasságig, hézagtömítéssel, oldószermentes epoxi bevonattal</t>
  </si>
  <si>
    <t>Ablaknyílás kialkítása 2 mm vtg. UA100 profillal, tok beállítás nélkül, belső ablakhoz, 2 réteg gipszkarton kávaborítással, 6,0 m kerület felett, Bm ≤ 4,0 m</t>
  </si>
  <si>
    <t>Belső festéseknél felület előkészítése, részmunkák; felület glettelése zsákos kiszerelésű anyagból (alapozóval, sarokvédelemmel), bármilyen padozatú helyiségben, gipszkarton felületen, Q3 minőségű glettelés (szerelési tételben Q2 minőség), 1 mm vastagságban tagolatlan felületen, RIGIPS RIMANO GLET XL finomszemcsés glettelőgipsz (belső felületek)</t>
  </si>
  <si>
    <t>48-005-1.8.1.2</t>
  </si>
  <si>
    <t>Csapadékvíz elleni szigetelés; Tetőfelépítmények (kémény, felülvilágító, stb.) szegélyezése, egy réteg, minimum 1,2 mm vastag TPO (FPO) lemezzel, átlapolások forrólevegős hegesztésével, BAUDER THERMOFIN F18 szöveterősítéses FPO-lemez (poliolefin), 1,8 mm vtg.</t>
  </si>
  <si>
    <t>48-007-11.1.1.5</t>
  </si>
  <si>
    <t>Lapostető hő- és hangszigetelése; Egyenes rétegrendű nemjárható lapostetőn vagy extenzív zöldtetőn, vízszintes felületen, egy rétegben, poliuretánhab hőszigetelő lemezzel, BAUDER PIR FA lapostető hőszigetelő tábla, kétoldali alumínium kasírozással, lépcsős élképzéssel, 2400x1200x140 mm</t>
  </si>
  <si>
    <t>48-007-11.1.1.3</t>
  </si>
  <si>
    <t>Lapostető hő- és hangszigetelése; Egyenes rétegrendű nemjárható lapostetőn vagy extenzív zöldtetőn, vízszintes felületen, egy rétegben, lépésálló kőzetgyapot lemezzel, ROCKWOOL Dachrock lépésálló kőzetgyapot lemez, 2000x1200x80 mm</t>
  </si>
  <si>
    <t>Lapostető hő- és hangszigetelése; Egyenes rétegrendű nemjárható lapostetőn vagy extenzív zöldtetőn, vízszintes felületen, egy rétegben, lépésálló kőzetgyapot lemezzel, ROCKWOOL Monrock Max E inhomogén (kétrétegű) kőzetgyapot lemez, 2000x1200x150 mm</t>
  </si>
  <si>
    <t>Látszóbordás függesztett álmennyezet szerelése, L falszegéllyel, 24 mm talpszélességű fő és kereszt tartószerkezettel, 60x60-62,5x62,5 cm-es raszterben, típus és méret álmennyezeti terv, BBS szerint, általános</t>
  </si>
  <si>
    <t>Látszóbordás függesztett álmennyezet szerelése, L falszegéllyel, 24 mm talpszélességű fő és kereszt tartószerkezettel, 60x60-62,5x62,5 cm-es raszterben, típus és méret álmennyezeti terv, BBS szerint, vizes helyiség</t>
  </si>
  <si>
    <t>Látszóbordás függesztett álmennyezet szerelése, L falszegéllyel, 24 mm talpszélességű fő és kereszt tartószerkezettel, 60x60-62,5x62,5 cm-es raszterben, típus és méret álmennyezeti terv, BBS szerint, iroda</t>
  </si>
  <si>
    <t>42-042-21.1.2</t>
  </si>
  <si>
    <t>Gumiburkolat fektetése szabványos, kiegyenlített aljzatra, gumilemezből (tekercsben), 4 mm-nél nem vastagabb lemezből ragasztva, MAPEI Ultrabond Eco 380 diszperziós ragasztó, típus és méret BBS szerint</t>
  </si>
  <si>
    <t>42-042-31.2.2</t>
  </si>
  <si>
    <t>Lábazat kialakítása, gumiburkolatból, saját anyagából felhajtva, PVC-profilba bújtatva, 10 cm magasságig</t>
  </si>
  <si>
    <t>Szigetelések rögzítése; TPO (FPO) vízszigetelő lemezek sávszerű mechanikai rögzítése faltőben, illetve szigetelés vagy burkolat szintje felett minimum 25 cm magasságban, profilra hajtott fóliabádog szegéllyel, minimum 25 cm távolságonként beütődübelekkel, önmetsző csavarokkal vagy facsavarokkal  az aljzatszerkezethez fogatva, BAUDER T FB 14 fóliabádog FPO vízszigetelő lemezekhez, 15 cm kiterített szélességig, a felső él mentén PUR kitt tömítéssel</t>
  </si>
  <si>
    <t>48-021-1.2.1.1</t>
  </si>
  <si>
    <t>48-007-11.11.2</t>
  </si>
  <si>
    <t>48-007-11.12.2</t>
  </si>
  <si>
    <t>Lapostető hő- és hangszigetelése; Egyenes rétegrendű lapostetők lejtésképzése, kőzetgyapot lejtésképző rendszerrel, pontralejtő elemek, ROCKWOOL Rockfall pontralejtő elemek, 0-30 mm vtg.-ban, 1-2%-os lejtésképzéshez</t>
  </si>
  <si>
    <t>Lapostető hő- és hangszigetelése; Egyenes rétegrendű lapostetők lejtésképzése, poliuretánhab hőszigetelő lemezzel, BAUDER PIR T  lejtésképző hőszigetelő lemez, 0-30 mm vtg.-ban, 1-2%-os lejtésképzéshez</t>
  </si>
  <si>
    <t>Lapostető hő- és hangszigetelése; Egyenes rétegrendű lapostetők lejtésképzése, poliuretánhab hőszigetelő lemezzel, BAUDER PIR T  lejtésképző hőszigetelő lemez, 0-100 mm vtg.-ban, 1-2%-os lejtésképzéshez</t>
  </si>
  <si>
    <t>48-005-1.71.3</t>
  </si>
  <si>
    <t>Csapadékvíz elleni szigetelés; Egytagú tető- és teraszösszefolyó vagy oldalkifolyó beépítése, csapadékvíz elleni szigeteléshez vízhatlanul csatlakoztatva, poliolefin anyagú tető- vagy teraszösszefolyó, pl. GEBERIT Pluvia vákuumos tetőlefolyó DN56 FPO gallérral, a tetőáttörés horganyzott acéllemez takarógalléros lezárásával együtt, az összefolyó a gépészeti kiírásban költségelendő</t>
  </si>
  <si>
    <t>48-005-1.23.1</t>
  </si>
  <si>
    <t>Csapadékvíz elleni szigetelés; Csőátvezetés kialakítása előregyártott EPDM, PVC vagy FPO profillal, bitumenes lemez, PVC, TPO vagy EPDM  szigeteléshez csatlakoztatva, a csőhöz a profil  felső széle mentén szorítóbilinccsel csatlakoztatva, EUROSZIG ITALPROFILI Art 139 talp, csőátvezető d20-50 PVC, villámvédelmi átvezetés, szakági terv szerint</t>
  </si>
  <si>
    <t>Csapadékvíz elleni szigetelés; kavicsszegély elhelyezése tűzterjedeséi gátnál, kétoldali horganyzott, perforált acél "L" profil, 80 cm-enként laposacéllal összekötve</t>
  </si>
  <si>
    <t>Csapadékvíz elleni szigetelés; Tetőszigetelés rétegeinek leterhelése, 5 cm mosott, osztályozott, 16/32  szemcseméretű kaviccsal, Osztályozott kavics, OK 16/32 P-TT, tűzvédelmi sáv</t>
  </si>
  <si>
    <t>43-003-10.1.2.2</t>
  </si>
  <si>
    <t>34-003-21.1</t>
  </si>
  <si>
    <t>42-041-5.1.1</t>
  </si>
  <si>
    <t>Betonlépcső felületének kiegyenlítése, betonaljzat finom simítása, 3 mm vastagságban, vízszintes felületen, lépcsőn, MAPEI Planitop Fast 330 cementkötésű kiegyenlítő habarcs, szürke, MAPEI Primer G műgyanta bázisú, diszperziós alapozó</t>
  </si>
  <si>
    <t>42-022-3.1.1.1.2.1</t>
  </si>
  <si>
    <t>42-022-3.1.1.2.2.1</t>
  </si>
  <si>
    <t>Lépcsőburkolat készítése, beltérben, 3-10 mm ragasztóba rakva, 1-10 mm fugaszélességgel, homloklap, tagozat nélkül, gres, kőporcelán lappal, 20x20 - 40x40 cm közötti lapmérettel, MAPEI Keraflex cementkötésű csemperagasztó, szürke, Ultracolor Plus fugázó</t>
  </si>
  <si>
    <t>42-022-2.1.2.2.1</t>
  </si>
  <si>
    <t>Lábazatburkolat készítése, beltérben, gres, kőporcelán lappal, lépcsős kivitelben, 3-5 mm ragasztóba rakva, 1-10 mm fugaszélességgel, 10 cm magasságig, 20x20 - 40x40 cm közötti lapmérettel, MAPEI Keraflex cementkötésű ragasztóhabarcs, szürke, Ultracolor Plus fugázó</t>
  </si>
  <si>
    <t>Lépcsőburkolat készítése, beltérben, 3-10 mm ragasztóba rakva, 1-10 mm fugaszélességgel, járólap 35 cm szélességig, 3 cm lapvastagságig, (élvédelem nélkül) gres, kőporcelán lappal, 20x20 - 40x40 cm közötti lapmérettel, MAPEI Keraflex cementkötésű csemperagasztó, szürke, Ultracolor Plus fugázó, 30x30 cm csúszásmentes gres lépcsőlap, BBS szerint</t>
  </si>
  <si>
    <t>34-003-36.1</t>
  </si>
  <si>
    <t>Külső térelhatárolás komplett csomópontokkal, panelcsatlakozás csomópont elkészítése vízszintes falpanelekhez, 0,6 mm vtg. rendszerazonos süllyesztett (omega takaróprofilos), vagy síkbeli takarószegély, kiegészítő hőszigeteléssel, tömítéssel, részletterv, típus csomópont szerint</t>
  </si>
  <si>
    <t>K34-006</t>
  </si>
  <si>
    <t>Külső térelhatárolás komplett csomópontokkal, negatív sarok csomópont elkészítése vízszintes vagy függőleges falpanelekhez, 0,6 mm vtg. rendszerazonos sarokszegély, kiegészítő hőszigeteléssel, tömítéssel, részletterv, típus csomópont szerint</t>
  </si>
  <si>
    <t>Külső térelhatárolás komplett csomópontokkal, lábazati csomópont elkészítése vízszintes vagy függőleges falpanelekhez, 0,6 mm vtg. rendszerazonos lábazati szegély, tömítéssel, részletterv, típus csomópont szerint</t>
  </si>
  <si>
    <t>Külső térelhatárolás komplett csomópontokkal, attika csomópont elkészítése vízszintes vagy függőleges falpanelekhez, 0,6 mm vtg. rendszerazonos attika lezáró szegély, tömítéssel, 1 mm vtg. tüzihorganyzott rögzítő, merevítő szegéllyel, részletterv, típus csomópont szerint</t>
  </si>
  <si>
    <t>Külső térelhatárolás komplett csomópontokkal, nyílászáró szegélyek elkészítése vízszintes vagy függőleges falpanelekhez, 0,6 mm vtg. rendszerazonos felső lezáró, szemöldök szegély, tömítéssel, részletterv, típus csomópont szerint</t>
  </si>
  <si>
    <t>Külső térelhatárolás komplett csomópontokkal, nyílászáró szegélyek elkészítése vízszintes vagy függőleges falpanelekhez, 0,6 mm vtg. rendszerazonos oldalsó lezáró szegély, tömítéssel, részletterv, típus csomópont szerint</t>
  </si>
  <si>
    <t>Külső térelhatárolás komplett csomópontokkal, nyílászáró szegélyek elkészítése vízszintes vagy függőleges falpanelekhez, 0,6 mm vtg. rendszerazonos felső lezáró, szemöldök szegély, tömítéssel, részletterv, típus csomópont szerint, ipari kapunál</t>
  </si>
  <si>
    <t>Külső térelhatárolás komplett csomópontokkal, nyílászáró szegélyek elkészítése vízszintes vagy függőleges falpanelekhez, 0,6 mm vtg. rendszerazonos oldalsó lezáró szegély, tömítéssel, részletterv, típus csomópont szerint, ipari kapunál</t>
  </si>
  <si>
    <t>34-003-35.1.1</t>
  </si>
  <si>
    <t>Külső térelhatárolás hőszigetelt sarokelemekkel, szögletes, rejtett vagy látszó rögzítésű, vízszintes falpanelekhez, a rendszerhez tartozó sarokpanel elemmel</t>
  </si>
  <si>
    <t>34-003-21.2</t>
  </si>
  <si>
    <t>Lezáró-, takarószegély elhelyezése, attika lezárása, 2,0 mm vtg. tüzihorganyzott acéllemezből hajlított U-profil panelvég lezárás, részletterv, típus csomópont szerint, 150 mm vtg. panelhez</t>
  </si>
  <si>
    <t>Lezáró-, takarószegély elhelyezése, attika lezárása, 2,0 mm vtg. tüzihorganyzott acéllemezből hajlított U-profil panelvég lezárás, részletterv, típus csomópont szerint, 200 mm vtg. panelhez</t>
  </si>
  <si>
    <t>Lezáró-, takarószegély elhelyezése, teherhordó trapézlemez peremerősítés, 2,0 mm vtg. tüzihorganyzott acéllemezből hajlított lezárószegély, részletterv, típus csomópont szerint</t>
  </si>
  <si>
    <t>Lezáró-, takarószegély elhelyezése, felülvilágító szegélyezése, 1,5 mm vtg. tüzihorganyzott acéllemezből hajlított lezárószegély, részletterv, típus csomópont szerint</t>
  </si>
  <si>
    <t>48-005-1.21.1.2.1.2</t>
  </si>
  <si>
    <t>Csapadékvíz elleni szigetelés; Csőátvezetés szigetelése, egyrétegű szigetelés esetén, csőátvezetés gallérozása Ø 50,01 - Ø 150 mm átmérő között, minimum 1,2 mm vastag szöveterősítés nélküli TPO (FPO) lemezzel, szélek forrólevegős  hegesztésével, polikloroprén anyagú ragasztóval rögzítve a cső felületén, a szigetelés szorítóbilincses lezárásával és tartósan rugalmas szilikonkitt éllezárással a csövön, a szigetelésre minimum 10,0 cm letalpalással, a szigetelés vagy a burkolat szintje fölé minimum 25,0 cm magasságig felvezetve, BAUDER THERMOFIN F TL 18 FPO-lemez (poliolefin), 1,8 mm vastag, hordozó nélküli, részletek képzéséhez</t>
  </si>
  <si>
    <t>Egyhéjú tetőfedés profilos fémlemez elemekből, önfúró csavarokkal rögzítve, 10,0 m2/db táblaméretig, 30 mm hullámmagasság felett, 45-60 mm hullámmagasságú tetőprofilból, LINDAB Coverline LTP 45 trapézlemez profil tüzihorganyzott + Classic bevonat, standard színben, a külön tételben nem szereplő csatlakozó- és lezáró szegélyekkel együtt</t>
  </si>
  <si>
    <t>K43-002-22</t>
  </si>
  <si>
    <t>Cseppentőszegély szerelése keményhéjalású tetőhöz, színes műanyagbevonatú horganyzott acéllemezből, 40 cm kiterített szélességig, LINDAB Seamline FOP szegély tüzihorganyzott acél + Classic bevonat, standard színben, 201-250 mm vtg., Ksz: 0,6 mm</t>
  </si>
  <si>
    <t>Vápacsatorna szerelése, bármely kiterített szélességgel, rejtett vápacsatorna, színes műanyagbevonatú horganyzott acéllemezből, LINDAB Seamline FOP szegély tüzihorganyzott acél + Classic bevonat, standard színben, 0,7 mm vtg., Ksz: 551-600 mm, kiegészítő elemekkel (pl. csatornatartó, véglemez, bertolkollóelem), a falpanelnél viharléccel lezárva</t>
  </si>
  <si>
    <t>Kétvízorros falfedés, egyenesvonalú kivitelben, színes műanyagbevonatú horganyzott acéllemezből, 51-100 cm kiterített szélességig, LINDAB Seamline FOP szegély tüzihorganyzott acél + Classic bevonat, standard színben, 0,6 mm vtg., Ksz: 701-750 mm, kétoldali, 1 mm vtg. tüzihorganyzott acéllemez rögzítő, merevítő szegéllyel</t>
  </si>
  <si>
    <t>Külső térelhatárolás komplett csomópontokkal, panel alsó csomópont elkészítése vízszintes vagy függőleges falpanelekhez, 0,6 mm vtg. rendszerazonos cseppentőszegély, tömítéssel, részletterv, típus csomópont szerint</t>
  </si>
  <si>
    <t>Belső válaszfal hőszigetelt szendvicspanel elemekkel, látszó csavaros rögzítéssel, kőzetgyapot szigeteléssel, vízszintes elhelyezéssel, 160 mm vastagságban, 0,6/0,5 falpanel horg.+25/20 υm polyester bevonat, standard színben,  rögzítőelemekkel, tömítésekkel, a külön tételben nem szereplő csatlakozó- és lezáró szegélyekkel együtt</t>
  </si>
  <si>
    <t>34-007-1</t>
  </si>
  <si>
    <t>Belső térelválasztás komplett csomópontokkal, padló csomópont elkészítése falpanelekhez, 0,6 mm vtg. rendszerazonos kétoldali lábazati takarószegély, kiegészítő hőszigeteléssel, tömítéssel, részletterv, típus csomópont szerint</t>
  </si>
  <si>
    <t>Belső térelválasztás komplett csomópontokkal, tetőcsatlakozás csomópont elkészítése falpanelekhez, 0,6 mm vtg. rendszerazonos kétoldali takarószegély, kiegészítő hőszigeteléssel, tömítéssel, részletterv, típus csomópont szerint</t>
  </si>
  <si>
    <t>Belső térelválasztás komplett csomópontokkal, oldalsó falcsatlakozás csomópont elkészítése falpanelekhez, 0,6 mm vtg. rendszerazonos kétoldali takarószegély, kiegészítő hőszigeteléssel, tömítéssel, részletterv, típus csomópont szerint</t>
  </si>
  <si>
    <t>Belső térelválasztás komplett csomópontokkal, nyílászáró szegélyek elkészítése falpanelekhez, 0,6 mm vtg. rendszerazonos takarószegély, kiegészítő hőszigeteléssel, tömítéssel, részletterv, típus csomópont szerint</t>
  </si>
  <si>
    <t>Panel alsó megfogás, fogadószerkezet elhelyezése, méretezett vastagságú tüzihorganyzott acéllemezből hajlított U-profil rögzítőelem, tömítéssel, részletterv, típus csomópont szerint, 150 mm vtg. külső panelhez</t>
  </si>
  <si>
    <t>Panel alsó megfogás, fogadószerkezet elhelyezése, méretezett vastagságú tüzihorganyzott acéllemezből hajlított U-profil rögzítőelem, tömítéssel, részletterv, típus csomópont szerint, 200 mm vtg. külső panelhez</t>
  </si>
  <si>
    <t>Panel alsó megfogás, fogadószerkezet elhelyezése, méretezett vastagságú tüzihorganyzott acéllemezből hajlított  L-profil tartókonzol, kiegészítő hőszigeteléssel, tömítéssel, részletterv, típus csomópont szerint, 160 mm vtg. belső válaszfalnál</t>
  </si>
  <si>
    <t>15-016-2</t>
  </si>
  <si>
    <t>Guruló állvány(ok) felállítása és áthelyezése, 2,50x1,50 m-es járólappal, 2,00 kN/m² terhelhetőséggel, KRAUSE guruló állvány, 14,4 m járólapmagasságig, Ajánlattevői választás szerint</t>
  </si>
  <si>
    <t>48-007-11.4</t>
  </si>
  <si>
    <t>Lapostető hő- és hangszigetelése; Egyenes rétegrendű nemjárható lapostetőn, trapézlemez vályúiba fektetett hangszigetelés kőzetgyapot bordakitöltő elemmel, ROCKWOOL SF 50 150/280 akusztikai bordakitöltő elem trapézlemezhez, és ékbevágott ROCKWOOL Deltarock szigetelő éklemez kitöltés, tűzvédelmi sávnál elhelyezve</t>
  </si>
  <si>
    <t>34-002-5.2</t>
  </si>
  <si>
    <t>Külső térlefedés hőszigetelt szendvicspanel elemekkel, látszó csavaros rögzítéssel, kőzetgyapotos szigeteléssel, 100 mm vastagságban, 0,6/0,5 tetőpanel horganyzott+25/20 υm polyester bevonat, standard színben, rögzítőelemekkel, tömítésekkel, a külön tételben nem szereplő csatlakozó- és lezáró szegélyekkel együtt</t>
  </si>
  <si>
    <t>34-002-36.1.1</t>
  </si>
  <si>
    <t>Külső térlefedés komplett csomópontokkal, falcsatlakozás vagy födémszél csomópont elkészítése hőszigetelt szenvicspanel elemekhez, 0,6 mm vtg. rendszerazonos falszegély, kiegészítő hőszigetelésel, tömítéssel, részletterv, típus csomópont szerint</t>
  </si>
  <si>
    <t>K31-030-11</t>
  </si>
  <si>
    <t>48-005-1.1.1.1.1</t>
  </si>
  <si>
    <t>Csapadékvíz elleni szigetelés; Bitumenes lemez szigetelés aljzatának kellősítése, egy rétegben, vízszintes felületen, oldószeres hideg bitumenmázzal (száraz felületen), BAUDER BURKOLIT V oldószeres bitumenmáz</t>
  </si>
  <si>
    <t>48-005-1.6.1.2.2</t>
  </si>
  <si>
    <t>Csapadékvíz elleni szigetelés; Alsó réteg szigetelés készítése, egy réteg bitumenes lemezzel, vízszintes felületen, minimum 3,0 mm vastag elasztomerbitumenes (SBS modifikált vagy SBS/oxidált duo) lemezzel, aljzathoz teljes felületű olvasztásos ragasztással, átlapolásoknál teljes felületű hegesztéssel fektetve, BAUDER PYE PV 200 S4 poliészterfátyol hordozórétegű, 4 mm névleges vastagságú elasztomerbitumenes (SBS modifikált) lemez, talkumszórás</t>
  </si>
  <si>
    <t>48-005-1.8.2.1.2</t>
  </si>
  <si>
    <t>Csapadékvíz elleni szigetelés; Tetőfelépítmények (kémény, felülvilágító, stb.) szegélyezése, alsó réteg szigetelés készítése, egy réteg bitumenes lemezzel, minimum 4,0 mm vastag elasztomerbitumenes (SBS modifikált) lemezzel, az aljzathoz teljes felületű olvasztásos ragasztással, az átlapolásoknál teljes felületű hegesztéssel fektetve, BAUDER PYE PV 200 S4 poliészterfátyol hordozórétegű, 4 mm névleges vastagságú elasztomerbitumenes (SBS modifikált) lemez, talkumszórás</t>
  </si>
  <si>
    <t>48-005-1.8.3.3.1.1</t>
  </si>
  <si>
    <t>Csapadékvíz elleni szigetelés; Tetőfelépítmények (kémény, felülvilágító, stb.) szegélyezése, felső réteg szigetelés készítése, egy réteg bitumenes lemezzel, zöldtetőkön, gyökérálló bitumenes lemezzel, minimum 4,0 mm vastag elasztomerbitumenes (SBS modifikált) lemezzel, alsó réteghez teljes felületű hegesztéssel fektetve, BAUDER PLANT E 5 gyökérálló elasztomerbitumen, zöld pala FLL (német) minősítéssel</t>
  </si>
  <si>
    <t>Csapadékvíz elleni szigetelés; Alátét- és elválasztó rétegek beépítése, védőlemez-, műanyagfátyol-, fólia vagy műanyagfilc egy rétegben, átlapolással, rögzítés nélkül, függőleges felületen, TYPAR SF37 hőkötött polipropilén geotextil, 125 g/m2</t>
  </si>
  <si>
    <t>Csapadékvíz elleni szigetelés; Vízmegtartó- és/vagy szivárgó rétegek beépítése zöldtető csapadékvíz elleni szigetelésénél, vízmegtartó- és szivárgó rétegként  minimum 20,0 mm vastag perforált  HDPE vagy PS dombornyomott lemez elhelyezése, függőleges felületen, DÖRKEN DELTA-MS 20 dombornyomott lemez, 2x20 m</t>
  </si>
  <si>
    <t>48-014-31</t>
  </si>
  <si>
    <t>Lejtésképző beton aljzat készítése helyszínen kevert betonból, kisgépes, betonszivattyú továbbítással és kézi bedolgozással, merev aljzatra, tartószerkezetre, léccel lehúzva, kavicsbetonból, C20/25-X0b(H)-8-F2 kavicsbeton keverék, 4 cm vastagság alatt műanyag adalékos cementhabarccsal,  tapadóhíddal, 2-18 cm vastagságban, dilatációképzéssel</t>
  </si>
  <si>
    <t>Homlokzati hőszigetelés, ragasztó tapaszba ágyazott üvegszövetháló erősítéssel, ragasztással és tárcsás dübellel rögzítve, kiegészítő profilokkal (felületképzés külön tételben), egyenes élképzésű, XPS hőszigetelő lapokkal ragasztóporból képzett ragasztóba, tagolatlan, sík, függőleges falon, AUSTROTHERM XPS TOP P GK érdesített felületű extrudált polisztirolhab hőszigetelő lemez, 600x1250x120 mm, StoTherm homlokzati hőszigetelő rendszer</t>
  </si>
  <si>
    <t>Homlokzati hőszigetelés, ragasztó tapaszba ágyazott üvegszövetháló erősítéssel, ragasztással és tárcsás dübellel rögzítve, kiegészítő profilokkal (felületképzés külön tételben), egyenes élképzésű, normál homlokzati EPS hőszigetelő lapokkal, ragasztóporból képzett ragasztóba, tagolatlan, sík, függőleges falon, AUSTROTHERM AT-H80 homlokzati hőszigetelő lemez, 1000x500x120 mm, StoTherm homlokzati hőszigetelő rendszer</t>
  </si>
  <si>
    <t>48-007-21.11.1</t>
  </si>
  <si>
    <t>Külső fal; Hőszigetelések pincefalon, ragasztva vagy megtámasztva (rögzítés a tételben), egy rétegben, extrudált polisztirolhab lemezzel, AUSTROTHERM XPS TOP 30 SF extrudált polisztirolhab hőszigetelő lemez, lépcsős élkiképzéssel, 615x1265x120 mm</t>
  </si>
  <si>
    <t>15-012-21.1</t>
  </si>
  <si>
    <t>Homlokzati keretállványok, fém keretvázból, szintenkénti pallóterítéssel, korláttal, lábdeszkával, 0,75-1,20 m padlószélességgel, munkapadló távolság 2,50 m, 2,00 kN/m² terhelhetőséggel, állványépítés MSZ és alkalmazástechnikai kézikönyv szerint, 6,00 m munkapadló magasságig, KRAUSE Stabilo homlokzati keretállvány 0,75 m padlószélességgel</t>
  </si>
  <si>
    <t>Kétvízorros falfedés, egyenesvonalú kivitelben, bevonatos alumínium lemezből, 51-100 cm kiterített szélességig, Kétvízorros fallefedés PREFALZ alumínium szalagból sima felülettel, standard színekben, 0,7 mm vtg., Ksz: 701-750 mm, kétoldali, 1 mm vtg. tüzihorganyzott acéllemez rögzítő, merevítő szegéllyel</t>
  </si>
  <si>
    <t>47-011-1.5.1.1.1</t>
  </si>
  <si>
    <t>Mészfestések, korszerű gyári készrekevert fehér vagy színes mészfestékkel, egy színben, tagolatlan sima felületen, két rétegben, POLI-FARBE Mészfesték, magas fehérségű, környezetbarát, páraáteresztő belső falfesték</t>
  </si>
  <si>
    <t>48-007-21.1.1.8.2</t>
  </si>
  <si>
    <t>Külső fal; homlokzati fal hő- és hangszigetelése, falazott vagy monolit vasbeton szerkezeten, függőleges felületen, (rögzítés a tételben) maghőszigetelés vagy dilatáció kialakítása, homlokzatra vagy réteges falra, expandált polisztirolhab lemezzel, AUSTROTHERM AT-H80 homlokzati hőszigetelő lemez,1000x500x140 mm</t>
  </si>
  <si>
    <t>Kétvízorros falfedés, egyenesvonalú kivitelben, bevonatos alumínium lemezből, 51-100 cm kiterített szélességig, Kétvízorros fallefedés PREFALZ alumínium szalagból sima felülettel, standard színekben, 0,7 mm vtg., Ksz: 501-550 mm, kétoldali, 1 mm vtg. tüzihorganyzott acéllemez rögzítő, merevítő szegéllyel</t>
  </si>
  <si>
    <t>Kétvízorros falfedés, egyenesvonalú kivitelben, bevonatos alumínium lemezből, 51-100 cm kiterített szélességig, Kétvízorros fallefedés PREFALZ alumínium szalagból sima felülettel, standard színekben, 0,7 mm vtg., Ksz: 901-950 mm, kétoldali, 1 mm vtg. tüzihorganyzott acéllemez rögzítő, merevítő szegéllyel</t>
  </si>
  <si>
    <t>Vízálló, műgyantával stabilizált faforgácslap (OSB) elhelyezése vágott (nútolatlan) kivitelben, vízszintes felületen, Vízálló faforgácslap (OSB), 2500x1250x22 mm méretű, szintbeállító, horganyzott acélszerelvénnyel a szerkezethez rögzítve, 15 cm XPS kiegészítő hőszigeteléssel, fallefedés aljzata</t>
  </si>
  <si>
    <t>Vízálló, műgyantával stabilizált faforgácslap (OSB) elhelyezése vágott (nútolatlan) kivitelben, vízszintes felületen, Vízálló faforgácslap (OSB), 2500x1250x22 mm méretű, szintbeállító, horganyzott acélszerelvénnyel a szerkezethez rögzítve, 5 cm EPS kiegészítő hőszigeteléssel, fallefedés aljzata</t>
  </si>
  <si>
    <t>Üzemi-használati víz elleni bevonatszigetelés készítése, vízszintes vagy függőleges felületen, elasztomer hibrid (EHS) technológiájú bitumenmentes szigeteléssel, két rétegben, kenhető vagy szórható kivitelben, MC-Bauchemie  Expert Proof eco elasztomer hibrid (EHS) technológiájú bitumenmentes szigetelés, kenhető és szórható (anyagfelhasználás: 4,0 kg/m2)</t>
  </si>
  <si>
    <t>SPRINKLER ÉS TRAFÓ - ÉPÍTÉSZETI MUNKÁK</t>
  </si>
  <si>
    <t>Csapadékvíz elleni szigetelés; Egytagú tető- és teraszösszefolyó vagy oldalkifolyó beépítése, csapadékvíz elleni szigeteléshez vízhatlanul csatlakoztatva, poliolefin anyagú tető- vagy teraszösszefolyó, TPO (FPO) szigetelésű tetőben, pl. HL62F/1, Lapostető lefolyó, függőleges, hőszigetelt házzal, PP szigetelőgallérral a PP alapú FPO fóliákhoz, lombfogó kosárral - DN110, a födémáttörés kiegészítő hőszigetelésével, PUR hab kitöltésével és horganyzott acéllemez takarógalléros lezárásával együtt, az összefolyó a gépészeti kiírásban költségelendő</t>
  </si>
  <si>
    <t>Csapadékvíz elleni szigetelés; Alátét- és elválasztó rétegek beépítése, védőlemez-, műanyagfátyol-, fólia vagy műanyagfilc egy rétegben, átlapolással, rögzítés nélkül, vízszintes felületen, BAUDER védőfátyol WB 300 elválasztó, kiegyenlítő alátétfilc</t>
  </si>
  <si>
    <t>Csapadékvíz elleni szigetelés; Alátét- és elválasztó rétegek beépítése, védőlemez-, műanyagfátyol-, fólia vagy műanyagfilc egy rétegben, átlapolással, rögzítés nélkül, függőleges felületen, BAUDER üvegfátyol GV 120 elválasztó-alátét filc / BAUDER védőfátyol WB 300 elválasztó, kiegyenlítő alátétfilc</t>
  </si>
  <si>
    <t>Lejtésképző beton aljzat készítése helyszínen kevert betonból, kisgépes, betonszivattyú továbbítással és kézi bedolgozással, merev aljzatra, tartószerkezetre, léccel lehúzva, kavicsbetonból, C20/25-X0b(H)-8-F2 kavicsbeton keverék, 4 cm vastagság alatt műanyag adalékos cementhabarccsal,  tapadóhíddal, 2-12 cm vastagságban, dilatációképzéssel</t>
  </si>
  <si>
    <t>Üvegszövet háló elhelyezése, beágyazása, függőleges, vízszintes, ferde vagy íves felületen, Sto-üvegszövet 160 g/m2, STO Verbundmörtel ragasztótapasz, a felület simítása, glettelése, kiegészítő profilokkal</t>
  </si>
  <si>
    <t>Csarnok</t>
  </si>
  <si>
    <t>EWM Theke irodák</t>
  </si>
  <si>
    <t>Sprinkler, trafó</t>
  </si>
  <si>
    <t>99-001</t>
  </si>
  <si>
    <t>Személyfelvonó létesítése, monolit vasbeton aknában, aknaméret: 165x265 cm, aknamagasság: 14,45 m, emelési magasság: 9,95 m, gépház nélküli kivitelben, gép elhelyezése aknafejben, teherbírás: 1125 kg / 15 személy, menetsebesség: 1,0 m/s, állomások száma: 4, fülke kivitele: kétoldali bejáratú, a fülke belsőépítészeti kialakításával, felvonó engedélyezési tervdokumentáció szerint, a kiviteli terv elkészítéssel együtt, SCHINDLER ES1 REL. 1 - S3300 típus</t>
  </si>
  <si>
    <t>Felvonulás, organizáció</t>
  </si>
  <si>
    <t>FELVONULÁS, ORGANIZÁCIÓ</t>
  </si>
  <si>
    <t>Konszignációk</t>
  </si>
  <si>
    <t>KONSZIGNÁCIÓK</t>
  </si>
  <si>
    <t>Belső ajtók</t>
  </si>
  <si>
    <t>Belső ablakok</t>
  </si>
  <si>
    <t>Külső ajtók</t>
  </si>
  <si>
    <t>Külső ablakok</t>
  </si>
  <si>
    <t>Ipari kapuk</t>
  </si>
  <si>
    <t>Lakatosszerkezetek</t>
  </si>
  <si>
    <t>Asztalosszerkezetek</t>
  </si>
  <si>
    <t>Általános konszignáció</t>
  </si>
  <si>
    <t>Mobíliák</t>
  </si>
  <si>
    <t>Ablaknyílás kialkítása 2 mm vtg. UA100 profillal, tok beállítás nélkül, belső ablakhoz, 2 réteg gipszkarton kávaborítással, 6,0 m kerület felett, Bm ≤ 6,0 m</t>
  </si>
  <si>
    <t>Diszperziós festés műanyag bázisú vizes-diszperziós fehér vagy gyárilag színezett festékkel, új vagy régi lekapart, előkészített alapfelületen, két rétegben, tagolatlan sima felületen, StoColor In diszperziós, univerzális matt beltéri festék, színes festés, belsőépítészeti terv szerint</t>
  </si>
  <si>
    <t>Üvegfalak, függönyfalak (belső, külső)</t>
  </si>
  <si>
    <t>Verwaltung irodák</t>
  </si>
  <si>
    <t>KERTÉPÍTÉSI MUNKÁK</t>
  </si>
  <si>
    <t>Kertépítési munkák</t>
  </si>
  <si>
    <t>21-004-2.1.1</t>
  </si>
  <si>
    <t>Földmű vízszintes felületének rendezése a felesleges föld elterítésével, tömörítés nélkül, gépi erővel, kiegészítő kézi munkával, 16%-os terephajlásig, 20 cm vastagságban, talajosztály: I-IV., durva tereprendezés</t>
  </si>
  <si>
    <t>K91-001</t>
  </si>
  <si>
    <t>Talajelőkészítés növénytelepítéshez, zöldfelületek talajelőkészítése, laza szerkezetű, jó vízáteresztő talajkeverék, termőföld terítés 20 cm vastagságig, gépi erővel, kiegészítő kézi munkával</t>
  </si>
  <si>
    <t>Talajelőkészítés növénytelepítéshez, tükörkészítés, finom tereprendezés kézi erővel</t>
  </si>
  <si>
    <t>Talajelőkészítés növénytelepítéshez, tükörkészítés, finom tereprendezés gépi erővel, kiegészítő kézi munkával</t>
  </si>
  <si>
    <t>91-003-1.1.1</t>
  </si>
  <si>
    <t>Növények szabadföldi telepítése gödörásással, lombhullató fák, szoliterként, három karóval, földlabdás facsemetével, szervestrágyázással, kertterv szerint</t>
  </si>
  <si>
    <t>91-003-2.1</t>
  </si>
  <si>
    <t>Növények telepítése tartókba, kisebb fák, álló növénytartóba, karóval, földlabdás facsemetével, szervestrágyázással, földlabdás facsemetével, szervestrágyázással, kertterv szerint, kavics kertben</t>
  </si>
  <si>
    <t>91-003-1.2</t>
  </si>
  <si>
    <t>Növények szabadföldi telepítése gödörásással, cserjék / kúszónövények, lombhullató fajokkal / lomblevelű örökzöldekkel, szoliterként, konténeres cserjével, szervestrágyázással,
Körforgalomban szoliter cserjék, kertterv szerint</t>
  </si>
  <si>
    <t>Frekventált zöldfelület szoliter cserjék, kertterv szerint</t>
  </si>
  <si>
    <t>Emeleti belső udvar kavics kert, kertterv szerint</t>
  </si>
  <si>
    <t>Emeleti belső udvar levendula kert, kertterv szerint</t>
  </si>
  <si>
    <t>Növények szabadföldi telepítése gödörásással, cserjék, lombhullató fajokkal / lomblevelű örökzöldekkel, talajtakaróként, konténeres cserjével, szervestrágyázással, Frekventált zöldfelület talajtakarók, kertterv szerint</t>
  </si>
  <si>
    <t>Emeleti belső udvar szőnyeg kert talajtakarók, kertterv szerint</t>
  </si>
  <si>
    <t>Parkoló szigetek, rézsűk, kertterv szerint</t>
  </si>
  <si>
    <t>91-004-1.1.2</t>
  </si>
  <si>
    <t>Kiegészítő kerti elemek telepítése, növénytartók elhelyezése fából, planténer kavics kertben</t>
  </si>
  <si>
    <t>K91-003-3</t>
  </si>
  <si>
    <t>Talajjavítás gyepesítésnél, műtrágyázással, 5 dkg/m2, Pétisó (ammóniumszulfát) 20,5 %-os</t>
  </si>
  <si>
    <t>91-003-3.2.2.1.1</t>
  </si>
  <si>
    <t>Gyepesítés, talajelőkészítéssel, magvetéssel, kézzel szórva, vízszintes területen, trágyázás nélkül, EXTRA SPORT fűmagkeverék, 40-50 dkg/10 m2</t>
  </si>
  <si>
    <t>91-005-2.4.5</t>
  </si>
  <si>
    <t>Kiegészítő tevékenységek, mulcs terítése 5 cm vastagságban, Fenyő mulcs</t>
  </si>
  <si>
    <t>K91-005</t>
  </si>
  <si>
    <t>Kert- és parképítés; alátét- és elválasztó rétegek beépítése, TYPAR SF37 hőkötött polipropilén geotextil, 125 g/m2, két rétegben</t>
  </si>
  <si>
    <t>Kert, növényzet, gyep fenntartása; elszáradt növények pótlása, gyomlálás, gyep felülvetése, fűnyírás, stb.</t>
  </si>
  <si>
    <t>hó</t>
  </si>
  <si>
    <t>K91-007</t>
  </si>
  <si>
    <t>Automata öntözőrendszer kiépítése, a kapcsolódó földmunkával együtt; vezetékhálózat, vezérlőközpont, mágnesszelepek, érzékelők, csepegetetőcsövek, izzadócsövek, kiegészítő elemek, komplett rendszer telepítése, tervezéssel együtt
Tetőkertek csepegtető csöves öntözése, kertterv szerint</t>
  </si>
  <si>
    <t>Automata öntözőrendszer kiépítése, a kapcsolódó földmunkával együtt; vezetékhálózat, vezérlőközpont, mágnesszelepek, érzékelők, csepegetetőcsövek, izzadócsövek, kiegészítő elemek, komplett rendszer telepítése, tervezéssel együtt
Öntözendő gyep- és cserjefelületek, fák öntözése, kertterv szerint</t>
  </si>
  <si>
    <t>Szőnyegburkolatok fektetése szabványos, kiegyenlített aljzatra, modul-szőnyegből ragasztva, Mapei Ultrabond Eco Tack ragasztó, típus és méret BBS szerint (színes szőnyegelemek belsőépítészeti terv alapján: 70 m2)</t>
  </si>
  <si>
    <t>Fa falburkolat készítése, dekoritlemez burkolat, belsőépítészeti terv szerint</t>
  </si>
  <si>
    <t>95. Belsőépítészeti burkolatok</t>
  </si>
  <si>
    <t>Az előregyártott szerkezetek szerelése tartalmazza a kötési csomópontok kialakítását, pl. fűző csavarral, hegesztéssel vagy dornis kapcsolattal (PVC csőbe
helyezett betonacél tüske kiinjektálva), a csomóponti kibetonozások külön tételben szerepelnek.
A szerkezetek ára tartalmazza a gyártmánytervezés költségét.</t>
  </si>
  <si>
    <t>32-001-31</t>
  </si>
  <si>
    <t>Előregyártott vasbeton gerenda gyártása és szerelése, vasbeton szendvicspanel lábazati gerenda, C30/37
5000 jelű - 2,6 m3</t>
  </si>
  <si>
    <t>Előregyártott vasbeton gerenda gyártása és szerelése, talpgerenda, C30/37
6000 jelű - 3,1 m3</t>
  </si>
  <si>
    <t>Előregyártott vasbeton gerenda gyártása és szerelése, fő- vagy fióktartó, szelemen, C50/60
4000 jelű - 12,93 m3</t>
  </si>
  <si>
    <t>Előregyártott vasbeton gerenda gyártása és szerelése, fő- vagy fióktartó, szelemen, peremgerenda, C40/50
4000 jelű - 1,21 m3</t>
  </si>
  <si>
    <t>32-001-11</t>
  </si>
  <si>
    <t>32-001-61</t>
  </si>
  <si>
    <t>32-001-91.3</t>
  </si>
  <si>
    <t>34-001</t>
  </si>
  <si>
    <t>Előregyártott vasbeton pillér (oszlop) gyártása és szerelése, kehely alaptestbe helyezve, C40/50 / C50/60
2000 jelű - 9,92 m3</t>
  </si>
  <si>
    <t>A nyílászárók, asztalos- és lakatosszerkezetek, ill. egyéb berendezési tárgyak anyagát, típusát, részletes műszaki tartalmát és méreteit a konszignációk határozzák meg.
Az ár tartalmazza a felületképzést (acélszerkezet tűzvédelmi követelménye esetén a tűzvédelmi mázolást), a beépítési részletképzés alapján szükséges tartó- és rögzítőelemeket, segédszerkezeteket, csomóponti hőszigeteléseket, lég- és párazáró, ill. vízzáró csatlakozásokat, tömítéseket, takaró- és szegélyelemeket.
Az ablakok ára tartalmazza a külső-belső ablakpárkányt. Amennyiben a konszignációban szerepel, úgy a szerkezetbe beleértendők az ott meghatározott külső-belső árnyékolók is.</t>
  </si>
  <si>
    <t>31-021-4.3.1</t>
  </si>
  <si>
    <t>31-021-4.3.2</t>
  </si>
  <si>
    <t>Sík vagy alulbordás vasbeton lemez készítése, 15°-os hajlásszögig, betonszivattyús technológiával, vibrátoros tömörítéssel, 12 cm vastagság felett, C30/37-XC2-24-F3 kavicsbeton keverék, zsaluzással, betonacél szereléssel együtt, lépcsőpihenők</t>
  </si>
  <si>
    <t>34-001-4.2</t>
  </si>
  <si>
    <t>Előregyártott vasbeton lépcsőelem gyártása és szerelése, lépcsőkar pihenő nélkül, neoprén alátétlemezzel, elhelyezési hézag kitöltésével, tömítéssel, C30/37
8100 jelű - 0,67 m3</t>
  </si>
  <si>
    <t>31-011-3.3.2</t>
  </si>
  <si>
    <t>32-005-3</t>
  </si>
  <si>
    <t>Sík vagy alulbordás vasbeton lemez készítése, 15°-os hajlásszögig, betonszivattyús technológiával, vibrátoros tömörítéssel, 12 cm vastagság felett, C30/37-XC2-24-F3 kavicsbeton keverék, lemezszél zsaluzással, betonacél szereléssel együtt, L1 lemez felbeton</t>
  </si>
  <si>
    <t>K32-001</t>
  </si>
  <si>
    <t>Vasbetonfal készítése, betonszivattyús technológiával, vibrátoros tömörítéssel, 13-24 cm vastagság között, C30/37-XC2-24-F3 kavicsbeton keverék, zsaluzással, betonacél szereléssel együtt, F jelű falak</t>
  </si>
  <si>
    <t>Előregyártott vasbeton fal gyártása és szerelése, elhelyezési hézagok kitöltésével, tömítéssel, C30/37
F1 jelű - 15,45 m3</t>
  </si>
  <si>
    <t>Acél tartószerkezet szerelése tömör vagy rácsos szerkezetű elemekből, R30 tűzvédelmi mázolással, rögzítő elemekkel, statikai tervek szerint, homlokzati falváztartók</t>
  </si>
  <si>
    <t>Acél tartószerkezet szerelése tömör vagy rácsos szerkezetű elemekből, R30 tűzvédelmi mázolással, rögzítő elemekkel, statikai tervek szerint, belső falváztartók</t>
  </si>
  <si>
    <t>Rácsos vagy tömör acéltartók beemelése és elhelyezése, szerelési kapcsolattal, R30 tűzvédelmi mázolással, rögzítő elemekkel, statikai tervek szerint, lépcső acéltartó</t>
  </si>
  <si>
    <t>Acél tartószerkezet szerelése tömör vagy rácsos szerkezetű elemekből, tüzihorganyzott felületképzéssel, rögzítő elemekkel,  L.100.100.10-acél tartókonzol statikai tervek szerint, L1 lemez</t>
  </si>
  <si>
    <t>34-001-8</t>
  </si>
  <si>
    <t>Acél tartószerkezet szerelése tömör vagy rácsos szerkezetű elemekből, tüzihorganyzott felületképzéssel, rögzítő elemekkel, statikai tervek szerint, szélrács</t>
  </si>
  <si>
    <t>Sík vagy alulbordás vasbeton lemez készítése, 15°-os hajlásszögig, betonszivattyús technológiával, vibrátoros tömörítéssel, 12 cm vastagságig, C25/30-XC1-24-F3 kavicsbeton keverék, lemezszél zsaluzással, betonacél szereléssel együtt, porta felbeton</t>
  </si>
  <si>
    <t>34-001-3.1</t>
  </si>
  <si>
    <t>32-005-2</t>
  </si>
  <si>
    <t>Előregyártott vasbeton, körüreges födémpalló gyártása és szerelése, C50/60, h= 265 mm
l = 2,96 m</t>
  </si>
  <si>
    <t>l = 4,20 m</t>
  </si>
  <si>
    <t>l = 6,80 m</t>
  </si>
  <si>
    <t>31-011-3.3.3</t>
  </si>
  <si>
    <t>Vasbetonfal készítése, betonszivattyús technológiával, vibrátoros tömörítéssel, 25-50 cm vastagság között, C30/37-XC2-24-F3 kavicsbeton keverék, zsaluzással, betonacél szereléssel együtt, trafó vb. falak</t>
  </si>
  <si>
    <t>Vasbetonfal készítése, betonszivattyús technológiával, vibrátoros tömörítéssel, 25-50 cm vastagság között, C30/37-XC2-24-F3 kavicsbeton keverék, zsaluzással, betonacél szereléssel együtt, trafó attika</t>
  </si>
  <si>
    <t>Előregyártott vasbeton gerenda gyártása és szerelése, födémgerenda, 40/50
3000 jelű - 1,65 m3</t>
  </si>
  <si>
    <t>Előregyártott vasbeton gerenda gyártása és szerelése, lábazati elem, C30/37
LP1 jelű - 4,24 m3</t>
  </si>
  <si>
    <t>Vasbetonfal készítése, betonszivattyús technológiával, vibrátoros tömörítéssel, 13-24 cm vastagság között, C30/37-XC2-24-F3 kavicsbeton keverék, zsaluzással, betonacél szereléssel együtt, EWM Theke attika</t>
  </si>
  <si>
    <t>Előregyártott zsaluzó vasbeton kéregpanel födém gyártása és beépítése, C50/60
L1 jelű</t>
  </si>
  <si>
    <t>Előregyártott zsaluzó vasbeton, felülbordás kéregpanel födém gyártása és beépítése, C50/60
l = 8,36 m</t>
  </si>
  <si>
    <t>l = 7,04 m</t>
  </si>
  <si>
    <t>l = 7,75 m</t>
  </si>
  <si>
    <t>31-021-2.3</t>
  </si>
  <si>
    <t>Sík vagy alulbordás vasbeton lemez készítése, 15°-os hajlásszögig, betonszivattyús technológiával, vibrátoros tömörítéssel, 12 cm vastagságig, C30/37-XC2-24-F3 kavicsbeton keverék, lemezszél zsaluzással, betonacél szereléssel együtt, EWM Theke felbeton és koszorú</t>
  </si>
  <si>
    <t>Sík vagy alulbordás vasbeton lemez készítése, 15°-os hajlásszögig, betonszivattyús technológiával, vibrátoros tömörítéssel, 12 cm vastagságig, C30/37-XC2-24-F3 kavicsbeton keverék, lemezszél zsaluzással, betonacél szereléssel együtt, trafó felbeton</t>
  </si>
  <si>
    <t>Vasbeton koszorú készítése, betonszivattyús technológiával, vibrátoros tömörítéssel, bármely keresztmetszettel, C30/37-XC2-24-F3 kavicsbeton keverék, zsaluzással, betonacél szereléssel együtt, csarnok 1. em.</t>
  </si>
  <si>
    <t>Sík vagy alulbordás vasbeton lemez készítése, 15°-os hajlásszögig, betonszivattyús technológiával, vibrátoros tömörítéssel, 12 cm vastagságig, C30/37-XC2-24-F3 kavicsbeton keverék, lemezszél zsaluzással, betonacél szereléssel együtt, csarnok 1. em. felbeton</t>
  </si>
  <si>
    <t>Előregyártott vasbeton, körüreges födémpalló gyártása és szerelése, C50/60, h= 320 mm
l = változó</t>
  </si>
  <si>
    <t>Előregyártott vasbeton födémelem gyártása és szerelése, TT födémpanel, C50/60, h= 750 mm
l= változó</t>
  </si>
  <si>
    <t>Acél tartószerkezet szerelése tömör vagy rácsos szerkezetű elemekből, R30 tűzvédelmi mázolással, rögzítő elemekkel, statikai tervek szerint, acélgerendás födém</t>
  </si>
  <si>
    <t>34-001-31.8</t>
  </si>
  <si>
    <t>Magasprofilos rendszer elemeinek elhelyezése, önfúró csavarokkal rögzítve, 4,0 m2/db táblaméretig, 150 mm-es magastrapézprofil, 1,25 mm vtg., pl. LINDAB LTP 150/1,25 magasprofil horganyzott + 15ľm polyester bevonat, standard színben</t>
  </si>
  <si>
    <t>Csomóponti kötések, hegesztések, kibetonozások, injektálások, kötési csomópontok kibetonozása, C30/37-XC2-16-F3 kavicsbeton keverék, kelyhek kibetonozása</t>
  </si>
  <si>
    <t>Vasbetonfal készítése, betonszivattyús technológiával, vibrátoros tömörítéssel, 13-24 cm vastagság között, C30/37-XC2-24-F3 kavicsbeton keverék, zsaluzással, betonacél szereléssel együtt, T jelű támfalak, talplemezzel</t>
  </si>
  <si>
    <t>Vasbetonfal készítése, betonszivattyús technológiával, vibrátoros tömörítéssel, 13-24 cm vastagság között, C30/37-XC2-24-F3 kavicsbeton keverék, zsaluzással, betonacél szereléssel együtt, F jelű támfalak, talplemezzel, konténerrakodó</t>
  </si>
  <si>
    <t>31-021-10.11.1.3</t>
  </si>
  <si>
    <t>Lépcső készítése vasbetonból, betonszivattyús technológiával, vibrátoros tömörítéssel, C30/37-XC2-24-F3 kavicsbeton keverék, zsaluzással, betonacél szereléssel együtt, konténerrakodó</t>
  </si>
  <si>
    <t>23-003-11.1</t>
  </si>
  <si>
    <t>Szerelőbeton készítése 8 cm vastagságig, C12/15-X0b(H)-32-F1 kavicsbeton keverék</t>
  </si>
  <si>
    <t>Előtető, rámpatető, tömör vagy rácsos acéltartókkal, tüzihorganyzott felületképzéssel, rögzítő elemekkel, statikai tervek szerint, porta védőtető</t>
  </si>
  <si>
    <t>Előtető, rámpatető, tömör vagy rácsos acéltartókkal, tüzihorganyzott felületképzéssel, rögzítő elemekkel, statikai tervek szerint, csarnok előtető</t>
  </si>
  <si>
    <t>Konszignációs kiírásban szerepel</t>
  </si>
  <si>
    <t>Acél oszlop szerelése tömör szelvényből, R30 tűzvédelmi mázolással, rögzítő elemekkel, statikai tervek szerint, porta</t>
  </si>
  <si>
    <t>Előregyártott vasbeton szendvicspanel fal gyártása és szerelése, elhelyezési hézagok kitöltésével, tömítéssel, C30/37
5500 jelű - 2,62 m3</t>
  </si>
  <si>
    <r>
      <rPr>
        <i/>
        <u/>
        <sz val="10"/>
        <rFont val="Arial Narrow"/>
        <family val="2"/>
        <charset val="238"/>
      </rPr>
      <t>OPCIÓS tételek</t>
    </r>
    <r>
      <rPr>
        <i/>
        <sz val="10"/>
        <rFont val="Arial Narrow"/>
        <family val="2"/>
        <charset val="238"/>
      </rPr>
      <t xml:space="preserve">
Belátásgátló zsaluzia belső üvegfalakhoz, motoros működtetéssel, vezérlléssel</t>
    </r>
  </si>
  <si>
    <t>Külső térelhatárolás hőszigetelt szendvicspanel elemekkel, látszó csavaros rögzítéssel, poliuretán- vagy PIR hab szigeteléssel, vízszintes elhelyezéssel, 150 mm vastagságban, 0,6/0,5 falpanel horg.+25/20 υm polyester bevonat, többféle RAL színben (terv szerint), rögzítőelemekkel, tömítésekkel, a külön tételben nem szereplő csatlakozó- és lezáró szegélyekkel együtt</t>
  </si>
  <si>
    <t>Külső térelhatárolás hőszigetelt szendvicspanel elemekkel, látszó csavaros rögzítéssel, poliuretán- vagy PIR hab szigeteléssel, vízszintes elhelyezéssel, 150 mm vastagságban, 0,6/0,5 falpanel horg.+25/20 υm polyester bevonat, RAL színben, rögzítőelemekkel, tömítésekkel,  csatlakozó-, lezáró, és sarokszegélyekkel együtt, homlokzati osztósávok burkolata</t>
  </si>
  <si>
    <t>Külső térelhatárolás hőszigetelt szendvicspanel elemekkel, látszó csavaros rögzítéssel, poliuretán- vagy PIR hab szigeteléssel, vízszintes elhelyezéssel, 200 mm vastagságban, 0,6/0,5 falpanel horg.+25/20 υm polyester bevonat, többféle RAL színben (terv szerint), rögzítőelemekkel, tömítésekkel, a külön tételben nem szereplő csatlakozó- és lezáró szegélyekkel együtt</t>
  </si>
  <si>
    <t>Külső térelhatárolás hőszigetelt szendvicspanel elemekkel, látszó csavaros rögzítéssel, kőzetgyapot szigeteléssel, vízszintes elhelyezéssel, 150 mm vastagságban, 0,6/0,5 falpanel horg.+25/20 υm polyester bevonat, többféle RAL színben (terv szerint), rögzítőelemekkel, tömítésekkel, a külön tételben nem szereplő csatlakozó- és lezáró szegélyekkel együtt</t>
  </si>
  <si>
    <t>Külső térelhatárolás hőszigetelt szendvicspanel elemekkel, látszó csavaros rögzítéssel, kőzetgyapot szigeteléssel, vízszintes elhelyezéssel, 200 mm vastagságban, 0,6/0,5 falpanel horg.+25/20 υm polyester bevonat, többféle RAL színben (terv szerint), rögzítőelemekkel, tömítésekkel, a külön tételben nem szereplő csatlakozó- és lezáró szegélyekkel együtt</t>
  </si>
  <si>
    <t>Szigetelések rögzítése; Vízszigetelő lemezek illetve hőszigetelő táblák szélszívás elleni vonalmenti mechanikai rögzítése tetőkön, 20 m épületmagasságig, vízszintes felületen, trapézlemez tetőkön, önfúró csavarokkal  és fém alátétekkel, vagy hüvelyes műanyag alátéttányérral, TPO vízszigetelés mechanikus rögzítése (tetőszélen és a tetősarkokon sűrített kisztással)</t>
  </si>
  <si>
    <t>1.</t>
  </si>
  <si>
    <t>2.</t>
  </si>
  <si>
    <t>3.</t>
  </si>
  <si>
    <t>4.</t>
  </si>
  <si>
    <t>5.</t>
  </si>
  <si>
    <t>6.</t>
  </si>
  <si>
    <t>7.</t>
  </si>
  <si>
    <t>8.</t>
  </si>
  <si>
    <t>9.</t>
  </si>
  <si>
    <t>42-011-2.1.2.1</t>
  </si>
  <si>
    <t>Padlóburkolat hordozószerkezetének felületelőkészítése beltérben, álpadló alapfelületen felületelőkészítő alapozó és tapadóhíd felhordása egy rétegben, MAPEI Primer G műgyanta bázisú, diszperziós alapozó</t>
  </si>
  <si>
    <t>K48-005-1.67</t>
  </si>
  <si>
    <t>Csapadékvíz elleni szigetelés; Betonlap elhelyezése gépészeti berendezések alá, 8 cm vtg. előregyártott beton elemekkel, 40x40x8 cm</t>
  </si>
  <si>
    <t>Külső térelhatárolás hőszigetelt szendvicspanel elemekkel, látszó csavaros rögzítéssel, kőzetgyapot szigeteléssel, vízszintes elhelyezéssel, 150 mm vastagságban, 0,6/0,5 falpanel horg.+25/20 υm polyester bevonat, többféle RAL színben (terv szerint), rögzítőelemekkel, tömítésekkel,  csatlakozó-, lezáró, és sarokszegélyekkel együtt, homlokzati osztósávok burkolata</t>
  </si>
  <si>
    <t>Felár válaszfal szerkezetre, egyszeres, sűrített, (30 vagy 31,3 cm bordatávolság) kialakítására CW 100-06 mm vtg. tartóvázzal, Bm ≥ 6,0 m</t>
  </si>
  <si>
    <t>Útépítés</t>
  </si>
  <si>
    <t>Vasbeton sáv-, talp- lemezalap készítése betonszivattyús technológiával, C30/37-XC2-24-F3 kavicsbeton keverék, lemezszél és perem zsaluzásával, betonacél szereléssel együtt, konténerrakodó rámpa</t>
  </si>
  <si>
    <t>Álpadló rendszerek, bontható kazettás álpadló, acéllemezzel erősített, kalciumszulfát lapból, vezetőképes kivitelben, 60x60 cm-es raszterben, járószint magasság: 11-15 cm, terv szerinti nyílásáttörések kialakításával, a beton aljzat pormentesítő bevonatával együtt</t>
  </si>
  <si>
    <t>Ipari padlóburkolathoz lábazat készítése, 10 cm magasságig, hézagtömítéssel, oldószermentes epoxi bevonattal, antisztatikus</t>
  </si>
  <si>
    <t>Ipari padlóburkolat rendszer készítése, többrétegű oldószermentes, antisztatikus epoxi padlóbevonat, 3 mm vastagságig, pl. MAPEI Mapefloor System többrétegű antisztatikus epoxi rendszer, ipari padlóbevonat</t>
  </si>
  <si>
    <t>Hűtőtházi falpanel szerelése, poliuretán- vagy PIR hab szigeteléssel, 120 mm vastagságban, pl. KINGSPAN hűtőházi falpanel, tartó- és rögzítőelemekkel, csatlakozó és lezáró profilokkal, szegélyekkel, kiegészítő csomóponti hőszigeteléssel, tömítésekkel (butil szalag), ajtónyílás(ok) kialakításával együtt</t>
  </si>
  <si>
    <t>Hűtőtházi falpanel szerelése, poliuretán- vagy PIR hab szigeteléssel, 170 mm vastagságban, pl. KINGSPAN hűtőházi falpanel, tartó- és rögzítőelemekkel, csatlakozó és lezáró profilokkal, szegélyekkel, kiegészítő csomóponti hőszigeteléssel, tömítésekkel (butil szalag), ajtónyílás(ok) kialakításával együtt</t>
  </si>
  <si>
    <t>Hűtőtházi álmennyezet szerelése, poliuretán- vagy PIR hab szigeteléssel, falra fektetett vagy függesztett szendvicspanel (átfúrt függesztórúddal, T-profillal, vagy Omega-proﬁllal függsztve), 120 mm vastagságban, pl. KINGSPAN hűtőházi falpanel, tartó- és rögzítőelemekkel, csatlakozó és lezáró profilokkal, szegélyekkel, kiegészítő csomóponti hőszigeteléssel, tömítésekkel (butil szalag)</t>
  </si>
  <si>
    <t>Hűtőtházi álmennyezet szerelése, poliuretán- vagy PIR hab szigeteléssel, falra fektetett vagy függesztett szendvicspanel (átfúrt függesztórúddal, T-profillal, vagy Omega-proﬁllal függsztve), 170 mm vastagságban, pl. KINGSPAN hűtőházi falpanel, tartó- és rögzítőelemekkel, csatlakozó és lezáró profilokkal, szegélyekkel, kiegészítő csomóponti hőszigeteléssel, tömítésekkel (butil szalag)</t>
  </si>
  <si>
    <t>ÉPÍTÉSZETI MUNKÁK</t>
  </si>
  <si>
    <t>Sprinkler rendszer</t>
  </si>
  <si>
    <t>Külső közmű</t>
  </si>
  <si>
    <t>Építészet összesen:</t>
  </si>
  <si>
    <t>2002 jelű - 10,17 m3</t>
  </si>
  <si>
    <t>2004 jelű - 10,32 m3</t>
  </si>
  <si>
    <t>2006 jelű - 9,66 m3</t>
  </si>
  <si>
    <t>2010 jelű - 9,66 m3</t>
  </si>
  <si>
    <t>2012 jelű - 9,58 m3</t>
  </si>
  <si>
    <t>2014 jelű - 9,41 m3</t>
  </si>
  <si>
    <t>2016 jelű - 1,06 m3</t>
  </si>
  <si>
    <t>2020 jelű - 9,39 m3</t>
  </si>
  <si>
    <t>2022 jelű - 9,31 m3</t>
  </si>
  <si>
    <t>2024 jelű - 9,14 m3</t>
  </si>
  <si>
    <t>2026 jelű - 9,76 m3</t>
  </si>
  <si>
    <t>2030 jelű - 9,49 m3</t>
  </si>
  <si>
    <t>2032 jelű - 9,4 m3</t>
  </si>
  <si>
    <t>2034 jelű - 9,14 m3</t>
  </si>
  <si>
    <t>2036 jelű - 9,54 m3</t>
  </si>
  <si>
    <t>2040 jelű - 9,63 m3</t>
  </si>
  <si>
    <t>2042 jelű - 9,88 m3</t>
  </si>
  <si>
    <t>2044 jelű - 10,03 m3</t>
  </si>
  <si>
    <t>2050 jelű - 9,68 m3</t>
  </si>
  <si>
    <t>2052 jelű - 9,92 m3</t>
  </si>
  <si>
    <t>2054 jelű - 9,76 m3</t>
  </si>
  <si>
    <t>2056 jelű - 10,28 m3</t>
  </si>
  <si>
    <t>2060 jelű - 6,28 m3</t>
  </si>
  <si>
    <t>2062 jelű - 6,73 m3</t>
  </si>
  <si>
    <t>2064 jelű - 6,54 m3</t>
  </si>
  <si>
    <t>2066 jelű - 6,27 m3</t>
  </si>
  <si>
    <t>2068 jelű - 6,54 m3</t>
  </si>
  <si>
    <t>2070 jelű - 6,54 m3</t>
  </si>
  <si>
    <t>2100 jelű - 4,87 m3</t>
  </si>
  <si>
    <t>2102 jelű - 4,92 m3</t>
  </si>
  <si>
    <t>2104 jelű - 4,97 m3</t>
  </si>
  <si>
    <t>2106 jelű - 5,02 m3</t>
  </si>
  <si>
    <t>2108 jelű - 7,27 m3</t>
  </si>
  <si>
    <t>2110 jelű - 7,33 m3</t>
  </si>
  <si>
    <t>2112 jelű - 7,37 m3</t>
  </si>
  <si>
    <t>2114 jelű - 7,42 m3</t>
  </si>
  <si>
    <t>2116 jelű - 7,51 m3</t>
  </si>
  <si>
    <t>2118 jelű - 7,56 m3</t>
  </si>
  <si>
    <t>2120 jelű - 7,65 m3</t>
  </si>
  <si>
    <t>2122 jelű - 7,7 m3</t>
  </si>
  <si>
    <t>2124 jelű - 7,75 m3</t>
  </si>
  <si>
    <t>2126 jelű - 10,32 m3</t>
  </si>
  <si>
    <t>2128 jelű - 7,76 m3</t>
  </si>
  <si>
    <t>2130 jelű - 7,69 m3</t>
  </si>
  <si>
    <t>2132 jelű - 7,64 m3</t>
  </si>
  <si>
    <t>2134 jelű - 7,53 m3</t>
  </si>
  <si>
    <t>2136 jelű - 7,46 m3</t>
  </si>
  <si>
    <t>2138 jelű - 7,41 m3</t>
  </si>
  <si>
    <t>2140 jelű - 5,02 m3</t>
  </si>
  <si>
    <t>2142 jelű - 4,97 m3</t>
  </si>
  <si>
    <t>2144 jelű - 4,94 m3</t>
  </si>
  <si>
    <t>2146 jelű - 4,91 m3</t>
  </si>
  <si>
    <t>2150 jelű - 4,39 m3</t>
  </si>
  <si>
    <t>2152 jelű - 4,44 m3</t>
  </si>
  <si>
    <t>2154 jelű - 4,49 m3</t>
  </si>
  <si>
    <t>2156 jelű - 4,54 m3</t>
  </si>
  <si>
    <t>2158 jelű - 6,8 m3</t>
  </si>
  <si>
    <t>2160 jelű - 6,84 m3</t>
  </si>
  <si>
    <t>2162 jelű - 6,89 m3</t>
  </si>
  <si>
    <t>2164 jelű - 6,99 m3</t>
  </si>
  <si>
    <t>2166 jelű - 7,03 m3</t>
  </si>
  <si>
    <t>2168 jelű - 7,08 m3</t>
  </si>
  <si>
    <t>2170 jelű - 7,18 m3</t>
  </si>
  <si>
    <t>2172 jelű - 7,22 m3</t>
  </si>
  <si>
    <t>2174 jelű - 7,27 m3</t>
  </si>
  <si>
    <t>2200 jelű - 8,85 m3</t>
  </si>
  <si>
    <t>2202 jelű - 9,38 m3</t>
  </si>
  <si>
    <t>2210 jelű - 9,48 m3</t>
  </si>
  <si>
    <t>2212 jelű - 9,23 m3</t>
  </si>
  <si>
    <t>2214 jelű - 11,32 m3</t>
  </si>
  <si>
    <t>2216 jelű - 9,02 m3</t>
  </si>
  <si>
    <t>2218 jelű - 11,47 m3</t>
  </si>
  <si>
    <t>2220 jelű - 11,73 m3</t>
  </si>
  <si>
    <t>2222 jelű - 6,68 m3</t>
  </si>
  <si>
    <t>2224 jelű - 11,78 m3</t>
  </si>
  <si>
    <t>2300 jelű - 9,12 m3</t>
  </si>
  <si>
    <t>2302 jelű - 5,98 m3</t>
  </si>
  <si>
    <t>2400 jelű - 11,63 m3</t>
  </si>
  <si>
    <t>2402 jelű - 12,32 m3</t>
  </si>
  <si>
    <t>2404 jelű - 11,89 m3</t>
  </si>
  <si>
    <t>2406 jelű - 11,89 m3</t>
  </si>
  <si>
    <t>2408 jelű - 6,45 m3</t>
  </si>
  <si>
    <t>2410 jelű - 11,49 m3</t>
  </si>
  <si>
    <t>2412 jelű - 12,21 m3</t>
  </si>
  <si>
    <t>2414 jelű - 11,4 m3</t>
  </si>
  <si>
    <t>2416 jelű - 6,39 m3</t>
  </si>
  <si>
    <t>2418 jelű - 6,35 m3</t>
  </si>
  <si>
    <t>2430 jelű - 5,8 m3</t>
  </si>
  <si>
    <t>2432 jelű - 7,26 m3</t>
  </si>
  <si>
    <t>2440 jelű - 5,86 m3</t>
  </si>
  <si>
    <t>2442 jelű - 12,23 m3</t>
  </si>
  <si>
    <t>2444 jelű - 12,05 m3</t>
  </si>
  <si>
    <t>2450 jelű - 6,35 m3</t>
  </si>
  <si>
    <t>2452 jelű - 6,28 m3</t>
  </si>
  <si>
    <t>2480 jelű - 10,36 m3</t>
  </si>
  <si>
    <t>2482 jelű - 10,28 m3</t>
  </si>
  <si>
    <t>2484 jelű - 10,28 m3</t>
  </si>
  <si>
    <t>2490 jelű - 10,36 m3</t>
  </si>
  <si>
    <t>2492 jelű - 10,55 m3</t>
  </si>
  <si>
    <t>2494 jelű - 10,32 m3</t>
  </si>
  <si>
    <t>2500 jelű - 2,29 m3</t>
  </si>
  <si>
    <t>2502 jelű - 2,27 m3</t>
  </si>
  <si>
    <t>2504 jelű - 2,25 m3</t>
  </si>
  <si>
    <t>2506 jelű - 2,23 m3</t>
  </si>
  <si>
    <t>2550 jelű - 7,66 m3</t>
  </si>
  <si>
    <t>2552 jelű - 7,35 m3</t>
  </si>
  <si>
    <t>2560 jelű - 6,95 m3</t>
  </si>
  <si>
    <t>2562 jelű - 6,89 m3</t>
  </si>
  <si>
    <t>2564 jelű - 6,82 m3</t>
  </si>
  <si>
    <t>2700 jelű - 4,7 m3</t>
  </si>
  <si>
    <t>2800 jelű - 0,51 m3</t>
  </si>
  <si>
    <t>2900 jelű - 2,29 m3</t>
  </si>
  <si>
    <t>2902 jelű - 2,29 m3</t>
  </si>
  <si>
    <t>2904 jelű - 2,29 m3</t>
  </si>
  <si>
    <t>2906 jelű - 2,32 m3</t>
  </si>
  <si>
    <t>2908 jelű - 2,32 m3</t>
  </si>
  <si>
    <t>5002 jelű - 2,44 m3</t>
  </si>
  <si>
    <t>5004 jelű - 2,45 m3</t>
  </si>
  <si>
    <t>5006 jelű - 2,57 m3</t>
  </si>
  <si>
    <t>5008 jelű - 2,33 m3</t>
  </si>
  <si>
    <t>5010 jelű - 2,63 m3</t>
  </si>
  <si>
    <t>5012 jelű - 3,12 m3</t>
  </si>
  <si>
    <t>5014 jelű - 2,56 m3</t>
  </si>
  <si>
    <t>5016 jelű - 2,04 m3</t>
  </si>
  <si>
    <t>5018 jelű - 2,04 m3</t>
  </si>
  <si>
    <t>5020 jelű - 2,04 m3</t>
  </si>
  <si>
    <t>5022 jelű - 2,59 m3</t>
  </si>
  <si>
    <t>5024 jelű - 2,06 m3</t>
  </si>
  <si>
    <t>5030 jelű - 2,16 m3</t>
  </si>
  <si>
    <t>5032 jelű - 2,43 m3</t>
  </si>
  <si>
    <t>5034 jelű - 2,92 m3</t>
  </si>
  <si>
    <t>5036 jelű - 2,52 m3</t>
  </si>
  <si>
    <t>5040 jelű - 2,71 m3</t>
  </si>
  <si>
    <t>5042 jelű - 2,43 m3</t>
  </si>
  <si>
    <t>5044 jelű - 3,11 m3</t>
  </si>
  <si>
    <t>5046 jelű - 2,03 m3</t>
  </si>
  <si>
    <t>5050 jelű - 2,65 m3</t>
  </si>
  <si>
    <t>5052 jelű - 2,5 m3</t>
  </si>
  <si>
    <t>5054 jelű - 2,49 m3</t>
  </si>
  <si>
    <t>5056 jelű - 2,18 m3</t>
  </si>
  <si>
    <t>5058 jelű - 2,78 m3</t>
  </si>
  <si>
    <t>5060 jelű - 2,1 m3</t>
  </si>
  <si>
    <t>5062 jelű - 2,62 m3</t>
  </si>
  <si>
    <t>5064 jelű - 2,2 m3</t>
  </si>
  <si>
    <t>5066 jelű - 2,06 m3</t>
  </si>
  <si>
    <t>5068 jelű - 5,02 m3</t>
  </si>
  <si>
    <t>5070 jelű - 5,88 m3</t>
  </si>
  <si>
    <t>5072 jelű - 5,77 m3</t>
  </si>
  <si>
    <t>5100 jelű - 0,51 m3</t>
  </si>
  <si>
    <t>5102 jelű - 0,28 m3</t>
  </si>
  <si>
    <t>5104 jelű - 0,24 m3</t>
  </si>
  <si>
    <t>5106 jelű - 0,24 m3</t>
  </si>
  <si>
    <t>5108 jelű - 0,43 m3</t>
  </si>
  <si>
    <t>5110 jelű - 0,52 m3</t>
  </si>
  <si>
    <t>5112 jelű - 0,26 m3</t>
  </si>
  <si>
    <t>5114 jelű - 1,5 m3</t>
  </si>
  <si>
    <t>5116 jelű - 0,39 m3</t>
  </si>
  <si>
    <t>5118 jelű - 0,58 m3</t>
  </si>
  <si>
    <t>5120 jelű - 0,31 m3</t>
  </si>
  <si>
    <t>5122 jelű - 0,3 m3</t>
  </si>
  <si>
    <t>5124 jelű - 0,21 m3</t>
  </si>
  <si>
    <t>5126 jelű - 0,21 m3</t>
  </si>
  <si>
    <t>5128 jelű - 0,69 m3</t>
  </si>
  <si>
    <t>5130 jelű - 0,62 m3</t>
  </si>
  <si>
    <t>5132 jelű - 0,27 m3</t>
  </si>
  <si>
    <t>5134 jelű - 1,04 m3</t>
  </si>
  <si>
    <t>5136 jelű - 0,31 m3</t>
  </si>
  <si>
    <t>5138 jelű - 0,51 m3</t>
  </si>
  <si>
    <t>5140 jelű - 0,66 m3</t>
  </si>
  <si>
    <t>5142 jelű - 0,43 m3</t>
  </si>
  <si>
    <t>5144 jelű - 0,24 m3</t>
  </si>
  <si>
    <t>5146 jelű - 1,12 m3</t>
  </si>
  <si>
    <t>5148 jelű - 0,24 m3</t>
  </si>
  <si>
    <t>5150 jelű - 0,66 m3</t>
  </si>
  <si>
    <t>5152 jelű - 0,43 m3</t>
  </si>
  <si>
    <t>5154 jelű - 3,44 m3</t>
  </si>
  <si>
    <t>5156 jelű - 0,21 m3</t>
  </si>
  <si>
    <t>5158 jelű - 0,21 m3</t>
  </si>
  <si>
    <t>5160 jelű - 0,29 m3</t>
  </si>
  <si>
    <t>5162 jelű - 1,75 m3</t>
  </si>
  <si>
    <t>5166 jelű - 0,38 m3</t>
  </si>
  <si>
    <t>5168 jelű - 1,34 m3</t>
  </si>
  <si>
    <t>5170 jelű - 0,71 m3</t>
  </si>
  <si>
    <t>5172 jelű - 0,37 m3</t>
  </si>
  <si>
    <t>5174 jelű - 0,47 m3</t>
  </si>
  <si>
    <t>5176 jelű - 0,43 m3</t>
  </si>
  <si>
    <t>5178 jelű - 0,43 m3</t>
  </si>
  <si>
    <t>5180 jelű - 0,46 m3</t>
  </si>
  <si>
    <t>5182 jelű - 0,55 m3</t>
  </si>
  <si>
    <t>5184 jelű - 0,78 m3</t>
  </si>
  <si>
    <t>5186 jelű - 0,32 m3</t>
  </si>
  <si>
    <t>5188 jelű - 0,29 m3</t>
  </si>
  <si>
    <t>5190 jelű - 1,76 m3</t>
  </si>
  <si>
    <t>5192 jelű - 0,35 m3</t>
  </si>
  <si>
    <t>5194 jelű - 0,67 m3</t>
  </si>
  <si>
    <t>5196 jelű - 0,29 m3</t>
  </si>
  <si>
    <t>5198 jelű - 0,74 m3</t>
  </si>
  <si>
    <t>5200 jelű - 0,3 m3</t>
  </si>
  <si>
    <t>5202 jelű - 0,3 m3</t>
  </si>
  <si>
    <t>5204 jelű - 0,84 m3</t>
  </si>
  <si>
    <t>5206 jelű - 1,5 m3</t>
  </si>
  <si>
    <t>5208 jelű - 0,47 m3</t>
  </si>
  <si>
    <t>5210 jelű - 0,48 m3</t>
  </si>
  <si>
    <t>5212 jelű - 0,48 m3</t>
  </si>
  <si>
    <t>5214 jelű - 0,26 m3</t>
  </si>
  <si>
    <t>5216 jelű - 0,37 m3</t>
  </si>
  <si>
    <t>5218 jelű - 0,67 m3</t>
  </si>
  <si>
    <t>5220 jelű - 0,98 m3</t>
  </si>
  <si>
    <t>5222 jelű - 0,26 m3</t>
  </si>
  <si>
    <t>5224 jelű - 0,35 m3</t>
  </si>
  <si>
    <t>5226 jelű - 0,35 m3</t>
  </si>
  <si>
    <t>5228 jelű - 0,31 m3</t>
  </si>
  <si>
    <t>5230 jelű - 0,29 m3</t>
  </si>
  <si>
    <t>5232 jelű - 0,73 m3</t>
  </si>
  <si>
    <t>5234 jelű - 0,35 m3</t>
  </si>
  <si>
    <t>5236 jelű - 2,83 m3</t>
  </si>
  <si>
    <t>5238 jelű - 0,72 m3</t>
  </si>
  <si>
    <t>5240 jelű - 0,25 m3</t>
  </si>
  <si>
    <t>5242 jelű - 0,25 m3</t>
  </si>
  <si>
    <t>5244 jelű - 0,3 m3</t>
  </si>
  <si>
    <t>5246 jelű - 0,71 m3</t>
  </si>
  <si>
    <t>5248 jelű - 0,54 m3</t>
  </si>
  <si>
    <t>5250 jelű - 0,67 m3</t>
  </si>
  <si>
    <t>5252 jelű - 0,58 m3</t>
  </si>
  <si>
    <t>5254 jelű - 0,35 m3</t>
  </si>
  <si>
    <t>5256 jelű - 0,79 m3</t>
  </si>
  <si>
    <t>5258 jelű - 0,57 m3</t>
  </si>
  <si>
    <t>5260 jelű - 0,67 m3</t>
  </si>
  <si>
    <t>5262 jelű - 0,58 m3</t>
  </si>
  <si>
    <t>5264 jelű - 0,63 m3</t>
  </si>
  <si>
    <t>5266 jelű - 0,63 m3</t>
  </si>
  <si>
    <t>5300 jelű - 2,53 m3</t>
  </si>
  <si>
    <t>5302 jelű - 2,54 m3</t>
  </si>
  <si>
    <t>5304 jelű - 2,56 m3</t>
  </si>
  <si>
    <t>6004 jelű - 3,12 m3</t>
  </si>
  <si>
    <t>6006 jelű - 3,14 m3</t>
  </si>
  <si>
    <t>6008 jelű - 3,54 m3</t>
  </si>
  <si>
    <t>6010 jelű - 3,22 m3</t>
  </si>
  <si>
    <t>6012 jelű - 3,06 m3</t>
  </si>
  <si>
    <t>6014 jelű - 2,76 m3</t>
  </si>
  <si>
    <t>6016 jelű - 2,32 m3</t>
  </si>
  <si>
    <t>6018 jelű - 2,53 m3</t>
  </si>
  <si>
    <t>6020 jelű - 2,56 m3</t>
  </si>
  <si>
    <t>6022 jelű - 2,52 m3</t>
  </si>
  <si>
    <t>6024 jelű - 3,07 m3</t>
  </si>
  <si>
    <t>6026 jelű - 1,44 m3</t>
  </si>
  <si>
    <t>6028 jelű - 3,45 m3</t>
  </si>
  <si>
    <t>6030 jelű - 3,4 m3</t>
  </si>
  <si>
    <t>6032 jelű - 3,38 m3</t>
  </si>
  <si>
    <t>6034 jelű - 1,48 m3</t>
  </si>
  <si>
    <t>6036 jelű - 3,23 m3</t>
  </si>
  <si>
    <t>6038 jelű - 2,65 m3</t>
  </si>
  <si>
    <t>6040 jelű - 2,48 m3</t>
  </si>
  <si>
    <t>6042 jelű - 3,08 m3</t>
  </si>
  <si>
    <t>6044 jelű - 3,1 m3</t>
  </si>
  <si>
    <t>6046 jelű - 3,28 m3</t>
  </si>
  <si>
    <t>6048 jelű - 3,14 m3</t>
  </si>
  <si>
    <t>6050 jelű - 2,57 m3</t>
  </si>
  <si>
    <t>6052 jelű - 3,6 m3</t>
  </si>
  <si>
    <t>6054 jelű - 1,61 m3</t>
  </si>
  <si>
    <t>6056 jelű - 1,46 m3</t>
  </si>
  <si>
    <t>6060 jelű - 1,95 m3</t>
  </si>
  <si>
    <t>6062 jelű - 1,99 m3</t>
  </si>
  <si>
    <t>6064 jelű - 2 m3</t>
  </si>
  <si>
    <t>6066 jelű - 2,17 m3</t>
  </si>
  <si>
    <t>6068 jelű - 1,3 m3</t>
  </si>
  <si>
    <t>6070 jelű - 1,54 m3</t>
  </si>
  <si>
    <t>6072 jelű - 1,52 m3</t>
  </si>
  <si>
    <t>6074 jelű - 1,72 m3</t>
  </si>
  <si>
    <t>6080 jelű - 2,23 m3</t>
  </si>
  <si>
    <t>6100 jelű - 2,06 m3</t>
  </si>
  <si>
    <t>6102 jelű - 1,8 m3</t>
  </si>
  <si>
    <t>6104 jelű - 2,19 m3</t>
  </si>
  <si>
    <t>6120 jelű - 3,97 m3</t>
  </si>
  <si>
    <t>6122 jelű - 3,99 m3</t>
  </si>
  <si>
    <t>6124 jelű - 4,36 m3</t>
  </si>
  <si>
    <t>6126 jelű - 2,48 m3</t>
  </si>
  <si>
    <t>6200 jelű - 1,42 m3</t>
  </si>
  <si>
    <t>6202 jelű - 1,44 m3</t>
  </si>
  <si>
    <t>6204 jelű - 1,24 m3</t>
  </si>
  <si>
    <t>6206 jelű - 1,63 m3</t>
  </si>
  <si>
    <t>6208 jelű - 1,52 m3</t>
  </si>
  <si>
    <t>6210 jelű - 1,35 m3</t>
  </si>
  <si>
    <t>6212 jelű - 1,22 m3</t>
  </si>
  <si>
    <t>6300 jelű - 2,32 m3</t>
  </si>
  <si>
    <t>6302 jelű - 3,23 m3</t>
  </si>
  <si>
    <t>6304 jelű - 5,38 m3</t>
  </si>
  <si>
    <t>6306 jelű - 4,96 m3</t>
  </si>
  <si>
    <t>6308 jelű - 5,54 m3</t>
  </si>
  <si>
    <t>LP2 jelű - 4,24 m3</t>
  </si>
  <si>
    <t>LP3 jelű - 3,63 m3</t>
  </si>
  <si>
    <t>LP4 jelű - 3,63 m3</t>
  </si>
  <si>
    <t>LP5 jelű - 3,89 m3</t>
  </si>
  <si>
    <t>LP6 jelű - 3,89 m3</t>
  </si>
  <si>
    <t>LP7 jelű - 3,9 m3</t>
  </si>
  <si>
    <t>4010 jelű - 12,41 m3</t>
  </si>
  <si>
    <t>4020 jelű - 12,62 m3</t>
  </si>
  <si>
    <t>4030 jelű - 13,88 m3</t>
  </si>
  <si>
    <t>4040 jelű - 14,4 m3</t>
  </si>
  <si>
    <t>4200 jelű - 4,79 m3</t>
  </si>
  <si>
    <t>4202 jelű - 5,32 m3</t>
  </si>
  <si>
    <t>4204 jelű - 4,9 m3</t>
  </si>
  <si>
    <t>4206 jelű - 4,69 m3</t>
  </si>
  <si>
    <t>4208 jelű - 4,91 m3</t>
  </si>
  <si>
    <t>4210 jelű - 4,16 m3</t>
  </si>
  <si>
    <t>4212 jelű - 3,94 m3</t>
  </si>
  <si>
    <t>4214 jelű - 4,72 m3</t>
  </si>
  <si>
    <t>4216 jelű - 4,74 m3</t>
  </si>
  <si>
    <t>4218 jelű - 5,19 m3</t>
  </si>
  <si>
    <t>4220 jelű - 4,98 m3</t>
  </si>
  <si>
    <t>4222 jelű - 4,8 m3</t>
  </si>
  <si>
    <t>4224 jelű - 4,06 m3</t>
  </si>
  <si>
    <t>4226 jelű - 5,14 m3</t>
  </si>
  <si>
    <t>4228 jelű - 5,52 m3</t>
  </si>
  <si>
    <t>4230 jelű - 4,3 m3</t>
  </si>
  <si>
    <t>4232 jelű - 3,73 m3</t>
  </si>
  <si>
    <t>4234 jelű - 4 m3</t>
  </si>
  <si>
    <t>4236 jelű - 4,05 m3</t>
  </si>
  <si>
    <t>4238 jelű - 3,99 m3</t>
  </si>
  <si>
    <t>4240 jelű - 4,7 m3</t>
  </si>
  <si>
    <t>4242 jelű - 5,36 m3</t>
  </si>
  <si>
    <t>4300 jelű - 3,02 m3</t>
  </si>
  <si>
    <t>4302 jelű - 3,04 m3</t>
  </si>
  <si>
    <t>4320 jelű - 1,31 m3</t>
  </si>
  <si>
    <t>4322 jelű - 1,28 m3</t>
  </si>
  <si>
    <t>4340 jelű - 2,53 m3</t>
  </si>
  <si>
    <t>4342 jelű - 2,43 m3</t>
  </si>
  <si>
    <t>4344 jelű - 2,29 m3</t>
  </si>
  <si>
    <t>4346 jelű - 2,17 m3</t>
  </si>
  <si>
    <t>4348 jelű - 2,42 m3</t>
  </si>
  <si>
    <t>4350 jelű - 2,34 m3</t>
  </si>
  <si>
    <t>4360 jelű - 3,06 m3</t>
  </si>
  <si>
    <t>4362 jelű - 3,01 m3</t>
  </si>
  <si>
    <t>4364 jelű - 2,84 m3</t>
  </si>
  <si>
    <t>4366 jelű - 2,69 m3</t>
  </si>
  <si>
    <t>4368 jelű - 3 m3</t>
  </si>
  <si>
    <t>4370 jelű - 2,92 m3</t>
  </si>
  <si>
    <t>4500 jelű - 15,47 m3</t>
  </si>
  <si>
    <t>4502 jelű - 16,28 m3</t>
  </si>
  <si>
    <t>4402 jelű - 1,2 m3</t>
  </si>
  <si>
    <t>4404 jelű - 1,13 m3</t>
  </si>
  <si>
    <t>4406 jelű - 1,01 m3</t>
  </si>
  <si>
    <t>4408 jelű - 1,2 m3</t>
  </si>
  <si>
    <t>4410 jelű - 0,96 m3</t>
  </si>
  <si>
    <t>4412 jelű - 1,3 m3</t>
  </si>
  <si>
    <t>4600 jelű - 1,32 m3</t>
  </si>
  <si>
    <t>4602 jelű - 1,18 m3</t>
  </si>
  <si>
    <t>4604 jelű - 1,85 m3</t>
  </si>
  <si>
    <t>4606 jelű - 1,1 m3</t>
  </si>
  <si>
    <t>4608 jelű - 1,2 m3</t>
  </si>
  <si>
    <t>4610 jelű - 1,18 m3</t>
  </si>
  <si>
    <t>4612 jelű - 1,55 m3</t>
  </si>
  <si>
    <t>4614 jelű - 1,71 m3</t>
  </si>
  <si>
    <t>4616 jelű - 3,89 m3</t>
  </si>
  <si>
    <t>4650 jelű - 3,36 m3</t>
  </si>
  <si>
    <t>4652 jelű - 7,61 m3</t>
  </si>
  <si>
    <t>4700 jelű - 0,93 m3</t>
  </si>
  <si>
    <t>4702 jelű - 0,9 m3</t>
  </si>
  <si>
    <t>4704 jelű - 0,88 m3</t>
  </si>
  <si>
    <t>4706 jelű - 0,88 m3</t>
  </si>
  <si>
    <t>4708 jelű - 0,81 m3</t>
  </si>
  <si>
    <t>4710 jelű - 1,15 m3</t>
  </si>
  <si>
    <t>4712 jelű - 1,11 m3</t>
  </si>
  <si>
    <t>4714 jelű - 1,38 m3</t>
  </si>
  <si>
    <t>4716 jelű - 1,39 m3</t>
  </si>
  <si>
    <t>4718 jelű - 1,3 m3</t>
  </si>
  <si>
    <t>4720 jelű - 1,14 m3</t>
  </si>
  <si>
    <t>4722 jelű - 1,14 m3</t>
  </si>
  <si>
    <t>4724 jelű - 1,24 m3</t>
  </si>
  <si>
    <t>4726 jelű - 0,96 m3</t>
  </si>
  <si>
    <t>4728 jelű - 1 m3</t>
  </si>
  <si>
    <t>4730 jelű - 1,11 m3</t>
  </si>
  <si>
    <t>4732 jelű - 1,31 m3</t>
  </si>
  <si>
    <t>4734 jelű - 1,07 m3</t>
  </si>
  <si>
    <t>4736 jelű - 1,05 m3</t>
  </si>
  <si>
    <t>4738 jelű - 1,07 m3</t>
  </si>
  <si>
    <t>4740 jelű - 1,44 m3</t>
  </si>
  <si>
    <t>4742 jelű - 0,94 m3</t>
  </si>
  <si>
    <t>4744 jelű - 1,05 m3</t>
  </si>
  <si>
    <t>4746 jelű - 1 m3</t>
  </si>
  <si>
    <t>4750 jelű - 0,98 m3</t>
  </si>
  <si>
    <t>4752 jelű - 0,94 m3</t>
  </si>
  <si>
    <t>4754 jelű - 1 m3</t>
  </si>
  <si>
    <t>4756 jelű - 1,06 m3</t>
  </si>
  <si>
    <t>4800 jelű - 1,76 m3</t>
  </si>
  <si>
    <t>4802 jelű - 1,98 m3</t>
  </si>
  <si>
    <t>4804 jelű - 1,8 m3</t>
  </si>
  <si>
    <t>4806 jelű - 1,72 m3</t>
  </si>
  <si>
    <t>4808 jelű - 0,87 m3</t>
  </si>
  <si>
    <t>4810 jelű - 1,81 m3</t>
  </si>
  <si>
    <t>4812 jelű - 1,5 m3</t>
  </si>
  <si>
    <t>4814 jelű - 1,41 m3</t>
  </si>
  <si>
    <t>4816 jelű - 1,73 m3</t>
  </si>
  <si>
    <t>4818 jelű - 1,74 m3</t>
  </si>
  <si>
    <t>4820 jelű - 1,92 m3</t>
  </si>
  <si>
    <t>4822 jelű - 1,84 m3</t>
  </si>
  <si>
    <t>4824 jelű - 1,76 m3</t>
  </si>
  <si>
    <t>4826 jelű - 1,46 m3</t>
  </si>
  <si>
    <t>4828 jelű - 0,85 m3</t>
  </si>
  <si>
    <t>4830 jelű - 1,9 m3</t>
  </si>
  <si>
    <t>4832 jelű - 1,56 m3</t>
  </si>
  <si>
    <t>4834 jelű - 1,32 m3</t>
  </si>
  <si>
    <t>4836 jelű - 1,43 m3</t>
  </si>
  <si>
    <t>4838 jelű - 1,45 m3</t>
  </si>
  <si>
    <t>4840 jelű - 1,43 m3</t>
  </si>
  <si>
    <t>4842 jelű - 1,72 m3</t>
  </si>
  <si>
    <t>4844 jelű - 1,81 m3</t>
  </si>
  <si>
    <t>4850 jelű - 2,06 m3</t>
  </si>
  <si>
    <t>4860 jelű - 2 m3</t>
  </si>
  <si>
    <t>4870 jelű - 1,71 m3</t>
  </si>
  <si>
    <t>4880 jelű - 1,79 m3</t>
  </si>
  <si>
    <t>4900 jelű - 1,37 m3</t>
  </si>
  <si>
    <t>4902 jelű - 1,53 m3</t>
  </si>
  <si>
    <t>4904 jelű - 2,3 m3</t>
  </si>
  <si>
    <t>4906 jelű - 1,5 m3</t>
  </si>
  <si>
    <t>4908 jelű - 2,29 m3</t>
  </si>
  <si>
    <t>4910 jelű - 2,33 m3</t>
  </si>
  <si>
    <t>4912 jelű - 2,4 m3</t>
  </si>
  <si>
    <t>4950 jelű - 1,8 m3</t>
  </si>
  <si>
    <t>4952 jelű - 1,8 m3</t>
  </si>
  <si>
    <t>4954 jelű - 1,72 m3</t>
  </si>
  <si>
    <t>4970 jelű - 1,8 m3</t>
  </si>
  <si>
    <t>4972 jelű - 1,82 m3</t>
  </si>
  <si>
    <t>4980 jelű - 0,87 m3</t>
  </si>
  <si>
    <t>4990 jelű - 3,42 m3</t>
  </si>
  <si>
    <t>3002 jelű - 1,59 m3</t>
  </si>
  <si>
    <t>3004 jelű - 1,39 m3</t>
  </si>
  <si>
    <t>3006 jelű - 1,68 m3</t>
  </si>
  <si>
    <t>3008 jelű - 1,31 m3</t>
  </si>
  <si>
    <t>3010 jelű - 1,92 m3</t>
  </si>
  <si>
    <t>3012 jelű - 3,09 m3</t>
  </si>
  <si>
    <t>3014 jelű - 5,12 m3</t>
  </si>
  <si>
    <t>3016 jelű - 4,93 m3</t>
  </si>
  <si>
    <t>3018 jelű - 7,71 m3</t>
  </si>
  <si>
    <t>3020 jelű - 2,72 m3</t>
  </si>
  <si>
    <t>3022 jelű - 4,93 m3</t>
  </si>
  <si>
    <t>3024 jelű - 3,63 m3</t>
  </si>
  <si>
    <t>3026 jelű - 2,57 m3</t>
  </si>
  <si>
    <t>3028 jelű - 2,71 m3</t>
  </si>
  <si>
    <t>3030 jelű - 2,77 m3</t>
  </si>
  <si>
    <t>3032 jelű - 3,34 m3</t>
  </si>
  <si>
    <t>3034 jelű - 3,07 m3</t>
  </si>
  <si>
    <t>3036 jelű - 4,48 m3</t>
  </si>
  <si>
    <t>3038 jelű - 1,29 m3</t>
  </si>
  <si>
    <t>3040 jelű - 1,62 m3</t>
  </si>
  <si>
    <t>3042 jelű - 1,49 m3</t>
  </si>
  <si>
    <t>3044 jelű - 1,65 m3</t>
  </si>
  <si>
    <t>3046 jelű - 3,09 m3</t>
  </si>
  <si>
    <t>3048 jelű - 3,1 m3</t>
  </si>
  <si>
    <t>3050 jelű - 2,45 m3</t>
  </si>
  <si>
    <t>3052 jelű - 1,29 m3</t>
  </si>
  <si>
    <t>3054 jelű - 3,44 m3</t>
  </si>
  <si>
    <t>3056 jelű - 5,76 m3</t>
  </si>
  <si>
    <t>3058 jelű - 7,06 m3</t>
  </si>
  <si>
    <t>3060 jelű - 6,73 m3</t>
  </si>
  <si>
    <t>3062 jelű - 7,42 m3</t>
  </si>
  <si>
    <t>3912 jelű - 1,98 m3</t>
  </si>
  <si>
    <t>3914 jelű - 1,79 m3</t>
  </si>
  <si>
    <t>8102 jelű - 0,9 m3</t>
  </si>
  <si>
    <t>8104 jelű - 0,89 m3</t>
  </si>
  <si>
    <t>8106 jelű - 0,92 m3</t>
  </si>
  <si>
    <t>8108 jelű - 0,89 m3</t>
  </si>
  <si>
    <t>8200 jelű - 0,82 m3</t>
  </si>
  <si>
    <t>8202 jelű - 2,37 m3</t>
  </si>
  <si>
    <t>8204 jelű - 2,45 m3</t>
  </si>
  <si>
    <t>8206 jelű - 2,32 m3</t>
  </si>
  <si>
    <t>8208 jelű - 2,41 m3</t>
  </si>
  <si>
    <t>8210 jelű - 1,92 m3</t>
  </si>
  <si>
    <t>8212 jelű - 2,09 m3</t>
  </si>
  <si>
    <t>F2 jelű - 240,94 m3</t>
  </si>
  <si>
    <t>F3 jelű - 42,76 m3</t>
  </si>
  <si>
    <t>F4 jelű - 18,93 m3</t>
  </si>
  <si>
    <t>F5 jelű - 29,7 m3</t>
  </si>
  <si>
    <t>F6 jelű - 67,17 m3</t>
  </si>
  <si>
    <t>F7 jelű - 62,11 m3</t>
  </si>
  <si>
    <t>F8 jelű - 38,02 m3</t>
  </si>
  <si>
    <t>5502 jelű - 2,49 m3</t>
  </si>
  <si>
    <t>5504 jelű - 2,44 m3</t>
  </si>
  <si>
    <t>5506 jelű - 1,77 m3</t>
  </si>
  <si>
    <t>5508 jelű - 1,77 m3</t>
  </si>
  <si>
    <t>5510 jelű - 1,58 m3</t>
  </si>
  <si>
    <t>5512 jelű - 2,1 m3</t>
  </si>
  <si>
    <t>5514 jelű - 1,49 m3</t>
  </si>
  <si>
    <t>5516 jelű - 2,44 m3</t>
  </si>
  <si>
    <t>5520 jelű - 0,56 m3</t>
  </si>
  <si>
    <t>5522 jelű - 0,42 m3</t>
  </si>
  <si>
    <t>5524 jelű - 0,71 m3</t>
  </si>
  <si>
    <t>5526 jelű - 0,56 m3</t>
  </si>
  <si>
    <t>5528 jelű - 0,97 m3</t>
  </si>
  <si>
    <t>5530 jelű - 1,26 m3</t>
  </si>
  <si>
    <t>5532 jelű - 1,27 m3</t>
  </si>
  <si>
    <t>5534 jelű - 1,42 m3</t>
  </si>
  <si>
    <t>5536 jelű - 1,14 m3</t>
  </si>
  <si>
    <t>5540 jelű - 0,63 m3</t>
  </si>
  <si>
    <t>ÖSSZESÍTŐ</t>
  </si>
  <si>
    <t>B1 jelű - Belső alumínium, tűzgátló ajtó, nm: 2,00x2,12 m</t>
  </si>
  <si>
    <t>B2 jelű - Belső alumínium, tűzgátló ajtó, nm: 1,60x2,12 m</t>
  </si>
  <si>
    <t>B3 jelű - Belső alumínium ajtó, nm: 1,60x2,12 m</t>
  </si>
  <si>
    <t>B4 jelű - Belső alumínium, tűzgátló ajtó, nm: 1,20x2,12 m</t>
  </si>
  <si>
    <t>B5 jelű - Belső alumínium ajtó, nm: 1,00x2,12 m</t>
  </si>
  <si>
    <t>B6 jelű - Belső fa ajtó, nm: 1,00x2,12 m</t>
  </si>
  <si>
    <t>B7 jelű - Belső fa ajtó, nm: 0,90x2,12 m</t>
  </si>
  <si>
    <t>B8 jelű - Belső fa ajtó, nm: 0,75x2,12 m</t>
  </si>
  <si>
    <t>B9 jelű - Belső alumínium ajtó, nm: 1,10x2,12 m</t>
  </si>
  <si>
    <t>B10 jelű - Belső fa ajtó, nm: 1,10x2,12 m</t>
  </si>
  <si>
    <t>B11 jelű - Belső fa ajtó, nm: 1,00x2,12 m</t>
  </si>
  <si>
    <t>B12 jelű - Tűzgátló ajtó, nm: 1,20x2,40 m</t>
  </si>
  <si>
    <t>B13 jelű - Belső fa ajtó, nm: 1,00x2,12 m</t>
  </si>
  <si>
    <t>B14 jelű - Belső alumínium, tűzgátló ajtó, nm: 1,00x2,12 m</t>
  </si>
  <si>
    <t>B15 jelű - Belső fém ajtó, nm: 0,90x2,12 m</t>
  </si>
  <si>
    <t>B16 jelű - Belső alumínium, tűzgátló ajtó, nm: 1,20x2,10 m</t>
  </si>
  <si>
    <t>B17 jelű - Tűzgátló ajtó, nm: 1,20x2,10 m</t>
  </si>
  <si>
    <t>B18 jelű - Tűzgátló ajtó, nm: 1,20x2,10 m</t>
  </si>
  <si>
    <t>B19 jelű - Tűzgátló ajtó, nm: 1,20x2,10 m</t>
  </si>
  <si>
    <t>B20 jelű - Belső fém ajtó, nm: 1,20x2,10 m</t>
  </si>
  <si>
    <t>B21 jelű - Tűzgátló ajtó, nm: 1,20x2,10 m</t>
  </si>
  <si>
    <t>B22 jelű - Belső fém ajtó, nm: 2,10x2,10 m</t>
  </si>
  <si>
    <t>B23 jelű - Tűzgátló ajtó, nm: 2,10x2,10 m</t>
  </si>
  <si>
    <t>B24 jelű - Tűzgátló ajtó, nm: 2,10x2,10 m</t>
  </si>
  <si>
    <t>B25 jelű - Belső fém ajtó, nm: 2,10x2,10 m</t>
  </si>
  <si>
    <t>B26 jelű - Tűzgátló ajtó, nm: 1,00x1,41 m</t>
  </si>
  <si>
    <t>B27 jelű - Tűzgátló ajtó, nm: 1,00x1,60 m</t>
  </si>
  <si>
    <t>B28 jelű - Belső fém ajtó, nm: 1,00x1,60 m</t>
  </si>
  <si>
    <t>B29 jelű - Tűzgátló ajtó, nm: 1,00x2,10 m</t>
  </si>
  <si>
    <t>B30 jelű - Belső fém ajtó, nm: 1,00x2,10 m</t>
  </si>
  <si>
    <t>B31 jelű - Belső fém ajtó, nm: 1,00x2,10 m</t>
  </si>
  <si>
    <t>B32 jelű - Tűzgátló ajtó, nm: 1,00x2,10 m</t>
  </si>
  <si>
    <t>B33 jelű - Tűzgátló ajtó, nm: 2,10x2,10 m</t>
  </si>
  <si>
    <t>B34 jelű - Tűzgátló ajtó, nm: 1,20x2,40 m</t>
  </si>
  <si>
    <t>B35 jelű - Belső alumínium ajtó, nm: 1,00x2,12 m</t>
  </si>
  <si>
    <t>Belső ajtók összesen:</t>
  </si>
  <si>
    <t>Bab1 jelű - Tűzgátló betekintő ablak, nm: 3,00x2,00 m</t>
  </si>
  <si>
    <t>Bab2 jelű - Ügyintéző ablak, nm: 1,20x1,70 m</t>
  </si>
  <si>
    <t>Bab3 jelű - Szociális blokk ablak, nm: 0,80x1,00 m</t>
  </si>
  <si>
    <t>Bab4 jelű - Átadó ablak, nm: 0,80x1,50 m</t>
  </si>
  <si>
    <t>Belső ablakok összesen:</t>
  </si>
  <si>
    <t>Aj1 jelű - Külső fém ajtó, nm: 1,20x2,10 m</t>
  </si>
  <si>
    <t>Aj2 jelű - Külső fém, tűzgátló ajtó, nm: 1,20x2,10 m</t>
  </si>
  <si>
    <t>Aj3 jelű - Külső fém, tűzgátló ajtó, nm: 1,20x2,10 m</t>
  </si>
  <si>
    <t>Aj4 jelű - Külső fém ajtó, nm: 1,20x3,15 m</t>
  </si>
  <si>
    <t>Aj5 jelű - Külső fém, tűzgátló ajtó, nm: 1,20x2,81 m</t>
  </si>
  <si>
    <t>Aj6 jelű - Külső fém ajtó, nm: 1,20x2,40 m</t>
  </si>
  <si>
    <t>Aj7 jelű - Külső fém ajtó, nm: 0,90x2,10 m</t>
  </si>
  <si>
    <t>Aj8 jelű - Külső fém ajtó, nm: 1,80x2,50 m</t>
  </si>
  <si>
    <t>Aj8 jelű - Külső fém ajtó, nm: 2,25x2,10 m</t>
  </si>
  <si>
    <t>Aj8 jelű - Külső fém ajtó, nm: 2,90x2,10 m</t>
  </si>
  <si>
    <t>Aj9 jelű - Külső fém ajtó, nm: 1,80x3,10 m</t>
  </si>
  <si>
    <t>Aj10 jelű - Külső fém ajtó, nm: 2,10x2,10 m</t>
  </si>
  <si>
    <t>Aj11 jelű - Külső fém ajtó, nm: 1,10x2,12 m</t>
  </si>
  <si>
    <t>Külső ajtók összesen:</t>
  </si>
  <si>
    <t>Ab1 jelű - Külső alumínium ablak, nm: 1,20x2,15 m</t>
  </si>
  <si>
    <t>Ab2 jelű - Külső alumínium ablak, nm: 1,36x2,15 m</t>
  </si>
  <si>
    <t>Ab2 jelű - Külső alumínium ablak, nm: 1,395x2,15 m</t>
  </si>
  <si>
    <t>Ab3 jelű - Külső alumínium ablak, nm: 1,20x2,15 m</t>
  </si>
  <si>
    <t>Ab4 jelű - Külső alumínium ablak, nm: 1,40x1,50 m</t>
  </si>
  <si>
    <t>Ab5 jelű - Külső alumínium ablak, nm: 1,82x1,50 m</t>
  </si>
  <si>
    <t>Ab6 jelű - Külső alumínium ablak, nm: 1,62x1,50 m</t>
  </si>
  <si>
    <t>Ab7 jelű - Külső alumínium ablak, nm: 1,62x1,50 m</t>
  </si>
  <si>
    <t>Ab9 jelű - Külső alumínium ablak, nm: 2,00x1,80 m</t>
  </si>
  <si>
    <t>Ab10 jelű - Külső alumínium ablak, nm: 1,20x1,80 m</t>
  </si>
  <si>
    <t>Ab11 jelű - Külső alumínium ablak, nm: 3,00x1,80 m</t>
  </si>
  <si>
    <t>Ab12 jelű - Acél szellőző zsaluzia, nm: 3,30x3,50 m</t>
  </si>
  <si>
    <t>Ab13 jelű - Acél szellőző zsaluzia, nm: 2,35x2,35 m</t>
  </si>
  <si>
    <t>Ab14 jelű - Acél szellőző zsaluzia, nm: 2,10x2,10 m</t>
  </si>
  <si>
    <t>Külső ablakok összesen:</t>
  </si>
  <si>
    <t>ÜF-01 jelű - Iroda üvegfal, nm: 4,52x3,00 m, technikai panellel</t>
  </si>
  <si>
    <t>ÜF-02 jelű - Iroda üvegfal, nm: 3,4x3,00 m, technikai panellel</t>
  </si>
  <si>
    <t>ÜF-03 jelű - Iroda üvegfal, nm: 2,65x3,00 m</t>
  </si>
  <si>
    <t>ÜF-04 jelű - Iroda üvegfal, nm: 3,65x3,00 m, technikai panellel</t>
  </si>
  <si>
    <t>ÜF-05 jelű - Iroda üvegfal, nm: 3,65x3,00 m, technikai panellel</t>
  </si>
  <si>
    <t>ÜF-06 jelű - Iroda üvegfal, nm: 3,55x3,00 m, technikai panellel</t>
  </si>
  <si>
    <t>ÜF-07 jelű - Iroda üvegfal, nm: 3,00x3,00 m, technikai panellel</t>
  </si>
  <si>
    <t>ÜF-08 jelű - Iroda üvegfal, nm: 2,95x3,00 m, technikai panellel</t>
  </si>
  <si>
    <t>ÜF-09 jelű - Iroda üvegfal, nm: 2,95x3,00 m, technikai panellel</t>
  </si>
  <si>
    <t>ÜF-10 jelű - Iroda üvegfal, nm: 4,55x3,00 m, technikai panellel</t>
  </si>
  <si>
    <t>ÜF-11 jelű - Iroda üvegfal, nm: 3,90x3,00 m, technikai panellel</t>
  </si>
  <si>
    <t>ÜF-12 jelű - Iroda üvegfal, nm: 3,03x3,00 m, technikai panellel</t>
  </si>
  <si>
    <t>ÜF-13 jelű - Iroda üvegfal, nm: 2,93x3,00 m, technikai panellel</t>
  </si>
  <si>
    <t>ÜF-14 jelű - Iroda üvegfal, nm: 3,6x3,00 m, technikai panellel</t>
  </si>
  <si>
    <t>ÜF-15 jelű - Konyha üvegfal, nm: 16,53x3,00 m</t>
  </si>
  <si>
    <t>ÜF-16 jelű - Conference üvegfal, nm: 7,25x3,00 m, technikai panellel</t>
  </si>
  <si>
    <t>ÜF-17 jelű - Innenhof üvegfal, nm: 9,33x2,40 m</t>
  </si>
  <si>
    <t>ÜF-18 jelű - Innenhof üvegfal, nm: 7,00x2,40 m</t>
  </si>
  <si>
    <t>ÜF-19 jelű - Innenhof üvegfal, nm: 7,00x2,40 m</t>
  </si>
  <si>
    <t>ÜF-20 jelű - Innenhof üvegfal, nm: 9,33x2,40 m</t>
  </si>
  <si>
    <t>ÜF-21 jelű - Innenhof üvegfal, nm: 7,45x2,40 m</t>
  </si>
  <si>
    <t>ÜF-22 jelű - Innenhof üvegfal, nm: 7,45x2,40 m</t>
  </si>
  <si>
    <t>ÜF-23 jelű - Konyha üvegfal, nm: 10,30x2,80 m</t>
  </si>
  <si>
    <t>ÜF-24A jelű - Innenhof és konyha üvegfal, nm: 4,02x2,40 m</t>
  </si>
  <si>
    <t>ÜF-24B jelű - Innenhof és konyha üvegfal, nm: 5,40x2,80 m</t>
  </si>
  <si>
    <t>ÜF-25 jelű - Iroda üvegfal, nm: 3,45x3,00 m, technikai panellel</t>
  </si>
  <si>
    <t>ÜF-26 jelű - Iroda üvegfal, nm: 3,45x3,00 m, technikai panellel</t>
  </si>
  <si>
    <t>ÜF-27 jelű - Iroda üvegfal, nm: 3,45x3,00 m, technikai panellel</t>
  </si>
  <si>
    <t>ÜF-28 jelű - Iroda üvegfal, nm: 3,45x3,00 m, technikai panellel</t>
  </si>
  <si>
    <t>ÜF-29 jelű - Iroda üvegfal, nm: 6,58x3,00 m, technikai panellel</t>
  </si>
  <si>
    <t>ÜF-30 jelű - Iroda üvegfal, nm: 4,69x3,00 m, technikai panellel</t>
  </si>
  <si>
    <t>ÜF-31 jelű - Lépcsőház főbejárati függönyfal, nm: 4,90x6,60 m</t>
  </si>
  <si>
    <t>ÜF-32 jelű - Külső függönyfal, nm: 32,86x2,10 m</t>
  </si>
  <si>
    <t>ÜF-33 jelű - Külső lépcsőház bejárati függönyfal, nm: 3,31x3,00 m</t>
  </si>
  <si>
    <t>ÜF-34 jelű - Külső függönyfal, nm: 56,19x2,10 m</t>
  </si>
  <si>
    <t>ÜF-35 jelű - Külső függönyfal, nm: 20,05x2,10 m</t>
  </si>
  <si>
    <t>ÜF-36 jelű - Iroda üvegfal, nm: 7,05x3,00 m, technikai panellel</t>
  </si>
  <si>
    <t>ÜF-37 jelű - Iroda üvegfal, nm: 5,01x1,60 m</t>
  </si>
  <si>
    <t>ÜF-02 jelű - Iroda üvegfal, nm: 3,4x3,00 m</t>
  </si>
  <si>
    <t>ÜF-04 jelű - Iroda üvegfal, nm: 3,65x3,00 m</t>
  </si>
  <si>
    <t>ÜF-05 jelű - Iroda üvegfal, nm: 3,65x3,00 m</t>
  </si>
  <si>
    <t>ÜF-06 jelű - Iroda üvegfal, nm: 3,55x3,00 m</t>
  </si>
  <si>
    <t>ÜF-07 jelű - Iroda üvegfal, nm: 3,00x3,00 m</t>
  </si>
  <si>
    <t>ÜF-08 jelű - Iroda üvegfal, nm: 2,95x3,00 m</t>
  </si>
  <si>
    <t>ÜF-09 jelű - Iroda üvegfal, nm: 2,95x3,00 m</t>
  </si>
  <si>
    <t>ÜF-10 jelű - Iroda üvegfal, nm: 4,55x3,00 m</t>
  </si>
  <si>
    <t>ÜF-11 jelű - Iroda üvegfal, nm: 3,90x3,00 m</t>
  </si>
  <si>
    <t>ÜF-12 jelű - Iroda üvegfal, nm: 3,03x3,00 m</t>
  </si>
  <si>
    <t>ÜF-13 jelű - Iroda üvegfal, nm: 2,93x3,00 m</t>
  </si>
  <si>
    <t>ÜF-14 jelű - Iroda üvegfal, nm: 3,6x3,00 m</t>
  </si>
  <si>
    <t>ÜF-25 jelű - Iroda üvegfal, nm: 3,45x3,00 m</t>
  </si>
  <si>
    <t>ÜF-26 jelű - Iroda üvegfal, nm: 3,45x3,00 m</t>
  </si>
  <si>
    <t>ÜF-27 jelű - Iroda üvegfal, nm: 3,45x3,00 m</t>
  </si>
  <si>
    <t>ÜF-28 jelű - Iroda üvegfal, nm: 3,45x3,00 m</t>
  </si>
  <si>
    <t>ÜF-29 jelű - Iroda üvegfal, nm: 6,58x3,00 m</t>
  </si>
  <si>
    <t>ÜF-30 jelű - Iroda üvegfal, nm: 4,69x3,00 m</t>
  </si>
  <si>
    <t>ÜF-36 jelű - Iroda üvegfal, nm: 7,05x3,00 m</t>
  </si>
  <si>
    <t>Üvegfalak, függönyfalak (belső, külső) összesen:</t>
  </si>
  <si>
    <t>Type A1 jelű - Szekcionált gyorskapu szigetelt, nm: 2,92x2,80 m</t>
  </si>
  <si>
    <t>Type A2 jelű - Szekcionált gyorskapu szigetelt, nm: 2,62x3,00 m</t>
  </si>
  <si>
    <t>Type B1 jelű - Szekcionált gyorskapu szigetelt, nm: 2,62x3,32 m</t>
  </si>
  <si>
    <t>Type B2 jelű - Szekcionált gyorskapu szigetelt, nm: 2,62x3,40 m</t>
  </si>
  <si>
    <t>Type D1 jelű - Szekcionált gyorskapu szigetelt, nm: 4,00x5,50 m</t>
  </si>
  <si>
    <t>Type D2 jelű - Szekcionált gyorskapu szigetelt, nm: 4,00x2,55 m</t>
  </si>
  <si>
    <t>Type D2 jelű - Szekcionált gyorskapu szigetelt, nm: 4,00x5,50 m</t>
  </si>
  <si>
    <t>Type D3 jelű - Szekcionált gyorskapu szigetelt, nm: 2,50x5,50 m</t>
  </si>
  <si>
    <t>Type D4 jelű - Szekcionált gyorskapu szigetelt, nm: 4,00x5,50 m</t>
  </si>
  <si>
    <t>Type E1 jelű - Gyorskapu, szigetelés nélkül, nm: 4,00x5,50 m</t>
  </si>
  <si>
    <t>Type E2 jelű - Gyorskapu, szigetelés nélkül, nm: 4,00x2,55 m</t>
  </si>
  <si>
    <t>Type E3 jelű - Gyorskapu, szigetelés nélkül, nm: 4,00x5,50 m</t>
  </si>
  <si>
    <t>Type E4 jelű - Gyorskapu, szigetelés nélkül, nm: 4,00x5,50 m</t>
  </si>
  <si>
    <t>Type E5 jelű - Szekcionált gyorskapu szigetelt, nm: 5,00x4,85 m</t>
  </si>
  <si>
    <t>Type F1 jelű - Kétszárnyú mélyhűtő helyiség gyorskapu, nm: 3,20x5,50 m</t>
  </si>
  <si>
    <t>Type H1 jelű - Tűzvédelmi kapu – tolóajtó, nm: 4,00x5,50 m</t>
  </si>
  <si>
    <t>Type H2 jelű - Tűzvédelmi kapu – tolóajtó, nm: 4,00x5,50 m</t>
  </si>
  <si>
    <t>Type H3 jelű - Tűzvédelmi kapu – tolóajtó, nm: 3,00x5,50 m</t>
  </si>
  <si>
    <t>Type H4 jelű - Tűzvédelmi kapu - tolóajtó, integrált egyszárnyú menekülőajtóval, nm: 4,00x5,50 m</t>
  </si>
  <si>
    <t>Type H5 jelű - Tűzvédelmi kapu – felfelé nyíló, nm: 4,00x5,50 m</t>
  </si>
  <si>
    <t>Type H6 jelű - Tűzvédelmi kapu – felfelé nyíló, nm: 4,00x2,55 m</t>
  </si>
  <si>
    <t>Type H6 jelű - Tűzvédelmi kapu – felfelé nyíló, nm: 4,00x5,50 m</t>
  </si>
  <si>
    <t>Type H7 jelű - Tűzvédelmi kapu – felfelé nyíló, nm: 4,00x5,50 m</t>
  </si>
  <si>
    <t>Type H8 jelű - Tűzvédelmi kapu – felfelé nyíló, nm: 3,20x5,50 m</t>
  </si>
  <si>
    <t>Type H8 jelű - Tűzvédelmi kapu – felfelé nyíló, nm: 4,00x5,50 m</t>
  </si>
  <si>
    <t>Type H9 jelű - Tűzvédelmi kapu – felfelé nyíló, nm: 4,00x5,50 m</t>
  </si>
  <si>
    <t>Type H10 jelű - Tűzvédelmi kapu – felfelé nyíló, nm: 4,00x5,50 m</t>
  </si>
  <si>
    <t>Ipari kapuk összesen:</t>
  </si>
  <si>
    <t>KA01 jelű - Konyhabútor, beépített és mobil berendezési tárgyakkal együtt, BBS szerint, nm: rajz szerint</t>
  </si>
  <si>
    <t>KA02 jelű - Konyhabútor, beépített és mobil berendezési tárgyakkal együtt, BBS szerint, nm: rajz szerint</t>
  </si>
  <si>
    <t>KA03 jelű - Konyhabútor, beépített és mobil berendezési tárgyakkal együtt, BBS szerint, nm: rajz szerint</t>
  </si>
  <si>
    <t>KA04 jelű - Konyhabútor, beépített és mobil berendezési tárgyakkal együtt, BBS szerint, nm: rajz szerint</t>
  </si>
  <si>
    <t>KA05 jelű - Mosdópult és szekrény, 1 mosdótálcás, nm: rajz szerint</t>
  </si>
  <si>
    <t>KA06 jelű - Mosdópult és szekrény, 2 mosdótálcás, nm: rajz szerint</t>
  </si>
  <si>
    <t>KA07 jelű - Mosdópult és szekrény, 4 mosdótálcás, nm: rajz szerint</t>
  </si>
  <si>
    <t>KA08 jelű - Átadópult, nm: rajz szerint</t>
  </si>
  <si>
    <t>KA09 jelű - LCD kijelző mögötti faburkolat, nm: 250x300 cm</t>
  </si>
  <si>
    <t>KA10 jelű - LCD kijelző mögötti faburkolat, nm: 160x300 cm</t>
  </si>
  <si>
    <t>KA11 jelű - Konyhabútor, beépített és mobil berendezési tárgyakkal együtt, BBS szerint, nm: rajz szerint</t>
  </si>
  <si>
    <t>KA12 jelű - Konyhabútor, beépített és mobil berendezési tárgyakkal együtt, BBS szerint, nm: rajz szerint</t>
  </si>
  <si>
    <t>KA13 jelű - Asztal, nm: 200X55X110 cm</t>
  </si>
  <si>
    <t>Asztalosszerkezetek összesen:</t>
  </si>
  <si>
    <t>La01 jelű - Acél lépcső, nm: rajz szerint</t>
  </si>
  <si>
    <t>La02 jelű - Híddau, nm: rajz szerint</t>
  </si>
  <si>
    <t>La03 jelű - Gépleadó nyílás, nm: rajz szerint</t>
  </si>
  <si>
    <t>La04 jelű - Acél lépcső, nm: rajz szerint</t>
  </si>
  <si>
    <t>La05 jelű - Acél lépcső, nm: rajz szerint</t>
  </si>
  <si>
    <t>La06 jelű - Sokkoló, nm: rajz szerint</t>
  </si>
  <si>
    <t>La07 jelű - Kábelcsatorna tartószerkezete, nm: rajz szerint</t>
  </si>
  <si>
    <t>La08 jelű - Gépészeti beszállító sín, nm: rajz szerint</t>
  </si>
  <si>
    <t>La09 jelű - Theke kis iroda, polikarbonát burkolattal és lefedéssel, nm: rajz szerint</t>
  </si>
  <si>
    <t>La10 jelű - Theke irodablokk, az irodarész polikarbonát burkolatával, ablakkal együtt, nm: rajz szerint</t>
  </si>
  <si>
    <t>La11 jelű - Melegedő vizesblokk, nm: rajz szerint</t>
  </si>
  <si>
    <t>La12 jelű - Műhely iroda, nm: rajz szerint</t>
  </si>
  <si>
    <t>La13 jelű - Műhely kerítés, nm: rajz szerint</t>
  </si>
  <si>
    <t>La14 jelű - Sprinkler kerítés, nm: rajz szerint</t>
  </si>
  <si>
    <t>La15 jelű - Sprinkler kerítés, nm: rajz szerint</t>
  </si>
  <si>
    <t>La16 jelű - Sprinkler kerítés, nm: rajz szerint</t>
  </si>
  <si>
    <t>La17 jelű - Hágcsó, nm: rajz szerint</t>
  </si>
  <si>
    <t>La18 jelű - Hágcsó, nm: rajz szerint</t>
  </si>
  <si>
    <t>La19 jelű - Hágcsó, nm: rajz szerint</t>
  </si>
  <si>
    <t>La20 jelű - Hágcsó, nm: rajz szerint</t>
  </si>
  <si>
    <t>La21 jelű - Gépészeti fővezeték acél tartószerkezete, nm: rajz szerint</t>
  </si>
  <si>
    <t>La22 jelű - Gépészeti fővezeték acél tartószerkezete, nm: rajz szerint</t>
  </si>
  <si>
    <t>La23 jelű - Rámpakiegyenlítő, nm: rajz szerint, változó</t>
  </si>
  <si>
    <t>La24 jelű - Acélhíd, nm: rajz szerint</t>
  </si>
  <si>
    <t>La25 jelű - OSB lap, nm: 18 mm</t>
  </si>
  <si>
    <t>La26 jelű - Kaputömítés, nm: rajz szerint, változó</t>
  </si>
  <si>
    <t>La27 jelű - Acél lépcső, nm: rajz szerint</t>
  </si>
  <si>
    <t>La28 jelű - Közműalagút hágcsó, nm: rajz szerint</t>
  </si>
  <si>
    <t>La29 jelű - Sprinklertartály szervíznyílás lefedés, nm: rajz szerint</t>
  </si>
  <si>
    <t>La30 jelű - Tűzvédelmi függöny, nm: rajz szerint</t>
  </si>
  <si>
    <t>La31 jelű - Közműalagút lefedő rács, nm: rajz szerint, változó</t>
  </si>
  <si>
    <t>La32 jelű - Acél cső tábla tartószerkezet, nm: rajz szerint</t>
  </si>
  <si>
    <t>La33 jelű - Magasságkorlátozás ütközésvédelem, nm: rajz szerint</t>
  </si>
  <si>
    <t>La34 jelű - Acél lépcső, nm: rajz szerint, változó</t>
  </si>
  <si>
    <t>La35 jelű - Acél lépcső, nm: rajz szerint</t>
  </si>
  <si>
    <t>La36 jelű - Acélhíd, nm: rajz szerint</t>
  </si>
  <si>
    <t>La37 jelű - Acélhíd, nm: rajz szerint</t>
  </si>
  <si>
    <t>La38 jelű - Acélhíd, nm: rajz szerint</t>
  </si>
  <si>
    <t>La39 jelű - Acélhíd, nm: rajz szerint</t>
  </si>
  <si>
    <t>La40 jelű - Acélhíd, nm: rajz szerint</t>
  </si>
  <si>
    <t>La41 jelű - Acélhíd, nm: rajz szerint</t>
  </si>
  <si>
    <t>La42 jelű - Attikatartó acél, nm: rajz szerint, változó</t>
  </si>
  <si>
    <t>La43 jelű - Boxmosó, nm: rajz szerint</t>
  </si>
  <si>
    <t>La44 jelű - Takarítógép ürítő-és mosó, nm: rajz szerint</t>
  </si>
  <si>
    <t>La45 jelű - Polimerbeton folyóka, nm: 1,50 m</t>
  </si>
  <si>
    <t>La46 jelű - Hágcsó hátszerkezettel, nm: rajz szerint</t>
  </si>
  <si>
    <t>La47 jelű - Hágcsó hátszerkezettel, nm: rajz szerint</t>
  </si>
  <si>
    <t>La48 jelű - Hágcsó hátszerkezettel, nm: rajz szerint</t>
  </si>
  <si>
    <t>La49 jelű - Kikötési pont, nm: rajz szerint</t>
  </si>
  <si>
    <t>La50 jelű - Gépészeti egység acél tartószerkezete, nm: rajz szerint</t>
  </si>
  <si>
    <t>La51 jelű - Gépészeti egység acél tartószerkezete, nm: rajz szerint</t>
  </si>
  <si>
    <t>La52 jelű - Gépészeti egység acél tartószerkezete, nm: rajz szerint</t>
  </si>
  <si>
    <t>La53 jelű - Gépészeti egység acél tartószerkezete, nm: rajz szerint</t>
  </si>
  <si>
    <t>La54 jelű - Gépészeti egység acél tartószerkezete, nm: rajz szerint</t>
  </si>
  <si>
    <t>La55 jelű - Gépészeti egység acél tartószerkezete, nm: rajz szerint</t>
  </si>
  <si>
    <t>La56 jelű - Gépészeti egység acél tartószerkezete, nm: rajz szerint</t>
  </si>
  <si>
    <t>La57 jelű - Tető járólemezek, nm: 50x50 cm</t>
  </si>
  <si>
    <t>La58 jelű - Kupola kiváltók, nm: rajz szerint, változó</t>
  </si>
  <si>
    <t>La59 jelű - Leesést gátló acélrács, nm: rajz szerint, változó</t>
  </si>
  <si>
    <t>La60 jelű - Sorompók, nm: rajz szerint</t>
  </si>
  <si>
    <t>La61 jelű - Kétszárnyú kapuk belső kerítésen (1. szakasz), nm: rajz szerint</t>
  </si>
  <si>
    <t>La62 jelű - RWA kupolák, nm: 150x150 cm</t>
  </si>
  <si>
    <t>nm: 200x300 cm</t>
  </si>
  <si>
    <t>nm: 300x200 cm</t>
  </si>
  <si>
    <t>La62* jelű - RWA kupolák, nm: 200x300 cm</t>
  </si>
  <si>
    <t>La63 jelű - Felülvilágító kupolák, nm: 120x120 cm</t>
  </si>
  <si>
    <t>nm: 150x120 cm</t>
  </si>
  <si>
    <t>La64 jelű - Forgóvilla belső kerítésen , nm: rajz szerint</t>
  </si>
  <si>
    <t>La65 jelű - Gyalogos kapu belső kerítésen, nm: rajz szerint</t>
  </si>
  <si>
    <t>La66 jelű - Függesztett gépészeti acél állvány, nm: rajz szerint</t>
  </si>
  <si>
    <t>La67 jelű - Szalagfüggöny, nm: rajz szerint, változó</t>
  </si>
  <si>
    <t>La68 jelű - Kopolit üveg bevilágító sáv, nm: 276,525x2,50 m</t>
  </si>
  <si>
    <t>nm: 71,00x2,50 m</t>
  </si>
  <si>
    <t>La69 jelű - LIDL logo, nm: 250x250 cm</t>
  </si>
  <si>
    <t>La70 jelű - Acéllépcső, nm: rajz szerint</t>
  </si>
  <si>
    <t>La71 jelű - Hágcsó, nm: rajz szerint</t>
  </si>
  <si>
    <t>La72 jelű - Főbejárat előtető, nm: rajz szerint</t>
  </si>
  <si>
    <t>La73 jelű - Madárháló, nm: rajz szerint</t>
  </si>
  <si>
    <t>La74 jelű - Belső kerítés 1. szakasz, nm: rajz szerint</t>
  </si>
  <si>
    <t>La75 jelű - Belső kerítés 2. szakasz, nm: rajz szerint</t>
  </si>
  <si>
    <t>La76 jelű - Kétszárnyú kapu belső kerítésen (2. szakasz), nm: rajz szerint</t>
  </si>
  <si>
    <t>La77 jelű - Konténerrakodó, nm: rajz szerint</t>
  </si>
  <si>
    <t>La78 jelű - Fémlemez szekrény, nm: rajz szerint</t>
  </si>
  <si>
    <t>La79 jelű - Dohányzó, nm: rajz szerint</t>
  </si>
  <si>
    <t>La80 jelű - Kerékpártároló, nm: rajz szerint</t>
  </si>
  <si>
    <t>La81 jelű - Mobilfal, nm: 850x300 cm</t>
  </si>
  <si>
    <t>La82 jelű - Taposórács, nm: rajz szerint</t>
  </si>
  <si>
    <t>La83 jelű - Földszinti falvédelem, ütközésvédelem TYPE 1, nm: rajz szerint</t>
  </si>
  <si>
    <t>La84 jelű - Földszinti falvédelem, ütközésvédelem TYPE 2, nm: rajz szerint</t>
  </si>
  <si>
    <t>La85 jelű - Földszinti falvédelem, ütközésvédelem TYPE 3, nm: rajz szerint</t>
  </si>
  <si>
    <t>La86 jelű - Földszinti falvédelem, ütközésvédelem és töltőállomás TYPE 4, nm: rajz szerint</t>
  </si>
  <si>
    <t>La87 jelű - Földszinti falvédelem, ütközésvédelem TYPE 5, nm: rajz szerint</t>
  </si>
  <si>
    <t>La88 jelű - Földszinti falvédelem, ütközésvédelem TYPE 6, nm: rajz szerint</t>
  </si>
  <si>
    <t>La89 jelű - Földszinti falvédelem, ütközésvédelem TYPE 7, nm: rajz szerint</t>
  </si>
  <si>
    <t>La90 jelű - Földszinti falvédelem, ütközésvédelem TYPE 8, nm: rajz szerint</t>
  </si>
  <si>
    <t>La91 jelű - Földszinti falvédelem, ütközésvédelem TYPE 9, nm: rajz szerint</t>
  </si>
  <si>
    <t>La92 jelű - Földszinti falvédelem, ütközésvédelem TYPE 10, nm: rajz szerint</t>
  </si>
  <si>
    <t>La93 jelű - Földszinti falvédelem, ütközésvédelem TYPE 11, nm: rajz szerint, változó</t>
  </si>
  <si>
    <t>La94 jelű - Földszinti falvédelem TYPE 12, nm: rajz szerint</t>
  </si>
  <si>
    <t>La95 jelű - Földszinti falvédelem TYPE 13, nm: 250 cm</t>
  </si>
  <si>
    <t>La96 jelű - Kandeláber ütközésvédelem, nm: rajz szerint</t>
  </si>
  <si>
    <t>La97 jelű - Tűzcsap ütközésvédelem, nm: rajz szerint</t>
  </si>
  <si>
    <t>La98 jelű - Acél lépcső, nm: rajz szerint</t>
  </si>
  <si>
    <t>La99 jelű - Hágcsó, nm: rajz szerint</t>
  </si>
  <si>
    <t>La100 jelű - Acélfödém, nm: rajz szerint</t>
  </si>
  <si>
    <t>La101 jelű - Hűtőkamra, nm: rajz szerint</t>
  </si>
  <si>
    <t>La102 jelű - Úszókapu, nm: 1150x200 cm</t>
  </si>
  <si>
    <t>La103 jelű -  Revíziós nyílás, nm: 30x30 cm</t>
  </si>
  <si>
    <t>La104 jelű - Árnyékoló, nm: rajz szerint</t>
  </si>
  <si>
    <t>La105 jelű -  Szerverhelyiség acélszerkezet, nm: rajz szerint</t>
  </si>
  <si>
    <t>La106 jelű - Földszinti falvédelem, ütközésvédelem TYPE 14, nm: rajz szerint</t>
  </si>
  <si>
    <t>La107 jelű -  Zajvédő fal, nm: 200 cm</t>
  </si>
  <si>
    <t>La108 jelű - EWM homlokzati rögzítő elemek, nm: rajz szerint</t>
  </si>
  <si>
    <t>La109 jelű - RACK szekrény védelem, nm: rajz szerint</t>
  </si>
  <si>
    <t>La110 jelű - Függesztett WiFi tartószerkezet, Megrendelői igény szerint, nm: rajz szerint</t>
  </si>
  <si>
    <t>Lk01 jelű - Acél korlát, nm: rajz szerint</t>
  </si>
  <si>
    <t>Lk02 jelű - Acél korlát, nm: rajz szerint</t>
  </si>
  <si>
    <t>Lk03 jelű - Acél korlát, nm: rajz szerint</t>
  </si>
  <si>
    <t>Lk04 jelű - Acél korlát, nm: rajz szerint</t>
  </si>
  <si>
    <t>Lk05 jelű - Acél korlát, nm: rajz szerint</t>
  </si>
  <si>
    <t>Lk06 jelű - Acél korlát, nm: rajz szerint</t>
  </si>
  <si>
    <t>Lk07 jelű - Acél korlát, nm: rajz szerint</t>
  </si>
  <si>
    <t>Lk08 jelű - Acél korlát, nm: rajz szerint</t>
  </si>
  <si>
    <t>Lk09 jelű - Acél korlát, nm: rajz szerint</t>
  </si>
  <si>
    <t>Lk10 jelű - Acél korlát, nm: rajz szerint</t>
  </si>
  <si>
    <t>Lk11 jelű - Acél korlát, nm: rajz szerint</t>
  </si>
  <si>
    <t>Lk12 jelű - Acél korlát, nm: rajz szerint</t>
  </si>
  <si>
    <t>Lk13 jelű - Acél korlát, nm: rajz szerint</t>
  </si>
  <si>
    <t>Lk14 jelű - Acél korlát, nm: rajz szerint</t>
  </si>
  <si>
    <t>Lk15 jelű - Acél korlát, nm: rajz szerint</t>
  </si>
  <si>
    <t>Lk16 jelű - Acél korlát, nm: rajz szerint</t>
  </si>
  <si>
    <t>Lk17 jelű - Acél korlát, nm: rajz szerint</t>
  </si>
  <si>
    <t>Lk18 jelű - Konténerrakodó kivehető acél korlát, nm: rajz szerint</t>
  </si>
  <si>
    <t>Lk19 jelű - Konténerrrámpa acél korlát, nm: rajz szerint</t>
  </si>
  <si>
    <t>Lk20 jelű - Külső korlát, nm: rajz szerint</t>
  </si>
  <si>
    <t>Lk21 jelű - Szalagos határolórendszer, nm: rajz szerint</t>
  </si>
  <si>
    <t>Lk22 jelű - Zuhanásgátló acél korlát, nm: rajz szerint</t>
  </si>
  <si>
    <t>Lk22* jelű - Zuhanásgátló acél korlát, nm: rajz szerint</t>
  </si>
  <si>
    <t>Lk23a jelű - Kivehető korlát, nm: rajz szerint</t>
  </si>
  <si>
    <t>Lk23b jelű - Kivehető korlát, nm: rajz szerint</t>
  </si>
  <si>
    <t>Lakatosszerkezetek összesen:</t>
  </si>
  <si>
    <t>Ak01 jelű - Raklap sorok táblái, mennyiség/nm: Beruházói igény szerint</t>
  </si>
  <si>
    <t>Ak02 jelű - Figyelmeztető táblák, mennyiség/nm: Beruházói igény szerint</t>
  </si>
  <si>
    <t>Ak03 jelű - Emeletjelző táblák, mennyiség/nm: Beruházói igény szerint</t>
  </si>
  <si>
    <t>Ak04 jelű - Helyiség jelzőtáblák, mennyiség/nm: Beruházói igény szerint</t>
  </si>
  <si>
    <t>Ak05 jelű - Kapu és ajtó jelzőtáblák, mennyiség/nm: Beruházói igény szerint</t>
  </si>
  <si>
    <t>Ak06 jelű - Kültéri kukák, nm: gyártmány szerint</t>
  </si>
  <si>
    <t>Ak07 jelű - LIDL logó, mennyiség/nm: Beruházói igény szerint</t>
  </si>
  <si>
    <t>Ak08 jelű - Információs táblák, mennyiség/nm: Beruházói igény szerint</t>
  </si>
  <si>
    <t>Ak09 jelű - Telephely térkép, mennyiség/nm: Beruházói igény szerint</t>
  </si>
  <si>
    <t>Ak10 jelű - LED LIDL logó, nm: Beruházói igény szerint</t>
  </si>
  <si>
    <t>Ak11 jelű - Chat táblák, nm: 150x150 cm</t>
  </si>
  <si>
    <t>Ak12 jelű - Akusztikai panelek, nm: 7 db elemből</t>
  </si>
  <si>
    <t>Ak13 jelű - Akusztikai panelek, nm: 12 db elemből</t>
  </si>
  <si>
    <t>Ak14 jelű - Akusztikai panelek, nm: 8 db elemből</t>
  </si>
  <si>
    <t>Ak15 jelű - Akusztikai panelek, nm: 25 db elemből</t>
  </si>
  <si>
    <t>Ak16 jelű - Írható üvegburkolat, nm: 157x300 cm</t>
  </si>
  <si>
    <t>Ak17 jelű - Írható üvegburkolat, nm: 145x300 cm</t>
  </si>
  <si>
    <t>Ak18 jelű - Írható üvegburkolat, nm: 168x300 cm</t>
  </si>
  <si>
    <t>Ak19 jelű - Írható üvegburkolat, nm: 149x300 cm</t>
  </si>
  <si>
    <t>Ak20 jelű - Írható üvegburkolat, nm: 140x300 cm</t>
  </si>
  <si>
    <t>Ak21 jelű - Belátásgátló üvegfólia, nm: 100 cm</t>
  </si>
  <si>
    <t>Ak22 jelű - Lábtörlő, nm: 130x200 cm</t>
  </si>
  <si>
    <t>Ak23 jelű - Ruhafogas, nm: rajz szerint</t>
  </si>
  <si>
    <t>Ak24 jelű - Ruhafogas, nm: rajz szerint</t>
  </si>
  <si>
    <t>Ak25 jelű - Napvitorla árnyékoló, nm: 500x700 cm</t>
  </si>
  <si>
    <t>Ak26 jelű - Átadó pult, nm: 180x140x120 cm</t>
  </si>
  <si>
    <t>Általános konszignáció összesen:</t>
  </si>
  <si>
    <t>Mk01 jelű - Fali tükör, nm: rajz szerint</t>
  </si>
  <si>
    <t>Mk02 jelű - Rongálásálló fali tükör, nm: rajz szerint</t>
  </si>
  <si>
    <t>Mk03 jelű - Folyékony szappan adagoló, nm: típus szerint</t>
  </si>
  <si>
    <t>Mk04 jelű - Rongálásálló folyékony szappanadagoló, nm: típus szerint</t>
  </si>
  <si>
    <t>Mk05 jelű - WC papír adagoló, nm: típus szerint</t>
  </si>
  <si>
    <t>Mk06 jelű - WC kefe, tartóval, nm: típus szerint</t>
  </si>
  <si>
    <t>Mk07 jelű - Papírtörlő adagoló, nm: típus szerint</t>
  </si>
  <si>
    <t>Mk08 jelű - Rongálásálló papírtörlő adagoló, nm: típus szerint</t>
  </si>
  <si>
    <t>Mk09 jelű - Elektromos kézszárító, nm: típus szerint</t>
  </si>
  <si>
    <t>Mk10 jelű - Rongálásálló Elektromos kézszárító, nm: típus szerint</t>
  </si>
  <si>
    <t>Mk11 jelű - Papírhulladék-gyűjtő, nm: típus szerint</t>
  </si>
  <si>
    <t>Mk12 jelű - Rongálásálló Papírhulladék-gyűjtő, nm: típus szerint</t>
  </si>
  <si>
    <t>Mk13 jelű - Piszoár elválasztó paraván, nm: rajz szerint</t>
  </si>
  <si>
    <t>Összesen / Total:</t>
  </si>
  <si>
    <t>Opció</t>
  </si>
  <si>
    <t>3.0</t>
  </si>
  <si>
    <t>2.0</t>
  </si>
  <si>
    <t>Helyiségek</t>
  </si>
  <si>
    <t>1.0</t>
  </si>
  <si>
    <t>A + D</t>
  </si>
  <si>
    <t>gázzaloltó</t>
  </si>
  <si>
    <t>7.0</t>
  </si>
  <si>
    <t>6.0</t>
  </si>
  <si>
    <t>Víztározók</t>
  </si>
  <si>
    <t>5.0</t>
  </si>
  <si>
    <t>Csövek és sprinklerek</t>
  </si>
  <si>
    <t>4.0</t>
  </si>
  <si>
    <t>Szerelvények</t>
  </si>
  <si>
    <t>Szivattyúk</t>
  </si>
  <si>
    <t>Külső munkák</t>
  </si>
  <si>
    <t>Sprinkler</t>
  </si>
  <si>
    <t>Gázzaoltó</t>
  </si>
  <si>
    <t>... MUNKÁK</t>
  </si>
  <si>
    <t>KÖLTSÉGVETÉS SPRINKLER</t>
  </si>
  <si>
    <t>Az összesítőn nem használt munkanemi sorok és költségvetési blokkok törlendők</t>
  </si>
  <si>
    <t>A munkalap az érintett szakág alapján nevezendő el (pl. Statika, Gépészet, Elektromos, Gyengeáram, stb.)</t>
  </si>
  <si>
    <t>A munkanemek elnevezése az összesítőbe írandó, a költségvetéshez hivatkozva vannak</t>
  </si>
  <si>
    <t>Munkanem összesen:</t>
  </si>
  <si>
    <t>Ha a szakhatóság az engedélyeztetés során kéri a homlokzati sprinklereket a PDR és Push-back polcok esetén, 150x150mm 90°hajlított acéllemez túlemelés elleni védelem</t>
  </si>
  <si>
    <t>7.1</t>
  </si>
  <si>
    <t>Beüzemelés</t>
  </si>
  <si>
    <t>6.18</t>
  </si>
  <si>
    <t>A hatósági átadás lebonyolítása, üzembe helyező mérnök biztosítása az átadásra, üzembe helyezés előtt szükséges tesztek és próbák elvégzése</t>
  </si>
  <si>
    <t>6.17</t>
  </si>
  <si>
    <t>Kezelési és karbantartási utasítás elkészítése és bemutatása üzemltető személyzet és Megrendelő részére</t>
  </si>
  <si>
    <t>6.16</t>
  </si>
  <si>
    <t>Megvalósulási dokumentáció elkészítése a tűzvédelmi hatóság és a fővállalkozó részére, magyar és angol nyelven</t>
  </si>
  <si>
    <t>6.15</t>
  </si>
  <si>
    <t>Oltási zónák alaprajza időtálló kivitelben kifüggesztve  a sprinkler központokba és gépházba</t>
  </si>
  <si>
    <t>6.14</t>
  </si>
  <si>
    <t>Csőkapcsolási és villamos séma időtálló kivitelben kifüggesztve a sprinkler központba és gépházba</t>
  </si>
  <si>
    <t>6.13</t>
  </si>
  <si>
    <t>Falátvezetések tűzgátló helyreállítása a sprinklercsövek körül falakon és födémeken történő átvezetéseknél.</t>
  </si>
  <si>
    <t>6.12</t>
  </si>
  <si>
    <t>hőmérséklet érzékelő termosztát IP65</t>
  </si>
  <si>
    <t>6.11</t>
  </si>
  <si>
    <t>áramlás kapcsoló 2"/DN50</t>
  </si>
  <si>
    <t>6.10</t>
  </si>
  <si>
    <t>6.9</t>
  </si>
  <si>
    <t>tartalék sprinklerszekrény 12db-os</t>
  </si>
  <si>
    <t>6.8</t>
  </si>
  <si>
    <t>Manométer, manométer csappal, 0..16 bar</t>
  </si>
  <si>
    <t>6.7</t>
  </si>
  <si>
    <t>Manométer, folyadékcsillapítású, manométer csappal, 0..16 bar</t>
  </si>
  <si>
    <t>6.6</t>
  </si>
  <si>
    <t>Manométer, folyadékcsillapítású, manométer csappal, -1..0..3 bar</t>
  </si>
  <si>
    <t>6.5</t>
  </si>
  <si>
    <t>Nyomás kapcsoló nyomástartó és tüzivíz szivattyúhoz, 0-10 bar</t>
  </si>
  <si>
    <t>6.4</t>
  </si>
  <si>
    <t>nyomáskapcsoló sprinkler szivattyúhoz, 0-10 bar</t>
  </si>
  <si>
    <t>6.3</t>
  </si>
  <si>
    <t>vésznyomáskapcsoló 0-10bar</t>
  </si>
  <si>
    <t>6.2</t>
  </si>
  <si>
    <t>úszó szintkapcsoló</t>
  </si>
  <si>
    <t>6.1</t>
  </si>
  <si>
    <t>5.6</t>
  </si>
  <si>
    <t>tartály túlfolyó és egyéb csurgalékvizek vezetékeinek szerelése, PE, horganyzott acél vezetékkel</t>
  </si>
  <si>
    <t>Örvénygátló lemez, DN200 karimával csatlakoztatva, szivattyúk szívóvezetékéhez, 80x80cm</t>
  </si>
  <si>
    <t>5.5</t>
  </si>
  <si>
    <t>Örvénygátló lemez, DN500 karimával csatlakoztatva, szivattyúk szívóvezetékéhez, 120x120cm</t>
  </si>
  <si>
    <t>5.4</t>
  </si>
  <si>
    <t>szerelt gumi falátvezető tömítés csőre, előrebeépített átvezető csőbe DN150/DN100</t>
  </si>
  <si>
    <t>5.3</t>
  </si>
  <si>
    <t>szerelt gumi falátvezető tömítés csőre, előrebeépített átvezető csőbe DN300/DN200</t>
  </si>
  <si>
    <t>5.2</t>
  </si>
  <si>
    <t>szerelt gumi falátvezető tömítés csőre, előrebeépített átvezető csőbe DN600/DN500</t>
  </si>
  <si>
    <t>5.1</t>
  </si>
  <si>
    <t>Nyomáspróba 24h, 16bar</t>
  </si>
  <si>
    <t>4.45</t>
  </si>
  <si>
    <t>Vízgyűjtő csövezés a fenti sprinkler osztók csurgalék és ürítő vizeinek összegyűjtésére és a zsompba vezetésére</t>
  </si>
  <si>
    <t>4.44</t>
  </si>
  <si>
    <t>álló helyzetű, polc sprinkler, k=115, 3/4",gyors reagálású, TY-FRB; TY4133</t>
  </si>
  <si>
    <t>4.43</t>
  </si>
  <si>
    <t>függő helyzetű, sprinkler, k=115, 3/4",gyors reagálású, TY-FRB; TY4231</t>
  </si>
  <si>
    <t>4.42</t>
  </si>
  <si>
    <t>álló helyzetű, sprinkler, k=115, 3/4",gyors reagálású, TY-FRB; TY4131</t>
  </si>
  <si>
    <t>4.41</t>
  </si>
  <si>
    <t>álló helyzetű, sprinkler, k=115, 3/4", normál reagálású, TY-B; TY4151</t>
  </si>
  <si>
    <t>4.40</t>
  </si>
  <si>
    <t>függő helyzetű, sprinkler, k=80, 1/2", normál reagálású, TY-B; TY3251</t>
  </si>
  <si>
    <t>4.39</t>
  </si>
  <si>
    <t>függő helyzetű, sprinkler, k=115, 3/4", normál reagálású, TY-B; TY4251</t>
  </si>
  <si>
    <t>4.38</t>
  </si>
  <si>
    <t>függő helyzetű, száraz sprinkler, normál reagálású, , 1", l=528mm, k=160, DS-2; TY5255</t>
  </si>
  <si>
    <t>4.37</t>
  </si>
  <si>
    <t>függő helyzetű, korai elfojtású, gyors reagálású száraz sprinkler (ESFR); 5/4", k=240, ESFR-17; TY7229</t>
  </si>
  <si>
    <t>4.36</t>
  </si>
  <si>
    <t>álló helyzetű, korai elfojtású, gyors reagálású sprinkler (ESFR); 3/4", k=240, ESFR-17; TY7126</t>
  </si>
  <si>
    <t>4.35</t>
  </si>
  <si>
    <t>függő helyzetű, korai elfojtású, gyors reagálású sprinkler (ESFR); 3/4", k=240, ESFR-17; TY7226</t>
  </si>
  <si>
    <t>4.34</t>
  </si>
  <si>
    <t>függő helyzetű, korai elfojtású, gyors reagálású sprinkler (ESFR); 1", k=360, ESFR-25; TY9226</t>
  </si>
  <si>
    <t>4.33</t>
  </si>
  <si>
    <t>függő helyzetű, extra nagy nyílású sprinkler (ELO), k=160, 3/4",gyors reagálású, ELO-213FRB; TY5231</t>
  </si>
  <si>
    <t>4.32</t>
  </si>
  <si>
    <t>függő helyzetű, extra nagy nyílású sprinkler (ELO), k=160, 3/4", normál reagálású, ELO-231B; TY5251</t>
  </si>
  <si>
    <t>4.31</t>
  </si>
  <si>
    <t>sprinkler vezetékek, szavatolt minőségű horganyzott szénacél csőből, min. ISO65 falvastagsággal, hornyos kötéssel, kuplungos idomokkal, beleértve minden szükséges függesztő és rögzítő anyagot. 1/2"/DN15</t>
  </si>
  <si>
    <t>4.30</t>
  </si>
  <si>
    <t>sprinkler vezetékek, szavatolt minőségű horganyzott szénacél csőből, min. ISO65 falvastagsággal, hornyos kötéssel, kuplungos idomokkal, beleértve minden szükséges függesztő és rögzítő anyagot. 3/4"/DN20</t>
  </si>
  <si>
    <t>4.29</t>
  </si>
  <si>
    <t>sprinkler vezetékek, szavatolt minőségű horganyzott szénacél csőből, min. ISO65 falvastagsággal, hornyos kötéssel, kuplungos idomokkal, beleértve minden szükséges függesztő és rögzítő anyagot. 1"/DN25</t>
  </si>
  <si>
    <t>4.28</t>
  </si>
  <si>
    <t>sprinkler vezetékek, szavatolt minőségű horganyzott szénacél csőből, min. ISO65 falvastagsággal, hornyos kötéssel, kuplungos idomokkal, beleértve minden szükséges függesztő és rögzítő anyagot. 5/4"/DN32</t>
  </si>
  <si>
    <t>4.27</t>
  </si>
  <si>
    <t>sprinkler vezetékek, szavatolt minőségű horganyzott szénacél csőből, min. ISO65 falvastagsággal, hornyos kötéssel, kuplungos idomokkal, beleértve minden szükséges függesztő és rögzítő anyagot. 6/4"/DN40</t>
  </si>
  <si>
    <t>4.26</t>
  </si>
  <si>
    <t>sprinkler vezetékek, szavatolt minőségű horganyzott szénacél csőből, min. ISO65 falvastagsággal, hornyos kötéssel, kuplungos idomokkal, beleértve minden szükséges függesztő és rögzítő anyagot. 2"/DN50</t>
  </si>
  <si>
    <t>4.25</t>
  </si>
  <si>
    <t>sprinkler vezetékek, szavatolt minőségű horganyzott szénacél csőből, min. ISO65 falvastagsággal, hornyos kötéssel, kuplungos idomokkal, beleértve minden szükséges függesztő és rögzítő anyagot. 2 1/2"/DN65</t>
  </si>
  <si>
    <t>4.24</t>
  </si>
  <si>
    <t>sprinkler vezetékek, szavatolt minőségű horganyzott szénacél csőből, min. ISO65 falvastagsággal, hornyos kötéssel, kuplungos idomokkal, beleértve minden szükséges függesztő és rögzítő anyagot. 3"/DN80</t>
  </si>
  <si>
    <t>4.23</t>
  </si>
  <si>
    <t>sprinkler vezetékek, szavatolt minőségű horganyzott szénacél csőből, min. ISO65 falvastagsággal, hornyos kötéssel, kuplungos idomokkal, beleértve minden szükséges függesztő és rögzítő anyagot. 4"/DN100</t>
  </si>
  <si>
    <t>4.22</t>
  </si>
  <si>
    <t>sprinkler vezetékek, szavatolt minőségű horganyzott szénacél csőből, min. ISO65 falvastagsággal, hornyos kötéssel, kuplungos idomokkal, beleértve minden szükséges függesztő és rögzítő anyagot. 5"/DN125</t>
  </si>
  <si>
    <t>4.21</t>
  </si>
  <si>
    <t>sprinkler vezetékek, szavatolt minőségű horganyzott szénacél csőből, min. ISO65 falvastagsággal, hornyos kötéssel, kuplungos idomokkal, beleértve minden szükséges függesztő és rögzítő anyagot. 6"/DN150</t>
  </si>
  <si>
    <t>4.20</t>
  </si>
  <si>
    <t>sprinkler vezetékek, szavatolt minőségű horganyzott szénacél csőből, min. ISO65 falvastagsággal, hornyos kötéssel, kuplungos idomokkal, beleértve minden szükséges függesztő és rögzítő anyagot. 8"/DN200</t>
  </si>
  <si>
    <t>4.19</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</si>
  <si>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1/2"/DN15</t>
  </si>
  <si>
    <t>4.15</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</si>
  <si>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3/4"/DN20</t>
  </si>
  <si>
    <t>4.14</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</si>
  <si>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1"/DN25</t>
  </si>
  <si>
    <t>4.13</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</si>
  <si>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5/4"/DN32</t>
  </si>
  <si>
    <t>4.12</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</si>
  <si>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6/4"/DN40</t>
  </si>
  <si>
    <t>4.11</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</si>
  <si>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2"/DN50</t>
  </si>
  <si>
    <t>4.10</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</si>
  <si>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2 1/2"/DN65</t>
  </si>
  <si>
    <t>4.9</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</si>
  <si>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3"/DN80</t>
  </si>
  <si>
    <t>4.8</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</si>
  <si>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4"/DN100</t>
  </si>
  <si>
    <t>4.7</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</si>
  <si>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5"/DN125</t>
  </si>
  <si>
    <t>4.6</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</si>
  <si>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6"/DN150</t>
  </si>
  <si>
    <t>4.5</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</si>
  <si>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8"/DN200</t>
  </si>
  <si>
    <t>4.4</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</si>
  <si>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10"/DN250</t>
  </si>
  <si>
    <t>4.3</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</si>
  <si>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16"/DN400</t>
  </si>
  <si>
    <t>4.2</t>
  </si>
  <si>
    <t>sprinkler vezetékek, szavatolt minőségű szénacél csőből, min. ISO65 falvastagsággal, hornyos kötéssel, kuplungos idomokkal, vagy heggesztett kötésekkel, beleértve minden szükséges függesztő és rögzítő anyagot, kétszeri alap és egyszeri fedőmázolással RAL 3000 színben. 20"/DN500</t>
  </si>
  <si>
    <t>4.1</t>
  </si>
  <si>
    <t>automatikus levegőkezelő berendezés, nyomásszabályzóval, 1/2"/DN15</t>
  </si>
  <si>
    <t>3.34</t>
  </si>
  <si>
    <t>Öblítő csatlakozás gerincvezeték végén, excentrikus alul 2"/DN50</t>
  </si>
  <si>
    <t>3.33</t>
  </si>
  <si>
    <t xml:space="preserve">Sprinkler osztó DN 300  méretben, 15 m hosszban kiviteli terv szerinti csonkokkal, nyomásmérő, nyomáskapcsoló csatlakozással, rögzítésekkel és 2" ürítőcsappal </t>
  </si>
  <si>
    <t>3.32</t>
  </si>
  <si>
    <t>automatikus vízszint szabályzó szelep. 2"/DN50</t>
  </si>
  <si>
    <t>3.31</t>
  </si>
  <si>
    <t>teszt és ürítő szelep, elzáróval, nézőüveggel, 20m vezetékkel, 5/4" / DN32</t>
  </si>
  <si>
    <t>3.30</t>
  </si>
  <si>
    <t>nyomásszabályzó szelep 4"/DN100</t>
  </si>
  <si>
    <t>3.29</t>
  </si>
  <si>
    <t>Vízturbinás riasztó gong</t>
  </si>
  <si>
    <t>3.28</t>
  </si>
  <si>
    <t>Elővezérelt riasztószelep, kettős reteszeléssel pneumatikus/elektromos, 4"/DN100</t>
  </si>
  <si>
    <t>3.27</t>
  </si>
  <si>
    <t>Elővezérelt riasztószelep, kettős reteszeléssel pneumatikus/elektromos, 6"/DN150</t>
  </si>
  <si>
    <t>3.26</t>
  </si>
  <si>
    <t>Elővezérelt riasztószelep, egyszeres reteszeléssel pneumatikus/elektromos, 8"/DN200</t>
  </si>
  <si>
    <t>3.25</t>
  </si>
  <si>
    <t>Száraz riasztószelep VDS csöv.-el, nyomáskapcsolóval, gyorsnyitóval, 6"/DN150</t>
  </si>
  <si>
    <t>3.24</t>
  </si>
  <si>
    <t>Nedves riasztószelep, VDS csövezéssel, nyomáskapcsolóval, 4"/DN100</t>
  </si>
  <si>
    <t>3.23</t>
  </si>
  <si>
    <t>Nedves riasztószelep, VDS csövezéssel, nyomáskapcsolóval, 6"/DN150</t>
  </si>
  <si>
    <t>3.22</t>
  </si>
  <si>
    <t>Nedves riasztószelep, VDS csövezéssel, nyomáskapcsolóval, 8"/DN200</t>
  </si>
  <si>
    <t>3.21</t>
  </si>
  <si>
    <t>Gömbcsap PN10/16, 1/2"/DN15</t>
  </si>
  <si>
    <t>3.20</t>
  </si>
  <si>
    <t>Gömbcsap PN10/16, 1"/DN25</t>
  </si>
  <si>
    <t>3.19</t>
  </si>
  <si>
    <t>Gömbcsap PN10/16, 2"/DN50</t>
  </si>
  <si>
    <t>3.18</t>
  </si>
  <si>
    <t>Térfogat áram mérőperem rotaméterrel, Kirschner und Tochter DN200</t>
  </si>
  <si>
    <t>3.17</t>
  </si>
  <si>
    <t>Visszacsapó csappantyú PN10/16, 1/2"/DN15</t>
  </si>
  <si>
    <t>3.16</t>
  </si>
  <si>
    <t>Visszacsapó csappantyú PN10/16, 3/4"/DN20</t>
  </si>
  <si>
    <t>3.15</t>
  </si>
  <si>
    <t>Visszacsapó csappantyú PN10/16, 1"/DN25</t>
  </si>
  <si>
    <t>3.14</t>
  </si>
  <si>
    <t>Visszacsapó csappantyú PN10/16, 6"/DN150</t>
  </si>
  <si>
    <t>3.13</t>
  </si>
  <si>
    <t>Visszacsapó csappantyú PN10/16, 8"/DN200</t>
  </si>
  <si>
    <t>3.12</t>
  </si>
  <si>
    <t>Pillangó szelep véghelyzet jelző kapcsolóval PN10/16, 4"/DN100</t>
  </si>
  <si>
    <t>3.11</t>
  </si>
  <si>
    <t>Pillangó szelep véghelyzet jelző kapcsolóval PN10/16, 6"/DN150</t>
  </si>
  <si>
    <t>3.10</t>
  </si>
  <si>
    <t>Pillangó szelep véghelyzet jelző kapcsolóval PN10/16, 8"/DN200</t>
  </si>
  <si>
    <t>3.9</t>
  </si>
  <si>
    <t>Pillangó szelep véghelyzet jelző kapcsolóval PN10/16, 10"/DN250</t>
  </si>
  <si>
    <t>3.8</t>
  </si>
  <si>
    <t>Tolózár véghelyzet jelző kapcsolóval PN 10/16, 4"/DN100</t>
  </si>
  <si>
    <t>3.7</t>
  </si>
  <si>
    <t>Tolózár véghelyzet jelző kapcsolóval PN 10/16, 6"/DN150</t>
  </si>
  <si>
    <t>3.6</t>
  </si>
  <si>
    <t>Tolózár véghelyzet jelző kapcsolóval PN 10/16, 8"/DN200</t>
  </si>
  <si>
    <t>3.5</t>
  </si>
  <si>
    <t>Tolózár véghelyzet jelző kapcsolóval PN 10/16, 10"/DN250</t>
  </si>
  <si>
    <t>3.4</t>
  </si>
  <si>
    <t>Tolózár véghelyzet jelző kapcsolóval PN 10/16, DN400</t>
  </si>
  <si>
    <t>3.3</t>
  </si>
  <si>
    <t>Tolózár véghelyzet jelző kapcsolóval PN 10/16, DN500</t>
  </si>
  <si>
    <t>3.2</t>
  </si>
  <si>
    <t>Kavicsfogó szűrő karimás, PN10, 4"/DN100</t>
  </si>
  <si>
    <t>3.1</t>
  </si>
  <si>
    <t>kompresszor 30l tartállyal, 11bar</t>
  </si>
  <si>
    <t>2.6</t>
  </si>
  <si>
    <t>Szivattyúk beüzemelése szállító bevonásával.</t>
  </si>
  <si>
    <t>2.5</t>
  </si>
  <si>
    <t>Eelektromos kábelezés, szivattyúk és kapcsolószekrényük között.</t>
  </si>
  <si>
    <t>2.4</t>
  </si>
  <si>
    <t>külső tüzivíz szivattyú, kapcsolószekrénnyel, 3*400V; 50Hz; 110kW, Grundfos NK-125-250_236</t>
  </si>
  <si>
    <t>2.3</t>
  </si>
  <si>
    <t>nyomástartó szivattyú, függőleges tengelyű, kapcsolószekrénnyel, Grundfos CR1-19; 1,1kW, 3*400V; 50Hz</t>
  </si>
  <si>
    <t>2.2</t>
  </si>
  <si>
    <r>
      <t>Diezel motor meghajtású sprinkler szivattyú, EN12845 szerint, Kompakt kivitel alapkereten, vezérlő szekrénnyel, üzemanyag tartállyal, akkumulátorokkal, hűtővezetéki szerelvényekkel, kipufogó vezetékkel, Grundfos NKF 150-400.2.398, 2100 1/min; 230kW, 649 m</t>
    </r>
    <r>
      <rPr>
        <vertAlign val="superscript"/>
        <sz val="10"/>
        <color theme="1"/>
        <rFont val="Times New Roman CE"/>
        <charset val="238"/>
      </rPr>
      <t>3</t>
    </r>
    <r>
      <rPr>
        <sz val="10"/>
        <color theme="1"/>
        <rFont val="Times New Roman CE"/>
      </rPr>
      <t>/h, 94m</t>
    </r>
  </si>
  <si>
    <t>2.1</t>
  </si>
  <si>
    <t>Szivattyúk, kompresszorok</t>
  </si>
  <si>
    <t>vízvezeték szakaszos és hálózati nyomáspróbája vízzel</t>
  </si>
  <si>
    <t>1.2</t>
  </si>
  <si>
    <t>sprinkler rendszer gerincvezeték vezetékek közműaalgútban szerelve, szavatolt minőségű szénacél csőből, min. ISO65 falvastagsággal, hornyos kötéssel, kuplungos idomokkal, beleértve minden szükséges függesztő és rögzítő anyagot, kétszeri alap és egyszeri fedőmázolással RAL 3000 színben. 10"/DN250</t>
  </si>
  <si>
    <t>1.1</t>
  </si>
  <si>
    <t>Egység</t>
  </si>
  <si>
    <t>Tétel szövege</t>
  </si>
  <si>
    <t>Létesítési engedélyezési dokumentáció elkészítése a tűzvédelmi hatóság és a fővállalkozó részére, magyar és angol nyelven</t>
  </si>
  <si>
    <t xml:space="preserve">Oltási zónák alaprajza időtálló kivitelben kifüggesztve </t>
  </si>
  <si>
    <t>Működési és villamos séma időtálló kivitelben kifüggesztve</t>
  </si>
  <si>
    <t>Falátvezetések tűzgátló helyreállítása a csövek körül falakon és födémeken történő átvezetéseknél.</t>
  </si>
  <si>
    <t>helyiségek</t>
  </si>
  <si>
    <r>
      <t>154 NSHV, 131 m</t>
    </r>
    <r>
      <rPr>
        <vertAlign val="superscript"/>
        <sz val="10"/>
        <color theme="1"/>
        <rFont val="Times New Roman CE"/>
        <charset val="238"/>
      </rPr>
      <t>2</t>
    </r>
  </si>
  <si>
    <r>
      <t>321 Szerver szoba, 24,25 m</t>
    </r>
    <r>
      <rPr>
        <vertAlign val="superscript"/>
        <sz val="10"/>
        <color theme="1"/>
        <rFont val="Times New Roman CE"/>
        <charset val="238"/>
      </rPr>
      <t>2</t>
    </r>
  </si>
  <si>
    <t>egys</t>
  </si>
  <si>
    <t>23-001</t>
  </si>
  <si>
    <t>Konténer rakodó</t>
  </si>
  <si>
    <t>Kerti építése az alábbi tartalommal:
-	Geodéziai munkák, kitűzések;
-	Anyagok beszerzése, telepre illetve helyszínre szállítása, anyagmozgatások;
-	Szegély alapárokásás, altalaj tömörítés;
-	Felesleges föld elterítése, elszállítása; 
-	 Zsaluzás, és zsaluzat elbontása;
-	Ágyazógerenda építése;
-	 Betonozás, tömörítés;
-	 Utókezelés;
-	 Szegélyelemek elhelyezése;
-	 Hézagképzés, fugázás, utókezelés;
-	A tétel megvalósításához szükséges víztelenítési munkák</t>
  </si>
  <si>
    <t>22-013</t>
  </si>
  <si>
    <t>Süllyesztett építése az alábbi tartalommal:
-	Geodéziai munkák, kitűzések;
-	Anyagok beszerzése, telepre illetve helyszínre szállítása, anyagmozgatások;
-	Szegély alapárokásás, altalaj tömörítés;
-	Felesleges föld elterítése, elszállítása; 
-	 Zsaluzás, és zsaluzat elbontása;
-	Ágyazógerenda építése;
-	 Betonozás, tömörítés;
-	 Utókezelés;
-	 Szegélyelemek elhelyezése;
-	 Hézagképzés, fugázás, utókezelés;
-	A tétel megvalósításához szükséges víztelenítési munkák</t>
  </si>
  <si>
    <t>22-012</t>
  </si>
  <si>
    <t>Kiemelt szegély építése az alábbi tartalommal:
-	Geodéziai munkák, kitűzések;
-	Anyagok beszerzése, telepre illetve helyszínre szállítása, anyagmozgatások;
-	Szegély alapárokásás, altalaj tömörítés;
-	Felesleges föld elterítése, elszállítása; 
-	 Zsaluzás, és zsaluzat elbontása;
-	Ágyazógerenda építése;
-	 Betonozás, tömörítés;
-	 Utókezelés;
-	 Szegélyelemek elhelyezése;
-	 Hézagképzés, fugázás, utókezelés;
-	A tétel megvalósításához szükséges víztelenítési munkák</t>
  </si>
  <si>
    <t>22-011</t>
  </si>
  <si>
    <t>FZKA 0/32 folytonos szemmegoszlású zúzottkő alap az alábbi tartalommal:
-	Geodéziai munkák, kitűzések;
-	Beépítendő anyag beszerzése, járműre rakás;
-	Zúzottkő helyszínre szállítása; deponálása
-	Elterítés;
-	Tömörítés előírt teherbírási értékre;
-	Felületképzés;
-	A tétel megvalósításához szükséges víztelenítési munkák</t>
  </si>
  <si>
    <t>22-010</t>
  </si>
  <si>
    <t>8 cm vastag beton 3 oldalon kapcsolódó térkőburkolat fektetése az alábbi tartalommal:
-	Geodéziai munkák, kitűzések;
-	Anyagok beszerzése, telepre illetve helyszínre szállítása, anyagmozgatások;
-	Burkolókövek elhelyezése, bevibrálása;
-	Csatlakozó felületeknél burkolókövek vágása
-	Elhelyezési hézagok kitöltése;
-	Felület seprése, tömörítése;
-	A tétel megvalósításához szükséges víztelenítési munkák</t>
  </si>
  <si>
    <t>22-009</t>
  </si>
  <si>
    <t>1 réteg polietilén fólia elhelyezése</t>
  </si>
  <si>
    <t>22-008</t>
  </si>
  <si>
    <t>CP4/2,7 jelű beton burkolat készítése az alábbi tartalommal:
-	Geodéziai munkák, kitűzések; zsaluzás
-	Betonkeverék előállítása v. beszerzése, helyszínre szállítása, fogadófelület kezelése
-	A betonkeverék beépítése a tervszerinti vastagságban;
-	A beépített betonburkolaton az előírt érdesség előállítása;
-	Párazáró anyag felhordása;
-	Szoros munkahézag kialakítása;
-	Hossz és kereszthézagok kialakítása;
-	Hézagok tisztítása. A hézagfalak kellősítése, hézagzsinór elhelyezése, hézag kiön-tése;
-	A hézagképzés során megsérült párazáró bevonat helyreállítása;
-	Valamennyi szükséges keveréktervezési, technológia beállítási, próbaszakasz épí-tési minőségellenőrzési munka elkészítésével, teljesen készen.
-	A tétel megvalósításához szükséges víztelenítési munkák</t>
  </si>
  <si>
    <t>22-007</t>
  </si>
  <si>
    <t>1 réteg geotextil terítése az alábbi tartalommal:
-	Geodéziai munkák, kitűzések;
-	Felület előkészítése, 
-	Anyagmozgatás;
-	Anyag leszabása, terítése;
-	Textilsávok összeerősítése, rögzítése;
-	A tétel megvalósításához szükséges víztelenítési munkák</t>
  </si>
  <si>
    <t>22-006</t>
  </si>
  <si>
    <t>Fagyvédőréteg építése az alábbi tartalommal:
-	Geodéziai munkák, kitűzések;
-	Földkitermelés bevágásból;
-	Hossz-szállítás, elterítés;
-	Minősített anyag beépítése;
-	Földmű építés közbeni vízelvezetésének biztosítása;
-	Tömörítés az előírt tömörségi, teherbírási fokra;
-	Felületképzés;
-	A tétel megvalósításához szükséges víztelenítési munkák</t>
  </si>
  <si>
    <t>22-005</t>
  </si>
  <si>
    <t>M63 mechanikai stabilizáció építése:
Tartalom:	
-	Geodéziai munkák, kitűzések;
-	Beépítendő anyag beszerzése, járműre rakás, helyszínre szállítás; deponálása
-	Elterítés;
-	Tömörítés az előírt tömörségi, teherbírási értékre;
-	Felületképzés;
-	A tétel megvalósításához szükséges víztelenítési munkák</t>
  </si>
  <si>
    <t>22-004</t>
  </si>
  <si>
    <t>Telepen kevert cementes stabilizáció készítése (Ckt-4) az alábbi tartalommal:	
-	Geodéziai munkák, kitűzések; zsaluzás
-	Keverék elkészítése, v. beszerzése, szállítása;
-	Terítés, bedolgozás; fogadófelület kezelése
-	Hossz és kereszthézagok kialakítása;
-	Tömörítés, felület kialakítása;
-	Utókezelés;
-	feszültség-mentesítésével teljesen készen.
-	A tétel megvalósításához szükséges víztelenítési munkák</t>
  </si>
  <si>
    <t>22-003</t>
  </si>
  <si>
    <t>ZH-2/5-ös finomrész mentes zúzotthomok ágyazat szállítással, anyagmozgatással, szintezéssel és tömörítéssel</t>
  </si>
  <si>
    <t>22-002</t>
  </si>
  <si>
    <t>10 cm vastag beton 3 oldalon kapcsolódó térkőburkolat fektetése az alábbi tartalommal:
-	Geodéziai munkák, kitűzések;
-	Anyagok beszerzése, telepre illetve helyszínre szállítása, anyagmozgatások;
-	Burkolókövek elhelyezése, bevibrálása;
-	Csatlakozó felületeknél burkolókövek vágása
-	Elhelyezési hézagok kitöltése;
-	Felület seprése, tömörítése;
-	A tétel megvalósításához szükséges víztelenítési munkák</t>
  </si>
  <si>
    <t>22-001</t>
  </si>
  <si>
    <t>ÚTÉPÍTÉSI MUNKÁK</t>
  </si>
  <si>
    <t>Portaépület</t>
  </si>
  <si>
    <t>Sprikler épület</t>
  </si>
  <si>
    <t>Tüzivíz</t>
  </si>
  <si>
    <t>Légtechnika</t>
  </si>
  <si>
    <t>Hűtési rendszer</t>
  </si>
  <si>
    <t>Fűtési rendszer</t>
  </si>
  <si>
    <t>Gázellátás</t>
  </si>
  <si>
    <t>Víz-csatornaszerelés (belső)</t>
  </si>
  <si>
    <t>Belső épületgépészet</t>
  </si>
  <si>
    <t>Külső közműépítési munkák V-G</t>
  </si>
  <si>
    <t>Külső közműépítési munkák Csat.</t>
  </si>
  <si>
    <t>KÖLTSÉGVETÉS GÉPÉSZ</t>
  </si>
  <si>
    <t>Dátum:</t>
  </si>
  <si>
    <t>cégszerű aláírás (alvállalkozó)</t>
  </si>
  <si>
    <t xml:space="preserve">A fenti feltételeket tudomásul vettük, és az ajánlat elkészítésénél maradéktalanul figyelembe vettük. </t>
  </si>
  <si>
    <t xml:space="preserve">Dróttal, lyuggatott fémszalaggal történő rögzítések, hegesztett konzolok nem megengedettek. </t>
  </si>
  <si>
    <t>A cső tartószerkezeteket minden esteben a kereskedelemben járatos, kapható, testhang terjedést gátló gumibetéstes, horganyzott profilacél kivitelben kell elkészíteni (HILTI, MEFA vagy egyenértékű).</t>
  </si>
  <si>
    <t>Minden csővezetéket és légcsatornát a hőszigetelést követően öntapadó vízálló matricával fel kell iratozni. A tájékoztató felirat tartamazza:
közeg fajtája
közegáramlás iránya</t>
  </si>
  <si>
    <t xml:space="preserve">Fal és födémáttöréseket csövek ill. légcsatornák részére, arra minősített anyaggal  tömíteni kell. </t>
  </si>
  <si>
    <t xml:space="preserve">Minden szereléshez és kivitelezésehez szükséges  állvány 3,5m felett is, segédszerkezetek, gép költségek, szerszámok, emelőberendezések, nagyteherbírású daru, szállítószalag költségét az egységárakba bele kell kalkulálni. </t>
  </si>
  <si>
    <t>Engedélyköteles berendezések, és részegységek, valamint Magyarországra importált, jóváhagyással forgalmazási engedéllyel nem rendelkező részeségek bevizsgálása, helyi engedélyeztetése hatósági bejegyzése szükséges. Ennek költsége minden esetben a Vállalkozót terheli.</t>
  </si>
  <si>
    <t>Minden a helyi tűzóltóság mint hatósággal által megkövetelt tűzvédelmi bevonat burkolat kivitelezése az alvállalkozót terheli.</t>
  </si>
  <si>
    <t>Minden berendezés egységelemei minden esetben a csatlakozáshoz szükséges szerelési anyaggal, tartószerkezettel, fogyóeszközökkel értendők, még akkor is ha külön nincs részletezve a költségvetetésben.</t>
  </si>
  <si>
    <t>Az ajánlattevő köteles egy működőképes és egyben teljes komplett berendezést kivitelezni.</t>
  </si>
  <si>
    <t>Rendszeres és a végleges munkaterület kitakarítása, alvállalkozó által beszerelt berendezések portalanítása az alvállalkozó feladata, költségét az egységárak tartamazzák.</t>
  </si>
  <si>
    <t>Minden az építkezésen az alvállalkozó kivitelezéséből keletkező hulladék és maradék anyag az alvállalkozó felelősségi körét képezi. Az építkezés területéről ezen hulladék és maradék anyagok szakszerű hatósági előírásoknak megfelelő elszállítása, hulladék kezelése, rendszerezése, értékesítése az alvállallkozó felelőssége, és szerződéses feladatát képezi.</t>
  </si>
  <si>
    <t>Hőszigetelési és egyéb szerelési munkáknál a rögzítőanyagok költségét az egységárnak tartalmaznia kell. A rendszernek és funkciónak megfelelő tartószerkezet kiválasztása az alvállalkozó felelőssége.</t>
  </si>
  <si>
    <t>Minden Megrendelő által elrendelt felmérési munkát az alvállalkozónak költségtérítés nélkül el kell végeznie.</t>
  </si>
  <si>
    <t>Esteleges vámköltségeket az egységárnak tartalmaznia kell.</t>
  </si>
  <si>
    <t>A kivitelező a beárazását úgy készítse, hogy működőképes rendszert kell beáraznia, ezért minden tétel kompletten egymáshoz kapcsolódva szerepeljen a beárazásban. Ha van olyan tétel ami jelen kitételnak nem része és a rendszer működéséhez elengedhetelen, a kivitelező árazza be és értesítse a tervezőt.</t>
  </si>
  <si>
    <t>A kitételben szereplő tételek beárazásakor az egységárban szerepeltetni kell minden olyan segéd és főanyagot amely a nevezet tétel elkészítéséhez szükséges. Minden tételnél figyelembe kell venni a gyártás, szállítás és a komplett szerelés költségeit. Csak első osztályú anyag kerülhet beépítésre</t>
  </si>
  <si>
    <t>Minden segédanyag, gépköltség, szerszám, munka és munkavédelmi berendezést, mely nincs külön költségelve kiírva, ugyanakkor a Munka elvégzéséhez szükséges, azt az egységárnak tartamaznia kell.</t>
  </si>
  <si>
    <t>Minden olyan rész egységárat, mely  a szakmailag kifogástalan komplett kivitelezés eléréséhez szükséges, az egységárakba bele kell számítani.</t>
  </si>
  <si>
    <t>Az alternatív illetve esetleges tételek esetén csak az egységárat kell megadni, és nem szabad az végösszegbe beleszámítani.</t>
  </si>
  <si>
    <t>Szennyvízátemelő szivattyú telepítése Grundfos SLV.65.65.22.2.50B.C  összes tartozékával, kompletten, AUTO COUPLING DN65, LC 241 2 x 1-5 DOL 3X400 PI OPT, 4 float switch MS1, 10m cable , w.wallh., kompletten ajánlat szerint</t>
  </si>
  <si>
    <t>21.</t>
  </si>
  <si>
    <t>Szennyvízátemelő akna építése és telepítése előregyártott vasbeton elemekből, szükséges elemekkel
Víz alatti betonozás, vasbeton fenéklemez, monolit leterhelő gallér,  előregyártott átemelőelem, kiemelhető kapaszkodó, vasbeton AGM fedlap, műanyagbevonatos D400 terhelési osztály, háttámaszos acéllétra, kiszellőzőlétra NA2320</t>
  </si>
  <si>
    <t>20.</t>
  </si>
  <si>
    <t>Védőcső elhelyezése, DN250, L= 4 m</t>
  </si>
  <si>
    <t>19.</t>
  </si>
  <si>
    <t>Védőcső elhelyezése, DN250, L= 10 m</t>
  </si>
  <si>
    <t>18.</t>
  </si>
  <si>
    <t>DN125</t>
  </si>
  <si>
    <t>17.</t>
  </si>
  <si>
    <t>DN100</t>
  </si>
  <si>
    <t>16.</t>
  </si>
  <si>
    <t>Aknafal csatlakozás kialakítása</t>
  </si>
  <si>
    <t>DN1000 tengelyaknás akna építése és telepítése előregyártott elemekből, szükséges elemekből (fenékelem, aknafalcső, toldóidom, gumitömítés, aknabekötő, szűkitő, teleszkópcső, betongallér, fedlap)
Wavin Tegra 1000 NG mászható és vizsgáló akna</t>
  </si>
  <si>
    <t>15.</t>
  </si>
  <si>
    <t>DN160</t>
  </si>
  <si>
    <t>14.</t>
  </si>
  <si>
    <t xml:space="preserve">KPE cső fekteteése, PE100 SDR 11, tompahegesztéses kötésekkel, csőidomokkal, földbe fektetve </t>
  </si>
  <si>
    <t>D200</t>
  </si>
  <si>
    <t>13.</t>
  </si>
  <si>
    <t>D160</t>
  </si>
  <si>
    <t>12.</t>
  </si>
  <si>
    <t>D125</t>
  </si>
  <si>
    <t>11.</t>
  </si>
  <si>
    <t>D110</t>
  </si>
  <si>
    <t>10.</t>
  </si>
  <si>
    <t xml:space="preserve">KG-PVC SN8 MSZ EN 13476 szerinti csatorna fektetése, egyoldalon tokos műanyag csatornacső beépítése gumigyűrűs kötéssel, csőidomokkal, 5,00 m hosszú csövekből, </t>
  </si>
  <si>
    <t>Közműépítés</t>
  </si>
  <si>
    <t>21-011-1.2.1</t>
  </si>
  <si>
    <t>Tömörítés bármely tömörítési osztályban gépi erővel, kis felületen, tömörségi fok: 95%</t>
  </si>
  <si>
    <t>Tömörítés bármely tömörítési osztályban gépi erővel, kis felületen, tömörségi fok: 90%</t>
  </si>
  <si>
    <t>Tömörítés bármely tömörítési osztályban kézi erővel, kis felületen, tömörségi fok: 85%</t>
  </si>
  <si>
    <t>Tükörkészítés tömörítés nélkül, sík felületen kézi erővel talajosztály: V-VI.</t>
  </si>
  <si>
    <t>Talajjavító réteg készítése vonalas(vízvezeték) létesítményeknél, 3,00 m szélességig vagy építményen belül, homokból Természetes szemmegoszlású homok, TH  0/4 P-TT, Nyékládháza</t>
  </si>
  <si>
    <t>Földvisszatöltés munkagödörbe vagy munkaárokba, tömörítés nélkül, réteges elterítéssel, I-IV. osztályú talajban, gépi erővel, az anyag súlypontja 10,0 m-en belül, a vezetéket (műtárgyat) környező 50 cm-en túli szelvényrészben</t>
  </si>
  <si>
    <t>Munkaárok földkiemelése közmű nélküli területen, gépi erővel, kiegészítő kézi munkával, bármely konzisztenciájú, I-IV. oszt. talajban, dúcolt árokból, 5,0 m árokszélességig, 3,0 m mélységig</t>
  </si>
  <si>
    <t>Irtás, föld és sziklamunka</t>
  </si>
  <si>
    <t>Munkaárok dúcolása táblás dúccal</t>
  </si>
  <si>
    <t>Dúcolás</t>
  </si>
  <si>
    <t>Gáznyomás szabályozó állomás telekhatáron telepítve, elszámolási mérővel, 6/0,1 bar gáznyomáscsökkentővel és ezek szakaszoló szerelvényeivel. Alappal, villámvédelemmel, szükséges gázengedélyezési kiegészítő berendezésekkel.</t>
  </si>
  <si>
    <t>31.</t>
  </si>
  <si>
    <t>alk.</t>
  </si>
  <si>
    <t>Gázhálózat szakhatósági átadása, nyomáspróbája</t>
  </si>
  <si>
    <t>30.</t>
  </si>
  <si>
    <t>5kg poroltó készülék, elhelyezéssel</t>
  </si>
  <si>
    <t>29.</t>
  </si>
  <si>
    <t>EPH mérési jegyzőkönyv elkészítése</t>
  </si>
  <si>
    <t>28.</t>
  </si>
  <si>
    <t>Gázvezetéki rendszer hatósági tömörségi nyomáspróbája</t>
  </si>
  <si>
    <t>27.</t>
  </si>
  <si>
    <t>Gázszerelési munkák próbái,gázvezetéki rendszer szilárdsági nyomáspróbája</t>
  </si>
  <si>
    <t>26.</t>
  </si>
  <si>
    <t>GÁZVEZETÉK feliratos nyomvonal jelölő közmű jelzőszalag elhelyezése, 10 centiméter széles</t>
  </si>
  <si>
    <t>25.</t>
  </si>
  <si>
    <t>Csatlakozás kialakítás a telekhatáron lévő vízóra aknához</t>
  </si>
  <si>
    <t>24.</t>
  </si>
  <si>
    <t>Álló Kerti Csap Horganyzott Fém Csővel 100cm 1"KM-Tömlővég</t>
  </si>
  <si>
    <t>23.</t>
  </si>
  <si>
    <t>Kezelőakna kialakítása ürítős vízfőcsap részére</t>
  </si>
  <si>
    <t>22.</t>
  </si>
  <si>
    <t>Üritős vízfőcsap KPE DN32</t>
  </si>
  <si>
    <t>Föld feletti tűzcsap elhelyezése
gömbgrafitos öntöttvasból, epoxi bevonattal, tüzihorganyzott oszlop, elzáró sapkával, autómatikus ürítéssel, MSZ EN 14384:2005 szerint
Nr. 5081 "h8" Föld feletti tűzcsap, kitörésbiztos KTB, 2B, DN80</t>
  </si>
  <si>
    <t>L= 2,5 m</t>
  </si>
  <si>
    <t>L= 5,5 m</t>
  </si>
  <si>
    <t>Védőcső elhelyezése, DN350</t>
  </si>
  <si>
    <t xml:space="preserve"> L= 10 m</t>
  </si>
  <si>
    <t>Védőcső elhelyezése, DN250</t>
  </si>
  <si>
    <t>L= 4 m</t>
  </si>
  <si>
    <t>Védőcső elhelyezése, DN150</t>
  </si>
  <si>
    <t xml:space="preserve"> L= 2,5 m</t>
  </si>
  <si>
    <t>Védőcső elhelyezése, DN400</t>
  </si>
  <si>
    <t>D250</t>
  </si>
  <si>
    <t>D90</t>
  </si>
  <si>
    <t>Víz KPE cső fektetése,  szorítógyőrős réz idomos kötésekkel, szakaszos nyomáspróbával PE100 SDR11</t>
  </si>
  <si>
    <t>Gáz KPE cső fektetése földárokban, földmunka nélkül, homokágy terítéssel, nyomvonal jelzőszalag elhelyezéssel PE100 SDR17</t>
  </si>
  <si>
    <t>Vezetékek, szerelvények feliratozása, alacsony elhelyezkedésű vezetékek, berendezési tárgyak megjelölése, A szükséges rendszerek festése. Közeg áramlási irányának jelzése DIN2404 szerint.</t>
  </si>
  <si>
    <t>Szaniter rendszer berendezéseinek gyártó általi beüzemelése.</t>
  </si>
  <si>
    <t>Szaniter berendezések daruzása összeszerelése, szükséges segédanyagokkal</t>
  </si>
  <si>
    <t>A hatósági átadás lebonyolítása, üzembe helyező mérnök biztosítása az átadásra, üzembe helyezés előtt szükséges tesztek és próbák elvégzése. Használatbavételi engedélyeztetési eljárás lefolytatása</t>
  </si>
  <si>
    <t>Megvalósulási tervek és dokumentáció készítése a Beruházó által előírt példányszámban és formátumban, a megvalósulási tervek digitális és  nyomtatott szállítása, a kézzel, tollal javított kiviteli terv nem tekinthető megvalósulási tervnek.</t>
  </si>
  <si>
    <t>Átadási dokumentáció készítése (Beépítet anyagok dokumentációja, gépkönyvek leadása, karbantartási utasítások elkészítése. Sémák létrehozása, minden újonnan létrehozott területre, azok kifüggesztése időtálló kivitelben. Szerelési munkák átadás-átvételi eljárásával kapcsolatos költségek. Kezelő személyzet oktatása, betanítása, betanítási jegyzőkönyv és működési leírás készítés. A szerelt rendszerek tiszta, letakarított átadása)</t>
  </si>
  <si>
    <t>Takarítás</t>
  </si>
  <si>
    <t>Keletkező hulladék elszállítása</t>
  </si>
  <si>
    <t>Szakágankénti kapcsolási rajz elhelyezése minden gépészeti központba tartós kivitelben, műanyag lapra nyomtatva (Papír rajz kifüggesztése nem elégséges)</t>
  </si>
  <si>
    <t>Faláttörés szakszerű lezárása a szerelés után, tűzszakasz fal esetén tűzgátló módon 0,2 m2/db méretig</t>
  </si>
  <si>
    <t>Faláttörés készítése téglafalban 0,1m2/db méretig</t>
  </si>
  <si>
    <t>Fal-és födém átfúrás helyreállítással  NA100- 250-ig vezetékhez vagy átmenőcsavaros rögzítéshez falazatban, födémben</t>
  </si>
  <si>
    <t>Fal-és födém átfúrás helyreállítással  NA100-ig vezetékhez vagy átmenőcsavaros rögzítéshez falazatban, födémben</t>
  </si>
  <si>
    <t>A rendszerek átmosása, fertőtlenítése, nyomáspróbája, beszabályozása és ezekről készített jegyzőkönyvek leadása. 48 órás próbaüzem, ANTSZ vízmintavétellel, Negatív vízminta beszerzése</t>
  </si>
  <si>
    <t>kg</t>
  </si>
  <si>
    <t>Egyéb Hilti minőségű tartózási feladatok, szükséges segédanyagokkal, készre szerelve</t>
  </si>
  <si>
    <t>Álványozás és kosaras emelők bíztosítása az adott szakág kivitelezési munkálataihoz megfelelően, a hozzá szükséges időtartamban.</t>
  </si>
  <si>
    <t>Felvonulási terület előkészítése a kivitelezésre</t>
  </si>
  <si>
    <t>Egyéb kiegészítő tevékenységek</t>
  </si>
  <si>
    <t>DN80</t>
  </si>
  <si>
    <t>DN65</t>
  </si>
  <si>
    <t>DN50</t>
  </si>
  <si>
    <t>DN40</t>
  </si>
  <si>
    <t>DN32</t>
  </si>
  <si>
    <t>DN25</t>
  </si>
  <si>
    <t>DN20</t>
  </si>
  <si>
    <t>DN15</t>
  </si>
  <si>
    <t>Tűzvédelmi csőátvezetés (acél, nemesacél), gipszkarton, beton vagy tégla felületen,40 - 200 mm átmérő között, födém és faláttöréseknél Rockwool Conlit 150 U</t>
  </si>
  <si>
    <t>Tűzvédelmi csőátvezetés elhelyezése műanyag csövekhez,gipszkarton, beton vagy tégla felületen,40 - 200 mm átmérő között, födém és faláttöréseknél HILTI CFS-C EL tűzvédelmi szalag, + CFS-S ACR tűzvédelmi réstömítő</t>
  </si>
  <si>
    <t>Normál esővíz elvezetés épületek tetejéről, vákuumos rendszerű összefolyó fejekkel, csövekkel, csőtoldókkal, tartózással komplett rendszer, Geberit ajánlata szerint.</t>
  </si>
  <si>
    <t>79.</t>
  </si>
  <si>
    <t>Zsomp átemelő szivattyú Grundfos UNILIFT CC7 - A1, úszókapcsolókkal,  összes tartozékával, kompletten</t>
  </si>
  <si>
    <t>78.</t>
  </si>
  <si>
    <t>77.</t>
  </si>
  <si>
    <t>76.</t>
  </si>
  <si>
    <t>Vízzáró átvezetés</t>
  </si>
  <si>
    <t>110/13 DG</t>
  </si>
  <si>
    <t>75.</t>
  </si>
  <si>
    <t>89/13 DG</t>
  </si>
  <si>
    <t>74.</t>
  </si>
  <si>
    <t>76/13 DG</t>
  </si>
  <si>
    <t>73.</t>
  </si>
  <si>
    <t>54/13 DG</t>
  </si>
  <si>
    <t>72.</t>
  </si>
  <si>
    <t>42/13 DG</t>
  </si>
  <si>
    <t>71.</t>
  </si>
  <si>
    <t>35/13 DG</t>
  </si>
  <si>
    <t>70.</t>
  </si>
  <si>
    <t>28/13 DG</t>
  </si>
  <si>
    <t>69.</t>
  </si>
  <si>
    <t>22/13 DG</t>
  </si>
  <si>
    <t>68.</t>
  </si>
  <si>
    <t>18/13 DG</t>
  </si>
  <si>
    <t>67.</t>
  </si>
  <si>
    <t>Armstrong Tubolit DG típusú hőszigetelő csőhéj, 13 mm vastagságban, ívek, idomok, szerelvények szigetelésével együtt, polietilén csőhéjjal csupasz kivitelben ragasztással, öntapadó ragasztó szalag lezárással, hőlégfúvással hegesztve, klipsszel rögzítve,</t>
  </si>
  <si>
    <t>Geberit higiéniai öblítés egy vízcsatlakozással, mágnesszelep biztosítócsappal és térfogatáram korlátozóval, sőcsatlakozó idom
,230 V / 12 V / 50 Hz tápegység 5 m hosszú kábellel , vezérlőegység
beépítőkészlet, rögzítési anyag, elhelyezés, tartozékok</t>
  </si>
  <si>
    <t>66.</t>
  </si>
  <si>
    <t>Csatorna tisztító idom DN125</t>
  </si>
  <si>
    <t>65.</t>
  </si>
  <si>
    <t>Csatorna tisztító idom DN100</t>
  </si>
  <si>
    <t>64.</t>
  </si>
  <si>
    <t>Csöpögtető tölcsér DN32 víz- és golyós bűzzárral</t>
  </si>
  <si>
    <t>63.</t>
  </si>
  <si>
    <t>Kondenzvíz gyűjtő szifon DN40 kimenettel, 5/4", ill. d12-18 függőleges, vagy vízszintes bemenettel, vízbűzzárral és kiegészítő mechanikus bűzzárral, tisztító kazettával.
HL136N</t>
  </si>
  <si>
    <t>62.</t>
  </si>
  <si>
    <t>Párakivezető készlet HL807</t>
  </si>
  <si>
    <t>61.</t>
  </si>
  <si>
    <t>Párakivezető készlet HL810</t>
  </si>
  <si>
    <t>60.</t>
  </si>
  <si>
    <t>Tisztítóidom öntöttvas fedlappal, ACO Finor DN100 csatlakozási mérettel</t>
  </si>
  <si>
    <t>59.</t>
  </si>
  <si>
    <t>Padlólefolyó DN50/75/110 függőleges kimenettel, szigetelő karimával, "Primus" bűzzárral, 150x150mm öntöttvas rácstartóval, és ráccsal
HL310nprg összefolyó</t>
  </si>
  <si>
    <t>58.</t>
  </si>
  <si>
    <t>Padlólefolyó DN50/75/110 függőleges kimenettel, szigetelő karimával, "Primus" bűzzárral, 123x123mm/115x115mm
HL310npr összefolyó</t>
  </si>
  <si>
    <t>57.</t>
  </si>
  <si>
    <t>DN 100</t>
  </si>
  <si>
    <t>56.</t>
  </si>
  <si>
    <t>DN 70</t>
  </si>
  <si>
    <t>55.</t>
  </si>
  <si>
    <t>DN 50</t>
  </si>
  <si>
    <t>54.</t>
  </si>
  <si>
    <t>DN 40</t>
  </si>
  <si>
    <t>53.</t>
  </si>
  <si>
    <t>GEBERIT PP lefolyóvezeték szerelése, tokos, gumigyűrűs kötésekkel, cső elhelyezése csőidomokkal, szakaszos tömörségi próbával, horonyba vagy padlócsatornába, tokosvégű</t>
  </si>
  <si>
    <t>52.</t>
  </si>
  <si>
    <t>51.</t>
  </si>
  <si>
    <t>GEBERIT PE polietilén lefolyócső, tompahegesztéses kötésekkel, csőidomokkal, mennyezet alatt, földben vezetve</t>
  </si>
  <si>
    <t>Kompakt átfolyós vízmelegítő elhelyezése, 20-60°C-ig, 11 kW, Stiebel Eltron DCE 11/13</t>
  </si>
  <si>
    <t>50.</t>
  </si>
  <si>
    <t xml:space="preserve">Zártrendszerű, vízszintes elhelyezésű villamos fűtésű forróvíztároló elhelyezése, bekötése
Hajdu_ZV_150 ; V=150L
</t>
  </si>
  <si>
    <t>49.</t>
  </si>
  <si>
    <t>Rendszerleválasztó szerelvény elhelyezése és bekötése, kétoldalon menetes csatlakozással, DN 25; Figur 360</t>
  </si>
  <si>
    <t>48.</t>
  </si>
  <si>
    <t>Rozsdamentes acél kombinált szemmosó és vészzuhany oszlop lábkapcsolóval 
Zuhanytárcsa: rozsdamentes acél AISI 304 
Vészzuhany golyósszelep: 1" rozsdamentes acél golyósszelep 
Vészzuhany működtetése: húzókaros, rozsdamentes acél 
Szemmosó tál: rozsdamentes acél, AISI 304 
Szemmosó szórófej: 2 fejes, porvédővel 
Szemmosó golyósszelep: 1/2" rozsdamentes acél golyósszelep 
Szemmosó működtetése: nyomólapos, kézi / láb működtetésű 
Vízhálózat csatlakozó méret: 1 1/4" 
Elfolyó csatlakozás: 1 1/4"
Maxwell GLS150IS</t>
  </si>
  <si>
    <t>47.</t>
  </si>
  <si>
    <t>Berendezési tárgyak szerelvényeinek felszerelése, fali kifolyószelep szerelés SCHELL POLAR II szett fagybiztos külsőszelep, 200-500 mm falátvezetéshez, szelepülék mindig a fagymentes zónában, automatikus leürítés minden elzáráskor, visszafolyásgátlóval, szerelési beépítőelemmel, 1/2", króm, COMFORT vagy dugókulcsus fogantyúval, Csz.: 03 997 03 99</t>
  </si>
  <si>
    <t>46.</t>
  </si>
  <si>
    <t>45.</t>
  </si>
  <si>
    <t>44.</t>
  </si>
  <si>
    <t>43.</t>
  </si>
  <si>
    <t>42.</t>
  </si>
  <si>
    <t>41.</t>
  </si>
  <si>
    <t>Kétoldalon menetes vagy roppantógyűrűs szerelvény elhelyezése, külső vagy belső menettel, illetve hollandival csatlakoztatva DN 15 gömbcsap, Optibal TW</t>
  </si>
  <si>
    <t>40.</t>
  </si>
  <si>
    <t>Kétoldalon karimás szerelvény elhelyezése ellenkarimákkal, DN 100 PN 10 - PN 16 tolózár, HAWLE</t>
  </si>
  <si>
    <t>39.</t>
  </si>
  <si>
    <t>38.</t>
  </si>
  <si>
    <t>37.</t>
  </si>
  <si>
    <t>36.</t>
  </si>
  <si>
    <t>35.</t>
  </si>
  <si>
    <t>34.</t>
  </si>
  <si>
    <t>33.</t>
  </si>
  <si>
    <t>32.</t>
  </si>
  <si>
    <t>Vízvezeték, Rozsdamentes acélcső szerelése, préselt csőkötésekkel, cső elhelyezése csőidomokkal, szakaszos nyomáspróbával, szabadon, horonyba vagy padlócsatornába, Gebreit Mapress Edelstahl cső, 1.4401 rozsdamentes</t>
  </si>
  <si>
    <t>Ivóvíz vezeték, Ötrétegű cső szerelése, PE-Xc/Al/PE anyagból, toldóhüvelyes kötésekkel, cső elhelyezése csőidomokkal, szakaszos nyomáspróbával, falhoronyba vagy padlószerkezetbe szerelve, előre szigetelve (9mm), (horonyvésés külön tételben), REHAU univerzális RAUTITAN Flex, 10 bar</t>
  </si>
  <si>
    <t>Berendezési tárgyak szerelvényeinek felszerelése, sarokszelep szerelés sárgaréz sarokszelep 1/2"-1/2" sárgaréz, krómozott, 10 bar, Kód: 163-0002-00</t>
  </si>
  <si>
    <t>Zuhanyfolyóka elhelyezése, 30-90 cm között méretre vágható Geberit CleanLine20 formájú fekete szegélyes szálcsiszolt rozsdamentes zuhanyfolyóka, 154.450.00.1 Geberit CleanLine20 zuhanyfolyóka</t>
  </si>
  <si>
    <t>Vizes berendezési tárgyak bűzelzáróinak felszerelése, épített zuhanytálcához  csatlakozási méret: DN50 szennyvízelvezetés csatlakozással, 48 l/perc vízáteresztő képességű beépítő készlet zuhanyfolyókához, 
154.150.00.1 Geberit beépítőkészlet CleanLine sorozatú zuhanyfolyókákhoz, az összefolyónál 90–220 mm esztrichmagassághoz: d=50mm</t>
  </si>
  <si>
    <t xml:space="preserve">Vizes berendezési tárgyak bűzelzáróinak felszerelése, mosdóhoz, bidéhez cső szagelzáró NÁ 32, 1 1/4"x32 mm, állítható csatlakozással és szivárgó bekötéssel, falirózsával, 32 mm-es lef.csővel,kr., </t>
  </si>
  <si>
    <t>Vizes berendezési tárgyak bűzelzáróinak felszerelése, falikúthoz-mosogatóhoz DN 50 HL 100 csőszifon visszacsapó-szelepes mosógép csatlakozóval,  gömbcsuklós, DN 50 kimeneti csatlakozóval, 6/4" menettel</t>
  </si>
  <si>
    <t>Csaptelepek és szerelvényeinek felszerelése, Geberit 230V/50Hz elektromos hálózatról működtethető infravörös vizelde vezérléssel, ABS műanyag alapanyagú, fehér színű, Sigma01 dizájnú nyomólappal, a rögzítéshez szükséges anyagokkal,</t>
  </si>
  <si>
    <t xml:space="preserve">Csaptelepek és szerelvényeinek felszerelése, mosogató csaptelepek, • Mosogató csaptelep álló, keverő – 33 281 002 Eurosmart egykaros keverő mosogató csaptelep  </t>
  </si>
  <si>
    <t xml:space="preserve">Csaptelepek és szerelvényeinek felszerelése, mosdócsaptelepek, álló illetve süllyesztett mosdócsaptelep, Karos egészségügyi csaptelep (mozgáskorlátozott személyek részére) – 32 762 000, Euroeco special egykaros orvosi csaptelep
</t>
  </si>
  <si>
    <t>Csaptelepek és szerelvényeinek felszerelése, mosdócsaptelepek, mosdócsaptelep álló, keverő – 33 265 002, Eurosmart egykaros csaptelep leeresztővel</t>
  </si>
  <si>
    <t xml:space="preserve">Csaptelepek és szerelvényeinek felszerelése, zuhanycsaptelepek, zuhanyzó csaptelep és zuhanyzó szett, falsíkon kívülikiviteli termosztátos, forrázás védelemmel ellátott.  – 34 151 004 Grotherm 1000-es termosztátos zuhany csaptelep, rudas zuhanyszettel </t>
  </si>
  <si>
    <t>Geberit Duofix falsík alatti zuhanyzó szerelőelem fali csapteleppel szerelt épített zuhanyzókhoz, kívül-belül porszórással korrózió ellen védett szerelőkerettel, 2 db 1/2" univerzális falikoronggal, magasságban és mélységben állítható szerelvénycsatlakozó tartólemezzel, könnyűszerkezetes parapettfalba, vagy hagyományos falazott vagy könnyűszerkezetes fal elé vagy teljes belmagasságú könnyűszerkezetes falba történő beépítéséhez, a rögzítéshez szükséges anyagokkal</t>
  </si>
  <si>
    <t>Geberit Duofix elölről működtethető univerzális falsík alatti vizelde szerelőelem, kívül-belül porszórással korrózió ellen védett önhordó szerelőkerettel, vizelde vezérlés beépítéséhez előkészítve, falsík alatti doboz elzáró- és fojtó-szeleppel, 1/2”-os vízcsatlakozással, magasságban állítható 32 mm-es befolyóív, magasságban állítható lefolyóívvel, leszívó szifonnal, könnyűszerkezetes parapetfalba, vagy hagyományos falazott vagy könnyűszerkezetes fal elé vagy teljes belmagasságú könnyűszerkezetes falba történő beépítéséhez,  111.676.00.1 Geberit Duofix vizelde elem, 112–130 cm, univerzális</t>
  </si>
  <si>
    <t>Fali WC részére Geberit Duofix elölről működtethető falsík alatti WC szerelőelem, formafújási technológiával készült (hézag és résmentes) Sigma öblítőtartállyal, páralecsapódás ellen szigeteléssel, kívül-belül porszórással korrózió ellen védett önhordó szerelőkerettel, könnyűszerkezetes parapetfalba, vagy hagyományos falazott vagy könnyűszerkezetes fal elé vagy teljes belmagasságú könnyűszerkezetes falba történő beépítéséhez, belső szagelszívási kiépíthetőségre előkészítve, ABS műanyag alapanyagú kétmennyiségű fehér színű Sigma01 működtető nyomólappal, a rögzítéshez szükséges anyagokkal, 111.300.00.5 Geberit Duofix fali WC szerelőelem, 112 cm, Sigma 12 cm-es falsík alatti öblítőtartállyal</t>
  </si>
  <si>
    <t>Fali WC részére Geberit Duofix elölről működtethető falsík alatti WC szerelőelem, formafújási technológiával készült (hézag és résmentes) Sigma öblítőtartállyal, páralecsapódás ellen szigeteléssel, kívül-belül porszórással korrózió ellen védett önhordó szerelőkerettel, könnyűszerkezetes parapetfalba, vagy hagyományos falazott vagy könnyűszerkezetes fal elé vagy teljes belmagasságú könnyűszerkezetes falba történő beépítéséhez, belső szagelszívási kiépíthetőségre előkészítve, ABS műanyag alapanyagú kétmennyiségű fehér színű Sigma01 működtető nyomólappal, a rögzítéshez szükséges anyagokkal, 111.375.00.5 Geberit Duofix fali WC szerelőelem, 112 cm, Sigma 12 cm-es falsík alatti öblítőtartállyal, akadálymentes, kapaszkodókhoz</t>
  </si>
  <si>
    <t>Mozgáskorlátozotak számára Geberit Duofix falsík alatti mosdó szerelőelem álló csapteleppel szerelt fali mosdó részére, kívül-belül porszórással korrózió ellen védett önhordó szerelőkerettel, 2 db 1/2" univerzális falikoronggal, magasságban állítható szerelvénycsatlakozó tartólemezzel, magasságban állítható lefolyóív tartólemezzel és 50 mm-es lefolyóívvel, 44/32 mm-es szifoncsatlakozó gumival, falsík alatti szifonnal, bekötőcsővel és takarólemezzel, könnyűszerkezetes parapetfalba, vagy hagyományos falazott vagy könnyűszerkezetes fal elé vagy teljes belmagasságú könnyűszerkezetes falba történő beépítéséhez, a rögzítéshez szükséges anyagokkal, 111.480.00.1 Geberit Duofix mosdó szerelőelem, 112 cm, álló csaptelephez, falsík alatti szifonnal</t>
  </si>
  <si>
    <t>Geberit Duofix falsík alatti mosdó szerelőelem álló csapteleppel szerelt fali mosdó részére, kívül-belül porszórással korrózió ellen védett önhordó szerelőkerettel, 2 db 1/2" univerzális falikoronggal, magasságban állítható szerelvénycsatlakozó tartólemezzel, magasságban állítható lefolyóív tartólemezzel és 50 mm-es lefolyóívvel, 44/32 mm-es szifoncsatlakozó gumival, könnyűszerkezetes parapetfalba, vagy hagyományos falazott vagy könnyűszerkezetes fal elé vagy teljes belmagasságú könnyűszerkezetes falba történő beépítéséhez, a rögzítéshez szükséges anyagokkal, szifon nélkül, 111.430.00.1 Geberit Duofix mosdó szerelőelem, 112 cm, álló csaptelephez</t>
  </si>
  <si>
    <t>Mosogató elhelyezése és bekötése, hideg-meleg vízre, csaptelep és bűzelzáró nélkül, háztartási mosogatók, bútorba beépített, egy medencés csepptálcás, Kör kialakítású Rozsdamentes lemez háztartási mosogató, egymedencés HM 400</t>
  </si>
  <si>
    <t>Mosogató elhelyezése és bekötése, hideg-meleg vízre, csaptelep és bűzelzáró nélkül, háztartási mosogatók, bútorba beépített, egy medencés csepptálcás Rozsdamentes lemez háztartási mosogató, egymedencés HM 400</t>
  </si>
  <si>
    <t>Falikút, kiöntő vagy mosóvályú elhelyezése és bekötése, falikút,  csapteleppel, acéllemezből-, rozsdamentes lemezből vagy öntöttvasból Acéllemez falikút, kívül-belül fehér tűzzománcozott, rövid hátlapú,hidegvíz csatlakozással,</t>
  </si>
  <si>
    <t>Zuhanytálca vagy zuhanykabin elhelyezése és bekötése, csaptelep és szifon nélkül, zuhanytálca lábbal, acéllemez kivitelben, épített zuhanytál</t>
  </si>
  <si>
    <t>Vizelde vagy piszoár berendezés elhelyezése,
öblítőszelep, sarokszelep és bűzelzáró nélkül,
porcelán, falra szerelhető vizelde
Geberit Preda vizelde</t>
  </si>
  <si>
    <t>WC csésze (mozgássérült) elhelyezése és bekötése, öblítőtartály, sarokszelep,  nyomógomb nélkül, kapaszkodóval, WC ülőkével, porcelánból, hátsókifolyású, lapos öblítésű kivitelben 500.262.01.1 Geberit Selnova Comfort fali WC mélyöblítésű, hosszabb kivitel, Rimfree, 35.5 cm x 34 cm x 70 cm</t>
  </si>
  <si>
    <t>WC csésze elhelyezése és bekötése, öblítőtartály, sarokszelep, WC ülőke,  nyomógomb nélkül, porcelánból, hátsókifolyású, lapos öblítésű kivitelben, 500.265.01.1 Geberit Selnova fali WC mélyöblítésű, Rimfree, 35.5 cm x 34 cm x 53 cm</t>
  </si>
  <si>
    <t xml:space="preserve">Mosdó berendezés (mozgássérültek részére) elhelyezése és bekötése, kifolyószelep, sarokszelep, szifontakaró és bűzelzáró nélkül, porcelán kivitelben 500.292.01.1 Geberit Selnova Comfort mosdó akadálymentes, 65 cm x 15 cm x 55 cm, </t>
  </si>
  <si>
    <t>Kézmosó berendezés elhelyezése és bekötése, kifolyószelep, sarokszelep, szifontakaró és bűzelzáró nélkül, porcelán kivitelben Ideal Standard, Connect Sphere porcelán kézmosó, 45 cm, fehér</t>
  </si>
  <si>
    <t>Mosdó vagy mosómedence berendezés elhelyezése és bekötése, kifolyószelep, bűzelzáró és sarokszelep nélkül, falraszerelhető porcelán kivitelben (komplett) 500.315.01.1 Geberit Selnova mosdó, 55 cm x 18 cm x 44 cm</t>
  </si>
  <si>
    <t>Építés közbeni és végleges kéményseprői szakvélemény beszerzése</t>
  </si>
  <si>
    <t>Belső gázvezeték tömörségi és szilárdsági nyomáspróbája, műszaki átvétele, MEO, gázellátás tervek engedélyeztetése
D terv készítése</t>
  </si>
  <si>
    <t>gázvezetéki rendszer hatósági tömörségi nyomáspróbája</t>
  </si>
  <si>
    <t xml:space="preserve">Átvonó fedőmázolás a felület megtisztításával, portalanításával,cső és regisztercső felületén (DN 200-ig), függesztőn éstartóvason, sormosdó állványzaton,Trinát magasfényű zománccal sárga </t>
  </si>
  <si>
    <t xml:space="preserve">Közbenső mázolás a felület megtisztításával, portalanításával,cső és regisztercső  felületén  ( DN 200-ig ), függesztőn és tartószerkezeten, állványzaton,Titalux alapozóval okker </t>
  </si>
  <si>
    <t xml:space="preserve">Felület előkészítés fémalapozóvalcső és regisztercső  felületén  ( DN 200-ig ), függesztőn éstartószerkezeten, állványzaton,Budaprimer alapozóval </t>
  </si>
  <si>
    <t xml:space="preserve">Kézi rozsdamentesítés, a rozsda eltávolításával, Supralux Konvertrozsdaátalakító alapozófestékkel,cső és regisztercső felületén (DN 200-ig), függesztőn éstartóvason, sormosdó állványzatonkönnyű rozsdásodás esetén </t>
  </si>
  <si>
    <t>Üzembe helyezés, beszabályozás</t>
  </si>
  <si>
    <t>Fűtési költségvetésben kiírtViessmann Vitocrossal 300 CRU 1000 típusú kondenzációs állókazán gáz, füstgáz és égési levegő oldali bekötése</t>
  </si>
  <si>
    <t>rsz</t>
  </si>
  <si>
    <t>GMBSZ által meghatározott két egymástól független gázérzékelő rendszer szerelése, gázérzékelőkkel, gáznyomjelző berendezéssel, a szükséges elektromos csatlakozók kiépítésével, elektromos bekötéssel, felszerelve.
VÖLGAS MG-01-T2 RB-s tokozású gázszenzor</t>
  </si>
  <si>
    <t>INTUMEX S tűzgátló szilikonpaszta acélcső átvezetéshez, a láng és füstgáz kiáramlás megakadályozására. A kazánfalába építve</t>
  </si>
  <si>
    <t>Helios VK 315 túlnyomás kibocsátó zsalu vészszellőzés túlnyomásának levezetésére</t>
  </si>
  <si>
    <t>Kör keresztmetszetű légcsatorna és idomaik szerelése,  tartószerkezettel, spirálkorcolt lemezcső, horganyzott acéllemezből, NÁ 160-250 mm között LINDAB SR spirálkorcolt lemezcső, horganyzott acéllemezből, lemez vtg. 0,5 mm, DN 200, SR-200</t>
  </si>
  <si>
    <t>VF-19 Szellőző csonk, madárvédő hálóval DN200</t>
  </si>
  <si>
    <r>
      <t>TROX axiálventilátor (VENT23) elszívásra, csatlakozódobozzal, gumi lengéscsillapítóval, visszacsapó szeleppel, kompenzátorral. ATEX 2014/34/EU EX II 2/2 G c IIB + H2 T4 irányelvnek megfelelően, minden tartozékkal, kompletten. 3000 m</t>
    </r>
    <r>
      <rPr>
        <vertAlign val="superscript"/>
        <sz val="10"/>
        <color theme="1"/>
        <rFont val="Times New Roman CE"/>
        <charset val="238"/>
      </rPr>
      <t>3</t>
    </r>
    <r>
      <rPr>
        <sz val="10"/>
        <color theme="1"/>
        <rFont val="Times New Roman CE"/>
      </rPr>
      <t>/h, 300 Pa
TROX AXN 12/56/280 M-D</t>
    </r>
  </si>
  <si>
    <t>Védőcső, fekete acélcső elhelyezése,csőátmérő DN250</t>
  </si>
  <si>
    <t>Védőcső, perforálatlan drain cső, DN250</t>
  </si>
  <si>
    <t>Mintavételi gáztömör csap, k-b menetes kivitelben, felszerelve, 1/2" méretben</t>
  </si>
  <si>
    <t>Belobbanás gátló, kiszellőző vezetékbe építve, tető fölött elhelyezve, 3/4" méretben</t>
  </si>
  <si>
    <t>TÜKI MGD-200, kétoldalon karimás szerelvény elhelyezése ellenkarimákkal, kazánház elé beépítve, áramkimaradásra záró kivitel, vészjelzőbe kötve, kompletten 
NA 200 MSZ 2895 gázmágnesszelep</t>
  </si>
  <si>
    <t>Kétoldalon menetes vagy roppantógyűrűs szerelvény elhelyezése, külső vagy belső menettel, illetve hollandival csatlakoztatva DN 15 gömbcsap, víz- és gázfőcsap</t>
  </si>
  <si>
    <t>Kétoldalon karimás szerelvény elhelyezése ellenkarimákkal, DN 200 PN 16 gömbcsap</t>
  </si>
  <si>
    <t>Kétoldalon karimás szerelvény elhelyezése ellenkarimákkal, DN 65 PN 10 - PN 16, gömbcsap</t>
  </si>
  <si>
    <t>DN 200</t>
  </si>
  <si>
    <t>DN 65</t>
  </si>
  <si>
    <t>Varratnélküli acélcsőből készült gáz vezeték, (MSZ EN10255 A 37) hegesztett kötésekkel, forrcső ívekkel, csőhüvelyekkel, csőmegfogásokkal, szakaszos nyomáspróbával, alap és kétszeri fedőmázolással. Hegesztés: MSZ 4310 szerinti, (R 4hf.-nek megfelelő varrattal)</t>
  </si>
  <si>
    <t>DN 20</t>
  </si>
  <si>
    <t>Varratnélküli fekete acélcsőből készült gáz vezeték, (MSZ EN10208 A 37) hegesztett kötésekkel, csőhajlításokkal, csőhüvelyekkel, csőbilincsekkel, szakaszos nyomáspróbával, alap és kétszeri fedőmázolással. Hegesztés: MSZ 4310 szerinti,(R 4hf.-nek megfelelő varrattal.)</t>
  </si>
  <si>
    <t>Komplett kéményrendszer, Típusa: Tricox
A következő elemeket tartalmazza:  1x ALBI0630300 Vizsgálóelem, NÁ 300; 1x ALBI1006300 Könyök 87° támasztólábbal , NÁ 300; 8x FU0602300 Egyenes cső1000 mm, fu 0.6, NÁ 300; 1x FU0603300 Egyenes cső500 mm, fu 0.6, NÁ 300; 1x DWETN37300 Átmeneti elem ew-dwetn, NÁ 300; 2x DWETN13300 Egyenes cső1000 mm, NÁ 300; 1x DWETN14300 Egyenes cső500 mm, NÁ 300; 1x DWETN32300 Végelem, NÁ 300; 14x ALBI26300 Szilikon tömítőgyűrű(csak turbós és kond.kazánokhoz szükséges), NÁ 300; 5x ZUWA.004D00.5560300 Fali rögzitőelem, állitható, NÁ 250+50 mm; 2x ZUWA.004D00.5560350 Fali rögzitőelem, állitható, NÁ 300+50 mm A helyszínre szállítva, elhelyezve és összeszerelve kompletten, ajánlat szerint.</t>
  </si>
  <si>
    <t>Vezetékek, szerelvények feliratozása, gépházakban alacsony elhelyezkedésű vezetékek, berendezési tárgyak megjelölése, A szükséges rendszerek festése. Közeg áramlási irányának jelzése DIN2404 szerint.</t>
  </si>
  <si>
    <t>Felirati tábla kazánházi, gépházi hűtési csővezetékekre, osztó-gyűjtőkre és berendezésekre, felszerelve.</t>
  </si>
  <si>
    <t xml:space="preserve">Meghosszabbított próbaüzem.
A 7/24 próbaüzem meghosszabbítása 1 nappal, szükség esetén </t>
  </si>
  <si>
    <t>Fűtési rendszerek próbaüzeme</t>
  </si>
  <si>
    <t>Fűtőberendezések beállítása és beszabályozása</t>
  </si>
  <si>
    <t xml:space="preserve">Fűtőberendezések beüzemelése
Az összes, költségvetéskiírásban szereplő rendszeregység beüzemelése. </t>
  </si>
  <si>
    <t>Csőhálózat nyomás-, és tömörségi próbája. Nyomáspróba: 1,5-szörös üzemi nyomással 12 órán keresztül.</t>
  </si>
  <si>
    <t xml:space="preserve">Fűtési rendszer egészének feltöltése és kilégtelenítése részegységenként, az összes szükséges segédanyaggal, munkálatokkal, kompletten </t>
  </si>
  <si>
    <t>Fűtési rendszer kétszeri átöblítése és leürítése, összes járulékos munkával, anyaggal, kompletten.</t>
  </si>
  <si>
    <t>Falátfúrás helyreállítással  NA100- 250-ig vezetékhez vagy átmenőcsavaros rögzítéshez falazatban, födémben</t>
  </si>
  <si>
    <t>Falátfúrás helyreállítással  NA100-ig vezetékhez vagy átmenőcsavaros rögzítéshez falazatban, födémben</t>
  </si>
  <si>
    <t>Pótlólagos beszabályozási munkák. Beüzemelés utáni pótlólagos beszabályozási munkálatok.</t>
  </si>
  <si>
    <t>TA szabályzó szelepek műszeres beszabályozása, hivatalos jegyzőkönyv készítése szakcég által.</t>
  </si>
  <si>
    <t>Alumínium héjalás, kazánházi csővezetékek szigetelésének védelmére, felszerelve</t>
  </si>
  <si>
    <t>Hilti CFS-S ACR réstömítő</t>
  </si>
  <si>
    <t>Tűzvédelmi mandzsetták elhelyezése
Nem éghetőcsővezeték, éghető szigeteléssel: CFS-B tűzvédelmi bandázs</t>
  </si>
  <si>
    <t>Tűzvédelmi mandzsetták elhelyezése
Nem éghető csővezeték szigetelés nélkül vagy nem éghető szigeteléssel: Hilti CFS-S ACR réstömítő</t>
  </si>
  <si>
    <t>DN200</t>
  </si>
  <si>
    <t>DN150</t>
  </si>
  <si>
    <t>A szigetelt csővezetékek bádogozása a megbízó igényei szerinti magaságig és helyeken.</t>
  </si>
  <si>
    <t>Szabadon szerelt fűtési vezetékek hőszigetelése alukasírozott ásványgyapot szigeteléssel, 100mm vastag szigetelő csőhéj, ragasztóval, szerszámokkal Rockwool, Csőátmérő: DN200</t>
  </si>
  <si>
    <t>Szabadon szerelt fűtési vezetékek hőszigetelése alukasírozott ásványgyapot szigeteléssel, 100mm vastag szigetelő csőhéj, ragasztóval, szerszámokkal Rockwool, Csőátmérő: DN150</t>
  </si>
  <si>
    <t>Szabadon szerelt fűtési vezetékek hőszigetelése alukasírozott ásványgyapot szigeteléssel, 100mm vastag szigetelő csőhéj, ragasztóval, szerszámokkal Rockwool, Csőátmérő: DN125</t>
  </si>
  <si>
    <t>Szabadon szerelt fűtési vezetékek hőszigetelése alukasírozott ásványgyapot szigeteléssel, 100mm vastag szigetelő csőhéj, ragasztóval, szerszámokkal Rockwool, Csőátmérő: DN100</t>
  </si>
  <si>
    <t>Szabadon szerelt fűtési vezetékek hőszigetelése alukasírozott ásványgyapot szigeteléssel, 80mm vastag szigetelő csőhéj, ragasztóval, szerszámokkal Rockwool, Csőátmérő: DN80</t>
  </si>
  <si>
    <t>Szabadon szerelt fűtési vezetékek hőszigetelése alukasírozott ásványgyapot szigeteléssel, 70mm vastag szigetelő csőhéj, ragasztóval, szerszámokkal Rockwool, Csőátmérő: DN65</t>
  </si>
  <si>
    <t>Szabadon szerelt fűtési vezetékek hőszigetelése alukasírozott ásványgyapot szigeteléssel, 50mm vastag szigetelő csőhéj, ragasztóval, szerszámokkal Rockwool, Csőátmérő: DN50</t>
  </si>
  <si>
    <t>Szabadon szerelt fűtési vezetékek hőszigetelése alukasírozott ásványgyapot szigeteléssel, 40mm vastag szigetelő csőhéj, ragasztóval, szerszámokkal Rockwool, Csőátmérő: DN40</t>
  </si>
  <si>
    <t>Szabadon szerelt fűtési vezetékek hőszigetelése alukasírozott ásványgyapot szigeteléssel, 30mm vastag szigetelő csőhéj, ragasztóval, szerszámokkal Rockwool, Csőátmérő: DN32</t>
  </si>
  <si>
    <t>Szabadon szerelt fűtési vezetékek hőszigetelése alukasírozott ásványgyapot szigeteléssel, 30mm vastag szigetelő csőhéj, ragasztóval, szerszámokkal Rockwool, Csőátmérő: DN25</t>
  </si>
  <si>
    <t>Szabadon szerelt fűtési vezetékek hőszigetelése alukasírozott ásványgyapot szigeteléssel, 20mm vastag szigetelő csőhéj, ragasztóval, szerszámokkal Rockwool, Csőátmérő: DN20</t>
  </si>
  <si>
    <t>Szabadon szerelt fűtési vezetékek hőszigetelése alukasírozott ásványgyapot szigeteléssel, 20mm vastag szigetelő csőhéj, ragasztóval, szerszámokkal Rockwool, Csőátmérő: DN15</t>
  </si>
  <si>
    <t>Szabadon szerelt fűtési vezetékek, fekete acélcső festése alapozóval és fedőréteggel 2x2 rétegben a megrenedlő által kért színben. DN150- DN200</t>
  </si>
  <si>
    <t>Szabadon szerelt fűtési vezetékek, fekete acélcső festése alapozóval és fedőréteggel 2x2 rétegben a megrenedlő által kért színben. DN80- DN125</t>
  </si>
  <si>
    <t>Szabadon szerelt fűtési vezetékek, fekete acélcső festése alapozóval és fedőréteggel 2x2 rétegben a megrenedlő által kért színben. DN40- DN65</t>
  </si>
  <si>
    <t>Szabadon szerelt fűtési vezetékek, fekete acélcső festése alapozóval és fedőréteggel 2x2 rétegben a megrenedlő által kért színben. DN15- DN32</t>
  </si>
  <si>
    <t>Festési, szigetelési munkák</t>
  </si>
  <si>
    <t>Körszámlapos hőmérséklet mérő, 1/2”-os csatlakozással, 0-120°C mérési tartományban, fűtési csővezetékre szerelve, nagy</t>
  </si>
  <si>
    <t>Feszmérő, alumínium házban, fém burkolattal, maximális üzemi nyomást jelző mutatóval, 1/2”-os csatlakozással, 0-6 bár mérési tartományban, fűtési csővezetékre szerelve.</t>
  </si>
  <si>
    <t>Flexibilis bekötőcső DN25</t>
  </si>
  <si>
    <t>Flexibilis bekötőcső DN20</t>
  </si>
  <si>
    <t>AHA-MOFÉM Kazántöltő és ürítő gömbcsap, sárgarézből, felszerelve.
1/2"</t>
  </si>
  <si>
    <t>Automata légtelenítő szelep sárgarézből, felszerelve DN200-as csőre</t>
  </si>
  <si>
    <t>Automata légtelenítő szelep sárgarézből, felszerelve DN150-es csőre</t>
  </si>
  <si>
    <t>Automata légtelenítő szelep sárgarézből, felszerelve DN125-ös csőre</t>
  </si>
  <si>
    <t>Automata légtelenítő szelep sárgarézből, felszerelve DN100-as csőre</t>
  </si>
  <si>
    <t>Automata légtelenítő szelep sárgarézből, felszerelve DN80-as csőre</t>
  </si>
  <si>
    <t>Automata légtelenítő szelep sárgarézből, felszerelve DN65-as csőre</t>
  </si>
  <si>
    <t>Automata légtelenítő szelep sárgarézből, felszerelve DN50-es csőre</t>
  </si>
  <si>
    <t>Csatlakozó csavarzat 20x2,0 Typ: Rehau (250617-002 )</t>
  </si>
  <si>
    <t>Csővezető ív 90°/20 Typ: Rehau (258798-002)</t>
  </si>
  <si>
    <t>Golyóscsap szett REHAU IM S 1 1/4" DN 32, nemesacél osztó-gyűjtőhöz (470001-001) kompletten szerelve</t>
  </si>
  <si>
    <t>Ipari o-gy 12 körös, RAUTHERM IM S 1 1/4" DN 32, nemesacél, átfolyásmérővel és termosztatikus szeleptesttel (470110-001), elhelyezve, kompletten szerelve</t>
  </si>
  <si>
    <t>Ipari o-gy 11 körös, RAUTHERM IM S 1 1/4" DN 32, nemesacél, átfolyásmérővel és termosztatikus szeleptesttel (470100-001), elhelyezve, kompletten szerelve</t>
  </si>
  <si>
    <t>Ipari o-gy 10 körös, RAUTHERM IM S 1 1/4" DN 32, nemesacél, átfolyásmérővel és termosztatikus szeleptesttel (470090-001), elhelyezve, kompletten szerelve</t>
  </si>
  <si>
    <t>Ipari o-gy 9 körös, RAUTHERM IM S 1 1/4" DN 32, nemesacél, átfolyásmérővel és termosztatikus szeleptesttel (470080-001), elhelyezve, kompletten szerelve</t>
  </si>
  <si>
    <t>Ipari o-gy 8 körös, RAUTHERM IM S 1 1/4" DN 32, nemesacél, átfolyásmérővel és termosztatikus szeleptesttel (470070-001), elhelyezve, kompletten szerelve</t>
  </si>
  <si>
    <t>Ipari o-gy 7 körös, RAUTHERM IM S 1 1/4" DN 32, nemesacél, átfolyásmérővel és termosztatikus szeleptesttel (470060-001), elhelyezve, kompletten szerelve</t>
  </si>
  <si>
    <t>Ipari o-gy 6 körös, RAUTHERM IM S 1 1/4" DN 32, nemesacél, átfolyásmérővel és termosztatikus szeleptesttel (470050-001), elhelyezve, kompletten szerelve</t>
  </si>
  <si>
    <t>Ipari o-gy 5 körös, RAUTHERM IM S 1 1/4" DN 32, nemesacél, átfolyásmérővel és termosztatikus szeleptesttel (470040-001), elhelyezve, kompletten szerelve</t>
  </si>
  <si>
    <t>Ipari o-gy 4 körös, RAUTHERM IM S 1 1/4" DN 32, nemesacél, átfolyásmérővel és termosztatikus szeleptesttel (470030-001), elhelyezve, kompletten szerelve</t>
  </si>
  <si>
    <t>Ipari o-gy 3 körös, RAUTHERM IM S 1 1/4" DN 32, nemesacél, átfolyásmérővel és termosztatikus szeleptesttel (470020-001), elhelyezve, kompletten szerelve</t>
  </si>
  <si>
    <t>Ipari o-gy 2 körös, RAUTHERM IM S 1 1/4" DN 32, nemesacél, átfolyásmérővel és termosztatikus szeleptesttel (470010-001), elhelyezve, kompletten szerelve</t>
  </si>
  <si>
    <t>Kábelkötöző szalag 4,8x17 Typ: Rehau (724448-100)</t>
  </si>
  <si>
    <t>Ipari padlófűtés,
Térhálósított polietilén cső (PE-Xa) szerelése,
20x2,0 mm-es fűtőcsőből
acélhálóra szerelve, szakaszos nyomáspróbával,
osztás: 0,15-0,5 m Typ: Rehau RAUTHERM S 20x2,0 (136160-240)</t>
  </si>
  <si>
    <t>Grundfos MAGNA3 32-120 F, rekvencia szabályozott nedvestengelyű keringetőszivattyú, menetes vagy karimás kötéssel, egyenes kivitelben, rezgéselnyelő rögzítéssel, csővezetékbe építve, elektromos bekötéssel.
V=5,66 m3/h; dp=85 kPa</t>
  </si>
  <si>
    <t>Grundfos MAGNA3 25-80, rekvencia szabályozott nedvestengelyű keringetőszivattyú, menetes vagy karimás kötéssel, egyenes kivitelben, rezgéselnyelő rögzítéssel, csővezetékbe építve, elektromos bekötéssel.
V=4,79; 3,93 m3/h; dp=40 kPa</t>
  </si>
  <si>
    <t>Grundfos MAGNA3 25-60, rekvencia szabályozott nedvestengelyű keringetőszivattyú, menetes vagy karimás kötéssel, egyenes kivitelben, rezgéselnyelő rögzítéssel, csővezetékbe építve, elektromos bekötéssel.
V=3,18; 1,44 m3/h; dp=40 kPa</t>
  </si>
  <si>
    <t>Grundfos TPE 80-330/2-S A-F-A-BQQE, frekvencia szabályozott nedvestengelyű keringetőszivattyú, menetes vagy karimás kötéssel, egyenes kivitelben, rezgéselnyelő rögzítéssel, csővezetékbe építve, elektromos bekötéssel. 
V=89,08  m3/h; dp=250 kPa</t>
  </si>
  <si>
    <t>Grundfos TPE3 80-180-S A-F-A-BQQE, frekvencia szabályozott nedvestengelyű keringetőszivattyú, menetes vagy karimás kötéssel, egyenes kivitelben, rezgéselnyelő rögzítéssel, csővezetékbe építve, elektromos bekötéssel. 
V=43,6 m3/h; dp=115 kPa</t>
  </si>
  <si>
    <t>Grundfos TPE3 50-240-S A-F-A-BQQE, frekvencia szabályozott nedvestengelyű keringetőszivattyú, menetes vagy karimás kötéssel, egyenes kivitelben, rezgéselnyelő rögzítéssel, csővezetékbe építve, elektromos bekötéssel. 
V=23.82 m3/h; dp=180 kPa</t>
  </si>
  <si>
    <t>Grundfos TPE3 40-240-S A-F-A-BQQE, frekvencia szabályozott nedvestengelyű keringetőszivattyú, menetes vagy karimás kötéssel, egyenes kivitelben, rezgéselnyelő rögzítéssel, csővezetékbe építve, elektromos bekötéssel. 
V=17.35 m3/h; dp=190 kPa</t>
  </si>
  <si>
    <t>Karima közé építhető szerelvény elhelyezése ellenkarimákkal, DN 150  PN 16, motoros pillangószelep, állítómotorral, ellenkarimákkal, tömítésekkel, anyáscsavarokkal, felszerelve, elektromos bekötéssel. Typ: KSB BOAX DN150</t>
  </si>
  <si>
    <t>Karima közé építhető szerelvény elhelyezése ellenkarimákkal, DN 100  PN 16, motoros pillangószelep, állítómotorral, ellenkarimákkal, tömítésekkel, anyáscsavarokkal, felszerelve, elektromos bekötéssel. Typ: KSB BOAX DN100</t>
  </si>
  <si>
    <t>TOUR &amp; ANDERSON CV 316 háromjáratú motoros keverőszelep, karimás kivitelben, állítómotorral, ellenkarimákkal, tömítésekkel, anyáscsavarokkal, felszerelve, elektromos bekötéssel. DN125</t>
  </si>
  <si>
    <t>TOUR &amp; ANDERSON Fusion-P nyomásfüggetlen szabályozó és beszabályozó szelep, menetes kivitelben, állítómotorral és elektromos bekötéssel együtt, hollandival, tömítésekkel, anyáscsavarokkal felszerelve, DN40</t>
  </si>
  <si>
    <t>TOUR &amp; ANDERSON Fusion-P nyomásfüggetlen szabályozó és beszabályozó szelep, menetes kivitelben, állítómotorral és elektromos bekötéssel együtt, hollandival, tömítésekkel, anyáscsavarokkal felszerelve, DN32</t>
  </si>
  <si>
    <t>TOUR &amp; ANDERSON Modulator nyomásfüggetlen szabályozó és beszabályozó szelep, menetes kivitelben, állítómotorral és elektromos bekötéssel együtt, hollandival, tömítésekkel, anyáscsavarokkal felszerelve, DN25</t>
  </si>
  <si>
    <t>TOUR &amp; ANDERSON Compact - P nyomásfüggetlen szabályozó és beszabályozó szelep, menetes kivitelben, állítómotorral és elektromos bekötéssel együtt, hollandival, tömítésekkel, anyáscsavarokkal felszerelve, DN32</t>
  </si>
  <si>
    <t>TOUR &amp; ANDERSON Compact - P nyomásfüggetlen szabályozó és beszabályozó szelep, menetes kivitelben, állítómotorral és elektromos bekötéssel együtt, hollandival, tömítésekkel, anyáscsavarokkal felszerelve, DN25</t>
  </si>
  <si>
    <t>TOUR &amp; ANDERSON Compact - P nyomásfüggetlen szabályozó és beszabályozó szelep, menetes kivitelben, állítómotorral és elektromos bekötéssel együtt, hollandival, tömítésekkel, anyáscsavarokkal felszerelve, DN20</t>
  </si>
  <si>
    <t>TOUR &amp; ANDERSON Compact - P nyomásfüggetlen szabályozó és beszabályozó szelep, menetes kivitelben, állítómotorral és elektromos bekötéssel együtt, hollandival, tömítésekkel, anyáscsavarokkal felszerelve, DN15</t>
  </si>
  <si>
    <t>TOUR &amp; ANDERSON Compact - P nyomásfüggetlen szabályozó és beszabályozó szelep, menetes kivitelben, állítómotorral és elektromos bekötéssel együtt, hollandival, tömítésekkel, anyáscsavarokkal felszerelve, DN15 LF</t>
  </si>
  <si>
    <t>TOUR &amp; ANDERSON Compact - P nyomásfüggetlen szabályozó és beszabályozó szelep, menetes kivitelben, állítómotorral és elektromos bekötéssel együtt, hollandival, tömítésekkel, anyáscsavarokkal felszerelve, DN10</t>
  </si>
  <si>
    <t>Spirovent Spirocombi BC150F típusú kombinált mikrobuborék leválasztó iszapleválasztó, acélházas karimás kivitelben. DN 150 méretű. Ellekarimákkal, anyáscsavarokkal, felszerelve</t>
  </si>
  <si>
    <t>Zárt tágulási tartály elhelyezése és bekötése,
fűtési és hűtési rendszerekben,
membrános,
PNEUMATEX MN50</t>
  </si>
  <si>
    <t>Fűtési és hűtési rendszerekben,
vízutántöltő berendezés elhelyezése
PNEUMATEX PLENO P vízutántöltő berendezés PS=10bar KVS=0,7m3/h,
A helyszínre szállítva, elhelyezve, összeszerelve kompletten.</t>
  </si>
  <si>
    <t>Zárt tágulási tartály elhelyezése és bekötése,
fűtési és hűtési rendszerekben,
butil zsákos,
PNEUMATEX TU 500 butil zsákos primer tartály mérőlábbal szivattyús nyomástartó berendezéshez 500 liter
A helyszínre szállítva, elhelyezve, összeszerelve kompletten.</t>
  </si>
  <si>
    <t>Zárt tágulási tartály elhelyezése és bekötése,
fűtési és hűtési rendszerekben,
butil zsákos,
PNEUMATEX TU 200 butil zsákos primer tartály mérőlábbal szivattyús nyomástartó berendezéshez 200 liter
A helyszínre szállítva, elhelyezve, összeszerelve kompletten.</t>
  </si>
  <si>
    <t>Fűtési és hűtési rendszerekben,
nyomástartó berendezés elhelyezése automatikával,  tároló tartály nélkül  
zsákos, szivattyús
PNEUMATEX TV 4.1 TecBox nyomástartó berendezés 1 szivattyúval, gáztalanítás PS=8bar, 
A helyszínre szállítva, elhelyezve, összeszerelve kompletten.</t>
  </si>
  <si>
    <t>Előregyártott osztó- vagy gyűjtőcső elhelyezése, előre kiépített támasztó szerkezetre, bekötések és szerelvények nélkül,
DN 300, 25 bar nyomásig,  
Csatlakozó csonkok méretei: 1x DN150; 1x DN80, 1x DN200, 1x DN50, 1x DN100
Minden hozzá szükséges kiegészítőkkel (hőmérővel, nyomásmérővel és ürítőcsonkkal felszerelve), hőszigeteléssel együtt.
A helyszínre szállítva, elhelyezve, összeszerelve kompletten.</t>
  </si>
  <si>
    <t>Hidraulikus váltó elhelyezése és bekötése,
fali vagy álló tartószerkezettel, hőszigetelve
Typ: SINUS Typ I, 500/300
Minden hozzá szükséges kiegészítőkkel, hőszigeteléssel (TYP 500/300) együtt.
A helyszínre szállítva, elhelyezve, összeszerelve és a szükséges csatlakozásokkal bekötve kompletten.</t>
  </si>
  <si>
    <t>Lemezes hőcserélő elhelyezése és bekötése fűtési rendszerbe,
fali vagy álló tartószerkezettel,
menetes csatlakozással
Külső lemezes hőcserélő, Typ: Alfalaval CB110-64M álló kivitel, forrasztott nemesacélból, tartóval. A helyszínre szállítva, elhelyezve, összeszerelve és a szükséges csatlakozásokkal bekötve kompletten.</t>
  </si>
  <si>
    <t xml:space="preserve">Kétoldalon menetes vagy roppantógyűrűs szerelvény elhelyezése, külső vagy belső menettel, illetve hollandival csatlakoztatva
DN 20
biztonsági szerelvény
Flamco Prescor  DN20 biztonsági szelep 3,5 bar, </t>
  </si>
  <si>
    <t xml:space="preserve">Kétoldalon menetes vagy roppantógyűrűs szerelvény elhelyezése, külső vagy belső menettel, illetve hollandival csatlakoztatva
DN 40
biztonsági szerelvény
Flamco Prescor S 960 DN40 biztonsági szelep 3,5 bar, </t>
  </si>
  <si>
    <t>Kétoldalon menetes vagy roppantógyűrűs szerelvény elhelyezése, külső vagy belső menettel, illetve hollandival csatlakoztatva DN 50, szennyfogószűrő, Typ: Oventrop</t>
  </si>
  <si>
    <t>Kétoldalon menetes vagy roppantógyűrűs szerelvény elhelyezése, külső vagy belső menettel, illetve hollandival csatlakoztatva DN 50, gömbcsap, Typ: Oventrop</t>
  </si>
  <si>
    <t>PN16, (-10... +80)°C, kvs=104,40, vörösöntvény szerelvényház, 1075016</t>
  </si>
  <si>
    <t>Kétoldalon menetes vagy roppantógyűrűs szerelvény elhelyezése, külső vagy belső menettel, illetve hollandival csatlakoztatva DN 50, DN 65 szelepek, csappantyúk (szabályzó, folytó-elzáró, beavatkozó) OVENTROP visszacsapó csappantyú, PN16, DN50, G 2" bm,</t>
  </si>
  <si>
    <t>50, ürítéssel, Cikkszám: 52-151-250</t>
  </si>
  <si>
    <t>Kétoldalon menetes vagy roppantógyűrűs szerelvény elhelyezése, külső vagy belső menettel, illetve hollandival csatlakoztatva DN 50, DN 65 szelepek, csappantyúk (szabályzó, folytó-elzáró, beavatkozó) TA STAD BB beszabályozó szelep PN 20 mérőcsonkkal, DN 50</t>
  </si>
  <si>
    <t>Kétoldalon menetes vagy roppantógyűrűs szerelvény elhelyezése, külső vagy belső menettel, illetve hollandival csatlakoztatva DN 40 szennyfogószűrő, Typ: Oventrop</t>
  </si>
  <si>
    <t>Kétoldalon menetes vagy roppantógyűrűs szerelvény elhelyezése, külső vagy belső menettel, illetve hollandival csatlakoztatva DN 40 gömbcsap, Typ: Oventrop</t>
  </si>
  <si>
    <t>PN16, (-10... +80)°C, kvs=44,90, vörösöntvény szerelvényház, 1075012</t>
  </si>
  <si>
    <t>Kétoldalon menetes vagy roppantógyűrűs szerelvény elhelyezése, külső vagy belső menettel, illetve hollandival csatlakoztatva DN 40 szelepek, csappantyúk (szabályzó, folytó-elzáró, beavatkozó) OVENTROP visszacsapó csappantyú, PN16, DN40, G 1 1/2" bm,</t>
  </si>
  <si>
    <t>ürítéssel, Cikkszám: 52-151-240</t>
  </si>
  <si>
    <t>Kétoldalon menetes vagy roppantógyűrűs szerelvény elhelyezése, külső vagy belső menettel, illetve hollandival csatlakoztatva DN 40 szelepek, csappantyúk (szabályzó, folytó-elzáró, beavatkozó) TA STAD BB beszabályozó szelep PN 20 mérőcsonkkal, DN 40,</t>
  </si>
  <si>
    <t>Kétoldalon menetes vagy roppantógyűrűs szerelvény elhelyezése, külső vagy belső menettel, illetve hollandival csatlakoztatva DN 32 szennyfogószűrő, Typ: Oventrop</t>
  </si>
  <si>
    <t>Kétoldalon menetes vagy roppantógyűrűs szerelvény elhelyezése, külső vagy belső menettel, illetve hollandival csatlakoztatva DN 32 gömbcsap, Typ: Oventrop</t>
  </si>
  <si>
    <t>PN16, (-10... +80)°C, kvs=34,70, vörösöntvény szerelvényház, 1075010</t>
  </si>
  <si>
    <t>Kétoldalon menetes vagy roppantógyűrűs szerelvény elhelyezése, külső vagy belső menettel, illetve hollandival csatlakoztatva DN 32 szelepek, csappantyúk (szabályzó, folytó-elzáró, beavatkozó) OVENTROP visszacsapó csappantyú, PN16, DN32, G 1 1/4" bm,</t>
  </si>
  <si>
    <t>ürítéssel, Cikkszám: 52-151-232</t>
  </si>
  <si>
    <t>Kétoldalon menetes vagy roppantógyűrűs szerelvény elhelyezése, külső vagy belső menettel, illetve hollandival csatlakoztatva DN 32 szelepek, csappantyúk (szabályzó, folytó-elzáró, beavatkozó) TA STAD BB beszabályozó szelep PN 20 mérőcsonkkal, DN 32,</t>
  </si>
  <si>
    <t>Kétoldalon menetes vagy roppantógyűrűs szerelvény elhelyezése, külső vagy belső menettel, illetve hollandival csatlakoztatva DN 25 gömbcsap, Typ: Oventrop</t>
  </si>
  <si>
    <t>Kétoldalon menetes vagy roppantógyűrűs szerelvény elhelyezése, külső vagy belső menettel, illetve hollandival csatlakoztatva DN 20 gömbcsap, avatatlan elzárás ellen védett</t>
  </si>
  <si>
    <t>Kétoldalon menetes vagy roppantógyűrűs szerelvény elhelyezése, külső vagy belső menettel, illetve hollandival csatlakoztatva DN 20 gömbcsap, Typ: Oventrop</t>
  </si>
  <si>
    <t>ürítéssel, Cikkszám: 52-151-220</t>
  </si>
  <si>
    <t>Kétoldalon menetes vagy roppantógyűrűs szerelvény elhelyezése, külső vagy belső menettel, illetve hollandival csatlakoztatva DN 20 szelepek, csappantyúk (szabályzó, folytó-elzáró, beavatkozó) TA STAD BB beszabályozó szelep PN 20 mérőcsonkkal, DN 20,</t>
  </si>
  <si>
    <t>Kétoldalon menetes vagy roppantógyűrűs szerelvény elhelyezése, külső vagy belső menettel, illetve hollandival csatlakoztatva DN 15 gömbcsap, Typ: Oventrop</t>
  </si>
  <si>
    <t>Karima közé építhető szerelvény elhelyezése ellenkarimákkal, DN 200  PN 16 pillangószelep, Typ: Oventrop</t>
  </si>
  <si>
    <t>zárólemez, EPDM töm., 1072556</t>
  </si>
  <si>
    <t>Karima közé építhető szerelvény elhelyezése ellenkarimákkal, DN 200  PN 25-ig szelepek, csappantyúk (szabályzó, beavatkozó) OVENTROP visszacsapó csappantyú, karima közé épít., PN16, DN200, (-10... +120)°C, kvs=1.128,00, horg. acél szerelvényház és</t>
  </si>
  <si>
    <t>Karima közé építhető szerelvény elhelyezése ellenkarimákkal, DN 150  PN 16 pillangószelep, Typ: Oventrop</t>
  </si>
  <si>
    <t>Karima közé építhető szerelvény elhelyezése ellenkarimákkal, DN 125  PN 16 pillangószelep, Typ: Oventrop</t>
  </si>
  <si>
    <t>zárólemez, EPDM tömítés, 1072554</t>
  </si>
  <si>
    <t>Karima közé építhető szerelvény elhelyezése ellenkarimákkal, DN 125  PN 25-ig szelepek, csappantyúk (szabályzó, beavatkozó) OVENTROP visszacsapó csappantyú, karima közé épít., PN16, DN125, (-10... +120)°C, kvs=342,00 horg. acél szerelvényház és</t>
  </si>
  <si>
    <t>Karima közé építhető szerelvény elhelyezése ellenkarimákkal, DN 100  PN 16 pillangószelep, Typ: Oventrop</t>
  </si>
  <si>
    <t>zárólemez, EPDM töm., 1072553</t>
  </si>
  <si>
    <t>Karima közé építhető szerelvény elhelyezése ellenkarimákkal, DN 100  PN 40-ig szelepek, csappantyúk (szabályzó, beavatkozó) OVENTROP visszacsapó csappantyú, karima közé épít., PN16, DN100, (-10... +120)°C, kvs=172,00, horg. acél szerelvényház és</t>
  </si>
  <si>
    <t>Karima közé építhető szerelvény elhelyezése ellenkarimákkal, DN 80  PN 16 pillangószelep, Typ: Oventrop</t>
  </si>
  <si>
    <t>EPDM tömít., 1072552</t>
  </si>
  <si>
    <t xml:space="preserve">Karima közé építhető szerelvény elhelyezése ellenkarimákkal, DN 80  PN 40-ig szelepek, csappantyúk (szabályzó, beavatkozó) OVENTROP visszacsapó csappantyú, karima közé épít., PN16, DN80, (-10... +120)°C, kvs=112,00, horg. acél szerelvényház és zárólemez, </t>
  </si>
  <si>
    <t>EPDM tömítés, 1072550</t>
  </si>
  <si>
    <t>Karima közé építhető szerelvény elhelyezése ellenkarimákkal, DN 50 PN 40-ig szelepek, csappantyúk (szabályzó, beavatkozó) OVENTROP visszacsapó csappantyú, karima közé épít., PN16, DN50, (-10... +120)°C, kvs=54,00, horg. acél szerelvényház és zárólemez,</t>
  </si>
  <si>
    <t>Kétoldalon karimás szerelvény elhelyezése ellenkarimákkal, DN 200 PN 16 szelepek, csappantyúk (szabályzó, fojtó-elzáró, beavatkozó) TA STAF karimás beszabályozó szelep mérőcsonkkal, DN 200, PN 16, szürkeöntvény, 120 °C, Cikkszám:52-181-093</t>
  </si>
  <si>
    <t>Kétoldalon karimás szerelvény elhelyezése ellenkarimákkal, DN 200 PN 16 szennyfogószűrő, Typ: Oventrop</t>
  </si>
  <si>
    <t>Kétoldalon karimás szerelvény elhelyezése ellenkarimákkal, DN 150 PN 10 - PN 16 szelepek, csappantyúk (szabályzó, fojtó-elzáró, beavatkozó) TA STAF karimás beszabályozó szelep mérőcsonkkal, DN 150, PN 16, szürkeöntvény, 120 °C, Cikkszám:52-181-092</t>
  </si>
  <si>
    <t>Kétoldalon karimás szerelvény elhelyezése ellenkarimákkal, DN 150 PN 16 szennyfogószűrő, Typ: Oventrop</t>
  </si>
  <si>
    <t>Kétoldalon karimás szerelvény elhelyezése ellenkarimákkal, DN 125 PN 16 szennyfogószűrő, Typ: Oventrop</t>
  </si>
  <si>
    <t>Kétoldalon karimás szerelvény elhelyezése ellenkarimákkal, DN 100 PN 10 - PN 16 szelepek, csappantyúk (szabályzó, fojtó-elzáró, beavatkozó) TA STAF karimás beszabályozó szelep mérőcsonkkal, DN 100, PN 16, szürkeöntvény, 120 °C, Cikkszám:52-181-090</t>
  </si>
  <si>
    <t>Kétoldalon karimás szerelvény elhelyezése ellenkarimákkal, DN 100 PN 16 szennyfogószűrő, Typ: Oventrop</t>
  </si>
  <si>
    <t>Kétoldalon karimás szerelvény elhelyezése ellenkarimákkal, DN 80 PN 16 - PN 40, szelepek, csappantyúk (szabályzó, fojtó-elzáró, beavatkozó) TA STAF karimás beszabályozó szelep mérőcsonkkal, DN 80, PN 16, szürkeöntvény, 120 °C, Cikkszám:52-181-080</t>
  </si>
  <si>
    <t>Kétoldalon karimás szerelvény elhelyezése ellenkarimákkal, DN 80 PN 16 szennyfogószűrő, Typ: Oventrop</t>
  </si>
  <si>
    <t>Kétoldalon karimás szerelvény elhelyezése ellenkarimákkal, DN 65 PN 10 - PN 16, szelepek, csappantyúk (szabályzó, fojtó-elzáró, beavatkozó) TA STAF karimás beszabályozó szelep mérőcsonkkal, DN 65, PN 16, szürkeöntvény, 120 °C, Cikkszám:52-181-065</t>
  </si>
  <si>
    <t>Fűtési vezeték, Fekete acélcső szerelése, hegesztett kötésekkel, tartószerkezettel, szakaszos nyomáspróbával, szabadon, horonyba vagy padlócsatornába, irányváltozás csőívvel, csőátmérő DN 100 méret felett, DN 200</t>
  </si>
  <si>
    <t>Fűtési vezeték, Fekete acélcső szerelése, hegesztett kötésekkel, tartószerkezettel, szakaszos nyomáspróbával, szabadon, horonyba vagy padlócsatornába, irányváltozás csőívvel, csőátmérő DN 100 méret felett, DN 150</t>
  </si>
  <si>
    <t>Fűtési vezeték, Fekete acélcső szerelése, hegesztett kötésekkel, tartószerkezettel, szakaszos nyomáspróbával, szabadon, horonyba vagy padlócsatornába, irányváltozás csőívvel, csőátmérő DN 100 méret felett, DN 125</t>
  </si>
  <si>
    <t>Fűtési vezeték, Fekete acélcső szerelése, hegesztett kötésekkel, tartószerkezettel, szakaszos nyomáspróbával, szabadon, horonyba vagy padlócsatornába, irányváltozás csőívvel, csőátmérő DN 100 méretig, DN 100</t>
  </si>
  <si>
    <t>Fűtési vezeték, Fekete acélcső szerelése, hegesztett kötésekkel, tartószerkezettel, szakaszos nyomáspróbával, szabadon, horonyba vagy padlócsatornába, irányváltozás csőívvel, csőátmérő DN 100 méretig, DN 80</t>
  </si>
  <si>
    <t>Fűtési vezeték, Fekete acélcső szerelése, hegesztett kötésekkel, tartószerkezettel, szakaszos nyomáspróbával, szabadon, horonyba vagy padlócsatornába, irányváltozás csőívvel, csőátmérő DN 100 méretig, DN 65</t>
  </si>
  <si>
    <t>Fűtési vezeték, Fekete acélcső szerelése, hegesztett kötésekkel, tartószerkezettel, szakaszos nyomáspróbával, szabadon, horonyba vagy padlócsatornába, irányváltozás csőívvel, csőátmérő DN 100 méretig, DN 50</t>
  </si>
  <si>
    <t>Fűtési vezeték, Fekete acélcső szerelése, hegesztett kötésekkel, tartószerkezettel, szakaszos nyomáspróbával, szabadon, horonyba vagy padlócsatornába, irányváltozás csőívvel, csőátmérő DN 100 méretig, DN 40</t>
  </si>
  <si>
    <t>Fűtési vezeték, Fekete acélcső szerelése, hegesztett kötésekkel, tartószerkezettel, szakaszos nyomáspróbával, szabadon, horonyba vagy padlócsatornába, irányváltozás csőívvel, csőátmérő DN 100 méretig, DN 32</t>
  </si>
  <si>
    <t>Fűtési vezeték, Fekete acélcső szerelése, hegesztett kötésekkel, tartószerkezettel, szakaszos nyomáspróbával, szabadon, horonyba vagy padlócsatornába, irányváltozás csőhajlítással, DN 25</t>
  </si>
  <si>
    <t>Fűtési vezeték, Fekete acélcső szerelése, hegesztett kötésekkel, tartószerkezettel, szakaszos nyomáspróbával, szabadon, horonyba vagy padlócsatornába, irányváltozás csőhajlítással, DN 20</t>
  </si>
  <si>
    <t>Fűtési vezeték, Fekete acélcső szerelése, hegesztett kötésekkel, tartószerkezettel, szakaszos nyomáspróbával, szabadon, horonyba vagy padlócsatornába, irányváltozás csőhajlítással, DN 15</t>
  </si>
  <si>
    <t>Termoventilátor elhelyezése,
állítható zsaluval, mennyezetre szerelhető,
fűtő kivitelben, Typ: Wolf LH 40-1
Kiegészítők: Konzol LH-25/40 típusú termoventilátorhoz;  Indukciós zsalu (VTSZ:851629)
A helyszínre szállítva, elhelyezve, összeszerelve és a szükséges csatlakozásokkal bekötve kompletten.</t>
  </si>
  <si>
    <t>Termoventilátor elhelyezése,
állítható zsaluval, mennyezetre szerelhető,
fűtő kivitelben, Typ: Wolf LH 25-4
Kiegészítők: Konzol LH-25/40 típusú termoventilátorhoz
A helyszínre szállítva, elhelyezve, összeszerelve és a szükséges csatlakozásokkal bekötve kompletten.</t>
  </si>
  <si>
    <t>Termoventilátor elhelyezése,
állítható zsaluval, mennyezetre szerelhető,
fűtő kivitelben, Typ: Wolf LH 25-1
Kiegészítők: Konzol LH-25/40 típusú termoventilátorhoz
A helyszínre szállítva, elhelyezve, összeszerelve és a szükséges csatlakozásokkal bekötve kompletten.</t>
  </si>
  <si>
    <t>Föld- vagy PB gáz tüzelésű, melegvízüzemű,
acéllemez kondenzációs kazán, elhelyezéssel és bekötéssel együtt
600,01-1200 kW teljesítmény között
Viessmann Vitocrossal 300 CRU 1000 (CRU0002) Gázüzemű kondenzációs kazán saválló nemesacél fűtőfelülettel, MatriX gázégővel, H és S földgázhoz, helyiség levegőjétől függő és helyiség levegőjétől független üzemhez. Csatlakozási gáznyomás 25 mbar. Névleges teljesítmény: 1000 kW (50/30°C), 938 kW (80/60°C) A következő kiegészítőkkel együtt: Brennkammermodul CRU 1000kW (7776716), WT-Modul CR (7903276), MatriX-Disk-Brenner CRU 1000kW (7776718), WD Vitocrossal Unit CRU 1000kW Teil 1 (7776722), WD Vitocrossal Unit CRU 1000kW Teil 2 (7776723),  Verbindungsleitungen Kessel (7901293), TU-Set CRU mit Vitotronic 100 HU (7785094), Szabályozó Base I (7745557), Vitotronic 100 CC1 szabályozó (7748600), 2x Druckwächter Set (ZK04015), 2x Gáznyomásőr készlet (7789282), LON Kommunikációs modul (Z003394), LON kommunikációs modul Vitotronic 100G.., 200G.. és 300G..-hez (7172173), LON adatátviteli kábel (7 m)
RJ45-ös csatlakozóvégekkel (7143495), Semlegesítő berendezés N-210 (7437829), Vízszinthatároló előremenő vezetékbe szereléshez (9529050), Felületi érzékelő (előremenő) NTC l=5800 (7426463), Tárolóhőmérséklet-érzékelő NTC L=5800 (7544848), EA1 bővítő adapter (7452091) A helyszínre szállítva, elhelyezve, összeszerelve és a szükséges csatlakozásokkal bekötve kompletten.</t>
  </si>
  <si>
    <t>Revíziós nyílások készítés falba vagy álmennyezetbe, fémből a fal vagy födém színére festve, beépítő kerettel, kompletten
40x40 mm</t>
  </si>
  <si>
    <t>Klímarendszerek gyártó általi beüzemelése jegyzőkönyv készítésével.</t>
  </si>
  <si>
    <t>Hűtésszerelési munkák próbái, Hűtési vezetékrendszer szakaszos nyomáspróbája és jegyzőkönyv készítése.</t>
  </si>
  <si>
    <t>Hűtő-klímarendszer első szivárgásvizsgálata és közreműködés a Klímavédelmi Hatóság honlapjára való feltöltésben (A feltöltés tulajdonos feladata)</t>
  </si>
  <si>
    <t>Daikin gyártmányú  VRV kültéri és beltéri egységek gyári tartozékokkal, gyári kiegészítőkkel, és gyári VRV vezérlő elemekkel együtt kompletten, R410a hűtőközeggel, Beltéri egységek felszerelésével A mellékelt (csak anyagár)</t>
  </si>
  <si>
    <t>Nitrogén palack forrasztáshoz, csővezeték átmosatásához,4m3-es</t>
  </si>
  <si>
    <t>l</t>
  </si>
  <si>
    <t>Addicionális észterolaj</t>
  </si>
  <si>
    <t>Addicionális hűtőközeg R410a</t>
  </si>
  <si>
    <t>rdsz</t>
  </si>
  <si>
    <t>VRV rendszer kül- és beltéri készülékei felszerelése hűtéstechnikai minőségű vörösréz vezetékpárral történő összecsövezése az alábbi csőhosszak figyelembe vételével, min 2x1,0mm2 keresztmetszetű sodortt érpárral rendelkező árnyékolt kommunikációs kábelezéssel a kül és beltéri készülékek között, illetve a beltéri készülékek és fali szabályozók között (védőcsövezés az elektromos tervekben), illetve a kültéri készülék és központ vezérlő között Vörösréz hűtéstechnikai vezetékhoszsak (15mm-ig rejtett helyeken lágy, egyébként félkemény kivitelben védőgázos keményforrasztássalszakaszos N2 nyomáspróbával (40 bar)</t>
  </si>
  <si>
    <t>Belső és külső akusztikai mérések elvégzése és dokumentálása az előírt szabványoknak megfelelően.</t>
  </si>
  <si>
    <t>Átadási dokumentáció készítése (Beépítet anyagok dokumentációja, gépkönyvek leadása, karbantartási utasítások elkészítése. Sémák létrehozása, minden újonnan létrehozott területre, azok kifüggesztése időtálló kivitelben. Fűtésszerelési munkák átadás-átvételi eljárásával kapcsolatos költségek. Kezelő személyzet oktatása, betanítása. A szerelt rendszerek tiszta, letakarított átadása)</t>
  </si>
  <si>
    <t>Egyéb szakágakkal való szoros együttműködés. Ütközésvizsgálat, rendszerek közötti koordináció, felvonulási terület leegyeztetés, védelem, levonulás, terület rendezett, takarított visszaadása, hulladékkezelés és elszállítás.</t>
  </si>
  <si>
    <t>VRV kültéri berendezés részére Müpro tartószerkezet, rezgésszigetelő alátámasztás, 400 mm magasra kiemelve, a rezgéstompító közvetlenül a gép alatt MÜPRO 40*40-ES elemekből felpítve</t>
  </si>
  <si>
    <t>Födémek, tűzszakasz határok és önálló rendeltetési egységek közötti átvezetésnél tűzvédelmi tömítés OTSZ szerint helyreállítása a hűtéscsöveknél</t>
  </si>
  <si>
    <t>Szükséges helyeken horonyvésés 26- 50 cm2 keresztmetszetig helyreállítással</t>
  </si>
  <si>
    <t>Áttörés helyreállítása a hűtéscsövek körül,  falban, födémben</t>
  </si>
  <si>
    <t>VRV berendezések daruzása összeszerelése, szükséges segédanyagokkal</t>
  </si>
  <si>
    <t>EGYÉB KÖLTSÉGEK</t>
  </si>
  <si>
    <t>Kültérben haladóhőszigetelt  hűtéstechnológiai vezetékek extra hőszigetelése 30 mm vtg Rockwool fémlemez burkolása, AL 99.5 min.alumínium lemezzel 0.80 mm vtg.
Fém kábeltálcában vezetve</t>
  </si>
  <si>
    <t>Rockwool Conlit 150U Kompakt tűzvédelmi szigetelő burkolat Műgyanta kötésű, tűzálló kőzetgyapot lemez, egyoldali hálóval  megerősített alufólia kasírozású.  Belső átmérő d10-54 mm, külső átmérő d60-130 mm</t>
  </si>
  <si>
    <t>SZIGETELÉS</t>
  </si>
  <si>
    <t>DAIKIN KRP413A1S Kiegészítő splithez, remote On/Off, (hibajel kiadáshoz kell 12V, ami NINCS beleépitve)</t>
  </si>
  <si>
    <t xml:space="preserve">Daikin 2MXM40M Multi inverteres kültéri, R32 hűtőközeggel, hőszivattyús
Névleges hűtőteljesítmény: 4,0 kW
</t>
  </si>
  <si>
    <t xml:space="preserve">DAIKIN RZAG100MY1 Sky Air Alpha R32 inverteres kültéri, hőszivattyús, 3 fázisú, SZERVER HŰTÉSRE ALKALMAS, szezonális hatékonyságra optimalizált
Névleges hűtőteljesítmény: 9,5 kW
</t>
  </si>
  <si>
    <t xml:space="preserve">DAIKIN RZAG71MY1 Sky Air Alpha R32 inverteres kültéri, hőszivattyús, 3 fázisú, SZERVER HŰTÉSRE ALKALMAS, szezonális hatékonyságra optimalizált
Névleges hűtőteljesítmény: 6,8 kW
</t>
  </si>
  <si>
    <t xml:space="preserve">DAIKIN RXM35N9 Split inverteres kültéri egység R32 hűtőközeggel, professzionális sorozat, hőszivattyús
Névleges hűtőteljesítmény: 3,4 kW
</t>
  </si>
  <si>
    <t xml:space="preserve">DAIKIN RXM20N9 Split inverteres kültéri egység R32 hűtőközeggel, professzionális sorozat, hőszivattyús
Névleges hűtőteljesítmény: 2,0 kW
</t>
  </si>
  <si>
    <t>DAIKIN BRC1H519W7 Prémium fali vezetékes szabályzó Sky Air beltérikhez (fehér)</t>
  </si>
  <si>
    <t xml:space="preserve">DAIKIN FAA100A Sky Air oldalfali beltéri, távirányító nélkül, R32 hűtőközeggel
Névleges hűtőteljesítmény: 9,5 kW
</t>
  </si>
  <si>
    <t xml:space="preserve">DAIKIN FAA71A Sky Air oldalfali beltéri, távirányító nélkül, R32 hűtőközeggel
Névleges hűtőteljesítmény: 6,8 kW
</t>
  </si>
  <si>
    <t xml:space="preserve">DAIKIN FTXM35N Split Perfera inverteres oldalfali beltéri, R32 hűtőközeggel, professzionális, hőszivattyús, infrás távirányítóval
Névleges hűtőteljesítmény: 3,4 kW
</t>
  </si>
  <si>
    <t>DAIKIN FTXM25N Split Perfera inverteres oldalfali beltéri, R32 hűtőközeggel, professzionális, hőszivattyús, infrás távirányítóval
Névleges hűtőteljesítmény: 2,5 kW</t>
  </si>
  <si>
    <t xml:space="preserve">DAIKIN FTXM20N Split Perfera inverteres oldalfali beltéri, R32 hűtőközeggel, professzionális, hőszivattyús, infrás távirányítóval
Névleges hűtőteljesítmény: 2,0 kW
</t>
  </si>
  <si>
    <t>Berendezések, Szerver:</t>
  </si>
  <si>
    <t>DAIKIN EKEQFCBA vezérlődoboz légkezelési alkalmazásokhoz</t>
  </si>
  <si>
    <t xml:space="preserve">DAIKIN EKEXV400, változó hűtőközeg tömegáramú expanziós szelepkészlet légkezelési alkalmazásokhoz </t>
  </si>
  <si>
    <t>DAIKIN RXYQ18U (VRV IV Non Continuous Heating) nagy hatékonyságú hővisszanyeréssel hűtő-fűtő hőszivattyús split változó hűtőközeg tömegáramú kültéri klímaberendezés folyamatos fűtés nélkül Névleges teljesítmények: 18 LE, 3 fázis</t>
  </si>
  <si>
    <t>DAIKIN RXYQ16U (VRV IV Non Continuous Heating) nagy hatékonyságú hővisszanyeréssel hűtő-fűtő hőszivattyús split változó hűtőközeg tömegáramú kültéri klímaberendezés folyamatos fűtés nélkül Névleges teljesítmények: 16 LE, 3 fázis</t>
  </si>
  <si>
    <t>DAIKIN RXYQ8U (VRV IV Non Continuous Heating) nagy hatékonyságú hővisszanyeréssel hűtő-fűtő hőszivattyús split változó hűtőközeg tömegáramú kültéri klímaberendezés folyamatos fűtés nélkül Névleges teljesítmények: 8 LE, 3 fázis</t>
  </si>
  <si>
    <t>Berendezések, AHU:</t>
  </si>
  <si>
    <t>DAIKIN KHFP26A100C csőzáró készlet</t>
  </si>
  <si>
    <t>DAIKIN BHFQ23P907  3-csöves VRV kültéri összecsövező 2 HR modulhoz</t>
  </si>
  <si>
    <t>DAIKIN BHFQ23P1357  3-csöves VRV kültéri összecsövező 3 HR modulhoz</t>
  </si>
  <si>
    <t>DAIKIN BHFQ22P1517  3-csöves VRV kültéri összecsövező 3 modulhoz</t>
  </si>
  <si>
    <t>DAIKIN BHFQ22P1007  3-csöves VRV kültéri összecsövező 2 modulhoz</t>
  </si>
  <si>
    <t>DAIKIN EKMBDXA F1F2 Modbus Interface, Központi Modbus Gateway</t>
  </si>
  <si>
    <t>DAIKIN (VRV IV) KHRQM23M75T Refnet idom készlet, metrikus Változó hűtőközeg tömegáramú klímához</t>
  </si>
  <si>
    <t>DAIKIN (VRV IV) KHRQM23M64T Refnet idom készlet, metrikus Változó hűtőközeg tömegáramú klímához</t>
  </si>
  <si>
    <t>DAIKIN (VRV IV) KHRQM22M75T Refnet idom készlet, metrikus Változó hűtőközeg tömegáramú klímához</t>
  </si>
  <si>
    <t>DAIKIN (VRV IV) KHRQM22M20T Refnet idom készlet, metrikus Változó hűtőközeg tömegáramú klímához</t>
  </si>
  <si>
    <t>DAIKIN BS10Q14AV1B BS-doboz Multi ág-leválasztó hővisszanyerős VRV IV-hez</t>
  </si>
  <si>
    <t>DAIKIN BS8Q14AV1B BS-doboz Multi ág-leválasztó hővisszanyerős VRV IV-hez</t>
  </si>
  <si>
    <t>DAIKIN BS6Q14AV1B BS-doboz Multi ág-leválasztó hővisszanyerős VRV IV-hez</t>
  </si>
  <si>
    <t>DAIKIN BS4Q14AV1B BS-doboz Multi ág-leválasztó hővisszanyerős VRV IV-hez</t>
  </si>
  <si>
    <t>DAIKIN BS1Q10A BS-doboz egyedi ág-leválasztó hővisszanyerős VRV IV-hez</t>
  </si>
  <si>
    <t>DAIKIN BYFQ60CW dekorációs burkolat (white)</t>
  </si>
  <si>
    <t>DAIKIN BRC1H519W7 multifunkciós vezetékes  érintőkijelzős távszabályozó (white)</t>
  </si>
  <si>
    <t>DAIKIN BRC1H519W multifunkciós vezetékes  érintőkijelzős távszabályozó (white)</t>
  </si>
  <si>
    <t>DAIKIN REYQ20U (VRV IV) nagy hatékonyságú hővisszanyeréssel hűtő-fűtő hőszivattyús split változó hűtőközeg tömegáramú kültéri klímaberendezés Névleges teljesítmények: 20 LE, 3 fázis</t>
  </si>
  <si>
    <t>DAIKIN REYQ14U (VRV IV) nagy hatékonyságú hővisszanyeréssel hűtő-fűtő hőszivattyús split változó hűtőközeg tömegáramú kültéri klímaberendezés Névleges teljesítmények: 14 LE, 3 fázis</t>
  </si>
  <si>
    <t>DAIKIN REYQ12U (VRV IV) nagy hatékonyságú hővisszanyeréssel hűtő-fűtő hőszivattyús split változó hűtőközeg tömegáramú kültéri klímaberendezés Névleges teljesítmények: 12 LE, 3 fázis</t>
  </si>
  <si>
    <t>DAIKIN FXZQ50A Fully flat cassette. Változó hűtőközeg tömegáramú beltéri klíma. Névleges leadott teljesítmény: 5.6 kW hűtőteljesítmény 6.3 kW fűtőteljesítmény</t>
  </si>
  <si>
    <t>DAIKIN FXZQ40A Fully flat cassette. Változó hűtőközeg tömegáramú beltéri klíma. Névleges leadott teljesítmény: 4.5 kW hűtőteljesítmény 5.0 kW fűtőteljesítmény</t>
  </si>
  <si>
    <t>DAIKIN FXZQ32A Fully flat cassette. Változó hűtőközeg tömegáramú beltéri klíma. Névleges leadott teljesítmény: 3.6 kW hűtőteljesítmény 4.0 kW fűtőteljesítmény</t>
  </si>
  <si>
    <t>DAIKIN FXZQ25A Fully flat cassette. Változó hűtőközeg tömegáramú beltéri klíma. Névleges leadott teljesítmény: 2.8 kW hűtőteljesítmény 3.2 kW fűtőteljesítmény</t>
  </si>
  <si>
    <t>DAIKIN FXZQ15A Fully flat cassette. Változó hűtőközeg tömegáramú beltéri klíma. Névleges leadott teljesítmény: 1.7 kW hűtőteljesítmény 1.9 kW fűtőteljesítmény</t>
  </si>
  <si>
    <t>Berendezések,Iroda:</t>
  </si>
  <si>
    <t>PipeLife PVC-U nyomócsövek és idomok,
hideg ivóvíz vezetésére szolgálnak, 20°C-on,
Alkalmazás: falon kívül, falhoronyban
Kötés: ragasztás</t>
  </si>
  <si>
    <t>Vegytiszta lágy vagy félkemény vörösrézcső forrasztással, amennyiben szükséges idomokkal gyárilag szigetelt vegytiszta vörösréz cső. Klíma- és hűtéstechnikai szereléshez. 41.28(1 5/8")</t>
  </si>
  <si>
    <t>Vegytiszta lágy vagy félkemény vörösrézcső forrasztással, amennyiben szükséges idomokkal gyárilag szigetelt vegytiszta vörösréz cső. Klíma- és hűtéstechnikai szereléshez. 34.92(1 3/8")</t>
  </si>
  <si>
    <t>Vegytiszta lágy vagy félkemény vörösrézcső forrasztással, amennyiben szükséges idomokkal gyárilag szigetelt vegytiszta vörösréz cső. Klíma- és hűtéstechnikai szereléshez. 28.58(1 1/8")</t>
  </si>
  <si>
    <t>Vegytiszta lágy vagy félkemény vörösrézcső forrasztással, amennyiben szükséges idomokkal gyárilag szigetelt vegytiszta vörösréz cső. Klíma- és hűtéstechnikai szereléshez. 22.22(7/8")</t>
  </si>
  <si>
    <t>Vegytiszta lágy vagy félkemény vörösrézcső forrasztással, amennyiben szükséges idomokkal gyárilag szigetelt vegytiszta vörösréz cső. Klíma- és hűtéstechnikai szereléshez. 19.05(3/4")</t>
  </si>
  <si>
    <t>Vegytiszta lágy vagy félkemény vörösrézcső forrasztással, amennyiben szükséges idomokkal gyárilag szigetelt vegytiszta vörösréz cső. Klíma- és hűtéstechnikai szereléshez. 15.88(5/8")</t>
  </si>
  <si>
    <t>Vegytiszta lágy vagy félkemény vörösrézcső forrasztással, amennyiben szükséges idomokkal gyárilag szigetelt vegytiszta vörösréz cső. Klíma- és hűtéstechnikai szereléshez. 12.70(1/2")</t>
  </si>
  <si>
    <t>Vegytiszta lágy vagy félkemény vörösrézcső forrasztással, amennyiben szükséges idomokkal gyárilag szigetelt vegytiszta vörösréz cső. Klíma- és hűtéstechnikai szereléshez. 9.52(3/8")</t>
  </si>
  <si>
    <t>Vegytiszta lágy vagy félkemény vörösrézcső forrasztással, amennyiben szükséges idomokkal gyárilag szigetelt vegytiszta vörösréz cső. Klíma- és hűtéstechnikai szereléshez. 6.35(1/4")</t>
  </si>
  <si>
    <t>Rezgéscsillapító a légkezeőgépek és ventilátorokok alá  20 mm vastag, méretezés a gyártótól.</t>
  </si>
  <si>
    <t xml:space="preserve">Kör keresztmetszetű légtechnikai vezeték rögzítése, vasbeton födémbe rögzítve, függesztés 0,25 m átlagmagassággal, DN 80-315 között HILTI Légcsatorna bilincs MV-PI </t>
  </si>
  <si>
    <t xml:space="preserve">Légcsatornák méretétől függően szabvány szerinti távolságokban történő  megfogásához tartószerkezet, a szükséges segédanyagokkal, szigeteléssel,  kompletten.
 Gyártó: Hilti
vagy vele egyenértékű </t>
  </si>
  <si>
    <t>Belső és külső akusztikai mérések elvégzése és dokumentálása az előírt szabványoknak megfelelően</t>
  </si>
  <si>
    <t>Környezetvédelmi jelentés készítése</t>
  </si>
  <si>
    <t>Áttörés tűzgátló helyreállítása a légtechnika vezetékek körül falban, födémben</t>
  </si>
  <si>
    <t>Áttörés helyreállítása a légtechnika vezetékek körül,  falban, födémben</t>
  </si>
  <si>
    <t>Faláttörések készítése, beleértve a helyreállítást, betonban és téglafalban</t>
  </si>
  <si>
    <t>Légtechnikai rendszerek nyomáspróbájai, tömörség vizsgálata olajköddel. Előírt tömörségi osztály C.</t>
  </si>
  <si>
    <t>Légtechnikai berendezések daruzása összeszerelése, szükséges segédanyagokkal</t>
  </si>
  <si>
    <t>Vezetékek, szerelvények feliratozása, gépházakban alacsony elhelyezkedásű vezetékek, berendezési tárgyak megjelölése, A szükséges rendszerek festése. Közeg áramlási irányának jelzése DIN2404 szerint.</t>
  </si>
  <si>
    <r>
      <t>Átadási dokumentáció készítése (Beépítet anyagok dokumentációja, gépkönyvek leadása, karbantartási utasítások elkészítése. Sémák létrehozása, minden újonnan létrehozott területre, azok kifüggesztése időtálló kivitelben. Légtechnikai szerelési munkák átadás-átvételi eljárásával kapcsolatos költségek. Kezelő személyzet oktatása, betanítása, betanítási jegyzőkönyv és működési leírás készítés</t>
    </r>
    <r>
      <rPr>
        <sz val="10"/>
        <color indexed="8"/>
        <rFont val="Times New Roman"/>
        <family val="1"/>
        <charset val="238"/>
      </rPr>
      <t>e. A szerelt rendszerek tiszta, letakarított átadása)</t>
    </r>
  </si>
  <si>
    <t>Tetőátvezetés készítése 1,25 mm falvastagságú horganyzott acéllemezből, magassság kb 400 mm, esővédő gallérral eláttott hőszigetelésse
a tervek szerinti darabszámmal</t>
  </si>
  <si>
    <t>Automatika által szállított mérők felszerelése a szükséges anyagok felhasználásával.</t>
  </si>
  <si>
    <t>Légkezelő berendezések, ventillátorok próbaüzeme, beüzemelése. Próbaüzem után szűrőcsere</t>
  </si>
  <si>
    <t>Légtechnikai rendszerek beszabályozása, fordulatszámszabályozók felprogramozása. Működés ellenőrzése autómatikával közös beszabályozás</t>
  </si>
  <si>
    <t>EGYÉB TÉTELEK:</t>
  </si>
  <si>
    <r>
      <t>m</t>
    </r>
    <r>
      <rPr>
        <vertAlign val="superscript"/>
        <sz val="10"/>
        <color theme="1"/>
        <rFont val="Times New Roman"/>
        <family val="1"/>
        <charset val="238"/>
      </rPr>
      <t>2</t>
    </r>
  </si>
  <si>
    <r>
      <t>Légtechnikai és szellőző berendezések vezetékeinek tűzvédelmi hőszigetelése</t>
    </r>
    <r>
      <rPr>
        <sz val="10"/>
        <rFont val="Times New Roman CE"/>
        <charset val="238"/>
      </rPr>
      <t xml:space="preserve"> (ívek, idomok, szerelvények szigetelésével és burkolásával)</t>
    </r>
    <r>
      <rPr>
        <sz val="10"/>
        <color theme="1"/>
        <rFont val="Times New Roman CE"/>
      </rPr>
      <t>, ROCKWOOL Conlit Ductrock alufólia kasírozású kőzetgyapot lamell, vtg:  60 mm</t>
    </r>
  </si>
  <si>
    <r>
      <t>Légtechnikai és szellőző berendezések vezetékeinek hő- és hangszigetelése</t>
    </r>
    <r>
      <rPr>
        <sz val="10"/>
        <rFont val="Times New Roman CE"/>
        <charset val="238"/>
      </rPr>
      <t xml:space="preserve"> (ívek, idomok, szerelvények szigetelésével és burkolásával)</t>
    </r>
    <r>
      <rPr>
        <sz val="10"/>
        <color theme="1"/>
        <rFont val="Times New Roman CE"/>
      </rPr>
      <t>, kőzetgyapot paplannal kasírozott kialakítással, alufóliára és huzalfonatra tűzött kivitelben, horganyzott acélkapocs felerősítéssel, tüskézéssel rögzítve,  ROCKWOOL Larock 32 ALS alufólia kasírozású kőzetgyapot lamell, vtg:  32 mm</t>
    </r>
  </si>
  <si>
    <t>TROX AXO 9/27/500 M-D</t>
  </si>
  <si>
    <r>
      <t>TROX axiálventilátor (VENT24) befúvásra, csatlakozódobozzal, gumi lengéscsillapítóval, visszacsapó szeleppel, kompenzátorral. ATEX 2014/34/EU EX II 2/2 G c IIB + H2 T4 irányelvnek megfelelően, minden tartozékkal, kompletten. 16000 m</t>
    </r>
    <r>
      <rPr>
        <vertAlign val="superscript"/>
        <sz val="10"/>
        <color theme="1"/>
        <rFont val="Times New Roman CE"/>
        <charset val="238"/>
      </rPr>
      <t>3</t>
    </r>
    <r>
      <rPr>
        <sz val="10"/>
        <color theme="1"/>
        <rFont val="Times New Roman CE"/>
      </rPr>
      <t>/h, 350 Pa</t>
    </r>
  </si>
  <si>
    <t>TROX AXO 12/1120 M-D</t>
  </si>
  <si>
    <r>
      <t>TROX axiálventilátor (VENT22) elszívásra, csatlakozódobozzal, rugós lengéscsillapítóval, visszacsapó szeleppel, kompenzátorral. ATEX 2014/34/EU EX II 2/2 G c IIB + H2 T4 irányelvnek megfelelően, minden tartozékkal, kompletten. 23500 m</t>
    </r>
    <r>
      <rPr>
        <vertAlign val="superscript"/>
        <sz val="10"/>
        <color theme="1"/>
        <rFont val="Times New Roman CE"/>
        <charset val="238"/>
      </rPr>
      <t>3</t>
    </r>
    <r>
      <rPr>
        <sz val="10"/>
        <color theme="1"/>
        <rFont val="Times New Roman CE"/>
      </rPr>
      <t>/h, 250 Pa</t>
    </r>
  </si>
  <si>
    <t>TROX AXO 5/630 M-D</t>
  </si>
  <si>
    <r>
      <t>TROX axiálventilátor (VENT21) elszívásra, csatlakozódobozzal, rugós lengéscsillapítóval, visszacsapó szeleppel, védőráccsal, kompenzátorral. ATEX 2014/34/EU EX II 2/2 G c IIB + H2 T4 irányelvnek megfelelően, minden tartozékkal, kompletten. 1100 m</t>
    </r>
    <r>
      <rPr>
        <vertAlign val="superscript"/>
        <sz val="10"/>
        <color theme="1"/>
        <rFont val="Times New Roman CE"/>
        <charset val="238"/>
      </rPr>
      <t>3</t>
    </r>
    <r>
      <rPr>
        <sz val="10"/>
        <color theme="1"/>
        <rFont val="Times New Roman CE"/>
      </rPr>
      <t>/h, 300 Pa</t>
    </r>
  </si>
  <si>
    <r>
      <t>TROX axiálventilátor (VENT20) elszívásra, csatlakozódobozzal, rugós lengéscsillapítóval, visszacsapó szeleppel, védőráccsal, kompenzátorral. ATEX 2014/34/EU EX II 2/2 G c IIB + H2 T4 irányelvnek megfelelően, minden tartozékkal, kompletten. 720 m</t>
    </r>
    <r>
      <rPr>
        <vertAlign val="superscript"/>
        <sz val="10"/>
        <color theme="1"/>
        <rFont val="Times New Roman CE"/>
        <charset val="238"/>
      </rPr>
      <t>3</t>
    </r>
    <r>
      <rPr>
        <sz val="10"/>
        <color theme="1"/>
        <rFont val="Times New Roman CE"/>
      </rPr>
      <t>/h, 200 Pa</t>
    </r>
  </si>
  <si>
    <t>TROX AXO 5/500 M-D</t>
  </si>
  <si>
    <r>
      <t>TROX axiálventilátor (VENT19) elszívásra, csatlakozódobozzal, rugós lengéscsillapítóval, visszacsapó szeleppel, védőráccsal, kompenzátorral. ATEX 2014/34/EU EX II 2/2 G c IIB + H2 T4 irányelvnek megfelelően, minden tartozékkal, kompletten. 960 m</t>
    </r>
    <r>
      <rPr>
        <vertAlign val="superscript"/>
        <sz val="10"/>
        <color theme="1"/>
        <rFont val="Times New Roman CE"/>
        <charset val="238"/>
      </rPr>
      <t>3</t>
    </r>
    <r>
      <rPr>
        <sz val="10"/>
        <color theme="1"/>
        <rFont val="Times New Roman CE"/>
      </rPr>
      <t>/h, 300 Pa</t>
    </r>
  </si>
  <si>
    <r>
      <t>TROX axiálventilátor (VENT18) elszívásra, csatlakozódobozzal, rugós lengéscsillapítóval, visszacsapó szeleppel, védőráccsal,  kompenzátorral. ATEX 2014/34/EU EX II 2/2 G c IIB + H2 T4 irányelvnek megfelelően, minden tartozékkal, kompletten. 1320 m</t>
    </r>
    <r>
      <rPr>
        <vertAlign val="superscript"/>
        <sz val="10"/>
        <color theme="1"/>
        <rFont val="Times New Roman CE"/>
        <charset val="238"/>
      </rPr>
      <t>3</t>
    </r>
    <r>
      <rPr>
        <sz val="10"/>
        <color theme="1"/>
        <rFont val="Times New Roman CE"/>
      </rPr>
      <t>/h, 300 Pa</t>
    </r>
  </si>
  <si>
    <r>
      <t>TROX axiálventilátor (VENT17) elszívásra, csatlakozódobozzal, rugós lengéscsillapítóval, visszacsapó szeleppel, védőráccsal, kompenzátorral. ATEX 2014/34/EU EX II 2/2 G c IIB + H2 T4 irányelvnek megfelelően, minden tartozékkal, kompletten. 720 m</t>
    </r>
    <r>
      <rPr>
        <vertAlign val="superscript"/>
        <sz val="10"/>
        <color theme="1"/>
        <rFont val="Times New Roman CE"/>
        <charset val="238"/>
      </rPr>
      <t>3</t>
    </r>
    <r>
      <rPr>
        <sz val="10"/>
        <color theme="1"/>
        <rFont val="Times New Roman CE"/>
      </rPr>
      <t>/h, 200 Pa</t>
    </r>
  </si>
  <si>
    <r>
      <t>TROX axiálventilátor (VENT16) elszívásra, csatlakozódobozzal, rugós lengéscsillapítóval, visszacsapó szeleppel, kompenzátorral. ATEX 2014/34/EU EX II 2/2 G c IIB + H2 T4 irányelvnek megfelelően, minden tartozékkal, kompletten. 6840 m</t>
    </r>
    <r>
      <rPr>
        <vertAlign val="superscript"/>
        <sz val="10"/>
        <color theme="1"/>
        <rFont val="Times New Roman CE"/>
        <charset val="238"/>
      </rPr>
      <t>3</t>
    </r>
    <r>
      <rPr>
        <sz val="10"/>
        <color theme="1"/>
        <rFont val="Times New Roman CE"/>
      </rPr>
      <t>/h, 250 Pa</t>
    </r>
  </si>
  <si>
    <t>TROX AXO 9/500 M-D</t>
  </si>
  <si>
    <r>
      <t>TROX axiálventilátor (VENT15) elszívásra, csatlakozódobozzal, rugós lengéscsillapítóval, visszacsapó szeleppel, kompenzátorral. ATEX 2014/34/EU EX II 2/2 G c IIB + H2 T4 irányelvnek megfelelően, minden tartozékkal, kompletten. 2400 m</t>
    </r>
    <r>
      <rPr>
        <vertAlign val="superscript"/>
        <sz val="10"/>
        <color theme="1"/>
        <rFont val="Times New Roman CE"/>
        <charset val="238"/>
      </rPr>
      <t>3</t>
    </r>
    <r>
      <rPr>
        <sz val="10"/>
        <color theme="1"/>
        <rFont val="Times New Roman CE"/>
      </rPr>
      <t>/h, 200 Pa</t>
    </r>
  </si>
  <si>
    <r>
      <t>TROX axiálventilátor (VENT14) elszívásra, csatlakozódobozzal, rugós lengéscsillapítóval, visszacsapó szeleppel, védőráccsal, kompenzátorral. ATEX 2014/34/EU EX II 2/2 G c IIB + H2 T4 irányelvnek megfelelően, minden tartozékkal, kompletten. 1050 m</t>
    </r>
    <r>
      <rPr>
        <vertAlign val="superscript"/>
        <sz val="10"/>
        <color theme="1"/>
        <rFont val="Times New Roman CE"/>
        <charset val="238"/>
      </rPr>
      <t>3</t>
    </r>
    <r>
      <rPr>
        <sz val="10"/>
        <color theme="1"/>
        <rFont val="Times New Roman CE"/>
      </rPr>
      <t>/h, 200 Pa</t>
    </r>
  </si>
  <si>
    <r>
      <t>TROX axiálventilátor (VENT13) elszívásra, csatlakozódobozzal, rugós lengéscsillapítóval, visszacsapó szeleppel, védőráccsal, kompenzátorral. ATEX 2014/34/EU EX II 2/2 G c IIB + H2 T4 irányelvnek megfelelően, minden tartozékkal, kompletten. 1050 m</t>
    </r>
    <r>
      <rPr>
        <vertAlign val="superscript"/>
        <sz val="10"/>
        <color theme="1"/>
        <rFont val="Times New Roman CE"/>
        <charset val="238"/>
      </rPr>
      <t>3</t>
    </r>
    <r>
      <rPr>
        <sz val="10"/>
        <color theme="1"/>
        <rFont val="Times New Roman CE"/>
      </rPr>
      <t>/h, 200 Pa</t>
    </r>
  </si>
  <si>
    <t>TROX AXN 12/56/800 M-D</t>
  </si>
  <si>
    <r>
      <t>TROX csőventilátor (VENT12) elszívásra, csatlakozódobozzal, termisztorvédelemmel, visszacsapó szeleppel, rugós lengéscsillapítóval, szikravédelemmel, diffúzorral, kompenzátorral. ATEX 2014/34/EU EX II 2/2 G c IIB + H2 T4 irányelvnek megfelelően, minden tartozékkal, kompletten. 16000 m</t>
    </r>
    <r>
      <rPr>
        <vertAlign val="superscript"/>
        <sz val="10"/>
        <color theme="1"/>
        <rFont val="Times New Roman CE"/>
        <charset val="238"/>
      </rPr>
      <t>3</t>
    </r>
    <r>
      <rPr>
        <sz val="10"/>
        <color theme="1"/>
        <rFont val="Times New Roman CE"/>
      </rPr>
      <t>/h, 500 Pa</t>
    </r>
  </si>
  <si>
    <r>
      <t>TROX csőventilátor (VENT11) elszívásra, csatlakozódobozzal, termisztorvédelemmel, visszacsapó szeleppel, szikravédelemmel, diffúzorral, kompenzátorral. ATEX 2014/34/EU EX II 2/2 G c IIB + H2 T4 irányelvnek megfelelően, minden tartozékkal, kompletten. 16000 m</t>
    </r>
    <r>
      <rPr>
        <vertAlign val="superscript"/>
        <sz val="10"/>
        <color theme="1"/>
        <rFont val="Times New Roman CE"/>
        <charset val="238"/>
      </rPr>
      <t>3</t>
    </r>
    <r>
      <rPr>
        <sz val="10"/>
        <color theme="1"/>
        <rFont val="Times New Roman CE"/>
      </rPr>
      <t>/h, 500 Pa</t>
    </r>
  </si>
  <si>
    <t>TROX RS 160 10</t>
  </si>
  <si>
    <r>
      <t>TROX csőventilátor (VENT10) elszívásra, visszacsapó szeleppel, kör keresztmetszetű hangcsillapítóval, minden tartozékkal, kompletten. 150 m</t>
    </r>
    <r>
      <rPr>
        <vertAlign val="superscript"/>
        <sz val="10"/>
        <color theme="1"/>
        <rFont val="Times New Roman CE"/>
        <charset val="238"/>
      </rPr>
      <t>3</t>
    </r>
    <r>
      <rPr>
        <sz val="10"/>
        <color theme="1"/>
        <rFont val="Times New Roman CE"/>
      </rPr>
      <t>/h, 200 Pa</t>
    </r>
  </si>
  <si>
    <r>
      <t>TROX csőventilátor (VENT10) elszívásra, visszacsapó szeleppel, kör keresztmetszetű hangcsillapítóval, minden tartozékkal, kompletten. 150 m</t>
    </r>
    <r>
      <rPr>
        <vertAlign val="superscript"/>
        <sz val="10"/>
        <color theme="1"/>
        <rFont val="Times New Roman CE"/>
        <charset val="238"/>
      </rPr>
      <t>3</t>
    </r>
    <r>
      <rPr>
        <sz val="10"/>
        <color theme="1"/>
        <rFont val="Times New Roman CE"/>
      </rPr>
      <t>/h, 150 Pa</t>
    </r>
  </si>
  <si>
    <t>TROX RS 250L10</t>
  </si>
  <si>
    <r>
      <t>TROX csőventilátor (VENT09) befúvásra, visszacsapó szeleppel, kör keresztmetszetű hangcsillapítóval, minden tartozékkal, kompletten. 370 m</t>
    </r>
    <r>
      <rPr>
        <vertAlign val="superscript"/>
        <sz val="10"/>
        <color theme="1"/>
        <rFont val="Times New Roman CE"/>
        <charset val="238"/>
      </rPr>
      <t>3</t>
    </r>
    <r>
      <rPr>
        <sz val="10"/>
        <color theme="1"/>
        <rFont val="Times New Roman CE"/>
      </rPr>
      <t>/h, 250 Pa</t>
    </r>
  </si>
  <si>
    <r>
      <t>TROX csőventilátor (VENT09) elszívásra, visszacsapó szeleppel, kör keresztmetszetű hangcsillapítóval, minden tartozékkal, kompletten. 370 m</t>
    </r>
    <r>
      <rPr>
        <vertAlign val="superscript"/>
        <sz val="10"/>
        <color theme="1"/>
        <rFont val="Times New Roman CE"/>
        <charset val="238"/>
      </rPr>
      <t>3</t>
    </r>
    <r>
      <rPr>
        <sz val="10"/>
        <color theme="1"/>
        <rFont val="Times New Roman CE"/>
      </rPr>
      <t>/h, 200 Pa</t>
    </r>
  </si>
  <si>
    <r>
      <t>TROX csőventilátor (VENT08) elszívásra, visszacsapó szeleppel, kör keresztmetszetű hangcsillapítóval, minden tartozékkal, kompletten. 400 m</t>
    </r>
    <r>
      <rPr>
        <vertAlign val="superscript"/>
        <sz val="10"/>
        <color theme="1"/>
        <rFont val="Times New Roman CE"/>
        <charset val="238"/>
      </rPr>
      <t>3</t>
    </r>
    <r>
      <rPr>
        <sz val="10"/>
        <color theme="1"/>
        <rFont val="Times New Roman CE"/>
      </rPr>
      <t>/h, 350 Pa</t>
    </r>
  </si>
  <si>
    <r>
      <t>TROX csőventilátor (VENT07) befúvásra, visszacsapó szeleppel, kör keresztmetszetű hangcsillapítóval, minden tartozékkal, kompletten.190 m</t>
    </r>
    <r>
      <rPr>
        <vertAlign val="superscript"/>
        <sz val="10"/>
        <color theme="1"/>
        <rFont val="Times New Roman CE"/>
        <charset val="238"/>
      </rPr>
      <t>3</t>
    </r>
    <r>
      <rPr>
        <sz val="10"/>
        <color theme="1"/>
        <rFont val="Times New Roman CE"/>
      </rPr>
      <t>/h, 250 Pa</t>
    </r>
  </si>
  <si>
    <r>
      <t>TROX csőventilátor (VENT07) elszívásra, visszacsapó szeleppel, kör keresztmetszetű hangcsillapítóval, minden tartozékkal, kompletten. 190 m</t>
    </r>
    <r>
      <rPr>
        <vertAlign val="superscript"/>
        <sz val="10"/>
        <color theme="1"/>
        <rFont val="Times New Roman CE"/>
        <charset val="238"/>
      </rPr>
      <t>3</t>
    </r>
    <r>
      <rPr>
        <sz val="10"/>
        <color theme="1"/>
        <rFont val="Times New Roman CE"/>
      </rPr>
      <t>/h, 200 Pa</t>
    </r>
  </si>
  <si>
    <r>
      <t>TROX csőventilátor (VENT06) elszívásra, visszacsapó szeleppel, kör keresztmetszetű hangcsillapítóval, minden tartozékkal, kompletten. 320 m</t>
    </r>
    <r>
      <rPr>
        <vertAlign val="superscript"/>
        <sz val="10"/>
        <color theme="1"/>
        <rFont val="Times New Roman CE"/>
        <charset val="238"/>
      </rPr>
      <t>3</t>
    </r>
    <r>
      <rPr>
        <sz val="10"/>
        <color theme="1"/>
        <rFont val="Times New Roman CE"/>
      </rPr>
      <t>/h, 350 Pa</t>
    </r>
  </si>
  <si>
    <t>TROX EL 315 E2 03</t>
  </si>
  <si>
    <r>
      <t>TROX csőventilátor (VENT05) elszívásra, visszacsapó szeleppel, kör keresztmetszetű hangcsillapítóval, minden tartozékkal, kompletten. 1000 m</t>
    </r>
    <r>
      <rPr>
        <vertAlign val="superscript"/>
        <sz val="10"/>
        <color theme="1"/>
        <rFont val="Times New Roman CE"/>
        <charset val="238"/>
      </rPr>
      <t>3</t>
    </r>
    <r>
      <rPr>
        <sz val="10"/>
        <color theme="1"/>
        <rFont val="Times New Roman CE"/>
      </rPr>
      <t>/h, 350 Pa</t>
    </r>
  </si>
  <si>
    <t>TROX RS 315 10</t>
  </si>
  <si>
    <r>
      <t>TROX csőventilátor (VENT04) elszívásra, visszacsapó szeleppel, kör keresztmetszetű hangcsillapítóval, minden tartozékkal, kompletten. 520 m</t>
    </r>
    <r>
      <rPr>
        <vertAlign val="superscript"/>
        <sz val="10"/>
        <color theme="1"/>
        <rFont val="Times New Roman CE"/>
        <charset val="238"/>
      </rPr>
      <t>3</t>
    </r>
    <r>
      <rPr>
        <sz val="10"/>
        <color theme="1"/>
        <rFont val="Times New Roman CE"/>
      </rPr>
      <t>/h, 350 Pa</t>
    </r>
  </si>
  <si>
    <r>
      <t>TROX csőventilátor (VENT03) elszívásra, visszacsapó szeleppel, kör keresztmetszetű hangcsillapítóval, minden tartozékkal, kompletten. 790 m</t>
    </r>
    <r>
      <rPr>
        <vertAlign val="superscript"/>
        <sz val="10"/>
        <color theme="1"/>
        <rFont val="Times New Roman CE"/>
        <charset val="238"/>
      </rPr>
      <t>3</t>
    </r>
    <r>
      <rPr>
        <sz val="10"/>
        <color theme="1"/>
        <rFont val="Times New Roman CE"/>
      </rPr>
      <t>/h, 350 Pa</t>
    </r>
  </si>
  <si>
    <r>
      <t>TROX csőventilátor (VENT02) elszívásra, visszacsapó szeleppel, kör keresztmetszetű hangcsillapítóval, minden tartozékkal, kompletten. 320 m</t>
    </r>
    <r>
      <rPr>
        <vertAlign val="superscript"/>
        <sz val="10"/>
        <color theme="1"/>
        <rFont val="Times New Roman CE"/>
        <charset val="238"/>
      </rPr>
      <t>3</t>
    </r>
    <r>
      <rPr>
        <sz val="10"/>
        <color theme="1"/>
        <rFont val="Times New Roman CE"/>
      </rPr>
      <t>/h, 350 Pa</t>
    </r>
  </si>
  <si>
    <r>
      <t>TROX csőventilátor (VENT01) elszívásra, visszacsapó szeleppel, kör keresztmetszetű hangcsillapítóval, minden tartozékkal, kompletten. 360 m</t>
    </r>
    <r>
      <rPr>
        <vertAlign val="superscript"/>
        <sz val="10"/>
        <color theme="1"/>
        <rFont val="Times New Roman CE"/>
        <charset val="238"/>
      </rPr>
      <t>3</t>
    </r>
    <r>
      <rPr>
        <sz val="10"/>
        <color theme="1"/>
        <rFont val="Times New Roman CE"/>
      </rPr>
      <t>/h, 350 Pa</t>
    </r>
  </si>
  <si>
    <r>
      <t>AHUW TE 260 (AHU-5) befúvó-elszívó légkezelő berendezés keresztáramú lemezes hővisszanyerővel, G4-F7-F5 szűrőkkel, vizes fűtő- és 2 körös dx hűtőkaloriferrel, EC ventilátorokkal, egymás felett telepítve, beltéri kivitelben, 180mm-es alapkerettel, minden tartozékkal, kompletten. 16000 m</t>
    </r>
    <r>
      <rPr>
        <vertAlign val="superscript"/>
        <sz val="10"/>
        <color theme="1"/>
        <rFont val="Times New Roman CE"/>
        <charset val="238"/>
      </rPr>
      <t>3</t>
    </r>
    <r>
      <rPr>
        <sz val="10"/>
        <color theme="1"/>
        <rFont val="Times New Roman CE"/>
      </rPr>
      <t>/h, 500 Pa</t>
    </r>
  </si>
  <si>
    <r>
      <t>AHU TE 64 (AHU-3) befúvó-elszívó légkezelő berendezés forgódobos hővisszanyerővel, G4-F7-F5 szűrőkkel, vizes fűtő- és 2 körös dx hűtőkaloriferrel, EC ventilátorokkal, egymás felett telepítve, beltéri kivitelben, 180mm-es alapkerettel, minden tartozékkal, kompletten. 5000 m</t>
    </r>
    <r>
      <rPr>
        <vertAlign val="superscript"/>
        <sz val="10"/>
        <color theme="1"/>
        <rFont val="Times New Roman CE"/>
        <charset val="238"/>
      </rPr>
      <t>3</t>
    </r>
    <r>
      <rPr>
        <sz val="10"/>
        <color theme="1"/>
        <rFont val="Times New Roman CE"/>
      </rPr>
      <t>/h, 500 Pa</t>
    </r>
  </si>
  <si>
    <r>
      <t>AHU TE 170 (AHU-2) befúvó-elszívó légkezelő berendezés forgódobos hővisszanyerővel, G4-F7-F5 szűrőkkel, vizes fűtő- és 4 körös dx hűtőkaloriferrel, EC ventilátorokkal, egymás felett telepítve, beltéri kivitelben, 180mm-es alapkerettel, minden tartozékkal, kompletten. 11000 m</t>
    </r>
    <r>
      <rPr>
        <vertAlign val="superscript"/>
        <sz val="10"/>
        <color theme="1"/>
        <rFont val="Times New Roman CE"/>
        <charset val="238"/>
      </rPr>
      <t>3</t>
    </r>
    <r>
      <rPr>
        <sz val="10"/>
        <color theme="1"/>
        <rFont val="Times New Roman CE"/>
      </rPr>
      <t>/h, 500 Pa</t>
    </r>
  </si>
  <si>
    <r>
      <t>AHU TE 170 (AHU-1) befúvó-elszívó légkezelő berendezés keresztáramú lemezes hővisszanyerővel, G4-F7-F5 szűrőkkel, vizes fűtő- és 4 körös dx hűtőkaloriferrel, EC ventilátorokkal, egymás felett telepítve, beltéri kivitelben, 180mm-es alapkerettel, minden tartozékkal, kompletten. 11000 m</t>
    </r>
    <r>
      <rPr>
        <vertAlign val="superscript"/>
        <sz val="10"/>
        <color theme="1"/>
        <rFont val="Times New Roman CE"/>
        <charset val="238"/>
      </rPr>
      <t>3</t>
    </r>
    <r>
      <rPr>
        <sz val="10"/>
        <color theme="1"/>
        <rFont val="Times New Roman CE"/>
      </rPr>
      <t>/h, 500 Pa</t>
    </r>
  </si>
  <si>
    <t>PFC-G4-PLA-25/287x287x360x3</t>
  </si>
  <si>
    <t>TROX PFC zsákos szűrő durva por leválasztására.</t>
  </si>
  <si>
    <t>CB 125-1,8 230V/1</t>
  </si>
  <si>
    <t>SYSTEMAIR szabványos légcsatornához csatlakoztatható villamos léghevítő, Alu-horgannyal kezelet acéllemezből készült, nemesacél fűtőspirállal, beépített túlmelegedés védelemmel és kézi reteszeléssel, gumitömítéssel, minden tartozékkal, kompletten.</t>
  </si>
  <si>
    <t>HEM-DAV III</t>
  </si>
  <si>
    <t>HEMSTEDT nyomáskiegyenlítő szelep, IP65 védettségű, II biztonsági osztállyal rendelkező, 230 V hálózati feszültségű, szilikonnal szigetelt fehér csatlakozókábel, 115W teljesítmény, hőmérséklet szabályozó max. 80°C, DN315, 170mm beépítési mélység.</t>
  </si>
  <si>
    <t>HN/315</t>
  </si>
  <si>
    <t>HN/250</t>
  </si>
  <si>
    <t>HN/200</t>
  </si>
  <si>
    <t>LINDAB kifúvófej</t>
  </si>
  <si>
    <t>AVU/1250</t>
  </si>
  <si>
    <t>AVU/500</t>
  </si>
  <si>
    <t>AVU/315</t>
  </si>
  <si>
    <t>AVU/200</t>
  </si>
  <si>
    <t>AVU/160</t>
  </si>
  <si>
    <t>AVU/100</t>
  </si>
  <si>
    <t>LINDAB Beömlőnyílás</t>
  </si>
  <si>
    <t>1000x1000</t>
  </si>
  <si>
    <t>900x900</t>
  </si>
  <si>
    <t>600x600</t>
  </si>
  <si>
    <t>Deflektor 600x600</t>
  </si>
  <si>
    <t>WG/2000x1980</t>
  </si>
  <si>
    <t>WG/1500x1500</t>
  </si>
  <si>
    <t>WG/1200x990</t>
  </si>
  <si>
    <t>WG/1100x1100</t>
  </si>
  <si>
    <t>TROX Esővédő zsalu</t>
  </si>
  <si>
    <t xml:space="preserve">2400x2000 </t>
  </si>
  <si>
    <t xml:space="preserve">2000x1500 </t>
  </si>
  <si>
    <t>Szellőző rács akutöltő generátor helyiség számára, építész terv szerint</t>
  </si>
  <si>
    <t>TROX AT/900x1500</t>
  </si>
  <si>
    <t xml:space="preserve"> TROX AT/825x425</t>
  </si>
  <si>
    <t>TROX Szellőző rács felszerelése befúvásra</t>
  </si>
  <si>
    <t>TROX TRS-RD/1225x75</t>
  </si>
  <si>
    <t>TROX TRS-RD/225x75</t>
  </si>
  <si>
    <t>TROX VDR-V/315</t>
  </si>
  <si>
    <t>Mennyezeti befúvó TROX aneomsztát TROX aneomsztát</t>
  </si>
  <si>
    <t>TROX LVS/200</t>
  </si>
  <si>
    <t>TROX LVS/160</t>
  </si>
  <si>
    <t>TROX LVS/125</t>
  </si>
  <si>
    <t>TROX LVS/100</t>
  </si>
  <si>
    <t>Kör alakú TROX tányérszelep felszerelése elszívásra</t>
  </si>
  <si>
    <t>TROX Z-LVS/200</t>
  </si>
  <si>
    <t>TROX Z-LVS/160</t>
  </si>
  <si>
    <t>TROX Z-LVS/125</t>
  </si>
  <si>
    <t>TROX Z-LVS/100</t>
  </si>
  <si>
    <t>Kör alakú TROX tányérszelep felszerelése befúvásra</t>
  </si>
  <si>
    <t>TROX VDW-Q-A-H-M/600x24</t>
  </si>
  <si>
    <t>TROX VDW-Q-A-H-M/500x24</t>
  </si>
  <si>
    <t>TROX VDW-Q-A-H-M/400x16</t>
  </si>
  <si>
    <t>TROX VDW-Q-A-H-M/300x8</t>
  </si>
  <si>
    <t>Mennyezeti örvényes TROX VDW anemosztát felszerelése elszívásra, horganyzott acéllemezből készült csatlakozódobozzal. 625x625-ös frontlappal.</t>
  </si>
  <si>
    <t>TROX VDW-Q-Z-H-M/600x24</t>
  </si>
  <si>
    <t>TROX VDW-Q-Z-H-M/500x24</t>
  </si>
  <si>
    <t>TROX VDW-Q-Z-H-M/400x16</t>
  </si>
  <si>
    <t>TROX VDW-Q-Z-H-M/300x8</t>
  </si>
  <si>
    <t>Mennyezeti örvényes TROX VDW anemosztát felszerelése befúvásra, horganyzott acéllemezből készült csatlakozódobozzal, 625x625-ös frontlappal.</t>
  </si>
  <si>
    <t>TVJ-500/400</t>
  </si>
  <si>
    <t>TVJ-450/300</t>
  </si>
  <si>
    <t>TVJ-400/300</t>
  </si>
  <si>
    <t>TVJ-300/300</t>
  </si>
  <si>
    <t>Négyzet keresztmetszetű TROX TVJ térfogatáram szabályozó  felszerelése lemezcsatornára tartószerkezettel, a készülékház anyag minősített horganyzott acél, NÁ 160-250 mm között.</t>
  </si>
  <si>
    <t>MSA-100-1200/800/1500</t>
  </si>
  <si>
    <t>MSA-100-1000/900/1500</t>
  </si>
  <si>
    <t>MSA-100-900/800/1500</t>
  </si>
  <si>
    <t>MSA-100-900/600/1500</t>
  </si>
  <si>
    <t>MSA-100-900/500/1500</t>
  </si>
  <si>
    <t>MSA-100-600/800/1500</t>
  </si>
  <si>
    <t>MSA-100-600/600/1500</t>
  </si>
  <si>
    <t>MSA-100-600/400/1500</t>
  </si>
  <si>
    <t>MSA-100-500/400/1500</t>
  </si>
  <si>
    <t>MSA-100-400/300/1500</t>
  </si>
  <si>
    <t>MSA-100-300/300/1500</t>
  </si>
  <si>
    <t>Négyszög keresztmetszetű TROX MSA hangcsillapító elhelyezése tartószerkezettel, a készülékház és a perforált belső légcsatorna horganyzott acélból.</t>
  </si>
  <si>
    <t>FK-EU-950/600</t>
  </si>
  <si>
    <t>FK-EU-900/600</t>
  </si>
  <si>
    <t>FK-EU-800/700</t>
  </si>
  <si>
    <t>FK-EU-800/600</t>
  </si>
  <si>
    <t>FK-EU-700/500</t>
  </si>
  <si>
    <t>FK-EU-450/250</t>
  </si>
  <si>
    <t>FK-EU-400/250</t>
  </si>
  <si>
    <t>FK-EU-350/300</t>
  </si>
  <si>
    <t>Négyszög keresztmetszetű FK-EU, tűzvédelmi csappantyú, ill. zsalu felszerelése lemezcsatornára</t>
  </si>
  <si>
    <t>JZ-600/675</t>
  </si>
  <si>
    <t>JZ-300/300</t>
  </si>
  <si>
    <t>Négyszög keresztmetszetű TROX JZ szabályzó zsalu felszerelése lemezcsatornára tartószerkezettel, acél kivitel</t>
  </si>
  <si>
    <t>Négyszög keresztmetszetű, horganyzott acélból készült légcsatorna idomaik szerelése. Légcsatorna elemek méretei MSZ EN 1505 szabvány szerint. Nyomásosztály DIN 24190:1998-12… szerint
Mérettartomány: 1500-2000mm oldalhosszúság között.
A légcsatorna hálózat az MSZ EN 1507 szerinti "C" légtömörségi osztályú!
Kód megadása Lindab vaklap szerint!
Függesztés Lindab függesztési segédlete alapján!</t>
  </si>
  <si>
    <t>Négyszög keresztmetszetű, horganyzott acélból készült légcsatorna idomaik szerelése. Légcsatorna elemek méretei MSZ EN 1505 szabvány szerint. Nyomásosztály DIN 24190:1998-12… szerint
Mérettartomány: 1001-1500mm oldalhosszúság között.
A légcsatorna hálózat az MSZ EN 1507 szerinti "C" légtömörségi osztályú!
Kód megadása Lindab vaklap szerint!
Függesztés Lindab függesztési segédlete alapján!</t>
  </si>
  <si>
    <t>Négyszög keresztmetszetű, horganyzott acélból készült légcsatorna idomaik szerelése. Légcsatorna elemek méretei MSZ EN 1505 szabvány szerint. Nyomásosztály DIN 24190:1998-12… szerint
Mérettartomány: 501-1000mm oldalhosszúság között.
A légcsatorna hálózat az MSZ EN 1507 szerinti "C" légtömörségi osztályú!
Kód megadása Lindab vaklap szerint!
Függesztés Lindab függesztési segédlete alapján!</t>
  </si>
  <si>
    <t>Négyszög keresztmetszetű, horganyzott acélból készült légcsatorna idomaik szerelése. Légcsatorna elemek méretei MSZ EN 1505 szabvány szerint. Nyomásosztály DIN 24190:1998-12… szerint
Mérettartomány: 1-500mm oldalhosszúság között.
A légcsatorna hálózat az MSZ EN 1507 szerinti "C" légtömörségi osztályú!
Kód megadása Lindab vaklap szerint!
Függesztés Lindab függesztési segédlete alapján!</t>
  </si>
  <si>
    <t>Négyszög keresztmetszetű, horganyzott acélból készült légcsatorna hálózat trapéz merevítéssel, MEZ kerettel. Légcsatorna elemek méretei MSZ EN 1505 szabvány szerint. Nyomásosztály DIN 24190:1998-12… szerint
Mérettartomány: 2000mm oldalhosszúság fölött.
A légcsatorna hálózat az MSZ EN 1507 szerinti "C" légtömörségi osztályú!
Kód megadása Lindab vaklap szerint!
Függesztés Lindab függesztési segédlete alapján!</t>
  </si>
  <si>
    <t>Négyszög keresztmetszetű, horganyzott acélból készült légcsatorna hálózat trapéz merevítéssel, MEZ kerettel. Légcsatorna elemek méretei MSZ EN 1505 szabvány szerint. Nyomásosztály DIN 24190:1998-12… szerint
Mérettartomány: 1501-2000mm oldalhosszúság között.
A légcsatorna hálózat az MSZ EN 1507 szerinti "C" légtömörségi osztályú!
Kód megadása Lindab vaklap szerint!
Függesztés Lindab függesztési segédlete alapján!</t>
  </si>
  <si>
    <t>Négyszög keresztmetszetű, horganyzott acélból készült légcsatorna hálózat trapéz merevítéssel, MEZ kerettel. Légcsatorna elemek méretei MSZ EN 1505 szabvány szerint. Nyomásosztály DIN 24190:1998-12… szerint
Mérettartomány: 1001-1500mm oldolhosszúság között.
A légcsatorna hálózat az MSZ EN 1507 szerinti "C" légtömörségi osztályú!
Kód megadása Lindab vaklap szerint!
Függesztés Lindab függesztési segédlete alapján!</t>
  </si>
  <si>
    <t>Négyszög keresztmetszetű, horganyzott acélból készült légcsatorna hálózat trapéz merevítéssel, MEZ kerettel. Légcsatorna elemek méretei MSZ EN 1505 szabvány szerint. Nyomásosztály DIN 24190:1998-12… szerint
Mérettartomány: 501-1000mm oldalhosszúság között.
A légcsatorna hálózat az MSZ EN 1507 szerinti "C" légtömörségi osztályú!
Kód megadása Lindab vaklap szerint!
Függesztés Lindab függesztési segédlete alapján!</t>
  </si>
  <si>
    <t>Négyszög keresztmetszetű, horganyzott acélból készült légcsatorna hálózat trapéz merevítéssel, MEZ kerettel. Légcsatorna elemek méretei MSZ EN 1505 szabvány szerint. Nyomásosztály DIN 24190:1998-12… szerint
Mérettartomány: 1-500mm oldalhosszúság között.
A légcsatorna hálózat az MSZ EN 1507 szerinti "C" légtömörségi osztályú!
Kód megadása Lindab vaklap szerint!
Függesztés Lindab függesztési segédlete alapján!</t>
  </si>
  <si>
    <t>DN315, CA100/315x1000/VD2</t>
  </si>
  <si>
    <t>Kör keresztmetszetű TROX CA hangcsillapító elhelyezése tartószerkezettel, a készülékház és a perforált belső légcsatorna horganyzott acélból, csatlakozó csőcsonk ajakos tömítéssel, 100 mm-es szigeteléssel, NÁ 280-450 mm között.</t>
  </si>
  <si>
    <t>DN315, AK-315</t>
  </si>
  <si>
    <t>Kör keresztmetszetű TROX AK pillangószelep  felszerelése lemezcsatornára tartószerkezettel, a készülékház anyag minősített horganyzott acél, forgókapcsoló, szabályzólap és csapágyak műanyagból, lángálló (V-0), UL 94-nek megfelelő, NÁ 280-450 mm között.</t>
  </si>
  <si>
    <t>DN250, TVR-250</t>
  </si>
  <si>
    <t>DN200, TVR-200</t>
  </si>
  <si>
    <t>DN160, TVR-160</t>
  </si>
  <si>
    <t>Kör keresztmetszetű TROX TVR térfogatáram szabályozó  felszerelése lemezcsatornára tartószerkezettel, a készülékház anyag minősített horganyzott acél, NÁ 160-250 mm között.</t>
  </si>
  <si>
    <t>DN200, RN-200</t>
  </si>
  <si>
    <t>DN160, RN-160</t>
  </si>
  <si>
    <t>Kör keresztmetszetű TROX RN térfogatáram szabályozó  felszerelése lemezcsatornára tartószerkezettel, a készülékház anyag minősített horganyzott acél, NÁ 160-250  mm között.</t>
  </si>
  <si>
    <t>DN250, CA100/250x1000/VD2</t>
  </si>
  <si>
    <t>DN200, CA100/200x1000/VD2</t>
  </si>
  <si>
    <t>DN200, CA100/200x500/VD2</t>
  </si>
  <si>
    <t>DN160, CA100/160x1000/VD2</t>
  </si>
  <si>
    <t>DN160, CA100/160x500/VD2</t>
  </si>
  <si>
    <t>Kör keresztmetszetű TROX CA hangcsillapító elhelyezése tartószerkezettel, a készülékház és a perforált belső légcsatorna horganyzott acélból, csatlakozó csőcsonk ajakos tömítéssel, 100 mm-es szigeteléssel, NÁ 160-250 mm között.</t>
  </si>
  <si>
    <t>DN200, FKRS-EU-200</t>
  </si>
  <si>
    <t>DN160, FKRS-EU-160</t>
  </si>
  <si>
    <t>Kör keresztmetszetű FKRS-EU, tűzvédelmi csappantyú, ill. zsalu felszerelése, lemezcsatornára, a készülékház anyaga minősített horganyzott acél, a lezárólap speciális tűzálló anyag, 230 V rugómotor integrált végálláskapcsolókkal CE minősítéssel, NÁ 160-250 mm között.</t>
  </si>
  <si>
    <t>DN250, VFR-250</t>
  </si>
  <si>
    <t>DN200, VFR-200</t>
  </si>
  <si>
    <t>DN160, VFR-160</t>
  </si>
  <si>
    <t>Kör keresztmetszetű TROX VFR pillangószelep  felszerelése lemezcsatornára tartószerkezettel, a készülékház anyag minősített horganyzott acél, forgókapcsoló, szabályzólap és csapágyak műanyagból, lángálló (V-0), UL 94-nek megfelelő, NÁ 160-250 mm között.</t>
  </si>
  <si>
    <t>DN125, TVR-125</t>
  </si>
  <si>
    <t>DN100, TVR-100</t>
  </si>
  <si>
    <t>DN80, TVR-80</t>
  </si>
  <si>
    <t>Kör keresztmetszetű TROX TVR térfogatáram szabályozó  felszerelése lemezcsatornára tartószerkezettel, a készülékház anyag minősített horganyzott acél, NÁ 63-150 mm között.</t>
  </si>
  <si>
    <t>DN125, RN-125</t>
  </si>
  <si>
    <t>DN100, RN-100</t>
  </si>
  <si>
    <t>DN80, RN-80</t>
  </si>
  <si>
    <t>Kör keresztmetszetű TROX RN térfogatáram szabályozó  felszerelése lemezcsatornára tartószerkezettel, a készülékház anyag minősített horganyzott acél, NÁ 63-150 mm között.</t>
  </si>
  <si>
    <t>DN125, CA100/125x1000/VD2</t>
  </si>
  <si>
    <t>DN125, CA100/125x500/VD2</t>
  </si>
  <si>
    <t>DN100, CA100/100x1000/VD2</t>
  </si>
  <si>
    <t>DN80, CA100/80x1000/VD2</t>
  </si>
  <si>
    <t>Kör keresztmetszetű TROX CA hangcsillapító elhelyezése tartószerkezettel, a készülékház és a perforált belső légcsatorna horganyzott acélból, csatlakozó csőcsonk ajakos tömítéssel, 100 mm-es szigeteléssel, NÁ 63-150 mm között.</t>
  </si>
  <si>
    <t>DN125, FKRS-EU-125</t>
  </si>
  <si>
    <t>DN100, FKRS-EU-100</t>
  </si>
  <si>
    <t>Kör keresztmetszetű FKRS-EU, tűzvédelmi csappantyú, ill. zsalu felszerelése, lemezcsatornára, a készülékház anyaga minősített horganyzott acél, a lezárólap speciális tűzálló anyag, 230 V rugómotor integrált végálláskapcsolókkal CE minősítéssel, NÁ 63-150 mm között.</t>
  </si>
  <si>
    <t>DN125, VFR -125</t>
  </si>
  <si>
    <t>DN100, VFR -100</t>
  </si>
  <si>
    <t>DN80, VFR -80</t>
  </si>
  <si>
    <t>Kör keresztmetszetű TROX VFR pillangószelep  felszerelése lemezcsatornára tartószerkezettel, a készülékház anyag minősített horganyzott acél, forgókapcsoló, szabályzólap és csapágyak műanyagból, lángálló (V-0), UL 94-nek megfelelő, NÁ 63-150 mm között.</t>
  </si>
  <si>
    <t>DN 250, SONODEC 25</t>
  </si>
  <si>
    <t>DN 200, SONODEC 25</t>
  </si>
  <si>
    <t>DN 160, SONODEC 25</t>
  </si>
  <si>
    <t>DN 125, SONODEC 25</t>
  </si>
  <si>
    <t>DN 100, SONODEC 25</t>
  </si>
  <si>
    <t>Kör keresztmetszetű flexibilis légcsatorna szerelése, tartószerkezettel, SONODEC hangszigetelt flexibilis légcsatorna egy többrétegű, perforált alumínium belső csőből, poliészter védőrétegből, egy hő- és hangszigetelő üveggyapot rétegből, és egy üvegszállal erősített külső köpenyből, valamint drótsporál tartószerkezetből áll.</t>
  </si>
  <si>
    <t>DN 800, BFU-800-90°</t>
  </si>
  <si>
    <t>Préselt és hegesztett könyökidom. Mérettartomány: Ø800-Ø1250
• Safe gumitömítéssel
Gyártó: LINDAB
Típus: BU-
kompletten szállítva és szerelve</t>
  </si>
  <si>
    <t>DN 800/630, RCLU-800-630</t>
  </si>
  <si>
    <t>Préselt, koncentrikus szűkítő idomcsatlakozással, 18 °-os szögben. Mérettartomány: Ø800-Ø1250
• Safe gumitömítéssel
Gyártó: LINDAB
Típus: RCLU-
kompletten szállítva és szerelve</t>
  </si>
  <si>
    <t>DN 800/800, TCPU-800-800</t>
  </si>
  <si>
    <t>T-idom PSU nyeregidommal vagy préselt felső résszel. Mérettartomány: Ø800-Ø1250
• Safe gumitömítéssel
Gyártó: LINDAB
Típus: TCPU-
kompletten szállítva és szerelve</t>
  </si>
  <si>
    <t>DN 630, BU-630-90°</t>
  </si>
  <si>
    <t>Préselt és hegesztett könyökidom. Mérettartomány: Ø500-Ø750
• Safe gumitömítéssel
Gyártó: LINDAB
Típus: BU-
kompletten szállítva és szerelve</t>
  </si>
  <si>
    <t>DN 630/400, RCFU-630-400</t>
  </si>
  <si>
    <t>DN 500/400, RCFU-500-400</t>
  </si>
  <si>
    <t>DN 500/315, RCFU-500-315</t>
  </si>
  <si>
    <t>DN 500/250, RCFU-500-250</t>
  </si>
  <si>
    <t>Préselt, koncentrikus szűkítő idomcsatlakozással, 45 °-os szögben. Mérettartomány: Ø500-Ø750
• Safe gumitömítéssel
Gyártó: LINDAB
Típus: RCFU-
kompletten szállítva és szerelve</t>
  </si>
  <si>
    <t>DN 630/630, TCPU-630-630</t>
  </si>
  <si>
    <t>T-idom PSU nyeregidommal vagy préselt felső résszel. Mérettartomány: Ø500-Ø750
• Safe gumitömítéssel
Gyártó: LINDAB
Típus: TCPU-
kompletten szállítva és szerelve</t>
  </si>
  <si>
    <t>DN 315, ILU-315</t>
  </si>
  <si>
    <t>Beömlőnyílás. Mérettartomány: Ø280-Ø450
• Safe gumitömítéssel
Gyártó: LINDAB
Típus: ILU-
kompletten szállítva és szerelve</t>
  </si>
  <si>
    <t>DN 400, BU-400-90</t>
  </si>
  <si>
    <t>DN 315, BU-315-90°</t>
  </si>
  <si>
    <t>Préselt és hegesztett könyökidom. Mérettartomány: Ø280-Ø450
• Safe gumitömítéssel
Gyártó: LINDAB
Típus: BU-
kompletten szállítva és szerelve</t>
  </si>
  <si>
    <t>DN 400/315, RCU-400-315</t>
  </si>
  <si>
    <t>DN 315/250, RCU-315-250</t>
  </si>
  <si>
    <t>DN 315/200, RCU-315-200</t>
  </si>
  <si>
    <t>Préselt, koncentrikus szűkítő idomcsatlakozással, 45 °-os szögben. Mérettartomány: Ø280-Ø450
• Safe gumitömítéssel
Gyártó: LINDAB
Típus: RCFU-
kompletten szállítva és szerelve</t>
  </si>
  <si>
    <t>DN 400/315, TCPU-400-315</t>
  </si>
  <si>
    <t>DN 400/250, TCPU-400-250</t>
  </si>
  <si>
    <t>DN 400/160, TCPU-400-160</t>
  </si>
  <si>
    <t>DN 315/315, TCPU-315-315</t>
  </si>
  <si>
    <t>DN 315/250, TCPU-315-250</t>
  </si>
  <si>
    <t>DN 315/200, TCPU-315-200</t>
  </si>
  <si>
    <t>DN 315/160, TCPU-315-160</t>
  </si>
  <si>
    <t>DN 315/125, TCPU-315-125</t>
  </si>
  <si>
    <t>DN 315/100, TCPU-315-100</t>
  </si>
  <si>
    <t>T-idom PSU nyeregidommal vagy préselt felső résszel. Mérettartomány: Ø280-Ø450
• Safe gumitömítéssel
Gyártó: LINDAB
Típus: TCPU-
kompletten szállítva és szerelve</t>
  </si>
  <si>
    <t>DN 250, ILU-250</t>
  </si>
  <si>
    <t>DN 200, ILU-200</t>
  </si>
  <si>
    <t>DN 160, ILU-160</t>
  </si>
  <si>
    <t>Beömlőnyílás. Mérettartomány: Ø160-Ø250
• Safe gumitömítéssel
Gyártó: LINDAB
Típus: ILU-
kompletten szállítva és szerelve</t>
  </si>
  <si>
    <t>DN 250, BU-250-90</t>
  </si>
  <si>
    <t>DN 200, BU-200-90</t>
  </si>
  <si>
    <t>DN 160, BU-160-90°</t>
  </si>
  <si>
    <t>Préselt és hegesztett könyökidom. Mérettartomány: Ø160-Ø250
• Safe gumitömítéssel
Gyártó: LINDAB
Típus: BU-
kompletten szállítva és szerelve</t>
  </si>
  <si>
    <t>DN 250, ESU-250</t>
  </si>
  <si>
    <t>DN 160, ESU-160</t>
  </si>
  <si>
    <t>Véglezáró sapka, SR légcsatornába illeszthető. Mérettartomány: Ø160-Ø250
• Safe gumitömítéssel
Gyártó: LINDAB
Típus: ESU-
kompletten szállítva és szerelve</t>
  </si>
  <si>
    <t>DN 250/200, RCFU-250-200</t>
  </si>
  <si>
    <t>DN 250/125, RCFU-250-125</t>
  </si>
  <si>
    <t>DN 250/160, RCFU-250-160</t>
  </si>
  <si>
    <t>DN 200/160, RCFU-200-160</t>
  </si>
  <si>
    <t>DN 200/125, RCFU-200-125</t>
  </si>
  <si>
    <t>DN 200/100, RCFU-200-100</t>
  </si>
  <si>
    <t>DN 160/125, RCFU-160-125</t>
  </si>
  <si>
    <t>DN 160/100, RCFU-160-100</t>
  </si>
  <si>
    <t>Préselt, koncentrikus szűkítő idomcsatlakozással, 45 °-os szögben. Mérettartomány: Ø160-Ø250
• Safe gumitömítéssel
Gyártó: LINDAB
Típus: RCFU-
kompletten szállítva és szerelve</t>
  </si>
  <si>
    <t>DN 160/160, TCPU-160-160</t>
  </si>
  <si>
    <t>DN 160/125, TCPU-160-125</t>
  </si>
  <si>
    <t>DN 160/100, TCPU-160-100</t>
  </si>
  <si>
    <t>T-idom PSU nyeregidommal vagy préselt felső résszel. Mérettartomány: Ø160-Ø250
• Safe gumitömítéssel
Gyártó: LINDAB
Típus: TCPU-
kompletten szállítva és szerelve</t>
  </si>
  <si>
    <t>DN 125, ILU-125</t>
  </si>
  <si>
    <t>DN 100, ILU-100</t>
  </si>
  <si>
    <t>Beömlőnyílás. Mérettartomány: Ø63-Ø150
• Safe gumitömítéssel
Gyártó: LINDAB
Típus: ILU-
kompletten szállítva és szerelve</t>
  </si>
  <si>
    <t>DN 125, BU-125-90°</t>
  </si>
  <si>
    <t>DN 100, BU-100-90°</t>
  </si>
  <si>
    <t>Préselt és hegesztett könyökidom. Mérettartomány: Ø63-Ø150
• Safe gumitömítéssel
Gyártó: LINDAB
Típus: BU-
kompletten szállítva és szerelve</t>
  </si>
  <si>
    <t>DN 125, ESU-125</t>
  </si>
  <si>
    <t>Véglezáró sapka, SR légcsatornába illeszthető. Mérettartomány: Ø63-Ø150
• Safe gumitömítéssel
Gyártó: LINDAB
Típus: ESU-
kompletten szállítva és szerelve</t>
  </si>
  <si>
    <t>DN 125/100, RCFU-125-100</t>
  </si>
  <si>
    <t>DN 125/ 80, RCFU-125-80</t>
  </si>
  <si>
    <t>DN 100/80, RCFU-100-80</t>
  </si>
  <si>
    <t>Préselt, koncentrikus szűkítő idomcsatlakozással, 45 °-os szögben. Mérettartomány: Ø63-Ø150
• Safe gumitömítéssel
Gyártó: LINDAB
Típus: RCFU-
kompletten szállítva és szerelve</t>
  </si>
  <si>
    <t>DN 125/125, TCPU-125-125</t>
  </si>
  <si>
    <t>DN 125/100, TCPU-125-100</t>
  </si>
  <si>
    <t>DN 100/100, TCPU-100-100</t>
  </si>
  <si>
    <t>T-idom PSU nyeregidommal vagy préselt felső résszel. Mérettartomány: Ø63-Ø150
• Safe gumitömítéssel
Gyártó: LINDAB
Típus: TCPU-
kompletten szállítva és szerelve</t>
  </si>
  <si>
    <t>DN 800, SR-800</t>
  </si>
  <si>
    <t>Kör keresztmetszetű, horganyzott acélból készült légcsatorna hálózat Safe gumitömítéssel, Eurovent minősített
Légcsatorna elemek méretei MSZ EN 1506 szabvány szerint.
Mérettartomány: Ø800-Ø1250
Gumitömítés anyaga EPDM
A légcsatorna hálózat az MSZ EN 12237 szerinti "C" légtömörségi osztályú!
Függesztés Lindab függesztési segédlete alapján!</t>
  </si>
  <si>
    <t>DN 630, SR-630</t>
  </si>
  <si>
    <t>DN 500, SR-500</t>
  </si>
  <si>
    <t>Kör keresztmetszetű, horganyzott acélból készült légcsatorna hálózat Safe gumitömítéssel, Eurovent minősített
Légcsatorna elemek méretei MSZ EN 1506 szabvány szerint.
Mérettartomány: Ø500-Ø750
Gumitömítés anyaga EPDM
A légcsatorna hálózat az MSZ EN 12237 szerinti "C" légtömörségi osztályú!
Függesztés Lindab függesztési segédlete alapján!</t>
  </si>
  <si>
    <t>DN 400, SR-400</t>
  </si>
  <si>
    <t>DN 315, SR-315</t>
  </si>
  <si>
    <t>Kör keresztmetszetű, horganyzott acélból készült légcsatorna hálózat Safe gumitömítéssel, Eurovent minősített
Légcsatorna elemek méretei MSZ EN 1506 szabvány szerint.
Mérettartomány: Ø280-Ø450
Gumitömítés anyaga EPDM
A légcsatorna hálózat az MSZ EN 12237 szerinti "C" légtömörségi osztályú!
Függesztés Lindab függesztési segédlete alapján!</t>
  </si>
  <si>
    <t>DN 250, SR-250</t>
  </si>
  <si>
    <t>DN 200, SR-200</t>
  </si>
  <si>
    <t>DN 160, SR-160</t>
  </si>
  <si>
    <t>Kör keresztmetszetű, horganyzott acélból készült légcsatorna hálózat Safe gumitömítéssel, Eurovent minősített
Légcsatorna elemek méretei MSZ EN 1506 szabvány szerint.
Mérettartomány: Ø160-Ø250
Gumitömítés anyaga EPDM
A légcsatorna hálózat az MSZ EN 12237 szerinti "C" légtömörségi osztályú!
Függesztés Lindab függesztési segédlete alapján!</t>
  </si>
  <si>
    <t>DN 125, SR-125</t>
  </si>
  <si>
    <t>DN 100, SR-100</t>
  </si>
  <si>
    <t>DN 80, SR-80</t>
  </si>
  <si>
    <t>Kör keresztmetszetű, horganyzott acélból készült légcsatorna hálózat Safe gumitömítéssel, Eurovent minősített
Légcsatorna elemek méretei MSZ EN 1506 szabvány szerint.
Mérettartomány: Ø63-Ø150
Gumitömítés anyaga EPDM
A légcsatorna hálózat az MSZ EN 12237 szerinti "C" légtömörségi osztályú!
Függesztés Lindab függesztési segédlete alapján!</t>
  </si>
  <si>
    <t>Fali tűzcsapszekrény elhelyezése, tartozékokkal összeszerelve, oltó vízvezetékhez, falon kívül szerelt, 2" (52 szerelvényekkel)</t>
  </si>
  <si>
    <t>82-021-1.3.2.3</t>
  </si>
  <si>
    <t>81-004-1.4.1.1.2.1.5</t>
  </si>
  <si>
    <t>81-004-1.4.1.1.2.1.3</t>
  </si>
  <si>
    <t>81-004-1.4.1.1.2.1.2</t>
  </si>
  <si>
    <t>Nyomásfokozó berendezések elhelyezése, ivóvízre vagy tűzivízre, kompakt telep rezgéscsillapítókkal ellátott alapkeretre szerelve, száraztengelyű szivattyúval, többszivattyús kivitelben, szabályozott fordulatszámmal, két szivattyúval, HYDRO MULTI-E 3 CRE5-05, kompletten ajánlat szerint</t>
  </si>
  <si>
    <t>Ikeroszlopos, mennyiségvezérelt, ingaüzemű vízlágyító berendezés folyamatos üzemre helyszínre szállítva, beszerelve, vízoldali bekötéssel, ioncserélő gyantatöltettel, gyanta tartó és sólé tartállyal, kerülőági csatlakozó szerelvénycsoporttal, elektromos
bekötéssel, gyári szerelvényblokkal, kompletten. 5-30 Celsius fok hőmérsékletű vízhez üzemi nyomás: min. 2,5 bar, max. 8 bar BWT Rondomat Duo 10
Vnévl=10,0 m3/h</t>
  </si>
  <si>
    <t>DEL9203 | DELABIE kombinált szemmosó és vészzuhany egység epoxy bevonatú csőrendszerrel, tállal, zuhanyfejjel és kapcsolókkal, téliesíthető leeresztőszeleppel</t>
  </si>
  <si>
    <t>Stiebel Eltron CNS 150 SE fali elektromos konvektor, elhelyezés, beüzemelés</t>
  </si>
  <si>
    <t>Szellőző rács TROX AT/900x1800</t>
  </si>
  <si>
    <t>Szellőző rács TROX AT/1500x1500</t>
  </si>
  <si>
    <t>Négyszög keresztmetszetű LINDAB egyenes légcsatorna szerelése, tartószerkezettel, tömítéssel, csavarokkal, lemezvastagság: 0,9 mm, 1501-2000 mm oldalhosszúság között, trapéz merevítéssel , horganyzott acéllemezből, nyomásállóság +1000 és -630 Pa között, MSZ EN 1507 szerinti "C" tömörségű rendszer szerelhetőségére alkalmas kivitel</t>
  </si>
  <si>
    <t>Négyszög keresztmetszetű LINDAB egyenes légcsatorna szerelése, tartószerkezettel, tömítéssel, csavarokkal, lemezvastagság: 0,9 mm, 1001-1500 mm oldalhosszúság között, trapéz merevítéssel , horganyzott acéllemezből, nyomásállóság +1000 és -630 Pa között, MSZ EN 1507 szerinti "C" tömörségű rendszer szerelhetőségére alkalmas kivitel</t>
  </si>
  <si>
    <t xml:space="preserve">Doyma Átvezetések víznyomás ellen szigetelőlemezzel falban, DN 100-as csatornavezetékhez tartozékokkal
Typ Curaflex 4300
</t>
  </si>
  <si>
    <t xml:space="preserve">Doyma Átvezetések víznyomás ellen szigetelőlemezzel falban, DN 65-ös ivóvízvezetékhez tartozékokkal
Typ Curaflex 4300
</t>
  </si>
  <si>
    <t xml:space="preserve">Doyma Átvezetések víznyomás ellen szigetelőlemezzel falban, DN 100-as ivóvízvezetékhez tartozékokkal
Typ Curaflex 4300
</t>
  </si>
  <si>
    <t>Kétoldalon karimás szerelvény elhelyezése ellenkarimákkal, DN 100 PN 10 - PN 16 szelepek, csappantyúk (szabályzó, fojtó-elzáró, beavatkozó) OVENTROP visszacsapó csappantyú, PN16, DN100, (-10... +120)°C, kvs=770,00, DIN EN 1092-2 szerinti karimás kiv.,</t>
  </si>
  <si>
    <t>Kétoldalon karimás szerelvény elhelyezése ellenkarimákkal,  PN 10 - PN 16 tolózár</t>
  </si>
  <si>
    <t>Vizes berendezési tárgyak bűzelzáróinak felszerelése, falikúthoz,  gömbcsuklós, DN 50 kimeneti csatlakozóval, 6/4" menettel</t>
  </si>
  <si>
    <t>Europafilter RS 2"</t>
  </si>
  <si>
    <t xml:space="preserve">Vízszűrő elhelyezése és bekötése, visszamosható szűrőbetéttel, kézi visszaöblítéssel, kétoldalon menetes csatlakozással, 2" BWT visszamosatható vízszűrő, 90 mikronos szűrőbetét, fém szűrőcsésze, 2" menetes, PN16, max 40°C, </t>
  </si>
  <si>
    <t>BWT Rondomat Duo 10, ikeroszlopos ipari vízlágyító berendezés, ioncserélő műgyanta, durva frakciójú szűrőkavics, finom frakciójú szűrőkavics, töltőtölcsér; - Adaptercsatlakozó és alsó szűrő összekötőcsővel a baloldali oszlophoz; - Vezérlőszelep és alsó szűrő összekötőcsővel a jobboldali oszlophoz; - Soft-control vezérlőszekrény (villamos tápkábellel); -   Klórozócella   transzformátoregység,   villamos   kábelekkel, rögzítőcsavarral   (csak   DVGW kivitelnél); - rögzítőlemez a vezérlőszekrényhez, mőanyag patenttel és csavarral; - összekötő nyomásálló csatlakozó tömlő; - tartókapocs a tömlők rögzítéséhez, csavarokkal; - Műanyag fedél a vezérlőszelephez; - Regenerálótartály, kompletten beépített sólészeleppel és sóhiány érzékelővel; - Regenerálótartály fedél; ölítővezeték, rögzítőbilinccsel;  túlfolyó vezeték, rögzítőbilinccsel;  sóléfelszívó vezeték; - Certisil fertőtlenítő por; - Aquatest keménység gyorsteszt; Csatlakozó készlet DN50</t>
  </si>
  <si>
    <t>DEL709000CF | DELABIE ROUND Comfort vandálbiztos fix zuhanykifolyó, lekerekített dizájn, falon belüli
csövezéshez, 10 liter / perc, vízkőtaszító kifolyóval</t>
  </si>
  <si>
    <t>GCV00492 | DELABIE vandálbiztos zuhanytálca akadálymentes zuhanyzóba, csúszásmentes 900x900 mm-es felület, r.m. acél, selyem, 1,5 mm falvastagság</t>
  </si>
  <si>
    <t>DEL2912 | DELABIE vandálbiztos JUMBO MAXI r. m. acél WC-papír tartó, 400 m-es tekercsekhez, selyem</t>
  </si>
  <si>
    <t>DELABIE vandálbiztos tükör, ütésálló rozsdamentes acéllemez, 485*585 mm, könnyen szerelhető 10 mm vastag megerősített PVC hátlap</t>
  </si>
  <si>
    <t>DEL510463S | DELABIE fali hulladékgyűjtő, fedő nélküli, robusztus kialakítás, 38 literes, 1 mm vastag r.m. acél, selyem</t>
  </si>
  <si>
    <t>GCV00084 | DELABIE DELTA vandálbiztos piszoár, négyzetes, hátsó bekötéssel, r.m. acél, selyem, 1,2 mm falvastagság, DEL134770</t>
  </si>
  <si>
    <t>DEL161440 | DELABIE TEK vandálbiztos fali kézmosó zárt szifonburkolattal, automata infra-vezérlésű csapteleppel, 230V hálózati tápellátással, rongálásbiztos kifolyófejjel, r. m. acél 1,2 mm</t>
  </si>
  <si>
    <t>DEL490100 | DELABIE TEMPOMATIC MIX 4 álló infracsap, keverőkarral, hideg-meleg
vízre, automata, 230V / 6V hálózati</t>
  </si>
  <si>
    <t>DEL794BOX1-DEL794218 | DELABIE TEMPOMIX 3 vandálbiztos, időzített, fejbenkeverős zuhanycsaptelep kit, hideg-meleg vízre, beépített, vízmentesen zárt szerelődobozban</t>
  </si>
  <si>
    <t>DEL101619 | DELABIE vandálbiztos WC-ülőke fedő nélkül és rozsdamentes acél zsanérokkal vandálbiztos DELABIE WC-re, polietilén, fekete</t>
  </si>
  <si>
    <t>GCV00043 | DELABIE vandálbiztos fali WC csésze, rozsdamentes acél, 1,5 mm falvastagsággal, megerősített rögzítőkonzolos hátlappal, selyem matt, DEL110310</t>
  </si>
  <si>
    <t xml:space="preserve">DAIKIN RTD-RA Modbus adapter split beltéri egységek számára - amely biztosítja a kommunikációt egy interfészen keresztül a Modbus és egy beltéri egység között. Csatlakoztatása S21-en kersztül. A telepítése a beltéri egységen kívűl. </t>
  </si>
  <si>
    <t xml:space="preserve">DAIKIN 2MXM40M Multi inverteres kültéri, R32 hűtőközeggel, hőszivattyús
Névleges hűtőteljesítmény: 4,0 kW
</t>
  </si>
  <si>
    <t xml:space="preserve">DAIKIN FTXM35N Split inverteres oldalfali beltéri, R32 hűtőközeggel, professzionális, hőszivattyús, infrás távirányítóval
Névleges hűtőteljesítmény: 3,4 kW
</t>
  </si>
  <si>
    <t xml:space="preserve">DAIKIN FTXM25N Split inverteres oldalfali beltéri, R32 hűtőközeggel, professzionális, hőszivattyús, infrás távirányítóval
Névleges hűtőteljesítmény: 2,5 kW
</t>
  </si>
  <si>
    <t>LINDAB AVU/160 beömlőnyílás</t>
  </si>
  <si>
    <t>LINDAB HN/160 kifúvófej</t>
  </si>
  <si>
    <t>LINDAB HN/125 kifúvófej</t>
  </si>
  <si>
    <t>Mennyezeti örvényes TROX VDW anemosztát felszerelése befúvásra, horganyzott acéllemezből készült csatlakozódobozzal.</t>
  </si>
  <si>
    <t>Mennyezeti örvényes TROX VDW anemosztát felszerelése elszívásra, horganyzott acéllemezből készült csatlakozódobozzal.</t>
  </si>
  <si>
    <t>DN 80, SONODEC 25</t>
  </si>
  <si>
    <t>horganyzott acéllemezből, DN 200/160, RCU-200-160</t>
  </si>
  <si>
    <t>Kör keresztmetszetű légcsatorna és idomaik szerelése,  tartószerkezettel, horganyzott acéllemez idomok, spirálkorcolt vagy hajlítható lemezcsőhöz, NÁ 160-250 mm között, szűkítő idom LINDAB SAFE RCU préselt koncentrikus szűkítő idom, gumitömítéssel,</t>
  </si>
  <si>
    <t>horganyzott acéllemezből, DN 160/125, RCU-160-125</t>
  </si>
  <si>
    <t>horganyzott acéllemezből, DN 125/ 80, RCU-125-80</t>
  </si>
  <si>
    <t>Kör keresztmetszetű légcsatorna és idomaik szerelése,  tartószerkezettel, horganyzott acéllemez idomok, spirálkorcolt vagy hajlítható lemezcsőhöz, NÁ 80-150 mm között, szűkítő idom LINDAB SAFE RCU préselt koncentrikus szűkítő idom, gumitömítéssel,</t>
  </si>
  <si>
    <t>horganyzott acéllemezből, DN 200, BU-200-90</t>
  </si>
  <si>
    <t>Kör keresztmetszetű légcsatorna és idomaik szerelése,  tartószerkezettel, horganyzott acéllemez idomok, spirálkorcolt vagy hajlítható lemezcsőhöz, NÁ 160-250 mm között, ív, könyök idom LINDAB SAFE BU 90° -os préselt könyökidom, gumitömítéssel,</t>
  </si>
  <si>
    <t>horganyzott acéllemezből, DN 160, BU-160-90</t>
  </si>
  <si>
    <t>horganyzott acéllemezből, DN 125, BU-125-90</t>
  </si>
  <si>
    <t>Kör keresztmetszetű légcsatorna és idomaik szerelése,  tartószerkezettel, horganyzott acéllemez idomok, spirálkorcolt vagy hajlítható lemezcsőhöz, NÁ 80-150 mm között, ív, könyök idom LINDAB SAFE BU 90° -os préselt könyökidom, gumitömítéssel,</t>
  </si>
  <si>
    <t>acéllemezből, DN 200/200, TCPU-200-200</t>
  </si>
  <si>
    <t>Kör keresztmetszetű légcsatorna és idomaik szerelése,  tartószerkezettel, horganyzott acéllemez idomok, spirálkorcolt vagy hajlítható lemezcsőhöz, NÁ 160-250 mm között, elágazó idom LINDAB SAFE TCPU préselt T-idom, gumitömítéssel, horganyzott</t>
  </si>
  <si>
    <t>Kör keresztmetszetű légcsatorna és idomaik szerelése,  tartószerkezettel, spirálkorcolt lemezcső, horganyzott acéllemezből, NÁ 160-250 mm között LINDAB SR spirálkorcolt lemezcső, horganyzott acéllemezből, lemez vtg. 0,5 mm, DN 160, SR-160</t>
  </si>
  <si>
    <t>Kör keresztmetszetű légcsatorna és idomaik szerelése,  tartószerkezettel, spirálkorcolt lemezcső, horganyzott acéllemezből, NÁ 63-150 mm között LINDAB SR spirálkorcolt lemezcső, horganyzott acéllemezből, lemez vtg. 0,5 mm, DN 125, SR-125</t>
  </si>
  <si>
    <t>Kör keresztmetszetű légcsatorna és idomaik szerelése,  tartószerkezettel, spirálkorcolt lemezcső, horganyzott acéllemezből, NÁ 63-150 mm között LINDAB SR spirálkorcolt lemezcső, horganyzott acéllemezből, lemez vtg. 0,5 mm, DN 80, SR-80</t>
  </si>
  <si>
    <t>Helios ELS- VP 100, Légszállítás 100 m3/h, jelenlétérzékelős működés, IP55 II szigetelési osztály, nedves helyiségek 1-es zónájába szerelhető, tartós, mosható szűrővel, zárt alpinfehér előlappal, szerelés, beüzemelés</t>
  </si>
  <si>
    <t>Daikin RTD-NET Modbus adapter</t>
  </si>
  <si>
    <t>Daikin BRC1H51W Prémium fali vezetékes szabályzó Sky Air és VRV beltérikhez (fehér)</t>
  </si>
  <si>
    <t>Daikin VAM1000J Hővisszanyerős szellőztető berendezés, névleges légszállítás 1000 m3/h</t>
  </si>
  <si>
    <t>Stiebel Eltron BHE 50 Plus, elektromos fürdőszobai radiátor, 500 W fűtőteljesítmény, elhelyezés, beüzemelés</t>
  </si>
  <si>
    <t>Stiebel Eltron CNS 100 SE fali elektromos konvektor, elhelyezés, beüzemelés</t>
  </si>
  <si>
    <t>Stiebel Eltron CNS 50 SE fali elektromos konvektor, elhelyezés, beüzemelés</t>
  </si>
  <si>
    <t>Kétoldalon menetes vagy roppantógyűrűs szerelvény elhelyezése, külső vagy belső menettel, illetve hollandival csatlakoztatva DN 15 gömbcsap,</t>
  </si>
  <si>
    <t>TROX TR-AG/1225x525</t>
  </si>
  <si>
    <t>TROX Szellőző rács felszerelése vészelszívásra</t>
  </si>
  <si>
    <t>CE minősített kör keresztmetszetű, horganyzott acélból készült hő- és füstelvezető légcsatorna hálózat Safe gumitömítéssel és hőre habosodó tömítéssel, 600 °C, 120 perces tűzállósággal, önálló tűzszakaszban
Légcsatorna elemek méretei MSZ EN 1506 szabvány szerint
Mérettartomány:
Ø80-Ø1000-ig: E600 120 (ve - ho) S1500single
Osztályozás MSZ EN 13501-4 szabvány alapján
Bevizsgálás MSZ EN 1366-9 szabvány alapján
Követelmények MSZ EN 12101-7 szabvány alapján
Függesztés és kompenzátor elhelyezése szerelési útmutató alapján!</t>
  </si>
  <si>
    <t>CE minősített négyszög keresztmetszetű, horganyzott acélból készült hő- és füstelvezető légcsatorna hálózat, 600 °C, 120 perces tűzállósággal, önálló tűzszakaszban
Légcsatorna elemek méretei MSZ EN 1505 szabvány szerint
Mérettartomány:
1250 x 1000 mm-ig: E600 120 (ve - ho) S1500single
1900 x 1700 mm-ig: E600 120 (ho) S1500single
Osztályozás MSZ EN 13501-4 szabvány alapján
Bevizsgálás MSZ EN 1366-9 szabvány alapján
Követelmények MSZ EN 12101-7 szabvány alapján
Függesztés és kompenzátor elhelyezése szerelési útmutató alapján!</t>
  </si>
  <si>
    <t xml:space="preserve">Betonalap készítése folyókákhoz C30/37-XD1-8-F2  betonból </t>
  </si>
  <si>
    <t xml:space="preserve">Vasbetonlemez készítése a szikkasztók és a csap. Tározó felmenőaknájához C30/37-XD1-8-F2  betonból </t>
  </si>
  <si>
    <r>
      <rPr>
        <sz val="10"/>
        <color indexed="8"/>
        <rFont val="Times New Roman"/>
        <family val="1"/>
        <charset val="238"/>
      </rPr>
      <t>ϕ</t>
    </r>
    <r>
      <rPr>
        <sz val="10"/>
        <color indexed="8"/>
        <rFont val="Arial"/>
        <family val="2"/>
        <charset val="238"/>
      </rPr>
      <t>10-100/100 háló elhelyezése lemezalapban</t>
    </r>
  </si>
  <si>
    <t>Betonozási- és vasszerelési munkák</t>
  </si>
  <si>
    <t>Hauroton Super K300 folyóka beépítése  GUGI D 400 öv.ráccsal</t>
  </si>
  <si>
    <t>Vízzárósági vizsgálat elfalazással</t>
  </si>
  <si>
    <t>250 l/s-os olajfogó telepítése, Pureco Envia TNP 250-2-P</t>
  </si>
  <si>
    <t>150 l/s-os olajfogó telepítése, Pureco Envia TNP 150-2-P</t>
  </si>
  <si>
    <t>80 l/s-os olajfogó telepítése, Pureco Envia TNP 80-2-P</t>
  </si>
  <si>
    <t>Záportározó füvesítése</t>
  </si>
  <si>
    <t>Előregyártott torkolati műtárgy telepítése</t>
  </si>
  <si>
    <t xml:space="preserve">RENO matrac, 2,0x3,0x,17 m-es elemekből  </t>
  </si>
  <si>
    <t>Geotextília(200 g/m2) kulékavics köré ill. a szikkasztó pántokhoz</t>
  </si>
  <si>
    <t>tétel</t>
  </si>
  <si>
    <t>Csapadékvíztározó létesítése D2,4 m-es tubosider csőből,felmenő rész és aknafedlap nélkül, l=78 m</t>
  </si>
  <si>
    <t>2. számú szikkasztómezó létesítése D2,4 m-es tubosider csőből,felmenő rész és aknafedlap nélkül, l=25 m</t>
  </si>
  <si>
    <t>1. számú szikkasztómezó létesítése D2,4 m-es tubosider csőből,felmenő rész és aknafedlap nélkül</t>
  </si>
  <si>
    <t>Derékszögben átfolyós víznyelőakna  (CSP-1-3, 3-as akna) építése előregyártott elemekből</t>
  </si>
  <si>
    <t>Átfolyós víznyelőakna építése előregyártott elemekből</t>
  </si>
  <si>
    <t>Víznyelőakna építése előregyártott elemekből</t>
  </si>
  <si>
    <t>DN3000 tisztítóaakna építése tartály fenékelemből és felmenőrész előregyártott elemekből</t>
  </si>
  <si>
    <t>DN2000 tisztítóaakna építése tartály fenékelemből és felmenőrész előregyártott elemekből</t>
  </si>
  <si>
    <t>DN1500 tisztítóaakna építése tartály fenékelemből és felmenőrész előregyártott elemekből</t>
  </si>
  <si>
    <t>DN1000 felmenő rész előregyártott elemekből, szikkasztómezőkhöz, csap. Tározóhoz ill. olajfogókhoz</t>
  </si>
  <si>
    <t>DN1000 tisztítóaakna építése előregyártott elemekből</t>
  </si>
  <si>
    <t>DN1000 tengelyaknás akna építése előregyártott elemekből</t>
  </si>
  <si>
    <t>DN800 tengelyaknás akna építése előregyártott elemekből</t>
  </si>
  <si>
    <t>Vegyes beömlésű göv víznyelőrács</t>
  </si>
  <si>
    <t>Öntöttvas víznyelőrács elhelyezése, cementhabarcs rögzítéssel, négyzetalakú, téglalap alakú 48/48 cm méretű Leier AF ÖV 480x480 / 400kN öntöttvas víznyelő rács, négyszögletes Cikkszám: HUTX1196</t>
  </si>
  <si>
    <t>DN800 göv fedlap D400-as terhelésre</t>
  </si>
  <si>
    <t>DN600 göv víznyelőrácsos fedlap D400-as terhelésre</t>
  </si>
  <si>
    <t>DN600 göv fedlap D400-as terhelésre</t>
  </si>
  <si>
    <t>DN1400 vasbeton csatorna fektetése</t>
  </si>
  <si>
    <t>DN1200 vasbeton csatorna fektetése</t>
  </si>
  <si>
    <t>DN1000 vasbeton csatorna fektetése</t>
  </si>
  <si>
    <t>DN800 vasbeton csatorna fektetése</t>
  </si>
  <si>
    <t>DN600 vasbeton csatorna fektetése</t>
  </si>
  <si>
    <t>D500 KG-PVC SN8 MSZ EN 13476 szerinti csatorna fektetése</t>
  </si>
  <si>
    <t>DN500/OD573 PPKDEM csatorna fektetése</t>
  </si>
  <si>
    <t>D400 KG-PVC SN8 MSZ EN 13476 szerinti csatorna fektetése</t>
  </si>
  <si>
    <t>DN400/OD453 PPKDEM csatorna fektetése</t>
  </si>
  <si>
    <t>D315 KG-PVC SN8 MSZ EN 13476 szerinti csatorna fektetése</t>
  </si>
  <si>
    <t>DN300/OD343 PPKDEM csatorna fektetése</t>
  </si>
  <si>
    <t>D250 KG-PVC SN8 MSZ EN 13476 szerinti csatorna fektetése</t>
  </si>
  <si>
    <t>D200 KG-PVC SN8 MSZ EN 13476 szerinti csatorna fektetése</t>
  </si>
  <si>
    <t>D160 KG-PVC SN8 MSZ EN 13476 szerinti csatorna fektetése</t>
  </si>
  <si>
    <r>
      <t>Építési törmelék konténeres elszállítása, lerakása, lerakóhelyi díjjal, 12,0 m</t>
    </r>
    <r>
      <rPr>
        <vertAlign val="superscript"/>
        <sz val="10"/>
        <rFont val="Times New Roman CE"/>
        <charset val="238"/>
      </rPr>
      <t>3</t>
    </r>
    <r>
      <rPr>
        <sz val="10"/>
        <rFont val="Times New Roman CE"/>
        <charset val="238"/>
      </rPr>
      <t>-es konténerbe,előirányzat</t>
    </r>
  </si>
  <si>
    <t>Fejtett föld felrakása szállítóeszközre, géppel, talajosztály I-IV.</t>
  </si>
  <si>
    <t>Kulé kavics</t>
  </si>
  <si>
    <t>Talajjavító réteg készítése vonalas(vízvezeték) létesítményeknél, 3,00 m szélességig vagy építményen belül, homokból Természetes szemmegoszlású homokos- kavics, TH  0/16 P-TT, Nyékládháza</t>
  </si>
  <si>
    <t>Töltőállomás villamos munkák</t>
  </si>
  <si>
    <t>Tartályalapozás</t>
  </si>
  <si>
    <t>KÖLTSÉGVETÉS ÜZEMANYAG TECHNOLÓGIA</t>
  </si>
  <si>
    <t>ktl</t>
  </si>
  <si>
    <t>TMBF használatbavételi engedély sürgősségi felárral</t>
  </si>
  <si>
    <t>118.</t>
  </si>
  <si>
    <t>TMBF  hatósági  szemledijak,  technológiai dokumentáció  összeállitása használatbavétali  eljáráshoz</t>
  </si>
  <si>
    <t>117.</t>
  </si>
  <si>
    <t>Uzemanyag technológiai megvalósulási terv</t>
  </si>
  <si>
    <t>116.</t>
  </si>
  <si>
    <t>Kiviteli terv készítése</t>
  </si>
  <si>
    <t>115.</t>
  </si>
  <si>
    <t>Beépített tűzjelző berendezés telepítése, beüzemelése az engedély szerint.</t>
  </si>
  <si>
    <t>114.</t>
  </si>
  <si>
    <t>Beépített tűzjelzőberendezés tervezése, engedélyezése, hatósági díjakkal - Tűzjelző kivitelező feladata</t>
  </si>
  <si>
    <t>113.</t>
  </si>
  <si>
    <t>Automata tűzjelző rendszer</t>
  </si>
  <si>
    <t>Legalább 2 m2 nagyságú, természetes alapanyagú (műszálmentes),
égéskésleltetett takaró, vagy tűzoltó takaró</t>
  </si>
  <si>
    <t>112.</t>
  </si>
  <si>
    <t>Veszélyes hulladék tároló (100 l) a kútszigetekre, és a lefejtőhöz</t>
  </si>
  <si>
    <t>111.</t>
  </si>
  <si>
    <t>Oltó-felitató anyag (0,1m3 száraz homok, vagy 0,05m3 száraz,neméghetõ abszorbens felitató anyag) a kútszigetekre, és a lefejtőhöz</t>
  </si>
  <si>
    <t>110.</t>
  </si>
  <si>
    <t>Tűzoltó készülék (legalább 34A és 144B) a kútszigetekre, és a lefejtőhöz</t>
  </si>
  <si>
    <t>109.</t>
  </si>
  <si>
    <t>Tűzoltó felszerelések</t>
  </si>
  <si>
    <t>Hectronic HecPoll standard licensza  Hectronic berendezésekből kinyert adatok kezelésére, megjelenítésére 1 felhasználó 1 terminál (Kliens 3.0.10. Adatbázis 3.0.10.3.), magyar adtbázis átadással Cikkszám:2390.10.00000</t>
  </si>
  <si>
    <t>108.</t>
  </si>
  <si>
    <t>Tankoló automata előlap Cikkszám:2350.90503500</t>
  </si>
  <si>
    <t>107.</t>
  </si>
  <si>
    <t>Automata fűtés Cikkszám:2331.90080500</t>
  </si>
  <si>
    <t>106.</t>
  </si>
  <si>
    <t>Nyugta nyomtató Cikkszám:2380.90300000</t>
  </si>
  <si>
    <t>105.</t>
  </si>
  <si>
    <t>125khz Rfi Chip azonosítók olvasása Cikkszám:2350.90504001</t>
  </si>
  <si>
    <t>104.</t>
  </si>
  <si>
    <t>HECTRONIC Heconomy tankoló autómata Forgalmazó: Gilbarco ACIS Benzinkúttechnika Kft.</t>
  </si>
  <si>
    <t>103.</t>
  </si>
  <si>
    <t>GILBARCO Frontier EU/70-1/40-1  l/perc gázolaj üzemanyag kiszolgálására. (pisztoly retesz nélküli kivitel)</t>
  </si>
  <si>
    <t>102.</t>
  </si>
  <si>
    <t>Kútoszlopok</t>
  </si>
  <si>
    <t>Fedőmázolás keszonaknán  két rétegben</t>
  </si>
  <si>
    <t>101.</t>
  </si>
  <si>
    <t xml:space="preserve">Közbenső mázolás keszonaknán </t>
  </si>
  <si>
    <t>100.</t>
  </si>
  <si>
    <t>Alapmázolás keszonaknán belső felület</t>
  </si>
  <si>
    <t>99.</t>
  </si>
  <si>
    <t>Rozsdamentesites gepeszeti szerelvenyeken</t>
  </si>
  <si>
    <t>98.</t>
  </si>
  <si>
    <t>Rozsdamentesités csővezetéken 4''-ig</t>
  </si>
  <si>
    <t>97.</t>
  </si>
  <si>
    <t>Rozsdamentesités keszonaknán kivül, belül</t>
  </si>
  <si>
    <t>96.</t>
  </si>
  <si>
    <t>Mázoló munkák</t>
  </si>
  <si>
    <t>Tartályok tisztítása, hitelesítése, vízmentesítése, lezárása</t>
  </si>
  <si>
    <t>95.</t>
  </si>
  <si>
    <t xml:space="preserve">Technologiai rendszer tömörségi próbája  </t>
  </si>
  <si>
    <t>94.</t>
  </si>
  <si>
    <t>Technológiai csővezeték szilárdsági nyomáspróbája</t>
  </si>
  <si>
    <t>93.</t>
  </si>
  <si>
    <t>Technológiai csővezeték átmosatása</t>
  </si>
  <si>
    <t>92.</t>
  </si>
  <si>
    <t>Nyomáspróbák - tartályhitelesítés</t>
  </si>
  <si>
    <t>GILBARCO Frontier kútoszlophoz (~1,00x5,15x0,8 m)</t>
  </si>
  <si>
    <t>91.</t>
  </si>
  <si>
    <t>Kútoszlop alapakna, folyadéktömör, tűzihoganyozott  kivitelben:</t>
  </si>
  <si>
    <t>90.</t>
  </si>
  <si>
    <t>Belépőrács zöldövezeti dómaknához 1,1x1,1 tüzihorganyzott acél kiv.</t>
  </si>
  <si>
    <t>89.</t>
  </si>
  <si>
    <t>Dómakna szűkítő fedélkeret, és 1,2x1,2 m fedél zöldövezeti (vagy járdában lévő) dómaknához, csepmintás tüzihorganyzott lemezből, lakattal zárható, zsanérozott, kitámasztókaros, vízbecsurgás-mentes kivitelben,  terepszintből 200 mm-el kiemelten.</t>
  </si>
  <si>
    <t>88.</t>
  </si>
  <si>
    <t>1200 x 1200 acél dómakna magasítás dómaknakezdeményre ültetve</t>
  </si>
  <si>
    <t>87.</t>
  </si>
  <si>
    <t>Lefejtőakna készítése (~0,8x0,7x0,9 m; S=5), folyadéktömör, tűzihoganyozott  kivitelben, 2 db külön nyitható, és lakattal zárható vízbecsurgás-védett fedéllel</t>
  </si>
  <si>
    <t>86.</t>
  </si>
  <si>
    <t>Vasszerkezetek</t>
  </si>
  <si>
    <t>HECTRONIC HLS 6010 szintmérő szonda,  adat továbbító egységgel, szotferrel, bebetonozó kerettel  Forgalmazó: Gilbarco ACIS Benzinkúttechnika Kft.</t>
  </si>
  <si>
    <t>85.</t>
  </si>
  <si>
    <t>Mechanikus csőházas túltöltés gátló Típus 5-2-039-00, Aluminium DN 80 C 3" belső menetes</t>
  </si>
  <si>
    <t>84.</t>
  </si>
  <si>
    <t>DN50 PN10 oválkarima MIA kivitel olajálló tömítéssel</t>
  </si>
  <si>
    <t>83.</t>
  </si>
  <si>
    <t>Bronz hullámcső MIA DN 50 PN 10 ovál karimával, olajálló MIA tömítéssel</t>
  </si>
  <si>
    <t>82.</t>
  </si>
  <si>
    <t>NIVELCO NIVOSWICH RFN-403-0 túltöltés jelző</t>
  </si>
  <si>
    <t>81.</t>
  </si>
  <si>
    <t>DN 80</t>
  </si>
  <si>
    <t>80.</t>
  </si>
  <si>
    <t>Belobbanásgátló felszerelése, F-1, Betét WNr-1.4541 ÖV 250, BB mentes II A besorolású anyagokhoz</t>
  </si>
  <si>
    <t>Hitelesített mérőléc csavarzattal, kompletten H=2000 mm, eloxalt AIMgSI05 anyagból, MCS-1-00-FF01-Földfém, pontossági osztály II.</t>
  </si>
  <si>
    <t>Úszógolyós elzárószerelvény gázinga vezetékek végére 1.4541 anyagminőségű, Földfém</t>
  </si>
  <si>
    <t>Légzőgomba lángzárral, Földfém kivitel DN40</t>
  </si>
  <si>
    <t>Elafex tankautó tömlőcsatlakozó DN 80, réz, MIA réz kivitel</t>
  </si>
  <si>
    <t>Elafex tankautó tömlőcsatlakozó DN 50, réz, MIA réz kivitel</t>
  </si>
  <si>
    <t>Tartálytartozékok</t>
  </si>
  <si>
    <t>Tartályok  elhelyezése  autódaruval</t>
  </si>
  <si>
    <t>Szigetelésvizsgálat gyártó által szállítás után</t>
  </si>
  <si>
    <t>Elhelyezés szakszerűségének ellenőrzése Polifoam  hablemez  biztositásával, tartályok  pántolása</t>
  </si>
  <si>
    <t>Egyterű  100 m3</t>
  </si>
  <si>
    <t>Duplafalu acél-acél tartályok, kétkomponensű  üvegpaplan  erősitésű műgyanta  szigeteléssel, földalatti  kivitelű NA 600-as dómfedéllel, 1200 x 1200 mm dómakna kezdeménnyel, lefogató  pántokkal, helyszinre  szállitással. MSZ12285-2:2005 szerint gyártva</t>
  </si>
  <si>
    <t>Tartályok</t>
  </si>
  <si>
    <t>"Túltöltésgátló beépítve" feliratú tábla (könnyűfém)</t>
  </si>
  <si>
    <t>"Gázinga vezeték" feliratú tábla (könnyűfém)</t>
  </si>
  <si>
    <t>Tartályrekesz számozás táblái (1-7) (könnyűfém)</t>
  </si>
  <si>
    <t>Üzemanyagfajták min. jelző táblák 300 x 200 mm (könnyűfém)</t>
  </si>
  <si>
    <t>Lefejtési  utasitás tábla 250 x 200 mm (könnyűfém)</t>
  </si>
  <si>
    <t>Tankauto földelés tábla 200 x 120 mm (könnyűfém)</t>
  </si>
  <si>
    <t>Piktogramm Msz 15631 (könnyűfém)</t>
  </si>
  <si>
    <t>Táblák</t>
  </si>
  <si>
    <t>Gömbcsap DN 25 PN10 légtelenítő  St 37,0 DIN17007 ASG</t>
  </si>
  <si>
    <t>AFRISO LAG-14 ER rendszerhez antusztatikus 4,5 liter tágulási tartály elektródával, beépítő készlet,  Elektródák: V2A, rozsdamentes acél, Csatlakozó kábel: H05W-F, 2 x 1 mm2; max. 50 m hosszúságig, Összekötő tömlő: EPDM 14 x 3 (LW14) gyúlékony A II kivitel. Komplett kivitel</t>
  </si>
  <si>
    <t>Gumi betétes csőbilincs  DN 50, 40</t>
  </si>
  <si>
    <t>Gömbcsap dómaknába DN 50 PN10  St 37.0 DIN17007 ASG</t>
  </si>
  <si>
    <t xml:space="preserve">Visszacsapó szelep kútoszlop aknába DN50 PN10  2" DIN 2501 ASG </t>
  </si>
  <si>
    <t>DN  80</t>
  </si>
  <si>
    <t>DN  50</t>
  </si>
  <si>
    <t>Gumikompenzátor, típus SFERACO gy 1503 tip NBR gumikonpenzátor PN 10 szénacél, galvanikus horgannyal, gumi betét NBR</t>
  </si>
  <si>
    <t>Laza karima</t>
  </si>
  <si>
    <t>Csőátvezetés aknán, anyagminőség min. NDR71-K50</t>
  </si>
  <si>
    <t>Egyéb szerelvények</t>
  </si>
  <si>
    <t>DN  600</t>
  </si>
  <si>
    <t>DN  25</t>
  </si>
  <si>
    <t xml:space="preserve">Karimás oldható kötések  PN 10 oilt/klingerit/MIA tömgyűrűvel, MSZ EN ISO 4016:2011 csavarokkal, MSZ EN ISO 4034:2013 anyákkal, MSZ EN ISO 7089:2001 alátéttel, </t>
  </si>
  <si>
    <t>Karimás kötések</t>
  </si>
  <si>
    <t>tekercs</t>
  </si>
  <si>
    <t>Menetes kötéshez alkalmazott tömítés teflon szalag</t>
  </si>
  <si>
    <t>Vakkarima DN 50, PN 10 (MSZ EN 1092-1:2018)</t>
  </si>
  <si>
    <t>Vakkarima DN 80, PN 10 (MSZ EN 1092-1:2018)</t>
  </si>
  <si>
    <t>Menetes oválperem DN 50 / 2"</t>
  </si>
  <si>
    <t>Záródugó 2", EN 12165</t>
  </si>
  <si>
    <t>Zárókupak 1", DIN 443A</t>
  </si>
  <si>
    <t>Karmantyú 2", MSZ EN 12165:2016</t>
  </si>
  <si>
    <t>Hollandi, egyenes csavarzat 1,5", EN 10242:1994, DIN 2353</t>
  </si>
  <si>
    <t>Hollandi, egyenes csavarzat 2", EN 10242:1994, DIN 2353</t>
  </si>
  <si>
    <t>Szűkítő közcsavar 2" / 1", k/b, EN 10242:1994, DIN 50961</t>
  </si>
  <si>
    <t>1"</t>
  </si>
  <si>
    <t>1,5"</t>
  </si>
  <si>
    <t>2"</t>
  </si>
  <si>
    <t>Menetes közcsavar</t>
  </si>
  <si>
    <t>Kötőelemek</t>
  </si>
  <si>
    <t>DN  40</t>
  </si>
  <si>
    <t>Csővégre hegeszthető karima felszereléssel (MSZ EN 1092-1:2018, DN 10, DIN 2631, PN 6, St 37.0)</t>
  </si>
  <si>
    <t xml:space="preserve">2" </t>
  </si>
  <si>
    <t xml:space="preserve">3" </t>
  </si>
  <si>
    <t>Menetvég</t>
  </si>
  <si>
    <t>Koncentrikus csőszűkítő DN 50 / DN 40, DIN 2616</t>
  </si>
  <si>
    <t xml:space="preserve">DN 50 </t>
  </si>
  <si>
    <t>DN 50/40</t>
  </si>
  <si>
    <t>T idom DIN 2615</t>
  </si>
  <si>
    <t xml:space="preserve">DN 80 </t>
  </si>
  <si>
    <t>Csőív DIN 2605  90°</t>
  </si>
  <si>
    <t>MSZ EN 10255:20085 St 37.0</t>
  </si>
  <si>
    <t>Hegeszthető csőidomok</t>
  </si>
  <si>
    <t>Menetes acél kútbekötőcső DN 50 / 2"</t>
  </si>
  <si>
    <t>Kútoszlop bekötőcsövek:</t>
  </si>
  <si>
    <t>Menetes légzőcső DN 40 / 1,5"</t>
  </si>
  <si>
    <t>Menetes közdarab DN 40 / 1,5"</t>
  </si>
  <si>
    <t>Felszálló légzőcsövek:</t>
  </si>
  <si>
    <t>Fenékürítő cső DN 25 / 1"</t>
  </si>
  <si>
    <t>Mérőcső DN 40 / 1,5"</t>
  </si>
  <si>
    <t>Gázinga cső kompett DN 50 / 2"</t>
  </si>
  <si>
    <t>Lefejtőcső komplett DN 80 / 3"</t>
  </si>
  <si>
    <t>Tartály szerelvények:</t>
  </si>
  <si>
    <t>DN 50 / 2"</t>
  </si>
  <si>
    <t>DN 80 / 3" (dómakna szerelvény)</t>
  </si>
  <si>
    <t>Dómakna közdarabok, menetes közdarab</t>
  </si>
  <si>
    <t>DN 80 / 3"</t>
  </si>
  <si>
    <t>Lefejtőakna közdarabok, menetes közdarab</t>
  </si>
  <si>
    <t>St 37.0 anyagból, MSZ EN 10025-1:2005</t>
  </si>
  <si>
    <t>Előgyártható közdarabok gyártása</t>
  </si>
  <si>
    <t>1 1/2''  DN 40  Ø48,3x2,9 szívó</t>
  </si>
  <si>
    <t>2" DN 50 Ø60,3x3,2  szívó</t>
  </si>
  <si>
    <t>1 1/2''  DN 40 Ø48,3x2,9  légző</t>
  </si>
  <si>
    <t>2"   DN 50 Ø60,3x3,2 gázinga</t>
  </si>
  <si>
    <t xml:space="preserve">3" DN 80 Ø88,9x3,6 lefejtő </t>
  </si>
  <si>
    <r>
      <t xml:space="preserve">Vastagfalu varratnélküli szigetelt </t>
    </r>
    <r>
      <rPr>
        <b/>
        <u/>
        <sz val="10"/>
        <rFont val="Arial CE"/>
        <charset val="238"/>
      </rPr>
      <t>acélcső, földalatti</t>
    </r>
    <r>
      <rPr>
        <sz val="10"/>
        <rFont val="Arial CE"/>
        <charset val="238"/>
      </rPr>
      <t xml:space="preserve"> Lefejtő, Gázinga, Légző csőrendszerhez, MSZ EN 10255:2004:A1:2007, DIN2440, S235JRM, 25 kV feszültségnek ellenálló polietilén melegen öntött bevonat:</t>
    </r>
  </si>
  <si>
    <t>3'' DN 80 Ø88,9x3,6 (lefejtő csövek)</t>
  </si>
  <si>
    <t>2" DN 50 Ø60,3x3,2 (gázinga)</t>
  </si>
  <si>
    <t>1 1/2'' DN 40 Ø48,3x2,9 (felszálló légzőcsövek, mérőcsövek, kútbekötő csövek)</t>
  </si>
  <si>
    <t>5/4" DN 32 Ø42,4x2,9</t>
  </si>
  <si>
    <t>1" DN 25 Ø33,7x2,9 (fenékürítő, és bekötő csövek)</t>
  </si>
  <si>
    <r>
      <t xml:space="preserve">Vastagfalu varratnélküli fekete </t>
    </r>
    <r>
      <rPr>
        <b/>
        <u/>
        <sz val="10"/>
        <rFont val="Arial CE"/>
        <charset val="238"/>
      </rPr>
      <t>acélcső</t>
    </r>
    <r>
      <rPr>
        <sz val="10"/>
        <rFont val="Arial CE"/>
        <charset val="238"/>
      </rPr>
      <t xml:space="preserve">, és idomok, tartály, felszálló légzőcső, lefejtő-, dóm-, és kútoszlopakna </t>
    </r>
    <r>
      <rPr>
        <b/>
        <u/>
        <sz val="10"/>
        <rFont val="Arial CE"/>
        <charset val="238"/>
      </rPr>
      <t>szerelvényezéshez</t>
    </r>
    <r>
      <rPr>
        <sz val="10"/>
        <rFont val="Arial CE"/>
        <charset val="238"/>
      </rPr>
      <t>, MSZ EN 10255:2004+A1:2007, DIN2440, S235JRM:</t>
    </r>
  </si>
  <si>
    <t>Csővezetékek</t>
  </si>
  <si>
    <t>Kiviteli terv késztése</t>
  </si>
  <si>
    <t>Kiszoruló föld (a vissza nem tölthető iszapos agyag) elszállítás, elhelyezése</t>
  </si>
  <si>
    <t>Föld visszatöltés, réteges terítéssel, tömörítéssel a helyi anyagból (nehezen tömöríthető iszapos agyag)</t>
  </si>
  <si>
    <t>Homok visszatöltése a tartály alá</t>
  </si>
  <si>
    <t>Tartály beemelése, lehorgonyzása</t>
  </si>
  <si>
    <t>5 cm homokágyazat</t>
  </si>
  <si>
    <t>Betonacél szerelés B500B</t>
  </si>
  <si>
    <t>Tartály lemezalap készítése,  30 cm vasbeton lemez, C30/37 XA0-F3 betonból, terv szerinti vasalással, lehorgonyzó fülekkel,  rajz szerint</t>
  </si>
  <si>
    <t>Lemezzsaluzat készítése és bontása</t>
  </si>
  <si>
    <t>5cm szerelőbeton készítése C12/16-16-X0v(H)-F2 betonból</t>
  </si>
  <si>
    <t>20 cm vastag szemcsés ágyazat, trgamma 95%-ra tömörítve</t>
  </si>
  <si>
    <t>Munkagödör földkiemelése, 4/4-es rézsű mellett</t>
  </si>
  <si>
    <t>Humuszos fedőréteg leszedése 20cm vastagságban</t>
  </si>
  <si>
    <t>A durva tereprendezés az útépítésnél szerepel</t>
  </si>
  <si>
    <t>Megvalósulási terv készítése, átadási dokumentáció készítése</t>
  </si>
  <si>
    <t>Első üzembe helyezési  jegyzőkönyv készítés</t>
  </si>
  <si>
    <t>Szigetelés ellenállás mérés és jegyzőkönyv készítése</t>
  </si>
  <si>
    <t>Érintésvédelmi,villámvédelmi  mérési jegyzőkönyv készítése</t>
  </si>
  <si>
    <t>Technológiai rendszer feliratozása, gravírozott felirati táblák elhelyezése</t>
  </si>
  <si>
    <t>Opcionális komplett számítógép konfiguráció saját házban, tápegységgel, Intel i5 processzorral, DDR3 RAM 8GB, SATA3 500GB Winchesterrel, Intel HD Videovezérlővel, hangkártyával, optikai meghajtóval, 22" LCD monitorral, Windows10 software, és az üzemanyag technológiához kapcsolódó HecPoll softwarerrel, szakcég bevonásával telepítve, az üzemanyag technológia számára. A konfiguráció a megjelenítéshez és adatgyűjtéshez szükséges.</t>
  </si>
  <si>
    <t>Vezetékcsatorna, padlószegélycsatorna, falicsatorna elhelyezése előre elkészített tartószerkezetre szerelve,idomdarabokkal, műanyagból, szélesség: 0-200 mm-ig "Legrand Kontavill" DLP többrendeltetésű csatorna 50x150 mm (010427), fedéllel (010582), fehér, felszerelve, irodában (kivitelezés előtt pontosítandó)</t>
  </si>
  <si>
    <t>Tervezett N1 típusú, megrendelő irányelvei szerinti technológiai akna kialakítása, a tervezett védőcsövek bevezetésével, feltöltése homokkal</t>
  </si>
  <si>
    <t>Rendszer üzembe helyezése, betanítása</t>
  </si>
  <si>
    <t>HECTRONIC HECONOMY típusú tankoló automata elhelyezése, bekötése, üzembe helyezése</t>
  </si>
  <si>
    <t>Kútoszlop bekötés, üzembe helyezés (a berendezés a technológiai gépészeti fejezetben szerepel, csak elhelyezés és villamos bekötés)</t>
  </si>
  <si>
    <t>Tartály szint és lékjelző szondáinak elhelyezése, bekötése, beüzemelése (a berendezések a technológiai gépészeti fejezetben szerepel, csak elhelyezés és villamos bekötés)</t>
  </si>
  <si>
    <t>HECTRONIC szintérzékelő berendezés elhelyezése tankoló automatában, bekötéssel, kábelezéssel, beüzemeléssel (a berendezést a gépészet biztosítja)</t>
  </si>
  <si>
    <t>AFRISO LAG 14  berendezés elhelyezése oldalfalon, bekötéssel, kábelezéssel, beüzemeléssel (a berendezést a gépészet biztosítja)</t>
  </si>
  <si>
    <t>Nivelco, Nivoswitch berendezések bekötése, beüzemelése (a berendezést a gépészet biztosítja)-programozás nélkül (programozást a Nivelcotól kell kérni, külön költség)</t>
  </si>
  <si>
    <t>Első üzembe helyezési jegyzőkönyv készítése</t>
  </si>
  <si>
    <t>Geodéziai bemérés</t>
  </si>
  <si>
    <t>Érintésvédelmi,villámvédelmi és szigetelési ellenállás mérési jegyzőkönyv készítése</t>
  </si>
  <si>
    <t>Tartálykocsi földelő csatlakozó kialakítása, 40x40 tüzihorganyzott zártszelvény tartóval, Mkh 450/750 1x16mm2, csatlakozó csipesszel, felirati táblával, 30x3,5mm horganyzott laposacél földelő hálóhoz csatlakoztatva</t>
  </si>
  <si>
    <t>Érintésvédelmi hálózat tartozékainak szerelése, nagykiterjedésű fémtárgy földelő kötése</t>
  </si>
  <si>
    <t>6m-es Térvilágítási oszlop LED fényforrással, oszlopalapozással, lámpakarokkal, biztosító táblával, elhelyezéssel, villamos bekötéssel, bekötéssel a villámvédelmi földelő hálózatba, kompletten (pontos típusok kiviteli terv szerint)</t>
  </si>
  <si>
    <t xml:space="preserve">Védett kivitelű GW 42 201 (IP55) típusú betörhető ablakos vészlekapcsoló </t>
  </si>
  <si>
    <t>Villám- és érintésvédelmi hálózat tartozékainak szerelése, földelő rúd vagy cső, 4m hosszúságig Rúdföldelő 25 mm tüzihorganyzott köracélból 4 méter hosszú</t>
  </si>
  <si>
    <t>Földelővezető elhelyezése meglévő földárokba, laposacélból, keresztmetszet: 300 mm2-ig Laposacél 30x3,5 mm horganyzott kivitelben</t>
  </si>
  <si>
    <t>TE jelű elosztóberendezés, összeszerelése, helyszínen felszerelése, bekötése, beüzemelése, egyedi fém tartószerkezeten elhelyezve, kábelek beveztésével kábelcsatornában</t>
  </si>
  <si>
    <t>Fénykapcsoló, fényérzékelő egység, mesterséges fénytől védett helyen elosztó láb oldalán elhelyezve</t>
  </si>
  <si>
    <t>Hang- és fényjelző berendezés elhelyezése egyedi tartószerkezetre,                                 Schneider XVB-C21+C9M+C34, bekötés, beüzemelés</t>
  </si>
  <si>
    <t>Műanyag szigetelésű energiaátviteli és irányítás-technikai kábel elhelyezése előre beépített tartószerkezetre, rögzítéssel, védőcsőbe húzással, tömeghatár: 0,35 kg/m-ig YSLYCY-OZ 2x1,5 mm2 (pontosítani szükséges)</t>
  </si>
  <si>
    <t>Műanyag szigetelésű energiaátviteli és irányítás-technikai kábel elhelyezése előre beépített tartószerkezetre, rögzítéssel, védőcsőbe húzással, tömeghatár: 0,35 kg/m-ig YSLYCY-EB 3x1,5 mm2 (pontosítani szükséges)</t>
  </si>
  <si>
    <t xml:space="preserve">Műanyag szigetelésű energiaátviteli és irányítás-technikai kábel elhelyezése előre beépített tartószerkezetre, rögzítéssel, védőcsőbe húzással, tömeghatár: 0,35 kg/m-ig NYM-J 3x1,5 mm2 (pontosítani szükséges) </t>
  </si>
  <si>
    <t>Műanyag szigetelésű energiaátviteli és irányítás-technikai kábel elhelyezése előre beépített tartószerkezetre, rögzítéssel, védőcsőbe húzással, tömeghatár: 0,35 kg/m-ig CAT6 UTP  ( kivitelezés előtt pontosítani szükséges)</t>
  </si>
  <si>
    <t>Műanyag szigetelésű energiaátviteli és irányítás-technikai kábel elhelyezése előre beépített tartószerkezetre, rögzítéssel, védőcsőbe húzással, tömeghatár: 0,35 kg/m-ig NYY-J 5x10,0 mm2  ( kivitelezés előtt pontosítani szükséges)</t>
  </si>
  <si>
    <t>Műanyag szigetelésű energiaátviteli és irányítás-technikai kábel elhelyezése előre beépített tartószerkezetre, rögzítéssel, védőcsőbe húzással, tömeghatár: YSLCY-EB 2x1,5 mm2</t>
  </si>
  <si>
    <t>Műanyag szigetelésű energiaátviteli és irányítás-technikai kábel elhelyezése előre beépített tartószerkezetre, rögzítéssel, védőcsőbe húzással, tömeghatár: NYY-J 3x4,0 mm2 ( kivitelezés előtt pontosítani szükséges)</t>
  </si>
  <si>
    <t>Műanyag szigetelésű energiaátviteli és irányítás-technikai kábel elhelyezése előre beépített tartószerkezetre, rögzítéssel, védőcsőbe húzással, tömeghatár: 0,35 kg/m-ig YSLCY-EB (olajálló, kék) 2x1,0 mm2, különlegesen hajlékony rézvezetővel  ( kivitelezés előtt pontosítani szükséges)</t>
  </si>
  <si>
    <t>Műanyag szigetelésű energiaátviteli és irányítás-technikai kábel fektetése kézi erővel, kábelárokba vagy kábelcsatornába, védőcsőbe húzással, YSLCY-EB 1kV 4x1,0mm2</t>
  </si>
  <si>
    <t>Műanyag szigetelésű energiaátviteli és irányítás-technikai kábel fektetése kézi erővel, kábelárokba vagy kábelcsatornába, védőcsőbe húzással, YSLCY-EB 1kV 4x0,75mm2</t>
  </si>
  <si>
    <t>Műanyag szigetelésű energiaátviteli és irányítás-technikai kábel fektetése kézi erővel, kábelárokba vagy kábelcsatornába, védőcsőbe húzással, JZ-600 (olajálló) 5x1,5mm2</t>
  </si>
  <si>
    <t>Műanyag szigetelésű energiaátviteli és irányítás-technikai kábel fektetése kézi erővel, kábelárokba vagy kábelcsatornába, védőcsőbe húzással, JZ-600 (olajálló) 4x1,5mm2</t>
  </si>
  <si>
    <t xml:space="preserve">Kábelszerű vezeték elhelyezése előre elkészített tartószerkezetre, 1-5 erű, réz vagy alumínium érrel, elágazó dobozokkal és kötésekkel, szigetelés méréssel, a szerelvényekhez csatlakozó vezetékvégek bekötése nélkül, védőcsőbe húzással, keresztmetszet: 1,5-2,5 mm2 YSLY-JZ  4x1,5mm2 </t>
  </si>
  <si>
    <t>Kábelszerű vezeték elhelyezése előre elkészített tartószerkezetre, 1-5 erű, réz vagy alumínium érrel, elágazó dobozokkal és kötésekkel, szigetelés méréssel, a szerelvényekhez csatlakozó vezetékvégek bekötése nélkül, védőcsőbe húzással, keresztmetszet: 1,5-2,5 mm2 NYY-J/1kV  3x1,5mm2 (pontosítani szükséges)</t>
  </si>
  <si>
    <t>Kábelszerű vezeték elhelyezése előre elkészített tartószerkezetre, 1-5 erű, réz vagy alumínium érrel, elágazó dobozokkal és kötésekkel, szigetelés méréssel, a szerelvényekhez csatlakozó vezetékvégek bekötése nélkül, védőcsőbe húzással, keresztmetszet: 1,5-2,5 mm2 NYY-J/1kV 2x1,5mm2 (fénykapcsolóhoz)</t>
  </si>
  <si>
    <t xml:space="preserve">Kábelszerű vezeték elhelyezése előre elkészített tartószerkezetre, 1-5 erű, réz vagy alumínium érrel, elágazó dobozokkal és kötésekkel, szigetelés méréssel, a szerelvényekhez csatlakozó vezetékvégek bekötése nélkül, védőcsőbe húzással, keresztmetszet: 1,5-2,5 mm2 NYY-J/1kV 4x1,5mm2 </t>
  </si>
  <si>
    <t>Szigetelt vezeték elhelyezése védőcsőbe húzva
vagy vezetékcsatornába fektetve, rézvezetővel, leágazó kötésekkel,
szigetelés ellenállás méréssel,
a szerelvényekhez csatlakozó vezetékvégek bekötése nélkül,
keresztmetszet: 10-16 mm˛
H07V-K 450/750V 1x 10 mm˛, hajlékony rézvezetővel (Mkh)</t>
  </si>
  <si>
    <t>Műanyag szigetelésű energiaátviteli és irányítástechnikai kábel védőcsőbe húzása vagy bújtatható kábel-tömbcsatornába fektetése, 16 m hosszú vagy hosszabb csőbe vagy csatornába, tömeghatár: 0,35 kg/m-ig</t>
  </si>
  <si>
    <t>Műanyag szigetelésű energiaátviteli és irányítástechnikai kábel védőcsőbe húzása vagy bújtatható kábel-tömbcsatornába fektetése, 2-16 m hosszú csőbe vagy csatornába, tömeghatár: 0,35 kg/m-ig</t>
  </si>
  <si>
    <t>DIFLEX átm.25mm gégecső behúzása, vezetése védőtetőre</t>
  </si>
  <si>
    <t>Szigetelt vezeték elhelyezése védőcsőbe húzva vagy vezetékcsatornába fektetve, réz vagy alumínium érrel, leágazó kötésekkel, szigetelés méréssel, a szerelvényekhez csatlakozó vezetékvégek bekötése nélkül, keresztmetszet: 50-100 mm2 Mkh 450/750V 1x100 mm2, Dómakna fedlap átkötés</t>
  </si>
  <si>
    <t xml:space="preserve">RGP DN70 olajálló folyadéktömör tömszelencés átvezetés dómaknán </t>
  </si>
  <si>
    <t>Aknák homokkal való feltöltése</t>
  </si>
  <si>
    <t>Védőcsövek végeinek tömítése , kihabosítása</t>
  </si>
  <si>
    <t>FXKV kábelvédőcső szerelése, földárokban, idomdarabokkal, (technológiai hálózatok részére), csőátmérő 110 mm, Kemény polietilén FXKV kábelvédőcső 110mm, betápláló kábelhálózat és gyengeáramú hálózat részére (kivitelezés előtt pontosítandó!-Külön tervdok szerint!) A megadott érték irányadó</t>
  </si>
  <si>
    <t>Villanyszerelés földmunkája; visszatöltéssel, döngöléssel, I-IV. oszt. talajban, kábelárok földmunkája 0,70 m mélységig, 0,40 m szélességig, homokágy készítésével és jelzőszalaggal együtt, betápláló kábelhálózat és gyengeáramú hálózat részére (kivitelezés előtt pontosítandó!-Külön tervdok szerint!) A megadott érték irányadó</t>
  </si>
  <si>
    <t>FXKV kábelvédőcső szerelése, földárokban, idomdarabokkal, (technológiai hálózatok részére), csőátmérő 63 mm, Kemény polietilén FXKV kábelvédőcső 63mm</t>
  </si>
  <si>
    <t>Villanyszerelés földmunkája; visszatöltéssel, döngöléssel, I-IV. oszt. talajban, rúdföldelő földmunkája, 1,0 m3 földkiemelés, 2,0 m földfúrással</t>
  </si>
  <si>
    <t>Villanyszerelés földmunkája; visszatöltéssel, döngöléssel, I-IV. oszt. talajban, kábelárok földmunkája 1,2 m mélységig, 0,40 m szélességig, jelző szalaggal együtt</t>
  </si>
  <si>
    <t>Villanyszerelés földmunkája; visszatöltéssel, döngöléssel, I-IV. oszt. talajban, kábelárok földmunkája 0,70 m mélységig, 0,40 m szélességig, homokágy készítésével és jelzőszalaggal együtt</t>
  </si>
  <si>
    <t>Technológiai villamos munkák</t>
  </si>
  <si>
    <t>12-001</t>
  </si>
  <si>
    <t>Zúzottkő építési parkoló terület (végleges parkoló helyén, annak rétegrendjével)</t>
  </si>
  <si>
    <t>Építési konténer terület építése és bontása földmunkával, zúzottkő ágyazat terítéssel, tömörítéssel</t>
  </si>
  <si>
    <t>Kerékmosó létesítése ideiglenes úthoz, előregyártott betonlapokkal burkolava (pl. Sárközi betonlap), földmunkával, elektromos és víz csatlakozási pont kiépítésével együtt, alapterülete: 20x6+2x9 m</t>
  </si>
  <si>
    <t>Építési tábla tábla elhelyezése a Megrendelővel egyeztetett helyen és kivitelben</t>
  </si>
  <si>
    <t>12-021</t>
  </si>
  <si>
    <t>Ideiglenes kerítés létesítése és bontása; tüzihorganyzott acél oszlopok és kitámasztások, lyukfúrással elkészített beton alapozással, horganyzott kerítésfonat (magasság: 2,00 m), 2 sor horganyzott tüskésdrót kiegészítéssel, 1 db kétszárnyú kapuval, felvonulási terület lehatárolása</t>
  </si>
  <si>
    <t>Geodézia, földművek illetve egyéb geidéziai műszeres kitűzési munkák</t>
  </si>
  <si>
    <r>
      <t xml:space="preserve">Ajánlattevő itt adja meg a kivitelezési munka teljeskörű megvalósításához szükséges organizációs és egyéb járulékos költségek összegét, melyeket a tételek normái nem tartalmaznak, illetve az egységárak képzése során nem vett figyelembe.
</t>
    </r>
    <r>
      <rPr>
        <b/>
        <sz val="10"/>
        <rFont val="Arial Narrow"/>
        <family val="2"/>
        <charset val="238"/>
      </rPr>
      <t xml:space="preserve">A Megrendelő által külön leszerződött cégek számára Fővállalkozó köteles felvonulási munkaterületet és ideiglenes áram-és víz csatlakozási lehetőséget biztosítani. </t>
    </r>
  </si>
  <si>
    <t>Opcionális tétel: Ideiglenes zúzottkő út építése (végleges út nyomvonalán, annak rétegrendjével)</t>
  </si>
  <si>
    <t>1 fő helyszíni állandó munkavédelmi koordinátor biztosítása</t>
  </si>
  <si>
    <t>Víztelenítési terv készítése</t>
  </si>
  <si>
    <t>Ideiglenes vízellátás engedélyeztetése és kiépítése építési területen, mérőórával felszerelve és fizetendő díjjal együtt, Megrendelő által biztosított vételezési ponttól</t>
  </si>
  <si>
    <t>Ideiglenes elektromos ellátás engedélyeztetése és világítás kiépítése építési területen, mérőórával felszerelve és fizetendő díjjal együtt, Megrendelő által biztosított vételezési ponttól</t>
  </si>
  <si>
    <t>Komplett megvalósulási tervdokumentáció és átadási dokumentáci készítése minden szakágra vonatkozóan pdf és dwg fprmátumban, illetve 3 komplett nyomtatott példányban. A megvalósulási tervet 3D ifc modellben is el kell készíteni és át kell adni Megrendelőnek feltöltve a terven szereplő gépészeti és elektromos egy egyéb berendezések műszaki paramétereivel, illetve a tervbe szükséges integrálni a hűtéstechnikai, polcos és biztonságtechnikai rendszereket is.</t>
  </si>
  <si>
    <t>ALAPOZÁSI MUNKÁK</t>
  </si>
  <si>
    <t>Földmunkák kiírásában</t>
  </si>
  <si>
    <t>24. Mélyalapozás</t>
  </si>
  <si>
    <t>Nem része a kiírásnak</t>
  </si>
  <si>
    <t>15-001-1</t>
  </si>
  <si>
    <t>Sávalap, talpgerenda, alaplemez egyoldali zsaluzása fa zsaluzattal vagy szerelt táblás zsaluzattal, daruval és kézzel mozgatva</t>
  </si>
  <si>
    <t>15-001-2</t>
  </si>
  <si>
    <t>Sávalap, talpgerenda, alaplemez síkváltás kétoldali zsaluzása fa zsaluzattal vagy szerelt táblás zsaluzattal, daruval és kézzel mozgatva</t>
  </si>
  <si>
    <t>15-001-3</t>
  </si>
  <si>
    <t>Pillér alaptestek, fejtömbök négyoldalas zsaluzása, függőleges vagy ferde felülettel, fa zsaluzattal vagy szerelt táblás zsaluzattal, daruval és kézzel mozgatva</t>
  </si>
  <si>
    <t>Aljzat szélének zsaluzása, fa zsaluzattal, vasalt aljzat, szigetelést tartó aljzat</t>
  </si>
  <si>
    <t>15-002-1.2.1</t>
  </si>
  <si>
    <t>Kétoldali falzsaluzás függőleges vagy ferde sík felülettel, szerelt táblás zsaluzattal, daruval és kézzel mozgatva, 4,00 m magasságig</t>
  </si>
  <si>
    <t>K15-002-1.2.3</t>
  </si>
  <si>
    <t>Kétoldali falzsaluzás függőleges vagy ferde sík felülettel, szerelt táblás zsaluzattal, daruval és kézzel mozgatva, 6,00-8 m magasság között</t>
  </si>
  <si>
    <t>K15-004-1.1.2.4</t>
  </si>
  <si>
    <t>Síklemez zsaluzása, alátámasztó állvánnyal, födémzsaluzattal, zsaluhéj táblákkal borítva, 6,00-8 m magasság között, STAXO állvánnyal</t>
  </si>
  <si>
    <t>K15-004-30</t>
  </si>
  <si>
    <t>Födémszél zsaluzása, lezárása, lezárósínnel vagy zsaluzókonzollal falszerkezethez, vagy oldalrögzítő támaszal födémzsaluzathoz rögzítve</t>
  </si>
  <si>
    <t>15-005-5.1</t>
  </si>
  <si>
    <t>Nyílászsaluzat készítése és elhelyezése, falzsaluzatba vagy födémzsaluzatba, nyílásméret: 0,50 m²-ig</t>
  </si>
  <si>
    <t>15-005-5.2</t>
  </si>
  <si>
    <t>Nyílászsaluzat készítése és elhelyezése, falzsaluzatba vagy födémzsaluzatba, nyílásméret: 0,51-1,00 m² között</t>
  </si>
  <si>
    <t>15-005-5.3</t>
  </si>
  <si>
    <t>Nyílászsaluzat készítése és elhelyezése, falzsaluzatba vagy födémzsaluzatba, nyílásméret: 1,00 m² felett</t>
  </si>
  <si>
    <t>Munkaállvány (mozgatható és egyéb könnyű munkaállvány) zsaluzási, betonacél szerelési és betonozási munkákhoz, 4,0 m magasság feletti függőleges vasbeton szerkezetekhez</t>
  </si>
  <si>
    <t>23-003-2</t>
  </si>
  <si>
    <t>Vasbeton sáv-, talp- lemezalap készítése betonszivattyús technológiával, C25/30-XC2-24-F2 kavicsbeton keverék, pontalap</t>
  </si>
  <si>
    <t>Vasbeton sáv-, talp- lemezalap készítése betonszivattyús technológiával, C25/30-XC2-24-F2 kavicsbeton keverék, fejtömb</t>
  </si>
  <si>
    <t>Vasbeton sáv-, talp- lemezalap készítése betonszivattyús technológiával, C25/30-XC2-24-F2 kavicsbeton keverék, fejgerenda, padlólemez síkváltás</t>
  </si>
  <si>
    <t>Vasbeton sáv-, talp- lemezalap készítése betonszivattyús technológiával, C25/30-XC2-24-F2 kavicsbeton keverék, alaplemez, porta</t>
  </si>
  <si>
    <t>Vasbeton sáv-, talp- lemezalap készítése betonszivattyús technológiával, C25/30-XC2-24-F2 kavicsbeton keverék, alaplemez, süllyesztékek, S1-S3</t>
  </si>
  <si>
    <t>Vasbeton sáv-, talp- lemezalap készítése betonszivattyús technológiával, C25/30-XC2-24-F2 kavicsbeton keverék, alaplemez, süllyeszték, trafó</t>
  </si>
  <si>
    <t>Vasbeton sáv-, talp- lemezalap készítése betonszivattyús technológiával, C30/37-XC2-XV2(H)-16-F3 kavicsbeton keverék, alaplemez, sávalap, süllyeszték, sprinkler</t>
  </si>
  <si>
    <t>Vasalt aljzat (padlólemez) készítése betonszivattyús technológiával, C25/30-XC2-24-F2 kavicsbeton keverék</t>
  </si>
  <si>
    <t>23-003-11.2</t>
  </si>
  <si>
    <t>Szerelőbeton készítése 10 cm vastagságig, C12/15-X0b(H)-32-F1 kavicsbeton keverék</t>
  </si>
  <si>
    <t>31-001-1.2</t>
  </si>
  <si>
    <t>Betonacél helyszíni szerelése függőleges vagy vízszintes tartószerkezetbe, bordás betonacélból, 8-25 mm átmérő között, Bordás betonacél, szálban, B500B (B60.50) 8-25 mm, előirányzat</t>
  </si>
  <si>
    <t>Vasbetonfal készítése, betonszivattyús technológiával, vibrátoros tömörítéssel, 13-24 cm vastagság között, C25/30-XC2-24-F2 kavicsbeton keverék</t>
  </si>
  <si>
    <t>Vasbetonfal készítése, betonszivattyús technológiával, vibrátoros tömörítéssel, 13-24 cm vastagság között, C30/37-XC2-XV2(H)-16-F3 kavicsbeton keverék</t>
  </si>
  <si>
    <t>Vasbetonfal készítése, betonszivattyús technológiával, vibrátoros tömörítéssel, 25-50 cm vastagság között, C25/30-XC2-24-F2 kavicsbeton keverék</t>
  </si>
  <si>
    <t>Vasbetonfal készítése, betonszivattyús technológiával, vibrátoros tömörítéssel, 25-50 cm vastagság között, C30/37-XC2-XV2(H)-16-F3 kavicsbeton keverék</t>
  </si>
  <si>
    <t>Sík vagy alulbordás vasbeton lemez készítése, 15°-os hajlásszögig, betonszivattyús technológiával, vibrátoros tömörítéssel, 12 cm vastagság felett, C30/37-XC2-XV2(H)-16-F3 kavicsbeton keverék</t>
  </si>
  <si>
    <t>K31-051-10</t>
  </si>
  <si>
    <t>Szerkezeti munkahézag vagy dilatáció képzése fugaszalag elhelyezésével, vagy vízre duzzadó tömítő profillal, SikaSwell P vízre duzzadó profil</t>
  </si>
  <si>
    <t>32-001-1.1</t>
  </si>
  <si>
    <t>Előregyártott vasbeton kehely alaptest (kehelynyak) elhelyezése, C40/50
K1 jelű - 1,45 m3</t>
  </si>
  <si>
    <t>K2 jelű - 1,56 m3</t>
  </si>
  <si>
    <t>K3 jelű - 1,94 m3</t>
  </si>
  <si>
    <t>K4 jelű - 2,44 m3</t>
  </si>
  <si>
    <t>K5 jelű - 2,44 m3</t>
  </si>
  <si>
    <t>K6 jelű - 3,19 m3</t>
  </si>
  <si>
    <t>K7 jelű - 0,8 m3</t>
  </si>
  <si>
    <t>K10 jelű - nm: 100x100x105 cm, falvastagság: 20 cm</t>
  </si>
  <si>
    <t>K20 jelű - nm: 100x100x95 cm, falvastagság: 25 cm</t>
  </si>
  <si>
    <t>K32-100</t>
  </si>
  <si>
    <t>Előregyártott vasbeton alagútelemek gyártása és szerelése, elhelyezési hézagok kitöltésével, tömítéssel, C30/37 vízzáró beton, vastagság: 25 cm
nm: rajz szerint - 74,4 m3</t>
  </si>
  <si>
    <t>48-007-21.1.1.8.3</t>
  </si>
  <si>
    <t>Külső fal; homlokzati fal hő- és hangszigetelése, falazott vagy monolit vasbeton szerkezeten, függőleges felületen, (rögzítés a tételben) maghőszigetelés vagy dilatáció kialakítása, homlokzatra vagy réteges falra, extrudált polisztirolhab lemezzel, AUSTROTHERM XPS TOP 30 SF extrudált polisztirolhab hőszigetelő lemez, lépcsős élkiképzéssel, 615x1265x140 mm</t>
  </si>
  <si>
    <t>IPARI PADLÓ</t>
  </si>
  <si>
    <t>Aljzat szélének zsaluzása, fa zsaluzattal, vasalt aljzat, ipari padló</t>
  </si>
  <si>
    <t>21-004-4.1.2</t>
  </si>
  <si>
    <t>Talajjavító réteg készítése vonalas létesítményeknél, 3,00 m szélességig vagy építményen belül, osztályozatlan kavicsból, Természetes szemmegoszlású homokos kavics, THK 0/32 P-TT</t>
  </si>
  <si>
    <t>21-008-2.1.2</t>
  </si>
  <si>
    <r>
      <t>Tömörítés bármely tömörítési osztályban gépi erővel, nagy felületen, tömörségi fok: 90%, E2</t>
    </r>
    <r>
      <rPr>
        <sz val="10"/>
        <rFont val="Calibri"/>
        <family val="2"/>
        <charset val="238"/>
      </rPr>
      <t>≥</t>
    </r>
    <r>
      <rPr>
        <sz val="10"/>
        <rFont val="Arial Narrow"/>
        <family val="2"/>
        <charset val="238"/>
      </rPr>
      <t>50 N/mm2, altalaj tömörítés</t>
    </r>
  </si>
  <si>
    <t>21-008-2.1.3</t>
  </si>
  <si>
    <r>
      <t>Tömörítés bármely tömörítési osztályban gépi erővel, nagy felületen, tömörségi fok: 95%, E2</t>
    </r>
    <r>
      <rPr>
        <sz val="10"/>
        <rFont val="Calibri"/>
        <family val="2"/>
        <charset val="238"/>
      </rPr>
      <t>≥</t>
    </r>
    <r>
      <rPr>
        <sz val="10"/>
        <rFont val="Arial Narrow"/>
        <family val="2"/>
        <charset val="238"/>
      </rPr>
      <t>120 N/mm2, ágyazat tömörítése</t>
    </r>
  </si>
  <si>
    <t>Alátét vagy elválasztó réteg, átlapolással, rögzítés nélkül egy rétegben, vízszintes felületen, BACHL PE építési fólia, natúr, 0,2 mm vtg.</t>
  </si>
  <si>
    <t>Betonacél helyszíni szerelése függőleges vagy vízszintes tartószerkezetbe, bordás betonacélból, 8-25 mm átmérő között, Bordás betonacél, szálban, B500B (B60.50) 8-25 mm, átmérőnként a betonacél kimutatás szerint</t>
  </si>
  <si>
    <t>Hegesztett betonacél háló szerelése tartószerkezetbe, építési síkháló; 100 x 100 mm osztással Ø 10,0 BHB55.50, átmérőnként a betonacél kimutatás szerint</t>
  </si>
  <si>
    <t>31-030-2.2</t>
  </si>
  <si>
    <t>Ipari padló készítése, 24 cm vastagságban, betonszivattyús technológiával, hálóval vasalt kivitelben (külön tételben), C30/37-XC1-24-F3(F4) minőségű, kis zsugorodású kavicsbeton keverék, vegyszeres kezeléssel, padlóterv szerinti helyeken dilatációképzéssel (külön tételben), pillér- és falcsatlakozásnál 10 mm vtg. peremszigeteléssel, tartósan rugalmas tömítőanyaggal kitöltve, gépi simított felülettel, cementbázisú szárazkeverékből szórt ipari padlóburkolat kopóréteggel (külön tételben), részletes specifikáció a padlóterven</t>
  </si>
  <si>
    <t>Ipari padló készítése, 28 cm vastagságban, betonszivattyús technológiával, hálóval vasalt kivitelben (külön tételben), C30/37-XC1-24-F3(F4) minőségű, kis zsugorodású kavicsbeton keverék, vegyszeres kezeléssel, padlóterv szerinti helyeken dilatációképzéssel (külön tételben), pillér- és falcsatlakozásnál 10 mm vtg. peremszigeteléssel, rugalmas tömítőanyaggal kitöltve, gépi simított felülettel, cementbázisú szárazkeverékből szórt ipari padlóburkolat kopóréteggel (külön tételben), részletes specifikáció a padlóterven</t>
  </si>
  <si>
    <t>Beton aljzat készítése, betonszivattyú továbbítással és kézi bedolgozással, léccel lehúzva, kavicsbetonból, 10 cm vastagság felett, C20/25-XC1-24-F4 kavicsbeton keverék, dilatációképzéssel, vasalt aljzat, fűtőbeton (vasalás külön tételben)</t>
  </si>
  <si>
    <t>K31-002</t>
  </si>
  <si>
    <t>Bebetonozandó acélszerelvény elhelyezése, rögzítéssel, L70.70.7 mm szögacél élvédő</t>
  </si>
  <si>
    <t>Bebetonozandó acélszerelvény elhelyezése, rögzítéssel, rakódórámpa ütközésvédelem, statikai tervek szerint</t>
  </si>
  <si>
    <t>K31-051</t>
  </si>
  <si>
    <t>Dilatáció, munkahézag képzése ipari padlóban, teherátadó dilatációs szerelvények alkalmazásával, Permaban Alphajoint Classic 4010, tartósan rugalmas, vízzáró hézagtömítéssel, pl. Sealboss 6500-80 QuickFix</t>
  </si>
  <si>
    <t>Dilatáció, munkahézag képzése ipari padlóban, teherátadó dilatációs szerelvények alkalmazásával, HC-Delta Sinus Slide vagy Cosinus Slide, tartósan rugalmas, vízzáró hézagtömítéssel, pl. Sealboss 6500-80 QuickFix</t>
  </si>
  <si>
    <t>Dilatáció, munkahézag képzése ipari padlóban, teherátadó dilatációs szerelvények alkalmazásával, Condulith Schwerlast Sinusfugenprofil Con KS TDS 170+, tartósan rugalmas, vízzáró hézagtömítéssel, pl. Sealboss 6500-80 QuickFix</t>
  </si>
  <si>
    <t>42-051-1.1.1.2.2</t>
  </si>
  <si>
    <t>Ipari padlóburkolat készítése, kül- és beltéri járófelületek, friss beton vagy esztrich járófelületre, cementbázisú szárazkeverékből, szórt ipari padlóburkolat (glettelése gépi simítóval), natúr és színes, nagy szilárdságú kopórétegként, ásványiszemcsés, 2-4 mm vastagság között, utókezeléssel, dilatációképzéssel, kopásállósági osztály: A3, Durotop natúrszürke színű kéregerősítő szárazhabarcs, 5 kg/m² anyagfelhasználással</t>
  </si>
  <si>
    <t>Talajnedvesség elleni szigetelés; Padlószigetelés, egy rétegben, minimum 4,0 mm vastag elasztomerbitumenes (SBS modifikált vagy SBS/oxidált duo) lemezzel, aljzathoz foltonként vagy sávokban olvasztásos ragasztással, átlapolásoknál teljes felületű hegesztéssel fektetve, BauderVA 4 (V 60 S4 + AL) 4 mm vtg. bitumenes párazáró lemez</t>
  </si>
  <si>
    <t>Beton és vasbeton alaptest hőszigetelése, lemezalap vagy vasalt aljzat alatt, extrudált polisztirolhab lemezzel, RAVATHERM XPS 700SL nagy teherbírású extrudált polisztirolhab hőszigetelés, 600x1250x240 (3x80) mm</t>
  </si>
  <si>
    <t>Vízellátás</t>
  </si>
  <si>
    <t>Csatornázás</t>
  </si>
  <si>
    <t>Ivóvíz vezeték, PE100 nyomócső szerelése, műanyag hegesztett kötésekkel, cső elhelyezése csőidomokkal, szakaszos nyomáspróbával, homokágyban fektetve (Wavin), Helyi rendeletekben és szabványokban előírt földmunkával , visszatömörítéssel kompletten</t>
  </si>
  <si>
    <t>Ivóvízbe építhető föld alatti szakaszoló szerelvény, ürítős kivitelben</t>
  </si>
  <si>
    <t>Kerti csaptelep elhelyezése és bekötése</t>
  </si>
  <si>
    <t>Ivóvíz számára védőcső, homokágyban fektetve</t>
  </si>
  <si>
    <t>Egyoldalon tokos műanyag csatornacső beépítése földárokba, függesztve vagy padlócsatornába gumigyűrűs kötéssel, csőidomokkal, 3,00 m hosszú csövekből, WAVIN KG PVC Helyi rendeletekben és szabványokban előírt földmunkával , visszatömörítéssel kompletten</t>
  </si>
  <si>
    <t>PP ellenörző akna, hozzá tartozó betongallárral, Öntöttvas nehéz fedlappal (Wavin Basic 600)</t>
  </si>
  <si>
    <t>DN600</t>
  </si>
  <si>
    <t>Esővíz elvezetés</t>
  </si>
  <si>
    <t>PE polietilén lefolyócső szerelése csőtartókkal, szakaszos tömörségi próbával, szabadon vagy padlócsatornába 80 °C tartós, 95°C rövid ideig tartó hőmérséklet tűrésű, tompahegesztéses kötésekkel, csőidomokkal, GEBERIT PE-HD Helyi rendeletekben és szabványokban előírt földmunkával , visszatömörítéssel kompletten</t>
  </si>
  <si>
    <t>DN250</t>
  </si>
  <si>
    <t>Perforált drain cső, elhelyezése csőidomokkal, földben vezetve, ACO Opti-Drain perforált cső, Helyi rendeletekben és szabványokban előírt földmunkával , visszatömörítéssel kompletten</t>
  </si>
  <si>
    <t>ELEKTROMOS MUNKÁK - ORGANIZÁCIÓ</t>
  </si>
  <si>
    <t>Földelés és villámvédelem</t>
  </si>
  <si>
    <t>Organizáció és felvonulási munkák</t>
  </si>
  <si>
    <t xml:space="preserve">Potenciálkiegyenlítő-sín (EPH), 
sárgaréz csatlakozósín 10 mm x 10 mm,
műanyag burkolattal.
Csatlakozások:  7 x 2,5-25 mm2-ig, 2 x 2,5- 95 mm2-ig és 1 földelőszalag 40 mm x 4 mm-ig.
</t>
  </si>
  <si>
    <t xml:space="preserve">Potenciálkiegyenlítő-sín (EPH), 
DIN VDE 0618-1,
horganyzott acélból,
műanyag burkolattal.
Csatlakozások: 7 x 2,5-25 mm2-ig,
1 földelőszalag 30 mm x 3,5 mm-ig,
és  tömör,kör alakú földelővezető 8 -10 mm2-ig.
</t>
  </si>
  <si>
    <t xml:space="preserve">Földelőbilincs rozsdamentes acélból,
vezeték csatlakozási lehetőség 1x2,5mm2-től 2x16mm-ig,
csőátmérő 10 mm-ig.
</t>
  </si>
  <si>
    <t>Földelőbilincs rozsdamentes acélból,
vezeték csatlakozási lehetőség 1x2,5mm2-től 2x16mm-ig,
csőátmérő 40 mm-ig.</t>
  </si>
  <si>
    <t>Földelőbilincs rozsdamentes acélból,
vezeték csatlakozási lehetőség 1x2,5mm2-től 2x16mm-ig,
csőátmérő 100 mm-ig.</t>
  </si>
  <si>
    <t>Földelőbilincs rozsdamentes acélból,
vezeték csatlakozási lehetőség 1x2,5mm2-től 2x16mm-ig,
csőátmérő 150 mm-ig.</t>
  </si>
  <si>
    <t>Vezeték vagy kábelvég kiképzés, rögzített bekötéssel 1x10mm</t>
  </si>
  <si>
    <t>Vezeték vagy kábelvég kiképzés, rögzített bekötéssel 1x16mm</t>
  </si>
  <si>
    <t>Vezeték vagy kábelvég kiképzés, rögzített bekötéssel 1x50mm</t>
  </si>
  <si>
    <t>Vezeték vagy kábelvég kiképzés, rögzített bekötéssel 1x120mm</t>
  </si>
  <si>
    <t>Vezeték vagy kábelvég kiképzés, rögzített bekötéssel 1x150mm</t>
  </si>
  <si>
    <t xml:space="preserve">NYM 1 x 6mm2, Cu-Zahl 58 PVC köpenyes vezeték meglévő kábellétra vagy kábelcsatornához.
</t>
  </si>
  <si>
    <t>NYM 1 x 16mm2, Cu-Zahl 154 PVC köpenyes vezeték meglévő kábellétra vagy kábelcsatornához.</t>
  </si>
  <si>
    <t>NYY 1 x 25mm2, Cu-Zahl 240 PVC köpenyes vezeték meglévő kábellétra vagy kábelcsatornához.</t>
  </si>
  <si>
    <t>NYY 1 x 95mm2, PVC köpenyes vezeték meglévő kábellétra vagy kábelcsatornához.</t>
  </si>
  <si>
    <t>NYY 1 x 150mm2, PVC köpenyes vezeték meglévő kábellétra vagy kábelcsatornához.</t>
  </si>
  <si>
    <t>KS összekötő, földelőlevezető csatlakozó földelőszalaghoz rozsdamentes acélból, csavarral és rozsdamentes M10-es anyával, az összes tartozékával, szállítással és szereléssel.</t>
  </si>
  <si>
    <t>Kersztösszekötő földelőszalagok csatlakozásához, csavarral és rozsdamentes M8-as anyával, az összes tartozékával, szállítással és szereléssel</t>
  </si>
  <si>
    <t>Betonban lévő földelőcsatlakozópontok (FD-földelőrendszer) elhelyezése, illetve DIN szerinti számozása fémlemezen.</t>
  </si>
  <si>
    <t>DIN 48801-Rd 10-St földelővezető az alapföldeléstől a fali földelőcsatlakozóig.</t>
  </si>
  <si>
    <t>V4A 10mm átmérőjű acélhuzal keretföldeléshez.</t>
  </si>
  <si>
    <t>Horganyzott 10mm átmérőjű acélhuzal alapföldeléshez betonba.</t>
  </si>
  <si>
    <t>Keresztösszekötő 10mm St merítetten tűzihorganyzott  az alap illetve kereföldelés acélhuzaljaihoz.</t>
  </si>
  <si>
    <t>Horganyzott csatlakozóbilincs a betonvasalás és az alapföldelés csatlakoztatásához.</t>
  </si>
  <si>
    <t>Előregyártott betonházas transzformátor, komplett KÖF és KIF védelmi és kapcsolóberendezésekkel, valamint 1000kVA-es száraz transzformátorral. Referencia típus: Schneider Galaxy Kozmosz, RM6 NB-IDI 20kV</t>
  </si>
  <si>
    <t xml:space="preserve">Felvonulási főelosztó kapcsolószekrény, acéllemez kapcsolószekrény IP65 kivitelben, 3x160A betáplálással. Leágazások 2db 3x63A, 4db 3x32A, 8db 3x16A  </t>
  </si>
  <si>
    <t>Dupplafalú műanyag (PE) védőcső, kívül bordás belül sima fallal, acél behúzószalaggal, végén toldóval. Referencia típus: REFLEX 110/94 gégecső</t>
  </si>
  <si>
    <t>fm</t>
  </si>
  <si>
    <t>Dupplafalú műanyag (PE) védőcső, kívül bordás belül sima fallal, acél behúzószalaggal, végén toldóval. Referencia típus: REFLEX 160/137 gégecső</t>
  </si>
  <si>
    <t xml:space="preserve">Középfeszültégű 20kV alumínium erű kábel, NA2XS(F)2Y 12/20 KV 1x95 RM/16
</t>
  </si>
  <si>
    <t>Kisfeszültségű alumínium erű kábel, AYCWY 4 x 120</t>
  </si>
  <si>
    <t>Kisfeszültségű alumínium erű kábel, AYCWY 4 x 95</t>
  </si>
  <si>
    <t>Kábelárok elkészítése, 0,8m mély homokággyal és jelzőszalaggal.</t>
  </si>
  <si>
    <t>Szerelési segédanyagok</t>
  </si>
  <si>
    <t>Áramszolgáltatói tervezés és engedélyezés</t>
  </si>
  <si>
    <t>Transzformátor állomás elbontása</t>
  </si>
  <si>
    <t>Felvonulási fő kapcsolószekrények elbontása</t>
  </si>
  <si>
    <t>Kábelek elbontása</t>
  </si>
  <si>
    <t>FÖLDMUNKÁK</t>
  </si>
  <si>
    <t>22. Szivárgó építés, alagcsövezés</t>
  </si>
  <si>
    <t>45. Lakatosszerkezetek</t>
  </si>
  <si>
    <t>21-001</t>
  </si>
  <si>
    <t>Humuszos termőréteg, termőföld leszedése gépi erővel, 18%-os terephajlásig, bármilyen talajban, szállítással, 50,1-200,0 m között, értékes humusz</t>
  </si>
  <si>
    <t>21-004-3.1</t>
  </si>
  <si>
    <t>Humuszterítés 20 cm vastagságig gépi erővel, kiegészítő kézi munkával vízszintes felületen, 50,1-100,0 m között</t>
  </si>
  <si>
    <t>21-007-2.1.1.1.2</t>
  </si>
  <si>
    <t>Földkitermelés bevágásban, töltés- vagy depóniakészítés nélkül, gépi erővel, 18%-os terephajlásig, I-IV. oszt. talajban, szállítással, 50,1-200,0 m között, az értékes humusz nélküli földfelületről</t>
  </si>
  <si>
    <t>21-007-3.3</t>
  </si>
  <si>
    <t>Műtárgyakkal, épületekkel közvetlenül összefüggő feltöltések  és előfeltöltések készítése, tömörítés nélkül, gépi erővel, kiegészítő kézi munkával, I-IV. oszt.talajban, szállítással, 50,1-100,0 m között</t>
  </si>
  <si>
    <t>Műtárgyakkal, épületekkel közvetlenül összefüggő feltöltések  és előfeltöltések készítése, tömörítés nélkül, gépi erővel, kiegészítő kézi munkával, I-IV. oszt.talajban, szállítással, 50,1-100,0 m között, kiszoruló föld</t>
  </si>
  <si>
    <t>Tömörítés bármely tömörítési osztályban gépi erővel, nagy felületen, tömörségi fok: 90%</t>
  </si>
  <si>
    <t>K21-011</t>
  </si>
  <si>
    <t>Talajstabilizáció készítése, meszes talajkezelés, a terep bevágás területén 1x40 cm vastagságban</t>
  </si>
  <si>
    <t>Talajstabilizáció készítése, meszes talajkezelés, a terep töltés területén 2x40 cm vastagságban</t>
  </si>
  <si>
    <t>21-003-6.1.1</t>
  </si>
  <si>
    <t>Munkaárok földkiemelése közmű nélküli területen, gépi erővel, kiegészítő kézi munkával, bármely konzisztenciájú, I-IV. oszt. talajban, dúcolás nélkül, 3,0 m² szelvényig, szivárgó rendszerhez</t>
  </si>
  <si>
    <t>K21-005-2.1</t>
  </si>
  <si>
    <t>Csatorna (nyílt árok) építése bármely konzisztenciájú talajban, gépi erővel, szelvényméret: 1,00 m²-ig, övárok készítése felszíni csapadékvíz elvezetéséhez, előirányzat</t>
  </si>
  <si>
    <t>M22-002-3.2</t>
  </si>
  <si>
    <t>Szivárgó építése, perforált, körkörös bordázatú PVC dréncsőből, belső átmérő: 80-100 mm, bordázott rugalmas dréncső, PVC, perforált, geotextillel bevont, DN 100, csőidomokkal</t>
  </si>
  <si>
    <t xml:space="preserve">22-003-5.1 </t>
  </si>
  <si>
    <t>Függőleges szűrőréteg (szívótest) készítése tömörítéssel, 5,00 m mélységig, egyrétegű, egyenlő szemcséjű Osztályozott kavics, OK 16/32 TT</t>
  </si>
  <si>
    <t>K22-003</t>
  </si>
  <si>
    <t>Szivárgó elválasztó réteg, geotextíliával, TYPAR SF44 hőkötött polipropilén geotextil, 150 g/m2</t>
  </si>
  <si>
    <t>K22-100</t>
  </si>
  <si>
    <t>Gravitációs rétegvíz elvezetés (D160, 2%-os), földmunkával együtt, rétegvíz elvezető drén rendszer akna csatlakozással, bekötéssel a szikkasztóba, szakkivitelező által tervezve</t>
  </si>
  <si>
    <t>45-004-31.1</t>
  </si>
  <si>
    <t>Táblás kerítésrendszer elhelyezése, oszlopokkal, fúrt pontalapokra, az alaptestek kiemelésével, betonozásával, konszignáció szerinti műszaki tartalommal
nm: rajz szerint</t>
  </si>
  <si>
    <t>Földmunka</t>
  </si>
  <si>
    <t>Alapozás</t>
  </si>
  <si>
    <t xml:space="preserve">Szerkezetépítési munkák </t>
  </si>
  <si>
    <t>Munkanem</t>
  </si>
  <si>
    <t>Erdarbeiten</t>
  </si>
  <si>
    <t>Nr.</t>
  </si>
  <si>
    <t>Gewerk/Leistung</t>
  </si>
  <si>
    <t>Baustelleinrichtung</t>
  </si>
  <si>
    <t>Fundamente</t>
  </si>
  <si>
    <t>Tragkonstruktion</t>
  </si>
  <si>
    <t>Industrieboden</t>
  </si>
  <si>
    <t>Esővízelvezetés</t>
  </si>
  <si>
    <t>Kanalisierung</t>
  </si>
  <si>
    <t>Wasserversorgung</t>
  </si>
  <si>
    <t>Regenwasseraustritt</t>
  </si>
  <si>
    <t>Iparipadló</t>
  </si>
  <si>
    <t>Elektrische Arbeiten u.Blitzschutz</t>
  </si>
  <si>
    <t>Földmunka összesen</t>
  </si>
  <si>
    <t xml:space="preserve">  2.1</t>
  </si>
  <si>
    <t xml:space="preserve">  2.2</t>
  </si>
  <si>
    <t xml:space="preserve">  2.3</t>
  </si>
  <si>
    <t xml:space="preserve">  2.4</t>
  </si>
  <si>
    <t xml:space="preserve">  2.5</t>
  </si>
  <si>
    <t>Elektromos és villámvédelem</t>
  </si>
  <si>
    <t>Zsaluzás és állványozás</t>
  </si>
  <si>
    <t>Szárazépítés</t>
  </si>
  <si>
    <t>Burkolás</t>
  </si>
  <si>
    <t>Bádogozás</t>
  </si>
  <si>
    <t>Felületképzés</t>
  </si>
  <si>
    <t>Szigetelés</t>
  </si>
  <si>
    <t>Falazás és egyéb kőműves munkák</t>
  </si>
  <si>
    <t>Vakolás és rabicolás</t>
  </si>
  <si>
    <t>Kő-és térburkolatok</t>
  </si>
  <si>
    <t>Belső építészeti burkolatok</t>
  </si>
  <si>
    <t>Helyszíni beton és vb. munka</t>
  </si>
  <si>
    <t>Előregyártott épületszerkezeti elemek</t>
  </si>
  <si>
    <t xml:space="preserve">  6.1</t>
  </si>
  <si>
    <t xml:space="preserve">  6.2</t>
  </si>
  <si>
    <t xml:space="preserve">Erdarbeiten </t>
  </si>
  <si>
    <t>Wände/Decken - Massivbauweise</t>
  </si>
  <si>
    <t xml:space="preserve">  6.3</t>
  </si>
  <si>
    <t xml:space="preserve">  6.4</t>
  </si>
  <si>
    <t xml:space="preserve">  6.5</t>
  </si>
  <si>
    <t xml:space="preserve">Wände/Decken (Leichtbauweise) </t>
  </si>
  <si>
    <t>Falak, födémek - helyszíni és EGY. szerkezetek</t>
  </si>
  <si>
    <t xml:space="preserve">  6.6</t>
  </si>
  <si>
    <t xml:space="preserve">Fém-és könnyű épületszerkezetek </t>
  </si>
  <si>
    <t>Belső ajtók és ablakok</t>
  </si>
  <si>
    <t>Metal-und Leichtbauweise</t>
  </si>
  <si>
    <t>Külső ajtók és ablakok</t>
  </si>
  <si>
    <t>Üvegfalak, függönyfalak</t>
  </si>
  <si>
    <t xml:space="preserve">  16.1</t>
  </si>
  <si>
    <t xml:space="preserve">  16.2</t>
  </si>
  <si>
    <t xml:space="preserve">  16.3</t>
  </si>
  <si>
    <t xml:space="preserve">  16.4</t>
  </si>
  <si>
    <t>Nyílászárók</t>
  </si>
  <si>
    <t xml:space="preserve">Lakatosszerkezetek és egyéb </t>
  </si>
  <si>
    <t>Lift</t>
  </si>
  <si>
    <t>Kertészet</t>
  </si>
  <si>
    <t xml:space="preserve">  21.1</t>
  </si>
  <si>
    <t xml:space="preserve">  21.2</t>
  </si>
  <si>
    <r>
      <t>Építési törmelék konténeres elszállítása, lerakása, lerakóhelyi díjjal, 12,0 m</t>
    </r>
    <r>
      <rPr>
        <vertAlign val="superscript"/>
        <sz val="10"/>
        <rFont val="Arial Narrow"/>
        <family val="2"/>
        <charset val="238"/>
      </rPr>
      <t>3</t>
    </r>
    <r>
      <rPr>
        <sz val="10"/>
        <rFont val="Arial Narrow"/>
        <family val="2"/>
        <charset val="238"/>
      </rPr>
      <t>-es konténerbe</t>
    </r>
  </si>
  <si>
    <r>
      <t>TROX axiálventilátor (VENT22) elszívásra, csatlakozódobozzal, rugós lengéscsillapítóval, visszacsapó szeleppel, kompenzátorral. ATEX 2014/34/EU EX II 2/2 G c IIB + H2 T4 irányelvnek megfelelően, minden tartozékkal, kompletten. 16000 m</t>
    </r>
    <r>
      <rPr>
        <vertAlign val="superscript"/>
        <sz val="10"/>
        <color theme="1"/>
        <rFont val="Arial Narrow"/>
        <family val="2"/>
        <charset val="238"/>
      </rPr>
      <t>3</t>
    </r>
    <r>
      <rPr>
        <sz val="10"/>
        <color theme="1"/>
        <rFont val="Arial Narrow"/>
        <family val="2"/>
        <charset val="238"/>
      </rPr>
      <t>/h, 300 Pa</t>
    </r>
  </si>
  <si>
    <r>
      <t>m</t>
    </r>
    <r>
      <rPr>
        <vertAlign val="superscript"/>
        <sz val="10"/>
        <color theme="1"/>
        <rFont val="Arial Narrow"/>
        <family val="2"/>
        <charset val="238"/>
      </rPr>
      <t>2</t>
    </r>
  </si>
  <si>
    <t>ar</t>
  </si>
  <si>
    <r>
      <t>TROX (VENT51-62) dirkt hajtású, terelőlapátozás nélküli, motoron keresztül nyomó füstelszívó axiálventilátor, minden tartozékkal, kompletten. 40000 m</t>
    </r>
    <r>
      <rPr>
        <vertAlign val="superscript"/>
        <sz val="10"/>
        <color theme="1"/>
        <rFont val="Arial Narrow"/>
        <family val="2"/>
        <charset val="238"/>
      </rPr>
      <t>3</t>
    </r>
    <r>
      <rPr>
        <sz val="10"/>
        <color theme="1"/>
        <rFont val="Arial Narrow"/>
        <family val="2"/>
        <charset val="238"/>
      </rPr>
      <t>/h, 500 Pa</t>
    </r>
  </si>
  <si>
    <t>Külső közmű - Csatorna építés</t>
  </si>
  <si>
    <t>Külső közmű - Víz,gáz építés</t>
  </si>
  <si>
    <t>Külső közműépítés</t>
  </si>
  <si>
    <t xml:space="preserve">  22.1</t>
  </si>
  <si>
    <t xml:space="preserve">  22.2</t>
  </si>
  <si>
    <t xml:space="preserve">  22.3</t>
  </si>
  <si>
    <t xml:space="preserve">  22.4</t>
  </si>
  <si>
    <t xml:space="preserve">  22.5</t>
  </si>
  <si>
    <t xml:space="preserve">  22.6</t>
  </si>
  <si>
    <t>Gépészeti munkák</t>
  </si>
  <si>
    <t>Sprinkler épület</t>
  </si>
  <si>
    <t>Porta épület</t>
  </si>
  <si>
    <t xml:space="preserve">  22.7</t>
  </si>
  <si>
    <t xml:space="preserve">  22.8</t>
  </si>
  <si>
    <t>Hő-és füstelvezetés</t>
  </si>
  <si>
    <t xml:space="preserve">  24.1</t>
  </si>
  <si>
    <t xml:space="preserve">  24.2</t>
  </si>
  <si>
    <t xml:space="preserve">Sprinkler </t>
  </si>
  <si>
    <t>Gázzaloltó</t>
  </si>
  <si>
    <t xml:space="preserve">Külső közműépítési munkák esővíz </t>
  </si>
  <si>
    <t xml:space="preserve">  21.3</t>
  </si>
  <si>
    <t>Külső közmű - Esővíz</t>
  </si>
  <si>
    <t xml:space="preserve">  26.1</t>
  </si>
  <si>
    <t xml:space="preserve">  26.2</t>
  </si>
  <si>
    <t xml:space="preserve">  26.3</t>
  </si>
  <si>
    <t>Töltőállomás</t>
  </si>
  <si>
    <t>Töltőállomás alapozás</t>
  </si>
  <si>
    <t>Töltőállomás elektromos</t>
  </si>
  <si>
    <t>KÖLTSÉGVETÉS ELEKTROMOS</t>
  </si>
  <si>
    <t>Erősáram</t>
  </si>
  <si>
    <t>Villámvédelem</t>
  </si>
  <si>
    <t>Potenciálkiegyenlítés</t>
  </si>
  <si>
    <t>RWA (hő- és füstelvezető rendszer)</t>
  </si>
  <si>
    <t>Beléptető rendszer</t>
  </si>
  <si>
    <t>Gázérzékelő rendszer</t>
  </si>
  <si>
    <t>Hangrendszer</t>
  </si>
  <si>
    <t>Kaputelefon</t>
  </si>
  <si>
    <t>Struktúrált hálózat</t>
  </si>
  <si>
    <t>Videomegfigyelő rendszer</t>
  </si>
  <si>
    <t>Tűzjelző rendszer</t>
  </si>
  <si>
    <t>Energiaellátás - középfeszültség</t>
  </si>
  <si>
    <t>Transzformátor helyiségek berendezése</t>
  </si>
  <si>
    <t>Schneider Trihal 22/0,4kV transzformátor, 2000kVA telepítéssel, bekötéssel a betonalapföldelésbe, beüzemeléssel, kompletten</t>
  </si>
  <si>
    <t>Rezgéscsillapító alátét</t>
  </si>
  <si>
    <t>Trafóra felállás KÖF kábellel</t>
  </si>
  <si>
    <t>Túlfeszültség-korlátozó</t>
  </si>
  <si>
    <t xml:space="preserve">200mm2 acél földelősín körbe 1m magasan szerelve,
épület földelő hálózatához csatlakoztatva R≤2 
</t>
  </si>
  <si>
    <t>Impregnált fa védőkorlát pirosra mázolva, táblával</t>
  </si>
  <si>
    <t>Vas kábelrendező</t>
  </si>
  <si>
    <t>Fa kábelkaloda</t>
  </si>
  <si>
    <t>Bontható vizsgáló összekötő</t>
  </si>
  <si>
    <t>Szakaszoló</t>
  </si>
  <si>
    <t>Elosztó berendezések (22kV)</t>
  </si>
  <si>
    <t>Schneider SM6-DM1-A-SF1-750 24kV-os középfeszültségű kapcsolócella kisfeszültségű fülkével, easergy P3 védelmi készülék, áramváltó.</t>
  </si>
  <si>
    <t>Schneider SM6-GBC-B-750 24kV-os mérőcella, áramváltó, feszültségváltó.</t>
  </si>
  <si>
    <t>Schneider SM6-IM-375 24kV-os kapcsolócella.</t>
  </si>
  <si>
    <t>Köf elosztó beüzemelése, tesztelése, jegyzőkönyv készítése</t>
  </si>
  <si>
    <t>Középfeszültségű kábelek</t>
  </si>
  <si>
    <t>NA2XS(F)2Y 1x150/25mm2, 20kV szigetelésű, középfeszültségű kábel</t>
  </si>
  <si>
    <t>Elosztó berendezések műhelytervei</t>
  </si>
  <si>
    <t>Elosztó berendezések megfelelőségi nyilatkozatai</t>
  </si>
  <si>
    <t>Megjegyzés</t>
  </si>
  <si>
    <t>A középfeszültségű mérés helyére, illetve a pontos tulajdonjogi határra vonatkozóan az ELMŰ később szolgáltat adatot. A vonatkozó tételekre írt mennyiségek becsültek, azok a fenti dokumentum beérkezésekor felülvizsgálandók!</t>
  </si>
  <si>
    <t>Energiaellátás - középfeszültség összesen</t>
  </si>
  <si>
    <t>Energiaellátás - kisfeszültség</t>
  </si>
  <si>
    <t>Elosztó berendezések (0,4kV)</t>
  </si>
  <si>
    <t>Az elosztó berendezések csak ABB, Siemens vagy Striebel-John gyártmányból készülhetnek.</t>
  </si>
  <si>
    <t>BUVA jelű elosztó berendezés összeszerelve, bekötve, terv szerinti tartalommal</t>
  </si>
  <si>
    <t>BUVB jelű elosztó berendezés összeszerelve, bekötve, terv szerinti tartalommal</t>
  </si>
  <si>
    <t>BUVC jelű elosztó berendezés összeszerelve, bekötve, terv szerinti tartalommal</t>
  </si>
  <si>
    <t>LKVA jelű elosztó berendezés összeszerelve, bekötve, terv szerinti tartalommal</t>
  </si>
  <si>
    <t>LKVB jelű elosztó berendezés összeszerelve, bekötve, terv szerinti tartalommal</t>
  </si>
  <si>
    <t>LKVC jelű elosztó berendezés összeszerelve, bekötve, terv szerinti tartalommal</t>
  </si>
  <si>
    <t>LKVD jelű elosztó berendezés összeszerelve, bekötve, terv szerinti tartalommal</t>
  </si>
  <si>
    <t>LKVE jelű elosztó berendezés összeszerelve, bekötve, terv szerinti tartalommal</t>
  </si>
  <si>
    <t>LKVF jelű elosztó berendezés összeszerelve, bekötve, terv szerinti tartalommal</t>
  </si>
  <si>
    <t>LKVG jelű elosztó berendezés összeszerelve, bekötve, terv szerinti tartalommal</t>
  </si>
  <si>
    <t>LKVH jelű elosztó berendezés összeszerelve, bekötve, terv szerinti tartalommal</t>
  </si>
  <si>
    <t>LSV1 jelű elosztó berendezés összeszerelve, bekötve, terv szerinti tartalommal, beépített központi védelmi vezérléssel, amelyet be kell kötni a közponi épület felügyeletbe a teljesítmény menedzsment érdekében.</t>
  </si>
  <si>
    <t>LSV2 jelű elosztó berendezés összeszerelve, bekötve, terv szerinti tartalommal, beépített központi védelmi vezérléssel, amelyet be kell kötni a közponi épület felügyeletbe a teljesítmény menedzsment érdekében.</t>
  </si>
  <si>
    <t>LSV3 jelű elosztó berendezés összeszerelve, bekötve, terv szerinti tartalommal</t>
  </si>
  <si>
    <t>LUV jelű elosztó berendezés összeszerelve, bekötve, terv szerinti tartalommal</t>
  </si>
  <si>
    <t>NSHV1 jelű elosztó berendezés összeszerelve, bekötve, terv szerinti tartalommal</t>
  </si>
  <si>
    <t>NSHV2 jelű elosztó berendezés összeszerelve, bekötve, terv szerinti tartalommal, beépített központi védelmi vezérléssel, amelyet be kell kötni a közponi épület felügyeletbe a teljesítmény menedzsment érdekében.</t>
  </si>
  <si>
    <t>NSHV3 jelű elosztó berendezés összeszerelve, bekötve, terv szerinti tartalommal, beépített központi védelmi vezérléssel, amelyet be kell kötni a közponi épület felügyeletbe a teljesítmény menedzsment érdekében.</t>
  </si>
  <si>
    <t>BDHEIZ jelű elosztó berendezés (TIKO helyiségek elketromos felfagyásgátló fűtésének vezérlésére) min. IP54 tokozatban, összeszerelve, bekötve, Beltartalom:
1db 3P 100A terheléskapcsoló
20db 3P 16A mágneskapcsoló
5db Eberle EM52487 vezérlő
75db "L", max. 4mm2 sorkapocs
75db "PE", max. 4mm2 sorkapocs</t>
  </si>
  <si>
    <t>ALUV jelű elosztó berendezés összeszerelve, bekötve, terv szerinti tartalommal</t>
  </si>
  <si>
    <t>WSV jelű elosztó berendezés összeszerelve, bekötve, terv szerinti tartalommal,  beépített központi védelmi vezérléssel, amelyet be kell kötni a közponi épület felügyeletbe a teljesítmény menedzsment érdekében.</t>
  </si>
  <si>
    <t>CRV jelű elosztó berendezés összeszerelve, bekötve, terv szerinti tartalommal</t>
  </si>
  <si>
    <t>Automatikus fázisjavító berendezés, 600kVAr teljesítménnyel, 15 lépcsőben (3x100+3x50+4x25+3x12,5+2x6,25), 600kVAr (25 lépcső) fojtó tekerccsel, összeszerelve, bekötve, kompletten.</t>
  </si>
  <si>
    <t>Felharmonikus szűrő berendezés</t>
  </si>
  <si>
    <t>Diesel aggregátor tokozott áramsínes bekötéssel,
Caterpillar 3516B-HD, 2000ekW/2500kVA.
Telepítve, beüzemelve, lepróbálva, kompletten</t>
  </si>
  <si>
    <t>Tűzeseti áramtalanító tabló, szakhatósággal egyeztetve, bekötve, kompletten</t>
  </si>
  <si>
    <t>Energiaellátás - kisfeszültség összesen</t>
  </si>
  <si>
    <t>Nyomvonal</t>
  </si>
  <si>
    <t>Kábeltálca, kábeltartó szerkezet</t>
  </si>
  <si>
    <t>Az alábbi tételek a szükséges tartószerkezetet, idomokat is tartalmazzák. A kábeltáca és kábellétra elemek kizárólag Niedax vagy PUK gyártmányúak lehetnek.</t>
  </si>
  <si>
    <t>A kábeltálcákon a gyengeáramú rendszerek (IT, beléptető, behat. jelző, stb.) kábelezését is egymástól el kell különíteni (osztott tálcaszerelés)!</t>
  </si>
  <si>
    <t>Kábeltálca, 100x100mm</t>
  </si>
  <si>
    <t>Kábeltálca, 150x100mm</t>
  </si>
  <si>
    <t>Kábeltálca, 200x100mm</t>
  </si>
  <si>
    <t>Kábeltálca, 300x100mm</t>
  </si>
  <si>
    <t>Kábeltálca, 500x100mm</t>
  </si>
  <si>
    <t>Kábeltálca, 100x110mm, funkciótartó kivitelben</t>
  </si>
  <si>
    <t>Kábeltálca, 200x110mm, funkciótartó kivitelben</t>
  </si>
  <si>
    <t>Kábeltálca, 300x110mm, funkciótartó kivitelben</t>
  </si>
  <si>
    <t>Kábeltálca, 500x110mm, funkciótartó kivitelben</t>
  </si>
  <si>
    <t>Kábellétra, 150x100mm</t>
  </si>
  <si>
    <t>Kábellétra, 200x100mm</t>
  </si>
  <si>
    <t>Kábellétra, 300x100mm</t>
  </si>
  <si>
    <t>Kábellétra, 500x100mm</t>
  </si>
  <si>
    <t>Kábellétra, 200x110mm, funkciótartó kivitelben</t>
  </si>
  <si>
    <t>Kábellétra, 300x110mm, funkciótartó kivitelben</t>
  </si>
  <si>
    <t>Védőcsövezés</t>
  </si>
  <si>
    <t>Symalen lépésálló védőcső, beton szerkezetben, külső átmérő: 16mm</t>
  </si>
  <si>
    <t>Symalen lépésálló védőcső, beton szerkezetben, külső átmérő: 25mm</t>
  </si>
  <si>
    <t>Symalen lépésálló védőcső, beton szerkezetben, külső átmérő: 32mm</t>
  </si>
  <si>
    <t>Symalen lépésálló védőcső, beton szerkezetben, külső átmérő: 40mm</t>
  </si>
  <si>
    <t>Gégecső, gipszkarton szerkezetben, külső átmérő: 25mm</t>
  </si>
  <si>
    <t>Gégecső, gipszkarton szerkezetben, külső átmérő: 32mm</t>
  </si>
  <si>
    <t>Gégecső, gipszkarton szerkezetben, külső átmérő: 40mm</t>
  </si>
  <si>
    <t>MÜ II műanyag védőcső, külső átmérő: 20mm</t>
  </si>
  <si>
    <t>MÜ II műanyag védőcső, külső átmérő: 40mm</t>
  </si>
  <si>
    <t>MÜ III műanyag védőcső, külső átmérő: 16mm</t>
  </si>
  <si>
    <t>MÜ III műanyag védőcső, külső átmérő: 36mm</t>
  </si>
  <si>
    <t>Fém védőcső, külső átmérő: 25mm</t>
  </si>
  <si>
    <t>Fém védőcső, külső átmérő: 32mm</t>
  </si>
  <si>
    <t>Rögzítő bilincsek a megfelelő méretekben</t>
  </si>
  <si>
    <t>Kábelcsatorna, padlóban</t>
  </si>
  <si>
    <t>Kábelcsatorna, 150x80mm</t>
  </si>
  <si>
    <t>Kábelcsatorna, 500x80mm</t>
  </si>
  <si>
    <t>Parapet csatorna</t>
  </si>
  <si>
    <t>Kábelcsatorna, 110x70mm, OBO-Bettermann gyártmány</t>
  </si>
  <si>
    <t>Kötődobozok</t>
  </si>
  <si>
    <t>65mm átmérőjű műanyag kötődoboz</t>
  </si>
  <si>
    <t>100x100mm műanyag kötődoboz</t>
  </si>
  <si>
    <t>200x200mm műanyag kötődoboz</t>
  </si>
  <si>
    <t>100x100mm műanyag kötődoboz, műgyantával kiöntve, IP68 védettséggel</t>
  </si>
  <si>
    <t>200x200mm műanyag kötődoboz, műgyantával kiöntve, IP68 védettséggel</t>
  </si>
  <si>
    <t>Tűzálló kötődoboz kerámia sorkapcsokkal 125x125/75mm</t>
  </si>
  <si>
    <t>Erőátviteli és vezérlő kábelek</t>
  </si>
  <si>
    <t>NYM-J 0,6/1kV szigetelésű rézkábel, 3x1,5mm2</t>
  </si>
  <si>
    <t>NYM-J 0,6/1kV szigetelésű rézkábel, 5x1,5mm2</t>
  </si>
  <si>
    <t>NYM-J 0,6/1kV szigetelésű rézkábel, 7x1,5mm2</t>
  </si>
  <si>
    <t>NYM-J 0,6/1kV szigetelésű rézkábel, 3x2,5mm2</t>
  </si>
  <si>
    <t>NYM-J 0,6/1kV szigetelésű rézkábel, 5x2,5mm2</t>
  </si>
  <si>
    <t>NYM-J 0,6/1kV szigetelésű rézkábel, 3x4mm2</t>
  </si>
  <si>
    <t>NYM-J 0,6/1kV szigetelésű rézkábel, 5x4mm2</t>
  </si>
  <si>
    <t>NYM-J 0,6/1kV szigetelésű rézkábel, 5x6mm2</t>
  </si>
  <si>
    <t>NYY-J 0,6/1kV szigetelésű, UV álló rézkábel, 3x1,5mm2</t>
  </si>
  <si>
    <t>NYY-J 0,6/1kV szigetelésű, UV álló rézkábel, 3x2,5mm2</t>
  </si>
  <si>
    <t>NYY-J 0,6/1kV szigetelésű, UV álló rézkábel, 5x2,5mm2</t>
  </si>
  <si>
    <t>NYY-J 0,6/1kV szigetelésű, UV álló rézkábel, 5x4mm2</t>
  </si>
  <si>
    <t>NYY-J 0,6/1kV szigetelésű, UV álló rézkábel, 5x6mm2</t>
  </si>
  <si>
    <t>NYY-J 0,6/1kV szigetelésű, UV álló rézkábel, 5x10mm2</t>
  </si>
  <si>
    <t>NYY-J 0,6/1kV szigetelésű, UV álló rézkábel, 5x16mm2</t>
  </si>
  <si>
    <t>NYY-J 0,6/1kV szigetelésű, UV álló rézkábel, 5x25mm2</t>
  </si>
  <si>
    <t>NYY-J 0,6/1kV szigetelésű, UV álló rézkábel, 5x35mm2</t>
  </si>
  <si>
    <t>NYY-J 0,6/1kV szigetelésű, UV álló rézkábel, 5x50mm2</t>
  </si>
  <si>
    <t>NYY-J 0,6/1kV szigetelésű, UV álló rézkábel, 5x70mm2</t>
  </si>
  <si>
    <t>NYCWY 0,6/1kV szigetelésű, páncélozott rézkábel, 4x50/25mm2</t>
  </si>
  <si>
    <t>NYCWY 0,6/1kV szigetelésű, páncélozott rézkábel, 4x95/35mm2</t>
  </si>
  <si>
    <t>NYCWY 0,6/1kV szigetelésű, páncélozott rézkábel, 4x150/70mm2</t>
  </si>
  <si>
    <t>YSLY-JZ 0,6/1kV szigetelésű rézkábel, 4x2,5mm2</t>
  </si>
  <si>
    <t>YSLY-JZ 0,6/1kV szigetelésű rézkábel, 4x4mm2</t>
  </si>
  <si>
    <t>YSLY-JZ 0,6/1kV szigetelésű rézkábel, 4x6mm2</t>
  </si>
  <si>
    <t>YSLY-JZ 0,6/1kV szigetelésű rézkábel, 4x10mm2</t>
  </si>
  <si>
    <t>YSLY-JZ 0,6/1kV szigetelésű rézkábel, 7x2,5mm2</t>
  </si>
  <si>
    <t>YSLY-JZ 0,6/1kV szigetelésű rézkábel, 18x1,5mm2</t>
  </si>
  <si>
    <t>YSLCY-JZ 0,6/1kV szigetelésű árnyékolt rézkábel, 5x2,5mm2</t>
  </si>
  <si>
    <t>YSLCY-JZ 0,6/1kV szigetelésű árnyékolt rézkábel, 4x4mm2</t>
  </si>
  <si>
    <t>JY(St)Y 0,6/1kV szigetelésű rézkábel, 2x2x0,8mm2</t>
  </si>
  <si>
    <t>JY(St)Y 0,6/1kV szigetelésű rézkábel, 4x2x0,8mm2</t>
  </si>
  <si>
    <t>Kábelrögzítő bilincs a megfelelő méretekben</t>
  </si>
  <si>
    <t>Funkciótartó kábelek</t>
  </si>
  <si>
    <t>A funkciótartó kábelkiválasztás mellett a szerelés, illetve rögzítés módja (épületszerkezet, tálca) is funkciótartó kell, hogy legyen!</t>
  </si>
  <si>
    <t>NHXH-J E90/FE180 0,6/1kV szigetelésű funkciótartó rézkábel, 5x2,5mm2</t>
  </si>
  <si>
    <t>NHXH-J E90/FE180 0,6/1kV szigetelésű funkciótartó rézkábel, 3x4mm2</t>
  </si>
  <si>
    <t>NHXH-J E90/FE180 0,6/1kV szigetelésű funkciótartó rézkábel, 5x4mm2</t>
  </si>
  <si>
    <t>NHXH-J E90/FE180 0,6/1kV szigetelésű funkciótartó rézkábel, 12x2,5mm2</t>
  </si>
  <si>
    <t>NHXCH E90/FE180 0,6/1kV szigetelésű, árnyékolt, funkciótartó rézkábel, 4x16/16mm2</t>
  </si>
  <si>
    <t>NHXCH E90/FE180 0,6/1kV szigetelésű, árnyékolt, funkciótartó rézkábel, 4x120/70mm2</t>
  </si>
  <si>
    <t>NHXCH E90/FE180 0,6/1kV szigetelésű, árnyékolt, funkciótartó rézkábel, 4x240/120mm2</t>
  </si>
  <si>
    <t>Funkciótartó kábelbilincsek E90, 90 perces tűzállóságú tartószerkezetre szerelve, megfelelő minősítéssel</t>
  </si>
  <si>
    <t>Tokozott áramsín</t>
  </si>
  <si>
    <t>Az alábbi tételek a szükséges tartószerkezetet, (akár egyedi) kanyar- és végidomokat is tartalmazzák. A tokozott áramsínek gyártmánya kizárólag Siemens, vagy műszakilag egyenértékű lehet.</t>
  </si>
  <si>
    <t>Tokozott áramsín, 100A, 4 vezetős, Al, IP54</t>
  </si>
  <si>
    <t>Tokozott áramsín, 250A, 4 vezetős, Al, IP54</t>
  </si>
  <si>
    <t>Tokozott áramsín, 400A, 4 vezetős, Al, IP54</t>
  </si>
  <si>
    <t>Tokozott áramsín, 630A, 4 vezetős, Al, IP54</t>
  </si>
  <si>
    <t>Tokozott áramsín, 1000A, 4 vezetős, Al, IP54</t>
  </si>
  <si>
    <t>Tokozott áramsín, 1250A, 4 vezetős, Al, IP54</t>
  </si>
  <si>
    <t>Tokozott áramsín, 3200A, 4 vezetős, Al, IP54</t>
  </si>
  <si>
    <t>Tokozott áramsín, 3200A, 4 vezetős, Al, IP68</t>
  </si>
  <si>
    <t>Tap-off unit tokozott áramsínhez, max. 1000A; Beltartalom: olvadóbiztosító aljzat.</t>
  </si>
  <si>
    <t>Tokozott áramsín betáp elem, 630A, 4 vezetős, Al, IP54</t>
  </si>
  <si>
    <t>Tokozott áramsín közbenső betáp elem ("kuplung" funkció megvalósítására), 630A, 4 vezetős, Al, IP54</t>
  </si>
  <si>
    <t>Nyomvonal összesen</t>
  </si>
  <si>
    <t>Kültér</t>
  </si>
  <si>
    <t>Alépítmény rendszer</t>
  </si>
  <si>
    <t>Földárok ásása gépi erővel, fagyhatár alá, 0,8m mélységben, 0,4m szélességben, könnyen fejthető I-III. Talajosztályban</t>
  </si>
  <si>
    <t>Földárok ásása kézi erővel, fagyhatár alá, 0,8m mélységben, 0,4m szélességben, könnyen fejthető I-III. Talajosztályban</t>
  </si>
  <si>
    <t>Földárok ásása gépi erővel, fagyhatár alá, 0,8m mélységben, 0,4m szélességben, könnyen fejthető IV-VI. Talajosztályban</t>
  </si>
  <si>
    <t>Földárok ásása gépi erővel, fagyhatár alá, 0,8m mélységben, 1m szélességben, könnyen fejthető I-III. Talajosztályban</t>
  </si>
  <si>
    <t>KPE keményfalú, műanyag védőcső, kábelárokban elhelyezve, átmérő: 110mm</t>
  </si>
  <si>
    <t>N1 típusú kábelakna</t>
  </si>
  <si>
    <t>Kültéri világítás</t>
  </si>
  <si>
    <t xml:space="preserve">LK7 jelű lámpatest,
Zumtobel LEDFIT S 45W A/S CL1 840
</t>
  </si>
  <si>
    <t xml:space="preserve">LK18 jelű lámpatest,
Thorn CQ 48L35-740 NR BPS CL2 M60 GY-S 
</t>
  </si>
  <si>
    <t xml:space="preserve">LK22 jelű lámpatest,
Zumtobel Thor Bollard / TR B S 10L25 740 RGB R/S CL2 MPL
</t>
  </si>
  <si>
    <t>Kábelek</t>
  </si>
  <si>
    <t>NYY-J 0,6/1kV szigetelésű, UV álló rézkábel, 3x4mm2</t>
  </si>
  <si>
    <t>Gépkocsi intelligens elektromos töltőberendezés elhelyezése, bekötése, (betáp hálózat kiépítése külön tételben), töltési teljesítmény (félgyors): 7,6 - 22,0 kW között, falra szerelve, 32A Ref. Tip.: Swarco evolt Wallbox smart WB2</t>
  </si>
  <si>
    <t>Kültér összesen</t>
  </si>
  <si>
    <t>Világítás</t>
  </si>
  <si>
    <t xml:space="preserve">A kiválasztott lámpatípusoktól eltérni kizárólag a Megrendelő írásos hozzájárulásával lehet. A lámpatestekhez a DALI vezérléshez szükséges előtéteket az árak tartalmazzák.
</t>
  </si>
  <si>
    <t xml:space="preserve">LK1 jelű lámpatest,
Zumtobel LED 10000-840 L2000 WB LDE WH
</t>
  </si>
  <si>
    <t xml:space="preserve">LK2 jelű lámpatest,
Zumtobel LED 16000-840 L2000 NB LDE WH
</t>
  </si>
  <si>
    <t xml:space="preserve">LK3 jelű lámpatest,
Zumtobel LED 16000-840 L2000 WB LDE WH
</t>
  </si>
  <si>
    <t xml:space="preserve">LK4 jelű lámpatest,
Zumtobel CRAFT M LED 17000-840 PM NB LDO WH
</t>
  </si>
  <si>
    <t xml:space="preserve">LK5 jelű lámpatest,
Zumtobel CRAFT M LED 13000-840 PM NB LDO WH
</t>
  </si>
  <si>
    <t xml:space="preserve">LK6 jelű lámpatest,
Zumtobel LEDFIT M 90W A/S CL1 840
</t>
  </si>
  <si>
    <t xml:space="preserve">LK8 jelű lámpatest,
Zumtobel CAELA QLS LED2300-840 OP WH WH APWH 
</t>
  </si>
  <si>
    <t xml:space="preserve">LK9 jelű lámpatest,
Zumtobel ECOOS ID LED4400-840 L1200 LDO 
</t>
  </si>
  <si>
    <t xml:space="preserve">LK14 jelű lámpatest,
Zumtobel MIREL-S LED12000-840 SD SC WHMM SR2
</t>
  </si>
  <si>
    <t xml:space="preserve">LK15 jelű lámpatest,
Zumtobel MIRL MINI EP LED1200-840 LDO
</t>
  </si>
  <si>
    <t xml:space="preserve">LK16 jelű lámpatest,
Zumtobel P-INF R150L LED1000-940 LDO WH WH
</t>
  </si>
  <si>
    <t xml:space="preserve">LK17 jelű lámpatest,
Zumtobel P-INF R200L LED1800-940 LDO WH WH  
</t>
  </si>
  <si>
    <t xml:space="preserve">LK19 jelű lámpatest,
LUCI-06417-42-30
</t>
  </si>
  <si>
    <t xml:space="preserve">LK20 jelű lámpatest,
Zumtobel ONIC-P L BS LED4100-840 AN WFL-S WH
</t>
  </si>
  <si>
    <t xml:space="preserve">LK21 jelű lámpatest,
Zumtobel SCUBA LED4400-840 PC LDO V2A
</t>
  </si>
  <si>
    <t xml:space="preserve">LK23 jelű lámpatest,
Zumtobel Avenue Wall 300 II / AVENUE W300 II LED 12L35 740 CL2
</t>
  </si>
  <si>
    <t xml:space="preserve">LK24 jelű lámpatest,
Zumtobel EyeKon LED / EYE BE LED1100-840 HF S ANT
</t>
  </si>
  <si>
    <t xml:space="preserve">LK25 jelű lámpatest,
Zumtobel Piazza II LED — PIAZZA II LED 1690-840 HF E3 ANT
</t>
  </si>
  <si>
    <t>Világítás összesen</t>
  </si>
  <si>
    <t>Biztonsági világítás és irányfény</t>
  </si>
  <si>
    <t>Zumtobel CPS-K Biztonsági világítás központ, 3200 végpont kezelésére, egyedi címzéssel, 8000Ah akkumulátorral, beüzemelve, kompletten</t>
  </si>
  <si>
    <t>Zumtobel CPS-U E60 Biztonsági világítás alközpont, egyedi címzéssel, beüzemelve, kompletten</t>
  </si>
  <si>
    <t>Lámpatestek</t>
  </si>
  <si>
    <t>E1 jelű irányfény lámpatest,
Zumtobel Crossign 160 P MSC ECP ERI WH (160 SP-1D)</t>
  </si>
  <si>
    <t>E2 jelű irányfény lámpatest,
Zumtobel Crossign C ED E1D SP-1D</t>
  </si>
  <si>
    <t>E3 jelű irányfény lámpatest,
Zumtobel Crossign MSC 160P L-R</t>
  </si>
  <si>
    <t>E4 jelű irányfény lámpatest,
Zumtobel Artsign C ED E1D SP-1D 42.180.547</t>
  </si>
  <si>
    <t>Irányfény lámpatest, túzcsap piktogrammal
Zumtobel Artsign C ED E1D SP-1D 42.180.547</t>
  </si>
  <si>
    <t>Dinamikus irányfény lámpatest</t>
  </si>
  <si>
    <t>P1 jelű biztonsági világítás lámpatest
RESCLITE PRO MSC ESC HP ECP WH IP65</t>
  </si>
  <si>
    <t xml:space="preserve">P2 jelű biztonsági világítás lámpatest
RESCLITE PRO MSC ANT HP ECP WH IP65 </t>
  </si>
  <si>
    <t xml:space="preserve">P3 jelű biztonsági világítás lámpatest
RESCLITE PRO MRCR MINI ANT ECP WH </t>
  </si>
  <si>
    <t>P4 jelű biztonsági világítás lámpatest
RESCLITE PRO MRCR MINI ESC ECP WH</t>
  </si>
  <si>
    <t>NHXH-J E90/FE180 0,6/1kV szigetelésű funkciótartó rézkábel, 3x1,5mm2</t>
  </si>
  <si>
    <t>NHXH-J E90/FE180 0,6/1kV szigetelésű funkciótartó rézkábel, 3x6mm2</t>
  </si>
  <si>
    <t>Tűzálló kábelbilincsek E90, 90 perces tűzállóságú tartószerkezetre szerelve, megfelelő minősítéssel</t>
  </si>
  <si>
    <t>Ellenőrző mérések a menekülési útvonalakon 4000 mérési ponttal, jegyzőkönyvezve</t>
  </si>
  <si>
    <t>Biztonsági világítás és irányfény összesen</t>
  </si>
  <si>
    <t>Az alább felsorolt szerelvénytípusok gyártmánya kizárólag Jung lehet.
Az árak a komplett szerelésre vonatkoznak, az apróanyagot tartalmazzák.</t>
  </si>
  <si>
    <t>Dugaszoló aljzat, süllyesztett, 1P+N+F, 16A, soroló kerettel, kompletten</t>
  </si>
  <si>
    <t>Dugaszoló aljzat, süllyesztett, 1P+N+F, 16A, UPS jogos (jelölt), soroló kerettel, kompletten</t>
  </si>
  <si>
    <t>CEE Dugaszoló aljzat, 1P+N+F, 16A</t>
  </si>
  <si>
    <t>Dugaszoló aljzat, süllyesztett, 1P+N+F, 16A, csapfedeles, IP44, soroló kerettel, kompletten</t>
  </si>
  <si>
    <t>Dugaszoló aljzat, rászerelt, 1P+N+F, 16A</t>
  </si>
  <si>
    <t>Dugaszoló aljzat, rászerelt, 1P+N+F, 16A, csapfedeles, IP44</t>
  </si>
  <si>
    <t>CEE Dugaszoló aljzat, 3P+N+F, 16A</t>
  </si>
  <si>
    <t>CEE Dugaszoló aljzat, 3P+N+F, 32A</t>
  </si>
  <si>
    <t>CEE Dugaszoló aljzat, 3P+N+F, 63A</t>
  </si>
  <si>
    <t>Készülék bekötése max. 3 érig, kábel-végkiképzéssel</t>
  </si>
  <si>
    <t>Készülék bekötése max. 5 érig, kábel-végkiképzéssel</t>
  </si>
  <si>
    <t>Zsalúzia mozgató motor bekötése max. 5 érig, kábel-végkiképzéssel, forgásirány ellenőrzéssel</t>
  </si>
  <si>
    <t>KKM0 terepi tiltókapcsoló, 1 fázisú berendezéshez</t>
  </si>
  <si>
    <t>KKM0 terepi tiltókapcsoló, 3 fázisú berendezéshez</t>
  </si>
  <si>
    <t>KKM0 kulcsos terepi tiltókapcsoló, pissoire-hoz</t>
  </si>
  <si>
    <t>Padlódoboz, kábelcsatorna elágazáshoz</t>
  </si>
  <si>
    <t>Padlódoboz, végpontokhoz, terv szerinti tartalommal</t>
  </si>
  <si>
    <t>Csatlakozó tábla, jelmagyarázat szerinti tartalommal, Mennekes vagy egyenértékű gyártmány</t>
  </si>
  <si>
    <t>Jelenlétérzékelő, mennyezetre szerelt</t>
  </si>
  <si>
    <t>Mozgásérzékelő, oldalfalra szerelt</t>
  </si>
  <si>
    <t>Egysarkú kapcsoló, süllyesztett, soroló kerettel, kompletten</t>
  </si>
  <si>
    <t>Egysarkú kapcsoló, rászerelt</t>
  </si>
  <si>
    <t>Egysarkú váltókapcsoló, süllyesztett, soroló kerettel, kompletten</t>
  </si>
  <si>
    <t>Egysarkú keresztváltó-kapcsoló, süllyesztett, soroló kerettel, kompletten</t>
  </si>
  <si>
    <t>Zsalúzia nyomógomb, fel-le irányú</t>
  </si>
  <si>
    <t>2 gombos KNX tasztatúra</t>
  </si>
  <si>
    <t>3 gombos KNX tasztatúra</t>
  </si>
  <si>
    <t>Mozgássérült WC vészhívó nyomógomb</t>
  </si>
  <si>
    <t>Mozgássérült WC vészhívó húzókapcsoló</t>
  </si>
  <si>
    <t>Mozgássérült WC vészjelző</t>
  </si>
  <si>
    <t>Mozgássérült WC nyugtázó nyomógomb</t>
  </si>
  <si>
    <t>Épületfelügyelet</t>
  </si>
  <si>
    <t>Épületfelügyeleti rendszer terv szerinti műszerezésének (érzékelők, mozgatómotorok) kiépítése</t>
  </si>
  <si>
    <t>Szerelvények összesen</t>
  </si>
  <si>
    <t>Egyéb tételek</t>
  </si>
  <si>
    <t>Emelőkosaras autó (14m-ig) bérlés</t>
  </si>
  <si>
    <t>Áttörések kialakítása vasbeton oldalfalban vagy födémben 400x200mm-ig</t>
  </si>
  <si>
    <t>Közepes és nagy áttörések tűzgátló lezárása kábeltálcás átvezetés esetén, tűzvédelmi bevonat felhordása beton-, porózusbeton-, tégla és gipszkarton falon min. 17,5 cm-es befalazási vastagságban, 6 mm vtg. kőzetgyapot elhelyezéssel, falátvezetés: 0,05 m2, Th=90 perc HILTI Tűzvédelmi bevonat CFS-CT (6kg) fehér</t>
  </si>
  <si>
    <t>Kábelátvezetések vízzáró tömítése</t>
  </si>
  <si>
    <t>Elektromos felfagyás elleni fűtés a tervben jelölt pozíciókban, SJXFJ kábellel, szereléssel kompletten.</t>
  </si>
  <si>
    <t>Elektromos útpálya fűtés a tervben jelölt pozíciókban,SJXFJ kábellel, 2000x5500mm méretben szereléssel, vezérlő automatikával kompletten.</t>
  </si>
  <si>
    <t>Elektromos vápa fűtés a tervben jelölt pozíciókban, SJXFJ kábellel, szereléssel, vezérlő automatikával kompletten.</t>
  </si>
  <si>
    <t>Csőkísérő fűtés DN80 és alatti gépészeti vezetékeknek, kb. 85m, Heimstedt gyártmányban, szereléssel, vezérlő automatikával kompletten.</t>
  </si>
  <si>
    <t>Egyéb tételek összesen</t>
  </si>
  <si>
    <t>Mérnöki tevékenység</t>
  </si>
  <si>
    <t>Megvalósulási tervek elkészítése</t>
  </si>
  <si>
    <t>Kábelszigetelés mérési jegyzőkönyv</t>
  </si>
  <si>
    <t>Érintésvédelmi mérési jegyzőkönyv</t>
  </si>
  <si>
    <t>Mérnöki tevékenység összesen</t>
  </si>
  <si>
    <t>Mindösszesen</t>
  </si>
  <si>
    <t xml:space="preserve">Villámhárító felfogórács vezető szerelése, előre elkészített tartószerkezetre, sodronyból, kör- vagy laposacélból, lapos tetőn, betongúlára szerelve, 60 mm2-ig OBO horganyzott köracél, 10 mm, RD10, </t>
  </si>
  <si>
    <t xml:space="preserve">Villámhárító levezető szerelése, előre elkészített tartószerkezetre, az épület vasbeton oszlopán kialakított fixponthoz szerelve, sodronyból, kör- vagy laposacélból, épületszerkezeten kívül, tartóra szerelve, 60 mm2-ig OBO horganyzott köracél, 10 mm, RD10, </t>
  </si>
  <si>
    <t xml:space="preserve">Villám- és érintésvédelmi hálózat tartozékainak szerelése, felfogórúd szívócsúccsal OBO 1 m-es acélrúd, 16 mm, köracél csatlakozóval, 101/F-2000, </t>
  </si>
  <si>
    <t xml:space="preserve">Villám- és érintésvédelmi hálózat tartozékainak szerelése, felfogórúd szívócsúccsal OBO 3 m-es acélrúd, 16 mm, köracél csatlakozóval, 101/F-2000, </t>
  </si>
  <si>
    <t xml:space="preserve">Villám- és érintésvédelmi hálózat tartozékainak szerelése, felfogórúd szívócsúccsal OBO 5 m-es(3,5m+1,5m) acélrúd, 20 mm, köracél csatlakozóval, 101/F-2000, </t>
  </si>
  <si>
    <t xml:space="preserve">Villám- és érintésvédelmi hálózat tartozékainak szerelése, felfogórúd szívócsúccsal OBO 6 m-es(3,5m+2m+0,5m)) acélrúd, 20 mm, köracél csatlakozóval, 101/F-2000, </t>
  </si>
  <si>
    <t xml:space="preserve">Villám- és érintésvédelmi hálózat tartozékainak szerelése, mérési hely kialakítása (vizsgáló összekötő) OBO vizsgáló összekötő, 4 csavaros, 8/10-es köracélhoz, </t>
  </si>
  <si>
    <t xml:space="preserve">Villámvédelmi hálózat tartószerkezeteinek szerelése, betongúlába beépített bilinccsel OBO vezetéktartó lapostetőre, 10 mm körvezetőhöz, 700 mm kiemeléssel, </t>
  </si>
  <si>
    <t>Villám és érintésvédelmi mérés és jegyzőkönyv készítése</t>
  </si>
  <si>
    <t>Villámvédelem összesen</t>
  </si>
  <si>
    <t>Potenciálkiegyenlítés összesen</t>
  </si>
  <si>
    <t>Hő- és füstelvezető rendszer</t>
  </si>
  <si>
    <t>Eszközök</t>
  </si>
  <si>
    <t>Orsós motor bekötés</t>
  </si>
  <si>
    <t xml:space="preserve">Fali vezérlő/nyomógomb </t>
  </si>
  <si>
    <t>Központ felhelyezés</t>
  </si>
  <si>
    <t>Összekötés a tűzjelző központtal</t>
  </si>
  <si>
    <t>Üzembe helyezés, tesztüzem</t>
  </si>
  <si>
    <t>Szél- és esőérzékelő telepítés</t>
  </si>
  <si>
    <t>Szerelési anyagok</t>
  </si>
  <si>
    <t>JG-H/ST/H E90 2x2x0,8 mm2</t>
  </si>
  <si>
    <t>E90 kötődoboz</t>
  </si>
  <si>
    <t>Egyéb szerelési apróanyagok</t>
  </si>
  <si>
    <t>Hő- és füstelvezető rendszer összesen</t>
  </si>
  <si>
    <t>Vésznyitó nyomógomb elhelyezése oldalfalon, bekötéssel</t>
  </si>
  <si>
    <t>Elektromos zár (24V) elhelyezése, bekötése tápegységgel, kompletten</t>
  </si>
  <si>
    <t>Beléptető rendszer összesen</t>
  </si>
  <si>
    <t xml:space="preserve">Riasztó kábel, 4x0,22mm </t>
  </si>
  <si>
    <t xml:space="preserve">Riasztó kábel, 6x0,22mm </t>
  </si>
  <si>
    <t xml:space="preserve">JY(St)Y BUS kábel, 2x2x0,8mm </t>
  </si>
  <si>
    <t>EXTOX-UNI i-12 gázérzékelő központ</t>
  </si>
  <si>
    <t>fényjelző és hangjelző VERMA424</t>
  </si>
  <si>
    <t>gázveszély érzékelő fej, ETD S1/M</t>
  </si>
  <si>
    <t>JE-H(St)H 2x2x0,8mm² E30</t>
  </si>
  <si>
    <t>JE-H(St)H 4x2x0,8mm² E30</t>
  </si>
  <si>
    <t>J-Y(ST)Y 2x2x0,8 jelkábel</t>
  </si>
  <si>
    <t>J-Y(ST)Y 4x2x0,8 jelkábel</t>
  </si>
  <si>
    <t>Gázveszélyjelző rendszer beüzemelése, tesztelése, jegyzőkönyv készítése</t>
  </si>
  <si>
    <t>Gázérzékelő rendszer összesen</t>
  </si>
  <si>
    <t>Hangosítási rendszer</t>
  </si>
  <si>
    <t>Hangosítási központ és aktív eszközök, erősítők (4kW összteljesítményben) elhelyezése előre kialakított rack szekrényben</t>
  </si>
  <si>
    <t>Mennyezetbe építhető hangsugárzó elhelyezéssel, bekötéssel, kompletten</t>
  </si>
  <si>
    <t>Nyomókamrás hangsugárzó elhelyezéssel, bekötéssel, kompletten</t>
  </si>
  <si>
    <t>Tölcséres hangsugárzó elhelyezéssel, bekötéssel, kompletten</t>
  </si>
  <si>
    <t>Zónavezérlős asztali mikrofon elhelyezéssel, bekötéssel, kompletten</t>
  </si>
  <si>
    <t xml:space="preserve">Strukturált adatátviteli kábel elhelyezése tömör rézvezetővel, védőcsőbe húzva, kábeltálcára vagy kábelcsatornába fektetve, falikábel, 1000 MHz frekvenciatartomány Cat.7A F/FTP LAN falkábel Cat7A S/FTP LSZH, </t>
  </si>
  <si>
    <t>2x2,5mm² KL-LY225S Kábel</t>
  </si>
  <si>
    <t>Hangosítási rendszer beüzemelése, tesztelése, jegyzőkönyv készítése</t>
  </si>
  <si>
    <t>Hangosítási rendszer összesen</t>
  </si>
  <si>
    <t>Kaputelefon rendszer</t>
  </si>
  <si>
    <t>Videó kaputelefon kültéri egység beépített kártyaolvasóval, elhelyezés falra vagy kapura szerelve vagy süllyesztve, vésési munkák nélkül, huzalozással, bekötéssel, üzempróbával</t>
  </si>
  <si>
    <t>Videó kaputelefon beltéri egység elhelyezése falba süllyesztve, vésési munkák nélkül, huzalozással, bekötéssel, üzempróbával</t>
  </si>
  <si>
    <t>Kaputelefon rendszer összesen</t>
  </si>
  <si>
    <t>Strukturált hálózat (IT) rendszer</t>
  </si>
  <si>
    <t>Strukturált adatátviteli kábel elhelyezése optikai vezetővel, védőcsőbe húzva, kábeltálcára vagy kábelcsatornába fektetve.
Multimódusú, 50/125um, 8 szálas, kültéri, UV álló, kivitelben, nemfémes rágcsálóvédelemmel</t>
  </si>
  <si>
    <t>Diagnosztikai vizsgálat végpontokra számolva,vizsgálat műszerrel, vizsgálat eredményéről jegyzőkönyv készítése, rézkábel esetén</t>
  </si>
  <si>
    <t>Strukturált hálózat (IT) rendszer összesen</t>
  </si>
  <si>
    <t>Kamera (CCTV) rendszer</t>
  </si>
  <si>
    <t>Video megfigyelő rendszerek, kamerák felszerelése meglévő kiállásra,  kábelezés nélkül, üzempróbával,AXIS P1447-LE 5MP IR bel/kültéri  IP kamera</t>
  </si>
  <si>
    <t>Video megfigyelő rendszerek, kamerák felszerelése meglévő kiállásra,  kábelezés nélkül, üzempróbával,Axis P1448-LE 4K Ultra HD IP bel/kültéri kamera</t>
  </si>
  <si>
    <t>Video megfigyelő rendszerek, kamerák felszerelése meglévő kiállásra,  kábelezés nélkül, üzempróbával,Axis P3225-LVE HDTV 1080p bel/kültéri dome kamera</t>
  </si>
  <si>
    <t>Video megfigyelő rendszerek, kamerák felszerelése meglévő kiállásra,  kábelezés nélkül, üzempróbával,AXI P3227-LVE 5MP bel/kültéri dome kamera</t>
  </si>
  <si>
    <t xml:space="preserve">Video megfigyelő rendszerek, kamerák felszerelése meglévő kiállásra,  kábelezés nélkül, üzempróbával,Axis P3228-LV 4K beltéri dome kamera
</t>
  </si>
  <si>
    <t xml:space="preserve"> Video megfigyelő rendszerek, kamerák felszerelése meglévő kiállásra,  kábelezés nélkül, üzempróbával,Axis Q1700-LE 2MP rendszámfelismerő kamera</t>
  </si>
  <si>
    <t>Videó szerverek (recording)</t>
  </si>
  <si>
    <t>Secureye Xprotect Recorder 16-bay barbone; 3U Chassis, redundant PS, Intel Xeon Silver 4110 processor, RAID (0,1,5,6,10,50,60), 16GB RAM, 2x 240GB SSD w. pre-installed  Windows 10 Professional 64-bit op. system and Milestone Xprotect VMS excluding software licenses;</t>
  </si>
  <si>
    <t>Secureye Xprotect Recorder 4*8TB SATA HDD (Szerverenként 128 TB)</t>
  </si>
  <si>
    <t>Videó szerverek (Managment)</t>
  </si>
  <si>
    <t>Secureye Xprotect Recorder 8-bay barbone; 2U Chassis, redundant PS, Intel Xeon Silver 4110 processor, RAID (0,1,5,6,10,50,60), 16GB RAM, 2x 240GB SSD w. pre-installed  Windows 10 Professional 64-bit op. system and Milestone Xprotect VMS excluding software licenses;</t>
  </si>
  <si>
    <t>Secureye Xprotect Recorder 4*600GB 10000RPM SAS HDD kit with converter drive tray incl. Installation and configuration</t>
  </si>
  <si>
    <t>Microsoft SQL Server Standard 2017 ENG 64bi</t>
  </si>
  <si>
    <t>Szoftver licencek</t>
  </si>
  <si>
    <t>XProtect Professional+ Base License</t>
  </si>
  <si>
    <t>XProtect Professional+ Device License</t>
  </si>
  <si>
    <t>Two years Care Plus for XProtect Express+ Device License</t>
  </si>
  <si>
    <t>Kliens gépek és monitorok</t>
  </si>
  <si>
    <t>Secureye 4 Monitoros Prémium Rack Kliens GPU gyorsítással; Chenbro 4U rack ház;SeaSonic 600W tápegység;ASUS PRIME Z270-K s1151 Z270 DDR4 ATX alaplap;Intel Core i7-7700 4.20GHz processzor és hűtő;2xKingston 8GB DDR4 2133Mhz HyperX Fury memória;Intel S4500 240GB SSD;Windows 10 Professional ENG operációs rendszer;Nvidia GTX1050Ti 4GB videókártya;Logitec vezeték nélküli billentyűzet és egér;SeaSonic 600W tápegység</t>
  </si>
  <si>
    <t>SMT-3233 (Kliens pontonként 3 monitor )
• Support up to 1,920 x 1,080 resolution
• Contrast ratio 1,200 : 1
• Fast response time 8ms
• Video input : HDMI, DVI, VGA, BNC
• Panel life 30,000hours</t>
  </si>
  <si>
    <t>Kamera (CCTV) rendszer összesen</t>
  </si>
  <si>
    <t>Intelligens tűzjelző rendszerek kiépítése  előre elkészített tartószerkezetre, kiépített kábelezésre, tűzjelző központok, bővíthető kivitelben, hurkos központ, kompletten szerelve megfelelő számú és típusu modulokkal,  szükséges tartozékokkal, tápegységgel, akkumulátorral, acéllemez szekrénnyel.
Esser IQ8Control M Tűzjelző központ</t>
  </si>
  <si>
    <t>Intelligens tűzjelző rendszerek kiépítése  előre elkészített tartószerkezetre, kiépített kábelezésre, tűzjelző központok, bővíthető kivitelben, hurkos központ, kompletten szerelve megfelelő számú és típusu modulokkal,  szükséges tartozékokkal, tápegységgel, akkumulátorral, acéllemez szekrénnyel.
Esser IQ8Control C Tűzjelző központ</t>
  </si>
  <si>
    <t>Grafikus kijelző 
FlexES Control FX10</t>
  </si>
  <si>
    <t>Tűzoltó tabló</t>
  </si>
  <si>
    <t>Bejáratok, nyílászárók védelme, kulcsszéf rendszerbe illesztése, bekötése, falba építve, riasztó bekötésével ASSA ABLOY - AB-410462 - Abloy kulcsszéf porvédő takarólemezzel és elektronikus mikrokapcsolóval, falba süllyesztett kivitel, 40mm átmérő, tartozékok: AB-4761010 rőgzítő csavarok, opciók: AB-5153 cilinder</t>
  </si>
  <si>
    <t>Intelligens tűzjelző rendszerek kiépítése  előre elkészített tartószerkezetre, kiépített kábelezésre, perifériális eszközök, Külső tápegység,  2 akkumulátorral, 24V DC/ 230V/24Ah (max. 45 Ah), átalakítóval, tartozékokkal, acéllemez házzal.
DCU 2403 Külső tápegység</t>
  </si>
  <si>
    <t>Tűzálló tűzjelző kábel elhelyezése előre elkészített tartószerkezetre, 2x4 erű rézvezetővel, szigetelési ellenállás méréssel, a szerelvényekhez csatlakozó vezetékvégek bekötése nélkül, 
JB H(St)H 4x2x0,8 Cu tűzálló kábel
4x2x0,8  tűzálló tűzjelző kábel (500m) (Fibrain)</t>
  </si>
  <si>
    <t xml:space="preserve">Tűzjelző kábel elhelyezése merev vagy sodrott erű árnyékolt vagy árnyékolatlan piros PVC köpenyű, 2-4 erű rézvezetővel, JB Y(St)Y 2x0,8 Cu tűzjelző kábel(100m) </t>
  </si>
  <si>
    <t>Intelligens tűzjelző rendszerek kiépítése előre elkészített tartószerkezetre, kiépített kábelezésre, a rendszer üzembe helyezése, tesztelése</t>
  </si>
  <si>
    <t>Intelligens tűzjelző rendszerek kiépítése előre elkészített tartószerkezetre, kiépített kábelezésre, Tervdokumentáció készítése</t>
  </si>
  <si>
    <t>Intelligens tűzjelző rendszerek kiépítése előre elkészített tartószerkezetre, kiépített kábelezésre, Engedélyeztetési eljárás</t>
  </si>
  <si>
    <t>Tűzjelző rendszer beüzemelése, tesztelése, jegyzőkönyv készítése</t>
  </si>
  <si>
    <t>Intelligens tűzjelző rendszerek kiépítése  előre elkészített tartószerkezetre, kiépített kábelezésre, intelligens eszközök elhelyezése, kézi jelzésadók, 
804900 ESSER IQ8 hagyományos kézi jeladó elektronikus modul</t>
  </si>
  <si>
    <t xml:space="preserve">Intelligens tűzjelző rendszerek kiépítése  előre elkészített tartószerkezetre, kiépített kábelezésre, intelligens eszközök elhelyezése, indító nyomógomb </t>
  </si>
  <si>
    <t>Intelligens tűzjelző rendszerek kiépítése  előre elkészített tartószerkezetre, kiépített kábelezésre, intelligens eszközök elhelyezése, kézi jelzésadókhoz tartozó ház 
704900 ESSER IQ8 Kézi jelzésadó ház</t>
  </si>
  <si>
    <t>Intelligens tűzjelző rendszerek kiépítése  előre elkészített tartószerkezetre, kiépített kábelezésre, perifériális eszközök, érzékelő aljzat 
805590 ESSER IQ8 Érzékelő aljzat</t>
  </si>
  <si>
    <t>Intelligens tűzjelző rendszerek kiépítése  előre elkészített tartószerkezetre, kiépített kábelezésre, perifériális eszközök, tűzérzékelők, optikai füstérzékelő 
802371 ESSER IQ8 optikai füstérzékelő</t>
  </si>
  <si>
    <t>Intelligens tűzjelző rendszerek kiépítése  előre elkészített tartószerkezetre, kiépített kábelezésre, perifériális eszközök, univerzális másodkijelző
781814 ESSER másodkijelző</t>
  </si>
  <si>
    <t xml:space="preserve">Intelligens tűzjelző rendszerek kiépítése  előre elkészített tartószerkezetre, kiépített kábelezésre, perifériális eszközök, tűzérzékelők, aspirációs kiértékelő egység  2 mintavételező cső csatlakozási lehetőséggel
Basic unit TITANUS TOP SENS® EB </t>
  </si>
  <si>
    <t>Intelligens tűzjelző rendszerek kiépítése  előre elkészített tartószerkezetre, kiépített kábelezésre, perifériális eszközök, be/kimeneti modul, két relé kimenet 4 bemenet potenciálmentes érintkezők felügyeletére, 
808623 ESSER 4/2 vezérlő koppler izolátorral</t>
  </si>
  <si>
    <t>Modulhoz tartozó fehér színű ház 
788650 ESSER Műanyag ház esserbus modulhoz falon kívüli fehér</t>
  </si>
  <si>
    <t>Intelligens tűzjelző rendszerek kiépítése  előre elkészített tartószerkezetre, kiépített kábelezésre, perifériális eszközök, optikai és hangjelző eszközök 
CWSS-RR-S3 hang-fényjelző tűzjelző rendszerekhez</t>
  </si>
  <si>
    <t>Intelligens tűzjelző rendszerek kiépítése  előre elkészített tartószerkezetre, kiépített kábelezésre, perifériális eszközök, optikai és hangjelző eszközök 
PS-128F/24V kültéri hang-fényjelző tűzjelző rendszerekhez</t>
  </si>
  <si>
    <t xml:space="preserve">Intelligens tűzjelző rendszerek kiépítése  előre elkészített tartószerkezetre, kiépített kábelezésre, perifériális eszközök, optikai és hangjelző eszközök, mennyezetre szerelt, címezhető, izolátoros fehér hang jelző: 
aljzat + ESSER IQ8Alarm/So Hangjelző fehér </t>
  </si>
  <si>
    <t xml:space="preserve">Intelligens tűzjelző rendszerek kiépítése  előre elkészített tartószerkezetre, kiépített kábelezésre, perifériális eszközök, izolátor modul, System Sensor 
M200XE M200-SMB dobozzal </t>
  </si>
  <si>
    <t>26</t>
  </si>
  <si>
    <t>Intelligens tűzjelző rendszerek kiépítése  előre elkészített tartószerkezetre, aspirációs mintavételező ABS cső.</t>
  </si>
  <si>
    <t>27</t>
  </si>
  <si>
    <t>RWA motor</t>
  </si>
  <si>
    <t>Tűzjelző rendszer összesen</t>
  </si>
  <si>
    <t>ÉPÜLETAUTOMATIKA MUNKÁK</t>
  </si>
  <si>
    <t>DDC komponensek</t>
  </si>
  <si>
    <t>Kapcsolószekrények</t>
  </si>
  <si>
    <t>Terepi eszközök</t>
  </si>
  <si>
    <t>Káblek és vezetékek</t>
  </si>
  <si>
    <t>Kábeltartó szerkezetek</t>
  </si>
  <si>
    <t>Elektromos szerelések</t>
  </si>
  <si>
    <t>Érintésvédelem, földelés</t>
  </si>
  <si>
    <t>Szoftver és vizualizáció</t>
  </si>
  <si>
    <t>Kiegészítő tételek</t>
  </si>
  <si>
    <t>DDC állomás vezérlő (CPU) 
Adatpont kezelés:
- min 1000 adatpont kezelése
- moduláris felépítés
- bővíthetőség
- IEC 61131 kompatibilis programozás
Interfészek:
- 1x 100Base-TX Ethernet
- 1x RS-485 ModBUS RTU
- 1x RS-485 BACnet MS/TP
- 1x M-BUS 
Támogatott Ethernet protokol:
- BACnet IP
- ModBUS TCP/IP
- SMTP (E-Mail)
- HTTP (webserver)
Elfogadott DDC gyártók:
Priva, Johnson-Controls, Saia Burgess, Honeywell, Siemens</t>
  </si>
  <si>
    <t>Digitális bemenet, DDC IO pont kialakítása, modulátis IO modullal</t>
  </si>
  <si>
    <t>Digitális kimenet, DDC IO pont kialakítása, modulátis IO modullal</t>
  </si>
  <si>
    <t>Analóg bemenet, DDC IO pont kialakítása, modulátis IO modullal</t>
  </si>
  <si>
    <t>Analóg kimenet, DDC IO pont kialakítása, modulátis IO modullal</t>
  </si>
  <si>
    <t>Szoftveres adatpont kezelés, ModBUS RTU, BACnet MSTP</t>
  </si>
  <si>
    <t>KNX IP router, TCP/IP tunneling mód és multicast kapcsolat</t>
  </si>
  <si>
    <t>KNX vonalcsatoló, Backbone hálózat kialakítása</t>
  </si>
  <si>
    <t>KNX tápegység, Backbone hálózat kialakítása</t>
  </si>
  <si>
    <t>„L-Box“ beágyazott számítógép telepítése előre elkészített RACK szekrényvbe, az eszköz a helyi BACnet-IP hálózat összekötését szolgálja a Lidl közpönti GLT szerverével. Szükséges interfész 1000Base-T min 1Gbit ethernet, M-BUS interfész. Szükséges protokol LIDL „L-XML-RPC“</t>
  </si>
  <si>
    <t>Fémlemez kapcsolózekrény mező, min IP31 védettségben fém szerelőlapos kivitelben, 800x2100x600mm</t>
  </si>
  <si>
    <t>Erősáramú sínezés kialakítása, fémlemez szerelőlapon a szükséges védelmekkel és leágazásokkal 100A névleges áramerősségre</t>
  </si>
  <si>
    <t>Erősáramú sínezés kialakítása, fémlemez szerelőlapon a szükséges védelmekkel és leágazásokkal 160A névleges áramerősségre</t>
  </si>
  <si>
    <t>Erősáramú sínezés kialakítása, fémlemez szerelőlapon a szükséges védelmekkel és leágazásokkal 250A névleges áramerősségre</t>
  </si>
  <si>
    <t>Főkapcsoló és betáplálás kialakítása 100A névleges áramerősségre</t>
  </si>
  <si>
    <t>Főkapcsoló és betáplálás kialakítása 160A névleges áramerősségre</t>
  </si>
  <si>
    <t>Főkapcsoló és betáplálás kialakítása 250A névleges áramerősségre</t>
  </si>
  <si>
    <t>Egyfázisú leágazás és vezérlés kialakítása  AC motor részére 1kW</t>
  </si>
  <si>
    <t>Háromfázisú leágazás és vezérlés kialakítása  AC motor részére 1,1kW</t>
  </si>
  <si>
    <t>Háromfázisú leágazás és vezérlés kialakítása  AC motor részére 2,5kW</t>
  </si>
  <si>
    <t>Háromfázisú leágazás kialakítása EC motor részére 2,5kW</t>
  </si>
  <si>
    <t>Háromfázisú leágazás kialakítása EC motor részére 5kW</t>
  </si>
  <si>
    <t>Háromfázisú leágazás kialakítása EC motor részére 7,5kW</t>
  </si>
  <si>
    <t>Háromfázisú leágazás kialakítása EC motor részére 10kW</t>
  </si>
  <si>
    <t>Háromfázisú leágazás kialakítása EC motor részére 15kW</t>
  </si>
  <si>
    <t>Leágazás és vezérlés kialakítása, légmennyiség szabályzó részére</t>
  </si>
  <si>
    <t>Leágazás és vezérlés kialakítása, termosztát részére</t>
  </si>
  <si>
    <t>Leágazás és vezérlés kialakítása, hőmérsékletérzékelő részére</t>
  </si>
  <si>
    <t>Leágazás és vezérlés kialakítása, nyomásérzékelő részére</t>
  </si>
  <si>
    <t>Vezérlés kialakítása tűzeseti vezérlésre, tűzjelző központtól kapott jelzésre</t>
  </si>
  <si>
    <t>Leágazás és vezérlés kialakítása, tűzcsappantyú részére</t>
  </si>
  <si>
    <t>Leágazás és vezérlés kialakítása, CO2 érzékelő részére</t>
  </si>
  <si>
    <t>Leágazás és vezérlés kialakítása, 2 járatú szabályzószelep részére</t>
  </si>
  <si>
    <t>Leágazás és vezérlés kialakítása, 3 járatú szabályzószelep részére</t>
  </si>
  <si>
    <t>8port 100Base-TX ipari switch, kalapsínre szerelhető kivitelben, 24VDC tápellátással</t>
  </si>
  <si>
    <t>1x RJ45 Cat6a csatlakozó aljzat, kalapsínre szerelhető kivitelben</t>
  </si>
  <si>
    <t>Cat7 1,5m patchkábel</t>
  </si>
  <si>
    <t>Kapcsolószekrények készre szerelése, beüzemelése</t>
  </si>
  <si>
    <t>Kapcsolószekrények helyzsínre szállítása</t>
  </si>
  <si>
    <t>Helyiség hőmérsékletérzékelő, falra szerelt kivitelben, 0-10V távadóval, -50 .. +50 °C</t>
  </si>
  <si>
    <t>Helyiség páratartalom érzékelő, falra szerelt kivitelben, 0-10V távadóval, 30..100%</t>
  </si>
  <si>
    <t>Helyiség CO2 és légminőség érzékelő, falra szerelt kivitelben, 0-10V távadóval, 0..2000ppm</t>
  </si>
  <si>
    <t>Hőmérsékletérzékelő vizes közegbe, merülőhüvellyel, 0-10V távadóval, 0..100°C</t>
  </si>
  <si>
    <t>Hőmérsékletérzékelő, légcsatornába, 0-10V távadóval, 0..100°C</t>
  </si>
  <si>
    <t>Fagytermosztát, légkezelő kalorifer védelemhez,min 1 váltóérintkezővel, 0..5°C</t>
  </si>
  <si>
    <t>Nyomáskülönbség kapcsoló, légkezelőgépbe, szűrőfelügyelethet, mint 1 váltóérintkezővel, 0..1000Pa</t>
  </si>
  <si>
    <t>Nyomáskülönbség távadó, légkezelőgépbe nyomásszabályzáshoz, 0-10V távadóval, 0..1000Pa</t>
  </si>
  <si>
    <t>motoros zsalu, 3pont szabályzással a szükséges nyomatékkal</t>
  </si>
  <si>
    <t>2 járatú szabályzószelep, a szükséges Kvs értékkel</t>
  </si>
  <si>
    <t>3 járatú szabályzószelep, a szükséges Kvs értékkel</t>
  </si>
  <si>
    <t xml:space="preserve">Szervízkapcsoló, 3P/16A főérintkezővel , 1NC+1NO segédérintkezővel </t>
  </si>
  <si>
    <t xml:space="preserve">Szervízkapcsoló, 3P/32A főérintkezővel , 1NC+1NO segédérintkezővel </t>
  </si>
  <si>
    <t xml:space="preserve">Szervízkapcsoló, 3P/63A főérintkezővel , 1NC+1NO segédérintkezővel </t>
  </si>
  <si>
    <t xml:space="preserve">Padlóba fektetett fűtőszőnyeg, 100W/m2 </t>
  </si>
  <si>
    <t>Padlótermosztát, fűtőszőnyeg vezérléshez</t>
  </si>
  <si>
    <t>J-Y(St)Y vezérlőkábel 2x2x0,8</t>
  </si>
  <si>
    <t>J-Y(St)Y vezérlőkábel 4x2x0,8</t>
  </si>
  <si>
    <t>LiYCY buszkábel 4x2x0,75</t>
  </si>
  <si>
    <t>Cat7 UTP adatkábal</t>
  </si>
  <si>
    <t>Erősáramú, olajálló kábel, Ölflex 3 x 1,5 mm˛</t>
  </si>
  <si>
    <t>Erősáramú, olajálló kábel, Ölflex 4 x 1,5 mm˛</t>
  </si>
  <si>
    <t>Erősáramú, olajálló kábel, Ölflex 7 x 1,5 mm˛</t>
  </si>
  <si>
    <t>Erősáramú, olajálló kábel, Ölflex 4 x 2,5 mm˛</t>
  </si>
  <si>
    <t>Erősáramú, olajálló kábel, Ölflex 5 x 2,5 mm˛</t>
  </si>
  <si>
    <t>Erősáramú, olajálló kábel, Ölflex CY 3 x 1,5 mm˛</t>
  </si>
  <si>
    <t>Erősáramú, olajálló kábel, Ölflex CY 4 x 1,5 mm˛</t>
  </si>
  <si>
    <t>Erősáramú, olajálló kábel, Ölflex CY 5 x 1,5 mm˛</t>
  </si>
  <si>
    <t>Erősáramú, olajálló kábel, Ölflex CY 7 x 1,5 mm˛</t>
  </si>
  <si>
    <t>Erősáramú, olajálló kábel, Ölflex CY 5 x 2,5 mm˛</t>
  </si>
  <si>
    <t>Erősáramú, olajálló kábel, Ölflex CY 7 x 2,5 mm˛</t>
  </si>
  <si>
    <t>Erősáramú, olajálló kábel, Ölflex CY 4 x 4 mm˛</t>
  </si>
  <si>
    <t>Erősáramú, olajálló kábel, Ölflex CY 4 x 6 mm˛</t>
  </si>
  <si>
    <t>Erősáramú, olajálló kábel, Ölflex CY 4 x 10 mm˛</t>
  </si>
  <si>
    <t>Erősáramú, olajálló kábel, Ölflex CY 4 x 16 mm˛</t>
  </si>
  <si>
    <t>Erősáramú, olajálló kábel, Ölflex CY 4 x 25 mm˛</t>
  </si>
  <si>
    <t>Erősáramú, olajálló kábel, Ölflex CY 4 x 35 mm˛</t>
  </si>
  <si>
    <t>Erősáramú, olajálló kábel, Ölflex CY 4 x 50 mm˛</t>
  </si>
  <si>
    <t>Erősáramú, olajálló kábel, Ölflex CY 4 x 70 mm˛</t>
  </si>
  <si>
    <t>Erősáramú, olajálló kábel, Ölflex CY 4 x 95 mm˛</t>
  </si>
  <si>
    <t>Műanyag kötődoboz 80x80x40</t>
  </si>
  <si>
    <t>Műanyag kötődoboz 150x100x40</t>
  </si>
  <si>
    <t>Merevfalú műanyag védőcső a szükséges idomokkal és tartószerkezettel, Mü-II 21mm</t>
  </si>
  <si>
    <t>Merevfalú műanyag védőcső a szükséges idomokkal és tartószerkezettel, Mü-II 25mm</t>
  </si>
  <si>
    <t>Merevfalú műanyag védőcső a szükséges idomokkal és tartószerkezettel, Mü-II 32mm</t>
  </si>
  <si>
    <t>Merevfalú műanyag védőcső a szükséges idomokkal és tartószerkezettel, Mü-II 40mm</t>
  </si>
  <si>
    <t>Merevfalú műanyag védőcső a szükséges idomokkal és tartószerkezettel, Mü-II 50mm</t>
  </si>
  <si>
    <t>Merevfalú műanyag védőcső a szükséges idomokkal és tartószerkezettel, Mü-II 63mm</t>
  </si>
  <si>
    <t>Horganyzott acéllemez kábeltálca a szükséges idomokkal , fedőlemezzel és tartószerkezettel, 100x60mm</t>
  </si>
  <si>
    <t>Horganyzott acéllemez kábeltálca a szükséges idomokkal , fedőlemezzel és tartószerkezettel, 200x60mm</t>
  </si>
  <si>
    <t>Horganyzott acéllemez kábeltálca a szükséges idomokkal , fedőlemezzel és tartószerkezettel, 300x60mm</t>
  </si>
  <si>
    <t>Horganyzott acéllemez kábeltálca a szükséges idomokkal , fedőlemezzel és tartószerkezettel, 400x60mm</t>
  </si>
  <si>
    <t>Távadó bekötése</t>
  </si>
  <si>
    <t>Térfogatáram szabályzó bekötése</t>
  </si>
  <si>
    <t>Motoros zsalu bekötése</t>
  </si>
  <si>
    <t>Tűzcsappantyú bekötése</t>
  </si>
  <si>
    <t>Erősáramú motorbekötés 1 fázis 1kW</t>
  </si>
  <si>
    <t>Erősáramú motorbekötés 3 fázis 1kW</t>
  </si>
  <si>
    <t>Erősáramú motorbekötés 3 fázis 2,5kW</t>
  </si>
  <si>
    <t>Erősáramú motorbekötés 3 fázis 5kW</t>
  </si>
  <si>
    <t>Erősáramú motorbekötés 3 fázis 7,5kW</t>
  </si>
  <si>
    <t>Erősáramú motorbekötés 3 fázis 10kW</t>
  </si>
  <si>
    <t>Erősáramú motorbekötés 3 fázis 15kW</t>
  </si>
  <si>
    <t>Kapcsolószekrények bekötése, a szükséges kötöző és rögzítő elemekkel</t>
  </si>
  <si>
    <t>Védővezeték Mkh 1x6mm2</t>
  </si>
  <si>
    <t>Védővezeték Mkh 1x16mm2</t>
  </si>
  <si>
    <t>Földelősín 16 csatlakozó ponttal</t>
  </si>
  <si>
    <t>Fém csővezeték bekötése DN50 kersztmetszetig</t>
  </si>
  <si>
    <t>Fém csővezeték bekötése DN50 kersztmetszet felett</t>
  </si>
  <si>
    <t>Légcsatorna bekötése</t>
  </si>
  <si>
    <t>Fémtartály bekötése</t>
  </si>
  <si>
    <t>Géptartó bekötése</t>
  </si>
  <si>
    <t>Érintésvédelmi mérés</t>
  </si>
  <si>
    <t>mérőpont</t>
  </si>
  <si>
    <t>Érintésvédelmi mérés és jegyzőkönyv elkészítése</t>
  </si>
  <si>
    <t>DDC szoftver elkészítése, adatpontok alapján, MCC1 állomás részére</t>
  </si>
  <si>
    <t>DDC szoftver elkészítése, adatpontok alapján, MCC2 állomás részére</t>
  </si>
  <si>
    <t>DDC szoftver elkészítése, adatpontok alapján, MCC3 állomás részére</t>
  </si>
  <si>
    <t>DDC szoftver elkészítése, adatpontok alapján, MCC4 állomás részére</t>
  </si>
  <si>
    <t>DDC szoftver elkészítése, adatpontok alapján, MCC5 állomás részére</t>
  </si>
  <si>
    <t>DDC szoftver elkészítése, adatpontok alapján, MCC6 állomás részére</t>
  </si>
  <si>
    <t>Szoftverlicensz, adatpontok alapján</t>
  </si>
  <si>
    <t>Vizualizációs felület elkészítése 20 adatponttal</t>
  </si>
  <si>
    <t>Vizualizációs felület elkészítése 40 adatponttal</t>
  </si>
  <si>
    <t>Vizualizációs felület elkészítése 60 adatponttal</t>
  </si>
  <si>
    <t>Vizualizációs felület elkészítése 80 adatponttal</t>
  </si>
  <si>
    <t>Vizualizációs felület elkészítése 100 adatponttal</t>
  </si>
  <si>
    <t>Vizualizációs felület elkészítése egy adatpontra</t>
  </si>
  <si>
    <t>Funkcióteszt és beüzemelés adatpontonként</t>
  </si>
  <si>
    <t>Szoftver beüzemelés</t>
  </si>
  <si>
    <t>Programozó, szoftver specialista</t>
  </si>
  <si>
    <t>óra</t>
  </si>
  <si>
    <t>Opcionális, tájékoztató ár</t>
  </si>
  <si>
    <t>Technikus, hardver specialista</t>
  </si>
  <si>
    <t>Műszerész</t>
  </si>
  <si>
    <t>Megvalósulási terv elkészítése</t>
  </si>
  <si>
    <t>Beüzemelés és próbaüzem</t>
  </si>
  <si>
    <t>Telepítési ész szállítási költségek</t>
  </si>
  <si>
    <t>Kordináció és projektvezetés</t>
  </si>
  <si>
    <t>BAU GESAMT</t>
  </si>
  <si>
    <t>ÉPÍTÉSI MUNKÁK ÖSSZESEN</t>
  </si>
  <si>
    <t>GÉPÉSZETI MUNKÁK ÖSSZESEN</t>
  </si>
  <si>
    <t>HAUSTECHNIK GESAMT</t>
  </si>
  <si>
    <t xml:space="preserve">  27.1</t>
  </si>
  <si>
    <t xml:space="preserve">  27.2</t>
  </si>
  <si>
    <t xml:space="preserve">  27.3</t>
  </si>
  <si>
    <t xml:space="preserve">  27.4</t>
  </si>
  <si>
    <t xml:space="preserve">  27.5</t>
  </si>
  <si>
    <t xml:space="preserve">  27.6</t>
  </si>
  <si>
    <t xml:space="preserve">  27.7</t>
  </si>
  <si>
    <t>Potecniálkiegyenlítés</t>
  </si>
  <si>
    <t>Épületautomatika</t>
  </si>
  <si>
    <t>Gyengeáram</t>
  </si>
  <si>
    <t>ELEKTORMOS MUNKÁK ÖSSZESEN</t>
  </si>
  <si>
    <t>ELEKTRIK GESAMT</t>
  </si>
  <si>
    <t>Betörésjelző rendszer</t>
  </si>
  <si>
    <t>Betörésjelző rendszer összesen</t>
  </si>
  <si>
    <t xml:space="preserve">Gyengeáramú rendszerek </t>
  </si>
  <si>
    <t xml:space="preserve">ÁRTÜKÖR / PREISPIEGEL </t>
  </si>
  <si>
    <t xml:space="preserve">AJÁNLATADÓ / BIETER: </t>
  </si>
  <si>
    <t>CÉGNÉV/FIRMA:</t>
  </si>
  <si>
    <t>Fliesen</t>
  </si>
  <si>
    <t xml:space="preserve">Víz-csatornaszerelés </t>
  </si>
  <si>
    <t>Konténerrakodó</t>
  </si>
  <si>
    <t xml:space="preserve">EGYÉB </t>
  </si>
  <si>
    <t>SONSTIGES</t>
  </si>
  <si>
    <t>INSGESAMT</t>
  </si>
  <si>
    <t>Mindösszesen:</t>
  </si>
  <si>
    <t>€ (netto)</t>
  </si>
  <si>
    <t>HUF  (netto)</t>
  </si>
  <si>
    <t>A költségvetés készítésekor a műszaki leírást, a terveken szereplő adatokat és a műszaki mellékleteket is figyelembe kell venni! Ajánlattevőnek a költségvetési kiírást a műszaki leírással és a tervekkel összevetve, műszakilag és mennyiségileg ellenőriznie kell</t>
  </si>
  <si>
    <t>Esetleges tartami és értelmi eltérés estetén a tételt le kell egyeztetni. Esetleges kiegészítő tételeket a 28_Egyéb részben kell szerepeltetni.</t>
  </si>
  <si>
    <t>A tételek árazásakor az egységárnak tartalmaznia kell minden fő- és segédanyagot, azok szállítási és anyagigazgatási költségét; előkészítő és részmunkát, ill.</t>
  </si>
  <si>
    <t>Megjegyzések</t>
  </si>
  <si>
    <t xml:space="preserve">   </t>
  </si>
  <si>
    <t>A megadott egységárakba az alábbi járulékos  költségeket is bele kell érteni minden esetben.</t>
  </si>
  <si>
    <t>Egyéb:</t>
  </si>
  <si>
    <t>Pförtner Haus</t>
  </si>
  <si>
    <t>Sprinklergebäude</t>
  </si>
  <si>
    <t>Lüftung</t>
  </si>
  <si>
    <t>Kühlung</t>
  </si>
  <si>
    <t>Heizung</t>
  </si>
  <si>
    <t>Gasversorgung</t>
  </si>
  <si>
    <t>Wasser-und Kanalisation</t>
  </si>
  <si>
    <t>Sprinklersystem</t>
  </si>
  <si>
    <t>MSR</t>
  </si>
  <si>
    <t>Brandmeldesystem</t>
  </si>
  <si>
    <t>Swachstrom</t>
  </si>
  <si>
    <t>RWA</t>
  </si>
  <si>
    <t>Potentialausgleich</t>
  </si>
  <si>
    <t>Blitzschutz</t>
  </si>
  <si>
    <t>Startstrom</t>
  </si>
  <si>
    <t>Tankstelle</t>
  </si>
  <si>
    <t xml:space="preserve">Tankstelle Elektrik </t>
  </si>
  <si>
    <t>Tankstelle Fundament</t>
  </si>
  <si>
    <t>Tankstelle Technologie</t>
  </si>
  <si>
    <t>Töltőállomás technológia</t>
  </si>
  <si>
    <t>Töltöállomás technológia</t>
  </si>
  <si>
    <t>Strassenbau</t>
  </si>
  <si>
    <t>Innentüren, Innenfenster</t>
  </si>
  <si>
    <t>Außentüren, Außenfenster</t>
  </si>
  <si>
    <t>Glasswand, Pfosten-Riegel Konstruktion</t>
  </si>
  <si>
    <t>Sektionaltor</t>
  </si>
  <si>
    <t>Türen, Toren, Fenster</t>
  </si>
  <si>
    <t>Schreinerarbeiten</t>
  </si>
  <si>
    <t>Schlosserarbeiten und Sonstiges</t>
  </si>
  <si>
    <t>Aufzug</t>
  </si>
  <si>
    <t>Gartenbau</t>
  </si>
  <si>
    <t>Außenanlage - Kanalisation</t>
  </si>
  <si>
    <t>Außenanlage</t>
  </si>
  <si>
    <t>Außenanlage - Wasser, Gas</t>
  </si>
  <si>
    <t>Außenanlage - Regenwasser</t>
  </si>
  <si>
    <t>Löschwasser</t>
  </si>
  <si>
    <t>Haustechnik</t>
  </si>
  <si>
    <t>Gaslöscher</t>
  </si>
  <si>
    <t xml:space="preserve">Enterieur </t>
  </si>
  <si>
    <t>Schalung- und Gerüstbau</t>
  </si>
  <si>
    <t xml:space="preserve">Ortbeton </t>
  </si>
  <si>
    <t>Fertigteiélelemente</t>
  </si>
  <si>
    <t>Mauerarbeiten</t>
  </si>
  <si>
    <t>Putzarbeiten</t>
  </si>
  <si>
    <t>Spenglerarbeiten</t>
  </si>
  <si>
    <t>Abdichtung</t>
  </si>
  <si>
    <t>Dachgarten</t>
  </si>
  <si>
    <t>Kert-és parképítési munka - tetőkert</t>
  </si>
  <si>
    <t>Pflasterarbeiten</t>
  </si>
  <si>
    <t>Tapezier /  Malerarbeiten</t>
  </si>
  <si>
    <r>
      <t xml:space="preserve">Felvonulási konténer(ek) telepítése és elszállítása, </t>
    </r>
    <r>
      <rPr>
        <b/>
        <sz val="10"/>
        <rFont val="Arial Narrow"/>
        <family val="2"/>
        <charset val="238"/>
      </rPr>
      <t>Tárgyalókonténer</t>
    </r>
    <r>
      <rPr>
        <sz val="10"/>
        <rFont val="Arial Narrow"/>
        <family val="2"/>
        <charset val="238"/>
      </rPr>
      <t xml:space="preserve">, 2x 20'-as méretben (dupla konténer),  fűtéssel, hűtéssel, elektromos és gépészeti bekötésekkel , komplett berendezéssel (asztal szék, tároló konténer) zárható kivitelben - kizárólag LIDL által használt konténer; a LIDL konténereknek egymás mellett, egymásból nyílóan kell kialakításra kerülni, LIDL számára 10 parkoló helyet közvetlenül a konténerek mellett, előtt kell kizárólagosan fenntartani. </t>
    </r>
  </si>
  <si>
    <r>
      <t xml:space="preserve">Felvonulási konténer(ek) telepítése és elszállítása, </t>
    </r>
    <r>
      <rPr>
        <b/>
        <sz val="10"/>
        <rFont val="Arial Narrow"/>
        <family val="2"/>
        <charset val="238"/>
      </rPr>
      <t>Konyha konténer</t>
    </r>
    <r>
      <rPr>
        <sz val="10"/>
        <rFont val="Arial Narrow"/>
        <family val="2"/>
        <charset val="238"/>
      </rPr>
      <t>(ek), 20'-as méretben,  fűtéssel, hűtéssel, komplett berendezéssel (asztalok, székek,hűtő, kávéfőző) zárható kivitelben - kizárólag LIDL által használt kontén; a LIDL konténereknek egymás mellett, egymásból nyílóan kell kialakításra kerülni, LIDL számára 10 parkoló helyet közvetlenül a konténerek mellett, előtt kell kizárólagosan fenntartani. er konténerek heti takarítása szükséges</t>
    </r>
  </si>
  <si>
    <r>
      <t xml:space="preserve">Felvonulási konténer(ek) telepítése és elszállítása, </t>
    </r>
    <r>
      <rPr>
        <b/>
        <sz val="10"/>
        <rFont val="Arial Narrow"/>
        <family val="2"/>
        <charset val="238"/>
      </rPr>
      <t>Szaniterkonténer</t>
    </r>
    <r>
      <rPr>
        <sz val="10"/>
        <rFont val="Arial Narrow"/>
        <family val="2"/>
        <charset val="238"/>
      </rPr>
      <t>(ek), 20'-as méretben,  fűtéssel, hűtéssel,elektromos és gépészeti bekötésekkel komplett berendezéssel (asztalok, székek,  1 ffi Wc, 1 női wc) zárható kivitelben - kizárólag LIDL által használt kontén; a LIDL konténereknek egymás mellett, egymásból nyílóan kell kialakításra kerülni, LIDL számára 10 parkoló helyet közvetlenül a konténerek mellett, előtt kell kizárólagosan fenntartani. er konténerek heti takarítása szükséges</t>
    </r>
  </si>
  <si>
    <r>
      <t xml:space="preserve">Felvonulási konténer(ek) telepítése és elszállítása, </t>
    </r>
    <r>
      <rPr>
        <b/>
        <sz val="10"/>
        <rFont val="Arial Narrow"/>
        <family val="2"/>
        <charset val="238"/>
      </rPr>
      <t>Irodakonténer</t>
    </r>
    <r>
      <rPr>
        <sz val="10"/>
        <rFont val="Arial Narrow"/>
        <family val="2"/>
        <charset val="238"/>
      </rPr>
      <t xml:space="preserve">(ek), 2*20'-as méretben, fűtéssel, hűtéssel, elektromos és gépészeti bekötésekkel , komplett berendezéssel (asztalok, székek, tároló konténer) zárható kivitelben - kizárólag LIDL által használt konténer; a LIDL konténereknek egymás mellett, egymásból nyílóan kell kialakításra kerülni, LIDL számára 10 parkoló helyet közvetlenül a konténerek mellett, előtt kell kizárólagosan fenntartani. </t>
    </r>
  </si>
  <si>
    <r>
      <t xml:space="preserve">Az előregyártott szerkezetek szerelése tartalmazza a kötési csomópontok kialakítását, pl. fűző csavarral, hegesztéssel vagy dornis kapcsolattal (PVC csőbe
helyezett betonacél tüske kiinjektálva), a csomóponti kibetonozások külön tételben szerepelnek.
A szerkezetek ára tartalmazza a gyártmánytervezés költségét. </t>
    </r>
    <r>
      <rPr>
        <b/>
        <sz val="10"/>
        <rFont val="Arial Narrow"/>
        <family val="2"/>
        <charset val="238"/>
      </rPr>
      <t>Minden pillérnél, oszlopnál az alsó 2m-en 50/50/2 szögacél sarokvédelmet kell előregyártás során beépíteni; Gerendáknál, tetőtartóknál BBS szerinti hegesztő lemez beépítése szükséges gyártás során.</t>
    </r>
  </si>
  <si>
    <t xml:space="preserve">Megjegyzés: Opcionáls tételként kérnénk megadni a telekhatártól a porta épület elejéig a térkökves út helyett aszfaltos út megadását, javasolt út rétegrend megadásával. </t>
  </si>
  <si>
    <r>
      <t>587 nm</t>
    </r>
    <r>
      <rPr>
        <vertAlign val="superscript"/>
        <sz val="11"/>
        <color theme="1"/>
        <rFont val="Arial Narrow"/>
        <family val="2"/>
        <charset val="238"/>
      </rPr>
      <t>2</t>
    </r>
    <r>
      <rPr>
        <sz val="11"/>
        <color theme="1"/>
        <rFont val="Arial Narrow"/>
        <family val="2"/>
        <charset val="238"/>
      </rPr>
      <t>-es konténerrakodó betonburkolatának és acél síneinek statikai méretezése, majd ez alapján történő megépítése a szükséges méretekkel és anyagminőségekkel. A méretezéshez szükséges kiindulási adatok a HU_LOG4_AA_PAR_5_al_cg_La77 Kontainer-Verladeplatz - Konténerrakodó_03_B megnevzásű tervlapon találhatók</t>
    </r>
  </si>
  <si>
    <t>Beléptető rendszer központi egységének elhelyezése, áramellátása (rack szekrények)</t>
  </si>
  <si>
    <t>Kártyaolvasó előkészítés oldalfalon</t>
  </si>
  <si>
    <t>Megjegyzés: Fővállalkozói feladat a külön leírás szerinti kábelezési munka</t>
  </si>
  <si>
    <t xml:space="preserve">Irodai foglaljtságjelző előkészítés oldalfalra rögzítve, </t>
  </si>
  <si>
    <t>Rack szekrény bekábelezése</t>
  </si>
  <si>
    <t>felvo</t>
  </si>
  <si>
    <t>Építési terület lőszermentesítése, amennyiben szükséges.</t>
  </si>
  <si>
    <t xml:space="preserve">Elkészült ipari padló illetve álmennyezeti panelek megvédése teljes felületen, 1 rtg. min. 10 mm vastag OSB burkolattal és 1 rtg. 0,2 mm vtg. PE fólia terítéssel </t>
  </si>
  <si>
    <t xml:space="preserve">Ellensúlyos, elektromos sorompó (útlezáró), nyílásméret: 7,0 m, alapozással együtt, és beléptető rendszer kiépítése az alábbiak szerint: Személybe-és kiléptető rendszer kialakítása a sorompó mellett külön konténerrel; Kártyás beléptető rendszer kialakítása a sorompónál.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</si>
</sst>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Ft&quot;"/>
    <numFmt numFmtId="165" formatCode="0.0"/>
    <numFmt numFmtId="166" formatCode="#,##0.00\ [$€-80C]"/>
  </numFmts>
  <fonts count="72" x14ac:knownFonts="1">
    <font>
      <sz val="10"/>
      <name val="Arial CE"/>
      <charset val="238"/>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0"/>
      <name val="Arial Narrow"/>
      <family val="2"/>
      <charset val="238"/>
    </font>
    <font>
      <b/>
      <u/>
      <sz val="9"/>
      <name val="Arial Narrow"/>
      <family val="2"/>
      <charset val="238"/>
    </font>
    <font>
      <sz val="9"/>
      <name val="Arial Narrow"/>
      <family val="2"/>
      <charset val="238"/>
    </font>
    <font>
      <sz val="10"/>
      <name val="Arial Narrow"/>
      <family val="2"/>
      <charset val="238"/>
    </font>
    <font>
      <i/>
      <sz val="10"/>
      <name val="Arial Narrow"/>
      <family val="2"/>
      <charset val="238"/>
    </font>
    <font>
      <sz val="10"/>
      <color indexed="10"/>
      <name val="Arial Narrow"/>
      <family val="2"/>
      <charset val="238"/>
    </font>
    <font>
      <sz val="16"/>
      <color indexed="8"/>
      <name val="Arial Narrow"/>
      <family val="2"/>
      <charset val="238"/>
    </font>
    <font>
      <sz val="10"/>
      <color indexed="8"/>
      <name val="Arial Narrow"/>
      <family val="2"/>
      <charset val="238"/>
    </font>
    <font>
      <sz val="12"/>
      <color indexed="8"/>
      <name val="Arial Narrow"/>
      <family val="2"/>
      <charset val="238"/>
    </font>
    <font>
      <sz val="14"/>
      <name val="Arial Narrow"/>
      <family val="2"/>
      <charset val="238"/>
    </font>
    <font>
      <sz val="12"/>
      <name val="Arial Narrow"/>
      <family val="2"/>
      <charset val="238"/>
    </font>
    <font>
      <b/>
      <sz val="10"/>
      <color indexed="8"/>
      <name val="Arial Narrow"/>
      <family val="2"/>
      <charset val="238"/>
    </font>
    <font>
      <u/>
      <sz val="10"/>
      <name val="Arial Narrow"/>
      <family val="2"/>
      <charset val="238"/>
    </font>
    <font>
      <sz val="14"/>
      <color indexed="8"/>
      <name val="Arial Narrow"/>
      <family val="2"/>
      <charset val="238"/>
    </font>
    <font>
      <sz val="10"/>
      <name val="Arial Narrow"/>
      <family val="2"/>
      <charset val="238"/>
    </font>
    <font>
      <b/>
      <sz val="10"/>
      <name val="Arial Narrow"/>
      <family val="2"/>
      <charset val="238"/>
    </font>
    <font>
      <b/>
      <sz val="10"/>
      <name val="Arial"/>
      <family val="2"/>
      <charset val="238"/>
    </font>
    <font>
      <sz val="10"/>
      <name val="Arial"/>
      <family val="2"/>
      <charset val="238"/>
    </font>
    <font>
      <i/>
      <u/>
      <sz val="10"/>
      <name val="Arial Narrow"/>
      <family val="2"/>
      <charset val="238"/>
    </font>
    <font>
      <sz val="10"/>
      <name val="Arial"/>
      <family val="2"/>
      <charset val="238"/>
    </font>
    <font>
      <b/>
      <u/>
      <sz val="10"/>
      <name val="Arial Narrow"/>
      <family val="2"/>
      <charset val="238"/>
    </font>
    <font>
      <b/>
      <sz val="16"/>
      <name val="Arial Narrow"/>
      <family val="2"/>
      <charset val="238"/>
    </font>
    <font>
      <sz val="11"/>
      <color theme="1"/>
      <name val="Calibri"/>
      <family val="2"/>
      <scheme val="minor"/>
    </font>
    <font>
      <b/>
      <sz val="10"/>
      <color theme="1"/>
      <name val="Times New Roman CE"/>
    </font>
    <font>
      <sz val="10"/>
      <color theme="1"/>
      <name val="Times New Roman CE"/>
    </font>
    <font>
      <sz val="10"/>
      <name val="Times New Roman CE"/>
    </font>
    <font>
      <vertAlign val="superscript"/>
      <sz val="10"/>
      <color theme="1"/>
      <name val="Times New Roman CE"/>
      <charset val="238"/>
    </font>
    <font>
      <sz val="10"/>
      <name val="Helv"/>
    </font>
    <font>
      <sz val="10"/>
      <name val="Times New Roman"/>
      <family val="1"/>
      <charset val="238"/>
    </font>
    <font>
      <b/>
      <sz val="10"/>
      <color theme="1"/>
      <name val="Times New Roman"/>
      <family val="1"/>
      <charset val="238"/>
    </font>
    <font>
      <sz val="10"/>
      <name val="Times New Roman CE"/>
      <charset val="238"/>
    </font>
    <font>
      <b/>
      <u/>
      <sz val="10"/>
      <color theme="1"/>
      <name val="Times New Roman CE"/>
    </font>
    <font>
      <vertAlign val="superscript"/>
      <sz val="10"/>
      <name val="Times New Roman CE"/>
      <charset val="238"/>
    </font>
    <font>
      <sz val="10"/>
      <color theme="1"/>
      <name val="Times New Roman"/>
      <family val="1"/>
      <charset val="238"/>
    </font>
    <font>
      <sz val="10"/>
      <color indexed="8"/>
      <name val="Times New Roman"/>
      <family val="1"/>
      <charset val="238"/>
    </font>
    <font>
      <b/>
      <sz val="10"/>
      <name val="Times New Roman"/>
      <family val="1"/>
      <charset val="238"/>
    </font>
    <font>
      <sz val="12"/>
      <name val="Times New Roman"/>
      <family val="1"/>
      <charset val="238"/>
    </font>
    <font>
      <vertAlign val="superscript"/>
      <sz val="10"/>
      <color theme="1"/>
      <name val="Times New Roman"/>
      <family val="1"/>
      <charset val="238"/>
    </font>
    <font>
      <sz val="10"/>
      <color indexed="8"/>
      <name val="Arial"/>
      <family val="2"/>
      <charset val="238"/>
    </font>
    <font>
      <sz val="11"/>
      <name val="Arial CE"/>
      <charset val="238"/>
    </font>
    <font>
      <b/>
      <sz val="11"/>
      <name val="Arial"/>
      <family val="2"/>
      <charset val="238"/>
    </font>
    <font>
      <b/>
      <u/>
      <sz val="10"/>
      <name val="Arial CE"/>
      <charset val="238"/>
    </font>
    <font>
      <sz val="10"/>
      <color rgb="FF000000"/>
      <name val="Times New Roman"/>
      <family val="1"/>
      <charset val="238"/>
    </font>
    <font>
      <b/>
      <u/>
      <sz val="10"/>
      <color theme="1"/>
      <name val="Times New Roman"/>
      <family val="1"/>
      <charset val="238"/>
    </font>
    <font>
      <sz val="10"/>
      <name val="MS Sans Serif"/>
      <family val="2"/>
      <charset val="238"/>
    </font>
    <font>
      <sz val="10"/>
      <color rgb="FFFF0000"/>
      <name val="Arial Narrow"/>
      <family val="2"/>
      <charset val="238"/>
    </font>
    <font>
      <sz val="10"/>
      <name val="Calibri"/>
      <family val="2"/>
      <charset val="238"/>
    </font>
    <font>
      <sz val="10"/>
      <color rgb="FF000000"/>
      <name val="Arial Narrow"/>
      <family val="2"/>
      <charset val="238"/>
    </font>
    <font>
      <b/>
      <sz val="10"/>
      <color theme="1"/>
      <name val="Arial Narrow"/>
      <family val="2"/>
      <charset val="238"/>
    </font>
    <font>
      <b/>
      <u/>
      <sz val="10"/>
      <color theme="1"/>
      <name val="Arial Narrow"/>
      <family val="2"/>
      <charset val="238"/>
    </font>
    <font>
      <sz val="10"/>
      <color theme="1"/>
      <name val="Arial Narrow"/>
      <family val="2"/>
      <charset val="238"/>
    </font>
    <font>
      <vertAlign val="superscript"/>
      <sz val="10"/>
      <name val="Arial Narrow"/>
      <family val="2"/>
      <charset val="238"/>
    </font>
    <font>
      <vertAlign val="superscript"/>
      <sz val="10"/>
      <color theme="1"/>
      <name val="Arial Narrow"/>
      <family val="2"/>
      <charset val="238"/>
    </font>
    <font>
      <b/>
      <sz val="10"/>
      <color rgb="FFFF0000"/>
      <name val="Arial Narrow"/>
      <family val="2"/>
      <charset val="238"/>
    </font>
    <font>
      <b/>
      <sz val="10"/>
      <color rgb="FFFFFF00"/>
      <name val="Arial Narrow"/>
      <family val="2"/>
      <charset val="238"/>
    </font>
    <font>
      <sz val="10"/>
      <color rgb="FFFFFF00"/>
      <name val="Arial Narrow"/>
      <family val="2"/>
      <charset val="238"/>
    </font>
    <font>
      <sz val="11"/>
      <color theme="1"/>
      <name val="Arial Narrow"/>
      <family val="2"/>
      <charset val="238"/>
    </font>
    <font>
      <sz val="8"/>
      <name val="Arial Narrow"/>
      <family val="2"/>
      <charset val="238"/>
    </font>
    <font>
      <b/>
      <i/>
      <sz val="10"/>
      <name val="Arial Narrow"/>
      <family val="2"/>
      <charset val="238"/>
    </font>
    <font>
      <b/>
      <sz val="11"/>
      <name val="Arial Narrow"/>
      <family val="2"/>
      <charset val="238"/>
    </font>
    <font>
      <b/>
      <sz val="16"/>
      <color indexed="8"/>
      <name val="Arial Narrow"/>
      <family val="2"/>
      <charset val="238"/>
    </font>
    <font>
      <b/>
      <sz val="14"/>
      <color indexed="8"/>
      <name val="Arial Narrow"/>
      <family val="2"/>
      <charset val="238"/>
    </font>
    <font>
      <sz val="10"/>
      <color theme="1"/>
      <name val="Arial CE"/>
      <charset val="238"/>
    </font>
    <font>
      <b/>
      <sz val="11"/>
      <color theme="1"/>
      <name val="Arial Narrow"/>
      <family val="2"/>
      <charset val="238"/>
    </font>
    <font>
      <vertAlign val="superscript"/>
      <sz val="11"/>
      <color theme="1"/>
      <name val="Arial Narrow"/>
      <family val="2"/>
      <charset val="238"/>
    </font>
  </fonts>
  <fills count="6">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s>
  <borders count="15">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9">
    <xf numFmtId="0" fontId="0" fillId="0" borderId="0"/>
    <xf numFmtId="0" fontId="6" fillId="0" borderId="0"/>
    <xf numFmtId="0" fontId="5" fillId="0" borderId="0"/>
    <xf numFmtId="0" fontId="5" fillId="0" borderId="0"/>
    <xf numFmtId="0" fontId="4" fillId="0" borderId="0"/>
    <xf numFmtId="0" fontId="4" fillId="0" borderId="0"/>
    <xf numFmtId="0" fontId="3" fillId="0" borderId="0"/>
    <xf numFmtId="0" fontId="3" fillId="0" borderId="0"/>
    <xf numFmtId="0" fontId="3" fillId="0" borderId="0"/>
    <xf numFmtId="0" fontId="26" fillId="0" borderId="0"/>
    <xf numFmtId="0" fontId="3" fillId="0" borderId="0"/>
    <xf numFmtId="0" fontId="2" fillId="0" borderId="0"/>
    <xf numFmtId="0" fontId="29" fillId="0" borderId="0"/>
    <xf numFmtId="0" fontId="34" fillId="0" borderId="0"/>
    <xf numFmtId="0" fontId="24" fillId="0" borderId="0"/>
    <xf numFmtId="0" fontId="34" fillId="0" borderId="0"/>
    <xf numFmtId="0" fontId="24" fillId="0" borderId="0"/>
    <xf numFmtId="0" fontId="51" fillId="0" borderId="0"/>
    <xf numFmtId="0" fontId="1" fillId="0" borderId="0"/>
  </cellStyleXfs>
  <cellXfs count="539">
    <xf numFmtId="0" fontId="0" fillId="0" borderId="0" xfId="0"/>
    <xf numFmtId="3" fontId="10" fillId="0" borderId="0" xfId="0" applyNumberFormat="1" applyFont="1" applyAlignment="1">
      <alignment vertical="top"/>
    </xf>
    <xf numFmtId="0" fontId="10" fillId="0" borderId="0" xfId="0" applyNumberFormat="1" applyFont="1" applyAlignment="1">
      <alignment vertical="top"/>
    </xf>
    <xf numFmtId="0" fontId="10" fillId="0" borderId="0" xfId="0" applyFont="1" applyAlignment="1">
      <alignment vertical="top"/>
    </xf>
    <xf numFmtId="0" fontId="10" fillId="0" borderId="0" xfId="0" applyNumberFormat="1" applyFont="1" applyFill="1" applyAlignment="1">
      <alignment vertical="top"/>
    </xf>
    <xf numFmtId="3" fontId="7" fillId="0" borderId="0" xfId="0" applyNumberFormat="1" applyFont="1" applyAlignment="1">
      <alignment vertical="top"/>
    </xf>
    <xf numFmtId="0" fontId="10" fillId="0" borderId="0" xfId="0" applyNumberFormat="1" applyFont="1" applyAlignment="1">
      <alignment horizontal="left" vertical="top"/>
    </xf>
    <xf numFmtId="0" fontId="7" fillId="0" borderId="1" xfId="0" applyNumberFormat="1" applyFont="1" applyFill="1" applyBorder="1" applyAlignment="1">
      <alignment horizontal="left" vertical="top"/>
    </xf>
    <xf numFmtId="0" fontId="7" fillId="0" borderId="1" xfId="0" applyNumberFormat="1" applyFont="1" applyFill="1" applyBorder="1" applyAlignment="1">
      <alignment horizontal="center" vertical="top" wrapText="1"/>
    </xf>
    <xf numFmtId="3" fontId="7" fillId="0" borderId="1" xfId="0" applyNumberFormat="1" applyFont="1" applyFill="1" applyBorder="1" applyAlignment="1">
      <alignment horizontal="center" vertical="top" wrapText="1"/>
    </xf>
    <xf numFmtId="0" fontId="10" fillId="0" borderId="0" xfId="0" applyFont="1" applyAlignment="1"/>
    <xf numFmtId="3" fontId="10" fillId="0" borderId="1" xfId="0" applyNumberFormat="1" applyFont="1" applyBorder="1" applyAlignment="1">
      <alignment vertical="top"/>
    </xf>
    <xf numFmtId="0" fontId="10" fillId="0" borderId="0" xfId="0" applyNumberFormat="1" applyFont="1" applyAlignment="1">
      <alignment vertical="top" wrapText="1"/>
    </xf>
    <xf numFmtId="0" fontId="10" fillId="0" borderId="0" xfId="0" applyNumberFormat="1" applyFont="1" applyAlignment="1"/>
    <xf numFmtId="0" fontId="10" fillId="0" borderId="0" xfId="0" applyNumberFormat="1" applyFont="1" applyAlignment="1">
      <alignment horizontal="left"/>
    </xf>
    <xf numFmtId="0" fontId="10" fillId="0" borderId="1" xfId="0" applyNumberFormat="1" applyFont="1" applyBorder="1" applyAlignment="1"/>
    <xf numFmtId="0" fontId="10" fillId="0" borderId="0" xfId="0" applyNumberFormat="1" applyFont="1" applyBorder="1" applyAlignment="1"/>
    <xf numFmtId="0" fontId="7" fillId="0" borderId="0" xfId="0" applyNumberFormat="1" applyFont="1" applyAlignment="1"/>
    <xf numFmtId="0" fontId="10" fillId="0" borderId="0" xfId="0" applyNumberFormat="1" applyFont="1" applyFill="1" applyBorder="1" applyAlignment="1">
      <alignment vertical="top"/>
    </xf>
    <xf numFmtId="0" fontId="10" fillId="0" borderId="0" xfId="0" applyFont="1" applyFill="1" applyBorder="1" applyAlignment="1">
      <alignment vertical="top"/>
    </xf>
    <xf numFmtId="3" fontId="10" fillId="0" borderId="0" xfId="0" applyNumberFormat="1" applyFont="1" applyAlignment="1"/>
    <xf numFmtId="3" fontId="10" fillId="0" borderId="1" xfId="0" applyNumberFormat="1" applyFont="1" applyBorder="1" applyAlignment="1"/>
    <xf numFmtId="3" fontId="7" fillId="0" borderId="0" xfId="0" applyNumberFormat="1" applyFont="1" applyAlignment="1"/>
    <xf numFmtId="0" fontId="10" fillId="0" borderId="1" xfId="0" applyNumberFormat="1" applyFont="1" applyBorder="1" applyAlignment="1">
      <alignment vertical="top"/>
    </xf>
    <xf numFmtId="0" fontId="10" fillId="0" borderId="1" xfId="0" applyNumberFormat="1" applyFont="1" applyBorder="1" applyAlignment="1">
      <alignment vertical="top" wrapText="1"/>
    </xf>
    <xf numFmtId="0" fontId="7" fillId="0" borderId="0" xfId="0" applyNumberFormat="1" applyFont="1" applyAlignment="1">
      <alignment vertical="top" wrapText="1"/>
    </xf>
    <xf numFmtId="3" fontId="7" fillId="0" borderId="0" xfId="0" applyNumberFormat="1" applyFont="1" applyBorder="1" applyAlignment="1">
      <alignment horizontal="center"/>
    </xf>
    <xf numFmtId="0" fontId="10" fillId="0" borderId="0" xfId="0" applyNumberFormat="1" applyFont="1" applyFill="1" applyAlignment="1">
      <alignment vertical="top" wrapText="1"/>
    </xf>
    <xf numFmtId="0" fontId="10" fillId="0" borderId="0" xfId="0" applyFont="1"/>
    <xf numFmtId="3" fontId="10" fillId="0" borderId="0" xfId="0" applyNumberFormat="1" applyFont="1" applyAlignment="1">
      <alignment horizontal="right"/>
    </xf>
    <xf numFmtId="3" fontId="10" fillId="0" borderId="1" xfId="0" applyNumberFormat="1" applyFont="1" applyBorder="1" applyAlignment="1">
      <alignment horizontal="center"/>
    </xf>
    <xf numFmtId="0" fontId="14" fillId="0" borderId="0" xfId="0" applyNumberFormat="1" applyFont="1" applyAlignment="1">
      <alignment horizontal="left"/>
    </xf>
    <xf numFmtId="0" fontId="14" fillId="0" borderId="0" xfId="0" applyNumberFormat="1" applyFont="1" applyAlignment="1">
      <alignment horizontal="right"/>
    </xf>
    <xf numFmtId="164" fontId="10" fillId="0" borderId="0" xfId="0" applyNumberFormat="1" applyFont="1"/>
    <xf numFmtId="0" fontId="10" fillId="0" borderId="0" xfId="0" applyNumberFormat="1" applyFont="1"/>
    <xf numFmtId="0" fontId="8" fillId="0" borderId="0" xfId="0" applyNumberFormat="1" applyFont="1"/>
    <xf numFmtId="0" fontId="9" fillId="0" borderId="0" xfId="0" applyNumberFormat="1" applyFont="1"/>
    <xf numFmtId="0" fontId="7" fillId="0" borderId="0" xfId="0" applyNumberFormat="1" applyFont="1" applyBorder="1" applyAlignment="1"/>
    <xf numFmtId="0" fontId="7" fillId="0" borderId="0" xfId="0" applyNumberFormat="1" applyFont="1" applyBorder="1" applyAlignment="1">
      <alignment vertical="top"/>
    </xf>
    <xf numFmtId="0" fontId="10" fillId="0" borderId="0" xfId="0" applyNumberFormat="1" applyFont="1" applyBorder="1" applyAlignment="1">
      <alignment vertical="top"/>
    </xf>
    <xf numFmtId="0" fontId="21" fillId="0" borderId="0" xfId="0" applyNumberFormat="1" applyFont="1" applyAlignment="1"/>
    <xf numFmtId="0" fontId="21" fillId="0" borderId="0" xfId="0" applyFont="1" applyAlignment="1"/>
    <xf numFmtId="0" fontId="21" fillId="0" borderId="0" xfId="0" applyNumberFormat="1" applyFont="1" applyAlignment="1">
      <alignment horizontal="left"/>
    </xf>
    <xf numFmtId="0" fontId="10" fillId="0" borderId="0" xfId="0" applyNumberFormat="1" applyFont="1" applyFill="1" applyAlignment="1"/>
    <xf numFmtId="0" fontId="22" fillId="0" borderId="1" xfId="0" applyNumberFormat="1" applyFont="1" applyFill="1" applyBorder="1" applyAlignment="1">
      <alignment horizontal="left" vertical="top" wrapText="1"/>
    </xf>
    <xf numFmtId="0" fontId="7" fillId="0" borderId="1" xfId="0" applyNumberFormat="1" applyFont="1" applyFill="1" applyBorder="1" applyAlignment="1">
      <alignment vertical="top" wrapText="1"/>
    </xf>
    <xf numFmtId="0" fontId="10" fillId="0" borderId="0" xfId="0" applyNumberFormat="1" applyFont="1" applyAlignment="1">
      <alignment horizontal="left" vertical="top" wrapText="1"/>
    </xf>
    <xf numFmtId="0" fontId="10" fillId="0" borderId="1" xfId="0" applyNumberFormat="1" applyFont="1" applyBorder="1" applyAlignment="1">
      <alignment horizontal="left" vertical="top"/>
    </xf>
    <xf numFmtId="0" fontId="10" fillId="0" borderId="1" xfId="0" applyNumberFormat="1" applyFont="1" applyBorder="1" applyAlignment="1">
      <alignment horizontal="left" vertical="top" wrapText="1"/>
    </xf>
    <xf numFmtId="0" fontId="10" fillId="0" borderId="0" xfId="0" applyFont="1" applyAlignment="1">
      <alignment horizontal="left"/>
    </xf>
    <xf numFmtId="0" fontId="10" fillId="0" borderId="0" xfId="0" applyFont="1" applyBorder="1" applyAlignment="1">
      <alignment vertical="top"/>
    </xf>
    <xf numFmtId="0" fontId="10" fillId="0" borderId="0" xfId="0" applyFont="1" applyAlignment="1">
      <alignment vertical="top" wrapText="1"/>
    </xf>
    <xf numFmtId="3" fontId="10" fillId="0" borderId="0" xfId="0" applyNumberFormat="1" applyFont="1" applyFill="1" applyAlignment="1">
      <alignment vertical="top"/>
    </xf>
    <xf numFmtId="3" fontId="10" fillId="0" borderId="0" xfId="0" applyNumberFormat="1" applyFont="1" applyBorder="1" applyAlignment="1">
      <alignment vertical="top"/>
    </xf>
    <xf numFmtId="0" fontId="12" fillId="0" borderId="0" xfId="0" applyFont="1" applyAlignment="1">
      <alignment horizontal="center" vertical="top" wrapText="1"/>
    </xf>
    <xf numFmtId="0" fontId="12" fillId="0" borderId="0" xfId="0" applyFont="1" applyAlignment="1">
      <alignment horizontal="center" vertical="top"/>
    </xf>
    <xf numFmtId="0" fontId="10" fillId="0" borderId="0" xfId="0" applyNumberFormat="1" applyFont="1" applyBorder="1" applyAlignment="1">
      <alignment horizontal="left" vertical="top"/>
    </xf>
    <xf numFmtId="0" fontId="10" fillId="0" borderId="0" xfId="0" applyNumberFormat="1" applyFont="1" applyBorder="1" applyAlignment="1">
      <alignment horizontal="left" vertical="top" wrapText="1"/>
    </xf>
    <xf numFmtId="0" fontId="10" fillId="0" borderId="0" xfId="0" applyNumberFormat="1" applyFont="1" applyBorder="1" applyAlignment="1">
      <alignment vertical="top" wrapText="1"/>
    </xf>
    <xf numFmtId="3" fontId="7" fillId="0" borderId="0" xfId="0" applyNumberFormat="1" applyFont="1" applyBorder="1" applyAlignment="1">
      <alignment vertical="top"/>
    </xf>
    <xf numFmtId="0" fontId="14" fillId="0" borderId="0" xfId="0" applyNumberFormat="1" applyFont="1" applyFill="1" applyAlignment="1">
      <alignment vertical="top" wrapText="1"/>
    </xf>
    <xf numFmtId="0" fontId="14" fillId="0" borderId="0" xfId="0" applyNumberFormat="1" applyFont="1" applyAlignment="1">
      <alignment vertical="top" wrapText="1"/>
    </xf>
    <xf numFmtId="0" fontId="9" fillId="0" borderId="0" xfId="0" applyNumberFormat="1" applyFont="1" applyFill="1"/>
    <xf numFmtId="0" fontId="7" fillId="0" borderId="0" xfId="0" applyNumberFormat="1" applyFont="1" applyBorder="1" applyAlignment="1">
      <alignment vertical="top" wrapText="1"/>
    </xf>
    <xf numFmtId="0" fontId="10" fillId="0" borderId="0" xfId="0" applyFont="1" applyFill="1" applyAlignment="1">
      <alignment vertical="top" wrapText="1"/>
    </xf>
    <xf numFmtId="0" fontId="10" fillId="0" borderId="0" xfId="0" applyNumberFormat="1" applyFont="1" applyFill="1" applyAlignment="1">
      <alignment horizontal="left" vertical="top" wrapText="1"/>
    </xf>
    <xf numFmtId="0" fontId="21" fillId="0" borderId="0" xfId="0" applyNumberFormat="1" applyFont="1" applyFill="1" applyAlignment="1"/>
    <xf numFmtId="3" fontId="21" fillId="0" borderId="0" xfId="0" applyNumberFormat="1" applyFont="1" applyFill="1" applyAlignment="1"/>
    <xf numFmtId="0" fontId="10" fillId="0" borderId="1" xfId="0" applyNumberFormat="1" applyFont="1" applyFill="1" applyBorder="1" applyAlignment="1">
      <alignment vertical="top"/>
    </xf>
    <xf numFmtId="0" fontId="7" fillId="0" borderId="1" xfId="0" applyNumberFormat="1" applyFont="1" applyFill="1" applyBorder="1" applyAlignment="1">
      <alignment horizontal="left" vertical="top" wrapText="1"/>
    </xf>
    <xf numFmtId="0" fontId="10" fillId="0" borderId="0" xfId="0" applyNumberFormat="1" applyFont="1" applyFill="1" applyBorder="1" applyAlignment="1">
      <alignment vertical="top" wrapText="1"/>
    </xf>
    <xf numFmtId="0" fontId="11" fillId="0" borderId="0" xfId="0" applyNumberFormat="1" applyFont="1" applyAlignment="1">
      <alignment vertical="top" wrapText="1"/>
    </xf>
    <xf numFmtId="0" fontId="27" fillId="0" borderId="0" xfId="0" applyNumberFormat="1" applyFont="1" applyAlignment="1"/>
    <xf numFmtId="0" fontId="27" fillId="0" borderId="0" xfId="0" applyNumberFormat="1" applyFont="1" applyAlignment="1">
      <alignment vertical="top" wrapText="1"/>
    </xf>
    <xf numFmtId="0" fontId="10" fillId="0" borderId="3" xfId="0" applyNumberFormat="1" applyFont="1" applyBorder="1" applyAlignment="1">
      <alignment vertical="top" wrapText="1"/>
    </xf>
    <xf numFmtId="0" fontId="10" fillId="0" borderId="3" xfId="0" applyNumberFormat="1" applyFont="1" applyBorder="1" applyAlignment="1">
      <alignment vertical="top"/>
    </xf>
    <xf numFmtId="3" fontId="10" fillId="0" borderId="3" xfId="0" applyNumberFormat="1" applyFont="1" applyBorder="1" applyAlignment="1">
      <alignment vertical="top"/>
    </xf>
    <xf numFmtId="2" fontId="10" fillId="0" borderId="0" xfId="0" applyNumberFormat="1" applyFont="1" applyAlignment="1">
      <alignment vertical="top"/>
    </xf>
    <xf numFmtId="3" fontId="7" fillId="0" borderId="0" xfId="0" applyNumberFormat="1" applyFont="1" applyAlignment="1">
      <alignment horizontal="right"/>
    </xf>
    <xf numFmtId="0" fontId="10" fillId="0" borderId="0" xfId="0" applyFont="1" applyAlignment="1">
      <alignment wrapText="1"/>
    </xf>
    <xf numFmtId="49" fontId="10" fillId="0" borderId="0" xfId="0" applyNumberFormat="1" applyFont="1" applyAlignment="1">
      <alignment horizontal="left"/>
    </xf>
    <xf numFmtId="0" fontId="0" fillId="0" borderId="0" xfId="0" applyAlignment="1">
      <alignment wrapText="1"/>
    </xf>
    <xf numFmtId="3" fontId="0" fillId="0" borderId="0" xfId="0" applyNumberFormat="1"/>
    <xf numFmtId="49" fontId="0" fillId="0" borderId="0" xfId="0" applyNumberFormat="1" applyAlignment="1">
      <alignment horizontal="right"/>
    </xf>
    <xf numFmtId="49" fontId="10" fillId="0" borderId="0" xfId="0" applyNumberFormat="1" applyFont="1" applyAlignment="1">
      <alignment horizontal="right" vertical="top"/>
    </xf>
    <xf numFmtId="0" fontId="10" fillId="0" borderId="1" xfId="0" applyFont="1" applyBorder="1" applyAlignment="1">
      <alignment wrapText="1"/>
    </xf>
    <xf numFmtId="0" fontId="10" fillId="0" borderId="1" xfId="0" applyFont="1" applyBorder="1" applyAlignment="1"/>
    <xf numFmtId="0" fontId="7" fillId="0" borderId="0" xfId="0" applyFont="1" applyAlignment="1">
      <alignment horizontal="center" wrapText="1"/>
    </xf>
    <xf numFmtId="3" fontId="7" fillId="0" borderId="0" xfId="0" applyNumberFormat="1" applyFont="1" applyBorder="1" applyAlignment="1">
      <alignment horizontal="center" wrapText="1"/>
    </xf>
    <xf numFmtId="0" fontId="7" fillId="0" borderId="0" xfId="0" applyFont="1" applyAlignment="1"/>
    <xf numFmtId="3" fontId="10" fillId="0" borderId="0" xfId="0" applyNumberFormat="1" applyFont="1" applyBorder="1" applyAlignment="1"/>
    <xf numFmtId="0" fontId="10" fillId="0" borderId="0" xfId="0" applyFont="1" applyBorder="1" applyAlignment="1">
      <alignment wrapText="1"/>
    </xf>
    <xf numFmtId="0" fontId="10" fillId="0" borderId="0" xfId="0" applyFont="1" applyBorder="1" applyAlignment="1"/>
    <xf numFmtId="49" fontId="10" fillId="0" borderId="1" xfId="0" applyNumberFormat="1" applyFont="1" applyBorder="1" applyAlignment="1">
      <alignment horizontal="right"/>
    </xf>
    <xf numFmtId="0" fontId="19" fillId="0" borderId="0" xfId="0" applyFont="1" applyAlignment="1"/>
    <xf numFmtId="49" fontId="0" fillId="0" borderId="0" xfId="0" applyNumberFormat="1"/>
    <xf numFmtId="0" fontId="30" fillId="0" borderId="1" xfId="12" applyFont="1" applyBorder="1" applyAlignment="1">
      <alignment horizontal="right" vertical="top" wrapText="1"/>
    </xf>
    <xf numFmtId="49" fontId="30" fillId="0" borderId="1" xfId="12" applyNumberFormat="1" applyFont="1" applyBorder="1" applyAlignment="1">
      <alignment horizontal="right" vertical="top"/>
    </xf>
    <xf numFmtId="0" fontId="30" fillId="0" borderId="1" xfId="12" applyFont="1" applyBorder="1" applyAlignment="1">
      <alignment vertical="top" wrapText="1"/>
    </xf>
    <xf numFmtId="3" fontId="30" fillId="0" borderId="1" xfId="12" applyNumberFormat="1" applyFont="1" applyBorder="1" applyAlignment="1">
      <alignment horizontal="right" vertical="top" wrapText="1"/>
    </xf>
    <xf numFmtId="0" fontId="31" fillId="0" borderId="1" xfId="12" applyFont="1" applyBorder="1" applyAlignment="1">
      <alignment vertical="top" wrapText="1"/>
    </xf>
    <xf numFmtId="49" fontId="30" fillId="0" borderId="1" xfId="12" applyNumberFormat="1" applyFont="1" applyBorder="1" applyAlignment="1">
      <alignment horizontal="left" vertical="top" wrapText="1"/>
    </xf>
    <xf numFmtId="0" fontId="31" fillId="0" borderId="0" xfId="12" applyFont="1" applyAlignment="1">
      <alignment horizontal="right" vertical="top" wrapText="1"/>
    </xf>
    <xf numFmtId="0" fontId="31" fillId="0" borderId="0" xfId="12" applyFont="1" applyAlignment="1">
      <alignment vertical="top" wrapText="1"/>
    </xf>
    <xf numFmtId="3" fontId="31" fillId="0" borderId="0" xfId="12" applyNumberFormat="1" applyFont="1" applyAlignment="1">
      <alignment horizontal="right" vertical="top" wrapText="1"/>
    </xf>
    <xf numFmtId="49" fontId="10" fillId="0" borderId="0" xfId="0" applyNumberFormat="1" applyFont="1" applyAlignment="1">
      <alignment horizontal="left" vertical="top"/>
    </xf>
    <xf numFmtId="0" fontId="0" fillId="0" borderId="0" xfId="0" applyFont="1"/>
    <xf numFmtId="0" fontId="32" fillId="0" borderId="0" xfId="12" applyFont="1" applyAlignment="1">
      <alignment horizontal="right" vertical="top" wrapText="1"/>
    </xf>
    <xf numFmtId="0" fontId="32" fillId="0" borderId="0" xfId="12" applyFont="1" applyAlignment="1">
      <alignment vertical="top" wrapText="1"/>
    </xf>
    <xf numFmtId="3" fontId="32" fillId="0" borderId="0" xfId="12" applyNumberFormat="1" applyFont="1" applyAlignment="1">
      <alignment horizontal="right" vertical="top" wrapText="1"/>
    </xf>
    <xf numFmtId="0" fontId="30" fillId="0" borderId="0" xfId="12" applyFont="1" applyBorder="1" applyAlignment="1">
      <alignment horizontal="right" vertical="top" wrapText="1"/>
    </xf>
    <xf numFmtId="0" fontId="30" fillId="0" borderId="0" xfId="12" applyFont="1" applyBorder="1" applyAlignment="1">
      <alignment vertical="top" wrapText="1"/>
    </xf>
    <xf numFmtId="3" fontId="30" fillId="0" borderId="0" xfId="12" applyNumberFormat="1" applyFont="1" applyBorder="1" applyAlignment="1">
      <alignment horizontal="right" vertical="top" wrapText="1"/>
    </xf>
    <xf numFmtId="49" fontId="30" fillId="0" borderId="0" xfId="12" applyNumberFormat="1" applyFont="1" applyBorder="1" applyAlignment="1">
      <alignment horizontal="left" vertical="top" wrapText="1"/>
    </xf>
    <xf numFmtId="0" fontId="30" fillId="0" borderId="4" xfId="12" applyFont="1" applyBorder="1" applyAlignment="1">
      <alignment horizontal="right" vertical="top" wrapText="1"/>
    </xf>
    <xf numFmtId="0" fontId="30" fillId="0" borderId="4" xfId="12" applyFont="1" applyBorder="1" applyAlignment="1">
      <alignment vertical="top" wrapText="1"/>
    </xf>
    <xf numFmtId="3" fontId="30" fillId="0" borderId="4" xfId="12" applyNumberFormat="1" applyFont="1" applyBorder="1" applyAlignment="1">
      <alignment horizontal="right" vertical="top" wrapText="1"/>
    </xf>
    <xf numFmtId="49" fontId="30" fillId="0" borderId="4" xfId="12" applyNumberFormat="1" applyFont="1" applyBorder="1" applyAlignment="1">
      <alignment horizontal="left" vertical="top" wrapText="1"/>
    </xf>
    <xf numFmtId="49" fontId="31" fillId="0" borderId="0" xfId="12" applyNumberFormat="1" applyFont="1" applyAlignment="1">
      <alignment horizontal="left" vertical="top" wrapText="1"/>
    </xf>
    <xf numFmtId="49" fontId="31" fillId="0" borderId="0" xfId="12" applyNumberFormat="1" applyFont="1" applyAlignment="1">
      <alignment vertical="top" wrapText="1"/>
    </xf>
    <xf numFmtId="49" fontId="10" fillId="0" borderId="1" xfId="0" applyNumberFormat="1" applyFont="1" applyBorder="1" applyAlignment="1">
      <alignment horizontal="left" vertical="top"/>
    </xf>
    <xf numFmtId="0" fontId="0" fillId="0" borderId="4" xfId="0" applyBorder="1"/>
    <xf numFmtId="0" fontId="31" fillId="0" borderId="4" xfId="12" applyFont="1" applyBorder="1" applyAlignment="1">
      <alignment vertical="top" wrapText="1"/>
    </xf>
    <xf numFmtId="0" fontId="0" fillId="0" borderId="1" xfId="0" applyBorder="1"/>
    <xf numFmtId="3" fontId="0" fillId="0" borderId="1" xfId="0" applyNumberFormat="1" applyBorder="1"/>
    <xf numFmtId="49" fontId="0" fillId="0" borderId="1" xfId="0" applyNumberFormat="1" applyBorder="1"/>
    <xf numFmtId="0" fontId="30" fillId="0" borderId="2" xfId="12" applyFont="1" applyBorder="1" applyAlignment="1">
      <alignment horizontal="right" vertical="top" wrapText="1"/>
    </xf>
    <xf numFmtId="0" fontId="30" fillId="0" borderId="2" xfId="12" applyFont="1" applyBorder="1" applyAlignment="1">
      <alignment vertical="top" wrapText="1"/>
    </xf>
    <xf numFmtId="3" fontId="30" fillId="0" borderId="2" xfId="12" applyNumberFormat="1" applyFont="1" applyBorder="1" applyAlignment="1">
      <alignment horizontal="right" vertical="top" wrapText="1"/>
    </xf>
    <xf numFmtId="49" fontId="30" fillId="0" borderId="2" xfId="12" applyNumberFormat="1" applyFont="1" applyBorder="1" applyAlignment="1">
      <alignment horizontal="left" vertical="top" wrapText="1"/>
    </xf>
    <xf numFmtId="49" fontId="10" fillId="0" borderId="1" xfId="0" applyNumberFormat="1" applyFont="1" applyBorder="1" applyAlignment="1">
      <alignment horizontal="left"/>
    </xf>
    <xf numFmtId="3" fontId="7" fillId="0" borderId="0" xfId="0" applyNumberFormat="1" applyFont="1" applyBorder="1" applyAlignment="1"/>
    <xf numFmtId="3" fontId="7" fillId="0" borderId="4" xfId="0" applyNumberFormat="1" applyFont="1" applyBorder="1" applyAlignment="1"/>
    <xf numFmtId="3" fontId="10" fillId="0" borderId="4" xfId="0" applyNumberFormat="1" applyFont="1" applyBorder="1" applyAlignment="1"/>
    <xf numFmtId="0" fontId="10" fillId="0" borderId="4" xfId="0" applyNumberFormat="1" applyFont="1" applyBorder="1" applyAlignment="1"/>
    <xf numFmtId="0" fontId="7" fillId="0" borderId="4" xfId="0" applyNumberFormat="1" applyFont="1" applyBorder="1" applyAlignment="1"/>
    <xf numFmtId="0" fontId="35" fillId="0" borderId="0" xfId="0" applyFont="1"/>
    <xf numFmtId="0" fontId="31" fillId="0" borderId="0" xfId="12" applyFont="1" applyAlignment="1">
      <alignment wrapText="1"/>
    </xf>
    <xf numFmtId="0" fontId="31" fillId="0" borderId="0" xfId="12" applyFont="1" applyFill="1" applyAlignment="1">
      <alignment horizontal="right" wrapText="1"/>
    </xf>
    <xf numFmtId="49" fontId="31" fillId="0" borderId="0" xfId="12" applyNumberFormat="1" applyFont="1" applyAlignment="1">
      <alignment wrapText="1"/>
    </xf>
    <xf numFmtId="0" fontId="36" fillId="0" borderId="2" xfId="12" applyFont="1" applyBorder="1" applyAlignment="1">
      <alignment horizontal="left" vertical="top" wrapText="1"/>
    </xf>
    <xf numFmtId="49" fontId="31" fillId="0" borderId="0" xfId="12" applyNumberFormat="1" applyFont="1" applyAlignment="1">
      <alignment horizontal="center" wrapText="1"/>
    </xf>
    <xf numFmtId="0" fontId="37" fillId="0" borderId="0" xfId="14" applyFont="1" applyAlignment="1">
      <alignment horizontal="right" vertical="top" wrapText="1"/>
    </xf>
    <xf numFmtId="0" fontId="38" fillId="0" borderId="0" xfId="12" applyFont="1" applyBorder="1" applyAlignment="1">
      <alignment vertical="top" wrapText="1"/>
    </xf>
    <xf numFmtId="0" fontId="31" fillId="0" borderId="0" xfId="12" applyFont="1" applyAlignment="1">
      <alignment horizontal="right" wrapText="1"/>
    </xf>
    <xf numFmtId="0" fontId="0" fillId="0" borderId="0" xfId="0" applyFill="1"/>
    <xf numFmtId="0" fontId="35" fillId="0" borderId="0" xfId="0" applyFont="1" applyFill="1"/>
    <xf numFmtId="0" fontId="36" fillId="0" borderId="0" xfId="12" applyFont="1" applyBorder="1" applyAlignment="1">
      <alignment horizontal="left" vertical="top" wrapText="1"/>
    </xf>
    <xf numFmtId="0" fontId="24" fillId="0" borderId="0" xfId="13" applyFont="1" applyFill="1" applyAlignment="1">
      <alignment horizontal="justify" wrapText="1"/>
    </xf>
    <xf numFmtId="49" fontId="31" fillId="0" borderId="0" xfId="12" applyNumberFormat="1" applyFont="1" applyAlignment="1">
      <alignment horizontal="center" vertical="center" wrapText="1"/>
    </xf>
    <xf numFmtId="0" fontId="31" fillId="0" borderId="0" xfId="12" applyFont="1" applyAlignment="1">
      <alignment horizontal="left" vertical="top" wrapText="1"/>
    </xf>
    <xf numFmtId="0" fontId="30" fillId="0" borderId="2" xfId="12" applyFont="1" applyBorder="1" applyAlignment="1">
      <alignment horizontal="left" vertical="top" wrapText="1"/>
    </xf>
    <xf numFmtId="0" fontId="35" fillId="0" borderId="0" xfId="15" applyFont="1" applyFill="1"/>
    <xf numFmtId="0" fontId="40" fillId="0" borderId="0" xfId="12" applyFont="1" applyAlignment="1">
      <alignment horizontal="right" vertical="top" wrapText="1"/>
    </xf>
    <xf numFmtId="0" fontId="35" fillId="0" borderId="0" xfId="15" applyFont="1" applyFill="1" applyAlignment="1">
      <alignment horizontal="right" wrapText="1"/>
    </xf>
    <xf numFmtId="0" fontId="35" fillId="0" borderId="0" xfId="15" applyFont="1" applyFill="1" applyBorder="1" applyAlignment="1">
      <alignment horizontal="justify" vertical="center" wrapText="1"/>
    </xf>
    <xf numFmtId="0" fontId="35" fillId="0" borderId="0" xfId="15" applyNumberFormat="1" applyFont="1" applyFill="1" applyAlignment="1">
      <alignment horizontal="center" wrapText="1"/>
    </xf>
    <xf numFmtId="0" fontId="35" fillId="0" borderId="0" xfId="15" applyNumberFormat="1" applyFont="1" applyFill="1" applyAlignment="1">
      <alignment horizontal="left" wrapText="1"/>
    </xf>
    <xf numFmtId="0" fontId="31" fillId="0" borderId="0" xfId="12" applyFont="1" applyFill="1" applyAlignment="1">
      <alignment horizontal="right" vertical="top" wrapText="1"/>
    </xf>
    <xf numFmtId="0" fontId="24" fillId="0" borderId="0" xfId="0" applyFont="1" applyFill="1" applyAlignment="1">
      <alignment horizontal="center" wrapText="1"/>
    </xf>
    <xf numFmtId="49" fontId="32" fillId="0" borderId="0" xfId="12" applyNumberFormat="1" applyFont="1" applyFill="1" applyAlignment="1">
      <alignment vertical="top" wrapText="1"/>
    </xf>
    <xf numFmtId="49" fontId="31" fillId="0" borderId="0" xfId="12" applyNumberFormat="1" applyFont="1" applyFill="1" applyAlignment="1">
      <alignment vertical="top" wrapText="1"/>
    </xf>
    <xf numFmtId="0" fontId="30" fillId="0" borderId="0" xfId="12" applyFont="1" applyAlignment="1">
      <alignment vertical="top" wrapText="1"/>
    </xf>
    <xf numFmtId="0" fontId="30" fillId="0" borderId="0" xfId="12" applyFont="1" applyFill="1" applyBorder="1" applyAlignment="1">
      <alignment vertical="top" wrapText="1"/>
    </xf>
    <xf numFmtId="0" fontId="30" fillId="0" borderId="0" xfId="12" applyFont="1" applyBorder="1" applyAlignment="1">
      <alignment horizontal="left" vertical="top" wrapText="1"/>
    </xf>
    <xf numFmtId="0" fontId="24" fillId="0" borderId="0" xfId="13" applyFont="1" applyFill="1" applyAlignment="1">
      <alignment horizontal="right" wrapText="1"/>
    </xf>
    <xf numFmtId="0" fontId="24" fillId="0" borderId="0" xfId="13" applyFont="1" applyFill="1" applyBorder="1" applyAlignment="1">
      <alignment horizontal="left"/>
    </xf>
    <xf numFmtId="0" fontId="24" fillId="0" borderId="0" xfId="13" applyFont="1" applyFill="1" applyBorder="1" applyAlignment="1">
      <alignment horizontal="right" wrapText="1"/>
    </xf>
    <xf numFmtId="0" fontId="40" fillId="0" borderId="0" xfId="12" applyFont="1" applyAlignment="1">
      <alignment vertical="top" wrapText="1"/>
    </xf>
    <xf numFmtId="0" fontId="35" fillId="0" borderId="0" xfId="15" applyFont="1"/>
    <xf numFmtId="0" fontId="35" fillId="0" borderId="0" xfId="15" applyNumberFormat="1" applyFont="1" applyFill="1"/>
    <xf numFmtId="0" fontId="35" fillId="0" borderId="0" xfId="15" applyNumberFormat="1" applyFont="1" applyFill="1" applyAlignment="1">
      <alignment horizontal="left"/>
    </xf>
    <xf numFmtId="0" fontId="41" fillId="0" borderId="0" xfId="15" applyFont="1" applyFill="1" applyAlignment="1">
      <alignment horizontal="center" wrapText="1"/>
    </xf>
    <xf numFmtId="0" fontId="35" fillId="0" borderId="0" xfId="15" applyFont="1" applyFill="1" applyAlignment="1">
      <alignment horizontal="center" wrapText="1"/>
    </xf>
    <xf numFmtId="0" fontId="35" fillId="0" borderId="0" xfId="15" applyFont="1" applyFill="1" applyAlignment="1">
      <alignment wrapText="1"/>
    </xf>
    <xf numFmtId="0" fontId="35" fillId="0" borderId="0" xfId="15" applyFont="1" applyFill="1" applyAlignment="1">
      <alignment horizontal="center"/>
    </xf>
    <xf numFmtId="0" fontId="41" fillId="0" borderId="0" xfId="15" applyFont="1" applyFill="1" applyAlignment="1">
      <alignment horizontal="left" wrapText="1"/>
    </xf>
    <xf numFmtId="0" fontId="35" fillId="0" borderId="0" xfId="15" applyFont="1" applyFill="1" applyAlignment="1">
      <alignment horizontal="left" wrapText="1"/>
    </xf>
    <xf numFmtId="0" fontId="35" fillId="0" borderId="0" xfId="13" applyFont="1" applyFill="1"/>
    <xf numFmtId="0" fontId="42" fillId="0" borderId="0" xfId="13" applyFont="1" applyFill="1"/>
    <xf numFmtId="0" fontId="35" fillId="0" borderId="0" xfId="13" applyFont="1" applyFill="1" applyAlignment="1">
      <alignment horizontal="center"/>
    </xf>
    <xf numFmtId="0" fontId="35" fillId="0" borderId="0" xfId="13" applyFont="1" applyFill="1" applyAlignment="1">
      <alignment horizontal="left"/>
    </xf>
    <xf numFmtId="0" fontId="36" fillId="0" borderId="2" xfId="12" applyFont="1" applyBorder="1" applyAlignment="1">
      <alignment horizontal="right" vertical="top" wrapText="1"/>
    </xf>
    <xf numFmtId="0" fontId="36" fillId="0" borderId="2" xfId="12" applyFont="1" applyBorder="1" applyAlignment="1">
      <alignment vertical="top" wrapText="1"/>
    </xf>
    <xf numFmtId="0" fontId="35" fillId="0" borderId="0" xfId="0" applyFont="1" applyFill="1" applyAlignment="1">
      <alignment horizontal="justify" wrapText="1"/>
    </xf>
    <xf numFmtId="0" fontId="35" fillId="0" borderId="0" xfId="0" applyNumberFormat="1" applyFont="1" applyFill="1" applyAlignment="1">
      <alignment horizontal="center"/>
    </xf>
    <xf numFmtId="0" fontId="40" fillId="0" borderId="0" xfId="12" applyFont="1" applyFill="1" applyAlignment="1">
      <alignment horizontal="right" vertical="top" wrapText="1"/>
    </xf>
    <xf numFmtId="0" fontId="43" fillId="0" borderId="0" xfId="15" applyNumberFormat="1" applyFont="1" applyFill="1" applyAlignment="1">
      <alignment horizontal="left"/>
    </xf>
    <xf numFmtId="49" fontId="40" fillId="0" borderId="0" xfId="12" applyNumberFormat="1" applyFont="1" applyFill="1" applyAlignment="1">
      <alignment horizontal="center" vertical="top" wrapText="1"/>
    </xf>
    <xf numFmtId="0" fontId="40" fillId="0" borderId="0" xfId="12" applyFont="1" applyAlignment="1">
      <alignment horizontal="left" vertical="top" wrapText="1"/>
    </xf>
    <xf numFmtId="0" fontId="35" fillId="0" borderId="0" xfId="0" applyFont="1" applyFill="1" applyAlignment="1">
      <alignment horizontal="center" wrapText="1"/>
    </xf>
    <xf numFmtId="0" fontId="35" fillId="0" borderId="0" xfId="13" applyFont="1" applyFill="1" applyBorder="1" applyAlignment="1">
      <alignment horizontal="centerContinuous"/>
    </xf>
    <xf numFmtId="0" fontId="35" fillId="0" borderId="0" xfId="13" applyFont="1" applyFill="1" applyBorder="1" applyAlignment="1">
      <alignment horizontal="left"/>
    </xf>
    <xf numFmtId="0" fontId="35" fillId="0" borderId="0" xfId="13" applyFont="1" applyFill="1" applyBorder="1" applyAlignment="1">
      <alignment horizontal="center"/>
    </xf>
    <xf numFmtId="0" fontId="36" fillId="0" borderId="0" xfId="12" applyFont="1" applyBorder="1" applyAlignment="1">
      <alignment vertical="top" wrapText="1"/>
    </xf>
    <xf numFmtId="0" fontId="24" fillId="0" borderId="0" xfId="15" applyFont="1" applyFill="1"/>
    <xf numFmtId="0" fontId="24" fillId="0" borderId="0" xfId="15" applyNumberFormat="1" applyFont="1" applyFill="1" applyAlignment="1">
      <alignment horizontal="left" wrapText="1"/>
    </xf>
    <xf numFmtId="0" fontId="24" fillId="0" borderId="0" xfId="15" applyNumberFormat="1" applyFont="1" applyFill="1"/>
    <xf numFmtId="49" fontId="40" fillId="0" borderId="0" xfId="12" applyNumberFormat="1" applyFont="1" applyAlignment="1">
      <alignment vertical="top" wrapText="1"/>
    </xf>
    <xf numFmtId="0" fontId="40" fillId="0" borderId="0" xfId="12" applyFont="1" applyFill="1" applyAlignment="1">
      <alignment vertical="top" wrapText="1"/>
    </xf>
    <xf numFmtId="49" fontId="40" fillId="0" borderId="0" xfId="12" applyNumberFormat="1" applyFont="1" applyFill="1" applyAlignment="1">
      <alignment vertical="top" wrapText="1"/>
    </xf>
    <xf numFmtId="0" fontId="35" fillId="0" borderId="0" xfId="12" applyFont="1" applyAlignment="1">
      <alignment wrapText="1"/>
    </xf>
    <xf numFmtId="0" fontId="35" fillId="0" borderId="0" xfId="12" applyFont="1" applyAlignment="1">
      <alignment horizontal="right" wrapText="1"/>
    </xf>
    <xf numFmtId="49" fontId="35" fillId="0" borderId="0" xfId="12" applyNumberFormat="1" applyFont="1" applyAlignment="1">
      <alignment vertical="top" wrapText="1"/>
    </xf>
    <xf numFmtId="49" fontId="40" fillId="0" borderId="0" xfId="12" applyNumberFormat="1" applyFont="1" applyAlignment="1">
      <alignment horizontal="center" vertical="center" wrapText="1"/>
    </xf>
    <xf numFmtId="0" fontId="35" fillId="0" borderId="0" xfId="0" applyFont="1" applyAlignment="1">
      <alignment wrapText="1"/>
    </xf>
    <xf numFmtId="0" fontId="40" fillId="0" borderId="0" xfId="12" applyFont="1" applyAlignment="1">
      <alignment wrapText="1"/>
    </xf>
    <xf numFmtId="0" fontId="40" fillId="0" borderId="0" xfId="12" applyFont="1" applyFill="1" applyAlignment="1">
      <alignment horizontal="right" wrapText="1"/>
    </xf>
    <xf numFmtId="49" fontId="35" fillId="0" borderId="0" xfId="12" applyNumberFormat="1" applyFont="1" applyFill="1" applyAlignment="1">
      <alignment vertical="top" wrapText="1"/>
    </xf>
    <xf numFmtId="0" fontId="40" fillId="0" borderId="0" xfId="12" applyFont="1" applyAlignment="1">
      <alignment horizontal="right" wrapText="1"/>
    </xf>
    <xf numFmtId="0" fontId="40" fillId="0" borderId="0" xfId="12" applyFont="1" applyFill="1" applyAlignment="1">
      <alignment wrapText="1"/>
    </xf>
    <xf numFmtId="49" fontId="40" fillId="0" borderId="0" xfId="12" applyNumberFormat="1" applyFont="1" applyAlignment="1">
      <alignment horizontal="center" vertical="top" wrapText="1"/>
    </xf>
    <xf numFmtId="0" fontId="35" fillId="0" borderId="0" xfId="0" applyFont="1" applyFill="1" applyAlignment="1">
      <alignment wrapText="1"/>
    </xf>
    <xf numFmtId="0" fontId="10" fillId="0" borderId="0" xfId="0" applyNumberFormat="1" applyFont="1" applyBorder="1" applyAlignment="1">
      <alignment horizontal="left"/>
    </xf>
    <xf numFmtId="3" fontId="10" fillId="0" borderId="0" xfId="0" applyNumberFormat="1" applyFont="1" applyBorder="1" applyAlignment="1">
      <alignment horizontal="center"/>
    </xf>
    <xf numFmtId="0" fontId="10" fillId="0" borderId="0" xfId="0" applyFont="1" applyFill="1" applyAlignment="1">
      <alignment vertical="top"/>
    </xf>
    <xf numFmtId="49" fontId="37" fillId="0" borderId="0" xfId="16" applyNumberFormat="1" applyFont="1" applyAlignment="1">
      <alignment vertical="top" wrapText="1"/>
    </xf>
    <xf numFmtId="0" fontId="37" fillId="0" borderId="0" xfId="16" applyFont="1" applyAlignment="1">
      <alignment vertical="top" wrapText="1"/>
    </xf>
    <xf numFmtId="165" fontId="45" fillId="0" borderId="0" xfId="0" applyNumberFormat="1" applyFont="1" applyBorder="1" applyAlignment="1">
      <alignment vertical="top"/>
    </xf>
    <xf numFmtId="49" fontId="37" fillId="0" borderId="0" xfId="14" applyNumberFormat="1" applyFont="1" applyAlignment="1">
      <alignment vertical="top" wrapText="1"/>
    </xf>
    <xf numFmtId="0" fontId="37" fillId="0" borderId="0" xfId="14" applyFont="1" applyAlignment="1">
      <alignment vertical="top" wrapText="1"/>
    </xf>
    <xf numFmtId="49" fontId="37" fillId="0" borderId="0" xfId="14" applyNumberFormat="1" applyFont="1" applyFill="1" applyAlignment="1">
      <alignment vertical="top" wrapText="1"/>
    </xf>
    <xf numFmtId="0" fontId="37" fillId="0" borderId="0" xfId="16" applyFont="1" applyBorder="1" applyAlignment="1">
      <alignment vertical="top" wrapText="1"/>
    </xf>
    <xf numFmtId="0" fontId="37" fillId="0" borderId="0" xfId="16" applyFont="1" applyBorder="1" applyAlignment="1">
      <alignment horizontal="right" vertical="top" wrapText="1"/>
    </xf>
    <xf numFmtId="49" fontId="37" fillId="0" borderId="0" xfId="16" applyNumberFormat="1" applyFont="1" applyBorder="1" applyAlignment="1">
      <alignment vertical="top" wrapText="1"/>
    </xf>
    <xf numFmtId="0" fontId="37" fillId="0" borderId="0" xfId="16" applyFont="1" applyAlignment="1">
      <alignment horizontal="right" vertical="top" wrapText="1"/>
    </xf>
    <xf numFmtId="0" fontId="14" fillId="0" borderId="0" xfId="0" applyNumberFormat="1" applyFont="1" applyBorder="1" applyAlignment="1">
      <alignment horizontal="left"/>
    </xf>
    <xf numFmtId="3" fontId="46" fillId="0" borderId="0" xfId="0" applyNumberFormat="1" applyFont="1" applyFill="1" applyAlignment="1"/>
    <xf numFmtId="49" fontId="31" fillId="0" borderId="0" xfId="12" applyNumberFormat="1" applyFont="1" applyAlignment="1">
      <alignment horizontal="justify" wrapText="1"/>
    </xf>
    <xf numFmtId="3" fontId="47" fillId="0" borderId="0" xfId="0" applyNumberFormat="1" applyFont="1" applyFill="1" applyAlignment="1"/>
    <xf numFmtId="49" fontId="31" fillId="0" borderId="1" xfId="12" applyNumberFormat="1" applyFont="1" applyBorder="1" applyAlignment="1">
      <alignment horizontal="left" vertical="top" wrapText="1"/>
    </xf>
    <xf numFmtId="0" fontId="31" fillId="0" borderId="0" xfId="12" applyFont="1" applyBorder="1" applyAlignment="1">
      <alignment horizontal="right" vertical="top" wrapText="1"/>
    </xf>
    <xf numFmtId="0" fontId="35" fillId="0" borderId="0" xfId="0" applyFont="1" applyFill="1" applyBorder="1" applyAlignment="1">
      <alignment horizontal="left" vertical="top" wrapText="1" readingOrder="1"/>
    </xf>
    <xf numFmtId="165" fontId="49" fillId="0" borderId="0" xfId="0" applyNumberFormat="1" applyFont="1" applyFill="1" applyBorder="1" applyAlignment="1">
      <alignment vertical="top" wrapText="1"/>
    </xf>
    <xf numFmtId="2" fontId="49" fillId="0" borderId="0" xfId="0" applyNumberFormat="1" applyFont="1" applyFill="1" applyBorder="1" applyAlignment="1">
      <alignment vertical="justify" wrapText="1"/>
    </xf>
    <xf numFmtId="0" fontId="0" fillId="0" borderId="0" xfId="0" applyBorder="1"/>
    <xf numFmtId="0" fontId="35" fillId="0" borderId="0" xfId="0" applyFont="1" applyBorder="1"/>
    <xf numFmtId="0" fontId="40" fillId="0" borderId="0" xfId="12" applyFont="1" applyBorder="1" applyAlignment="1">
      <alignment wrapText="1"/>
    </xf>
    <xf numFmtId="0" fontId="35" fillId="0" borderId="0" xfId="14" applyFont="1" applyBorder="1" applyAlignment="1">
      <alignment horizontal="right" vertical="top" wrapText="1"/>
    </xf>
    <xf numFmtId="49" fontId="40" fillId="0" borderId="0" xfId="12" applyNumberFormat="1" applyFont="1" applyBorder="1" applyAlignment="1">
      <alignment vertical="justify" wrapText="1"/>
    </xf>
    <xf numFmtId="0" fontId="50" fillId="0" borderId="0" xfId="12" applyFont="1" applyBorder="1" applyAlignment="1">
      <alignment vertical="justify" wrapText="1"/>
    </xf>
    <xf numFmtId="0" fontId="40" fillId="0" borderId="0" xfId="12" applyFont="1" applyBorder="1" applyAlignment="1">
      <alignment horizontal="right" wrapText="1"/>
    </xf>
    <xf numFmtId="0" fontId="0" fillId="0" borderId="0" xfId="0" applyFill="1" applyBorder="1"/>
    <xf numFmtId="0" fontId="36" fillId="0" borderId="0" xfId="12" applyFont="1" applyBorder="1" applyAlignment="1">
      <alignment horizontal="right" vertical="top" wrapText="1"/>
    </xf>
    <xf numFmtId="0" fontId="36" fillId="0" borderId="0" xfId="12" applyFont="1" applyBorder="1" applyAlignment="1">
      <alignment vertical="justify" wrapText="1"/>
    </xf>
    <xf numFmtId="0" fontId="0" fillId="0" borderId="0" xfId="0" applyAlignment="1">
      <alignment horizontal="left" vertical="top"/>
    </xf>
    <xf numFmtId="0" fontId="0" fillId="0" borderId="0" xfId="0" applyAlignment="1">
      <alignment horizontal="right" vertical="top"/>
    </xf>
    <xf numFmtId="0" fontId="35" fillId="0" borderId="0" xfId="0" applyFont="1" applyFill="1" applyBorder="1" applyAlignment="1">
      <alignment horizontal="left" vertical="top"/>
    </xf>
    <xf numFmtId="0" fontId="35" fillId="0" borderId="0" xfId="0" applyFont="1" applyFill="1" applyBorder="1" applyAlignment="1">
      <alignment horizontal="right" vertical="top"/>
    </xf>
    <xf numFmtId="0" fontId="35" fillId="0" borderId="0" xfId="0" applyFont="1" applyFill="1" applyBorder="1" applyAlignment="1">
      <alignment vertical="top" wrapText="1"/>
    </xf>
    <xf numFmtId="0" fontId="31" fillId="0" borderId="0" xfId="12" applyFont="1" applyFill="1" applyBorder="1" applyAlignment="1">
      <alignment horizontal="right" vertical="top" wrapText="1"/>
    </xf>
    <xf numFmtId="0" fontId="35" fillId="0" borderId="0" xfId="0" applyFont="1" applyFill="1" applyBorder="1" applyAlignment="1">
      <alignment horizontal="justify" vertical="top" wrapText="1"/>
    </xf>
    <xf numFmtId="0" fontId="35" fillId="0" borderId="0" xfId="0" applyFont="1" applyFill="1" applyBorder="1"/>
    <xf numFmtId="0" fontId="41" fillId="0" borderId="0" xfId="0" applyFont="1" applyFill="1" applyBorder="1" applyAlignment="1">
      <alignment horizontal="justify" vertical="top" wrapText="1"/>
    </xf>
    <xf numFmtId="3" fontId="35" fillId="0" borderId="0" xfId="17" applyNumberFormat="1" applyFont="1" applyFill="1" applyBorder="1" applyAlignment="1">
      <alignment horizontal="left" vertical="top" wrapText="1"/>
    </xf>
    <xf numFmtId="0" fontId="35" fillId="0" borderId="0" xfId="17" applyFont="1" applyFill="1" applyBorder="1" applyAlignment="1">
      <alignment horizontal="right" vertical="top" wrapText="1"/>
    </xf>
    <xf numFmtId="0" fontId="35" fillId="0" borderId="0" xfId="17" applyFont="1" applyFill="1" applyBorder="1" applyAlignment="1">
      <alignment horizontal="justify" vertical="top" wrapText="1"/>
    </xf>
    <xf numFmtId="0" fontId="35" fillId="0" borderId="0" xfId="0" applyFont="1" applyFill="1" applyBorder="1" applyAlignment="1">
      <alignment horizontal="left" vertical="top" wrapText="1"/>
    </xf>
    <xf numFmtId="165" fontId="49" fillId="0" borderId="0" xfId="0" applyNumberFormat="1" applyFont="1" applyFill="1" applyBorder="1" applyAlignment="1">
      <alignment horizontal="right" vertical="top" wrapText="1"/>
    </xf>
    <xf numFmtId="2" fontId="49" fillId="0" borderId="0" xfId="0" applyNumberFormat="1" applyFont="1" applyFill="1" applyBorder="1" applyAlignment="1">
      <alignment horizontal="justify" vertical="top" wrapText="1"/>
    </xf>
    <xf numFmtId="0" fontId="40" fillId="0" borderId="0" xfId="12" applyFont="1" applyFill="1" applyBorder="1" applyAlignment="1">
      <alignment horizontal="left" vertical="top" wrapText="1"/>
    </xf>
    <xf numFmtId="0" fontId="35" fillId="0" borderId="0" xfId="14" applyFont="1" applyFill="1" applyBorder="1" applyAlignment="1">
      <alignment horizontal="right" vertical="top" wrapText="1"/>
    </xf>
    <xf numFmtId="49" fontId="40" fillId="0" borderId="0" xfId="12" applyNumberFormat="1" applyFont="1" applyFill="1" applyBorder="1" applyAlignment="1">
      <alignment horizontal="justify" wrapText="1"/>
    </xf>
    <xf numFmtId="0" fontId="50" fillId="0" borderId="0" xfId="12" applyFont="1" applyFill="1" applyBorder="1" applyAlignment="1">
      <alignment horizontal="justify" vertical="top" wrapText="1"/>
    </xf>
    <xf numFmtId="0" fontId="40" fillId="0" borderId="0" xfId="12" applyFont="1" applyFill="1" applyBorder="1" applyAlignment="1">
      <alignment horizontal="right" vertical="top" wrapText="1"/>
    </xf>
    <xf numFmtId="0" fontId="30" fillId="0" borderId="0" xfId="12" applyFont="1" applyFill="1" applyBorder="1" applyAlignment="1">
      <alignment horizontal="right" vertical="top" wrapText="1"/>
    </xf>
    <xf numFmtId="0" fontId="36" fillId="0" borderId="0" xfId="12" applyFont="1" applyFill="1" applyBorder="1" applyAlignment="1">
      <alignment horizontal="left" vertical="top" wrapText="1"/>
    </xf>
    <xf numFmtId="0" fontId="36" fillId="0" borderId="0" xfId="12" applyFont="1" applyFill="1" applyBorder="1" applyAlignment="1">
      <alignment horizontal="right" vertical="top" wrapText="1"/>
    </xf>
    <xf numFmtId="0" fontId="36" fillId="0" borderId="0" xfId="12" applyFont="1" applyFill="1" applyBorder="1" applyAlignment="1">
      <alignment horizontal="justify" vertical="top" wrapText="1"/>
    </xf>
    <xf numFmtId="0" fontId="30" fillId="0" borderId="0" xfId="12" applyFont="1" applyFill="1" applyBorder="1" applyAlignment="1">
      <alignment horizontal="left" vertical="top" wrapText="1"/>
    </xf>
    <xf numFmtId="0" fontId="14" fillId="0" borderId="0" xfId="0" applyFont="1" applyAlignment="1">
      <alignment vertical="top" wrapText="1"/>
    </xf>
    <xf numFmtId="0" fontId="10" fillId="0" borderId="0" xfId="0" applyFont="1" applyFill="1" applyAlignment="1"/>
    <xf numFmtId="0" fontId="52" fillId="0" borderId="0" xfId="0" applyNumberFormat="1" applyFont="1" applyAlignment="1">
      <alignment vertical="top" wrapText="1"/>
    </xf>
    <xf numFmtId="0" fontId="10" fillId="2" borderId="0" xfId="0" applyNumberFormat="1" applyFont="1" applyFill="1" applyAlignment="1">
      <alignment vertical="top"/>
    </xf>
    <xf numFmtId="0" fontId="10" fillId="0" borderId="0" xfId="0" applyNumberFormat="1" applyFont="1" applyAlignment="1">
      <alignment horizontal="center" vertical="top" wrapText="1"/>
    </xf>
    <xf numFmtId="0" fontId="24" fillId="0" borderId="0" xfId="0" applyFont="1" applyFill="1" applyAlignment="1">
      <alignment horizontal="justify" wrapText="1"/>
    </xf>
    <xf numFmtId="0" fontId="10" fillId="0" borderId="1" xfId="0" applyNumberFormat="1" applyFont="1" applyBorder="1" applyAlignment="1">
      <alignment horizontal="center" vertical="top" wrapText="1"/>
    </xf>
    <xf numFmtId="0" fontId="24" fillId="0" borderId="0" xfId="0" applyFont="1" applyFill="1"/>
    <xf numFmtId="0" fontId="10" fillId="0" borderId="0" xfId="0" applyNumberFormat="1" applyFont="1" applyAlignment="1">
      <alignment horizontal="center" vertical="center" wrapText="1"/>
    </xf>
    <xf numFmtId="0" fontId="54" fillId="0" borderId="0" xfId="0" applyFont="1" applyAlignment="1">
      <alignment wrapText="1"/>
    </xf>
    <xf numFmtId="0" fontId="18" fillId="0" borderId="0" xfId="0" applyNumberFormat="1" applyFont="1" applyAlignment="1">
      <alignment horizontal="center"/>
    </xf>
    <xf numFmtId="164" fontId="10" fillId="0" borderId="7" xfId="0" applyNumberFormat="1" applyFont="1" applyBorder="1"/>
    <xf numFmtId="0" fontId="10" fillId="0" borderId="7" xfId="0" applyNumberFormat="1" applyFont="1" applyBorder="1" applyAlignment="1">
      <alignment horizontal="left"/>
    </xf>
    <xf numFmtId="0" fontId="10" fillId="0" borderId="7" xfId="0" applyNumberFormat="1" applyFont="1" applyFill="1" applyBorder="1" applyAlignment="1">
      <alignment horizontal="left"/>
    </xf>
    <xf numFmtId="164" fontId="10" fillId="0" borderId="7" xfId="0" applyNumberFormat="1" applyFont="1" applyFill="1" applyBorder="1"/>
    <xf numFmtId="0" fontId="10" fillId="0" borderId="7" xfId="0" applyNumberFormat="1" applyFont="1" applyBorder="1" applyAlignment="1">
      <alignment vertical="center"/>
    </xf>
    <xf numFmtId="0" fontId="7" fillId="3" borderId="7" xfId="0" applyNumberFormat="1" applyFont="1" applyFill="1" applyBorder="1" applyAlignment="1">
      <alignment horizontal="left"/>
    </xf>
    <xf numFmtId="164" fontId="7" fillId="3" borderId="7" xfId="0" applyNumberFormat="1" applyFont="1" applyFill="1" applyBorder="1"/>
    <xf numFmtId="0" fontId="7" fillId="3" borderId="7" xfId="0" applyNumberFormat="1" applyFont="1" applyFill="1" applyBorder="1" applyAlignment="1">
      <alignment horizontal="center"/>
    </xf>
    <xf numFmtId="2" fontId="10" fillId="0" borderId="7" xfId="0" applyNumberFormat="1" applyFont="1" applyBorder="1" applyAlignment="1">
      <alignment horizontal="center"/>
    </xf>
    <xf numFmtId="0" fontId="10" fillId="0" borderId="0" xfId="0" applyFont="1" applyFill="1"/>
    <xf numFmtId="0" fontId="55" fillId="0" borderId="2" xfId="12" applyFont="1" applyBorder="1" applyAlignment="1">
      <alignment horizontal="left" vertical="top" wrapText="1"/>
    </xf>
    <xf numFmtId="0" fontId="55" fillId="0" borderId="2" xfId="12" applyFont="1" applyBorder="1" applyAlignment="1">
      <alignment vertical="top" wrapText="1"/>
    </xf>
    <xf numFmtId="0" fontId="55" fillId="0" borderId="2" xfId="12" applyFont="1" applyBorder="1" applyAlignment="1">
      <alignment horizontal="right" vertical="top" wrapText="1"/>
    </xf>
    <xf numFmtId="0" fontId="55" fillId="0" borderId="0" xfId="12" applyFont="1" applyBorder="1" applyAlignment="1">
      <alignment horizontal="left" vertical="top" wrapText="1"/>
    </xf>
    <xf numFmtId="0" fontId="55" fillId="0" borderId="0" xfId="12" applyFont="1" applyBorder="1" applyAlignment="1">
      <alignment vertical="top" wrapText="1"/>
    </xf>
    <xf numFmtId="0" fontId="55" fillId="0" borderId="0" xfId="12" applyFont="1" applyBorder="1" applyAlignment="1">
      <alignment horizontal="right" vertical="top" wrapText="1"/>
    </xf>
    <xf numFmtId="0" fontId="56" fillId="0" borderId="0" xfId="12" applyFont="1" applyBorder="1" applyAlignment="1">
      <alignment vertical="top" wrapText="1"/>
    </xf>
    <xf numFmtId="0" fontId="57" fillId="0" borderId="0" xfId="12" applyFont="1" applyBorder="1" applyAlignment="1">
      <alignment horizontal="left" vertical="top" wrapText="1"/>
    </xf>
    <xf numFmtId="49" fontId="57" fillId="0" borderId="0" xfId="12" applyNumberFormat="1" applyFont="1" applyAlignment="1">
      <alignment wrapText="1"/>
    </xf>
    <xf numFmtId="0" fontId="57" fillId="0" borderId="0" xfId="12" applyFont="1" applyAlignment="1">
      <alignment horizontal="right" wrapText="1"/>
    </xf>
    <xf numFmtId="0" fontId="57" fillId="0" borderId="0" xfId="12" applyFont="1" applyAlignment="1">
      <alignment wrapText="1"/>
    </xf>
    <xf numFmtId="0" fontId="57" fillId="0" borderId="0" xfId="12" applyFont="1" applyAlignment="1">
      <alignment horizontal="right" vertical="top" wrapText="1"/>
    </xf>
    <xf numFmtId="49" fontId="57" fillId="0" borderId="0" xfId="12" applyNumberFormat="1" applyFont="1" applyFill="1" applyAlignment="1">
      <alignment wrapText="1"/>
    </xf>
    <xf numFmtId="0" fontId="57" fillId="0" borderId="0" xfId="12" applyFont="1" applyFill="1" applyAlignment="1">
      <alignment wrapText="1"/>
    </xf>
    <xf numFmtId="0" fontId="57" fillId="0" borderId="0" xfId="12" applyFont="1" applyFill="1" applyAlignment="1">
      <alignment horizontal="right" wrapText="1"/>
    </xf>
    <xf numFmtId="0" fontId="10" fillId="0" borderId="0" xfId="14" applyFont="1" applyAlignment="1">
      <alignment horizontal="right" vertical="top" wrapText="1"/>
    </xf>
    <xf numFmtId="49" fontId="57" fillId="0" borderId="0" xfId="12" applyNumberFormat="1" applyFont="1" applyAlignment="1">
      <alignment horizontal="center" wrapText="1"/>
    </xf>
    <xf numFmtId="49" fontId="57" fillId="0" borderId="0" xfId="12" applyNumberFormat="1" applyFont="1" applyAlignment="1">
      <alignment horizontal="left" wrapText="1"/>
    </xf>
    <xf numFmtId="49" fontId="10" fillId="0" borderId="0" xfId="14" applyNumberFormat="1" applyFont="1" applyAlignment="1">
      <alignment horizontal="left" wrapText="1"/>
    </xf>
    <xf numFmtId="49" fontId="57" fillId="0" borderId="0" xfId="12" applyNumberFormat="1" applyFont="1" applyAlignment="1">
      <alignment horizontal="center" vertical="center" wrapText="1"/>
    </xf>
    <xf numFmtId="0" fontId="10" fillId="0" borderId="0" xfId="13" applyFont="1" applyFill="1" applyAlignment="1">
      <alignment horizontal="justify" wrapText="1"/>
    </xf>
    <xf numFmtId="0" fontId="55" fillId="0" borderId="0" xfId="12" applyFont="1" applyAlignment="1">
      <alignment vertical="top" wrapText="1"/>
    </xf>
    <xf numFmtId="0" fontId="57" fillId="0" borderId="0" xfId="12" applyFont="1" applyAlignment="1">
      <alignment vertical="top" wrapText="1"/>
    </xf>
    <xf numFmtId="0" fontId="57" fillId="0" borderId="0" xfId="12" applyFont="1" applyAlignment="1">
      <alignment horizontal="left" vertical="top" wrapText="1"/>
    </xf>
    <xf numFmtId="49" fontId="57" fillId="0" borderId="0" xfId="12" applyNumberFormat="1" applyFont="1" applyAlignment="1">
      <alignment vertical="top" wrapText="1"/>
    </xf>
    <xf numFmtId="0" fontId="55" fillId="0" borderId="0" xfId="12" applyFont="1" applyFill="1" applyBorder="1" applyAlignment="1">
      <alignment vertical="top" wrapText="1"/>
    </xf>
    <xf numFmtId="0" fontId="57" fillId="0" borderId="0" xfId="12" applyNumberFormat="1" applyFont="1" applyAlignment="1">
      <alignment horizontal="right" wrapText="1"/>
    </xf>
    <xf numFmtId="49" fontId="57" fillId="0" borderId="0" xfId="12" applyNumberFormat="1" applyFont="1" applyFill="1" applyAlignment="1">
      <alignment vertical="top" wrapText="1"/>
    </xf>
    <xf numFmtId="49" fontId="57" fillId="0" borderId="0" xfId="12" applyNumberFormat="1" applyFont="1" applyFill="1" applyAlignment="1">
      <alignment horizontal="center" vertical="top" wrapText="1"/>
    </xf>
    <xf numFmtId="0" fontId="52" fillId="0" borderId="0" xfId="12" applyFont="1" applyAlignment="1">
      <alignment vertical="top" wrapText="1"/>
    </xf>
    <xf numFmtId="0" fontId="52" fillId="0" borderId="0" xfId="12" applyFont="1" applyAlignment="1">
      <alignment horizontal="right" wrapText="1"/>
    </xf>
    <xf numFmtId="0" fontId="52" fillId="0" borderId="0" xfId="12" applyFont="1" applyAlignment="1">
      <alignment wrapText="1"/>
    </xf>
    <xf numFmtId="49" fontId="10" fillId="0" borderId="0" xfId="12" applyNumberFormat="1" applyFont="1" applyFill="1" applyAlignment="1">
      <alignment vertical="top" wrapText="1"/>
    </xf>
    <xf numFmtId="0" fontId="10" fillId="0" borderId="0" xfId="12" applyFont="1" applyAlignment="1">
      <alignment horizontal="right" wrapText="1"/>
    </xf>
    <xf numFmtId="0" fontId="10" fillId="0" borderId="0" xfId="12" applyFont="1" applyAlignment="1">
      <alignment wrapText="1"/>
    </xf>
    <xf numFmtId="0" fontId="52" fillId="0" borderId="0" xfId="12" applyFont="1" applyFill="1" applyAlignment="1">
      <alignment vertical="top" wrapText="1"/>
    </xf>
    <xf numFmtId="0" fontId="10" fillId="0" borderId="0" xfId="12" applyFont="1" applyAlignment="1">
      <alignment vertical="top" wrapText="1"/>
    </xf>
    <xf numFmtId="49" fontId="10" fillId="0" borderId="0" xfId="12" applyNumberFormat="1" applyFont="1" applyAlignment="1">
      <alignment vertical="top" wrapText="1"/>
    </xf>
    <xf numFmtId="49" fontId="52" fillId="0" borderId="0" xfId="12" applyNumberFormat="1" applyFont="1" applyAlignment="1">
      <alignment vertical="top" wrapText="1"/>
    </xf>
    <xf numFmtId="49" fontId="57" fillId="0" borderId="0" xfId="12" applyNumberFormat="1" applyFont="1" applyAlignment="1">
      <alignment horizontal="center" vertical="top" wrapText="1"/>
    </xf>
    <xf numFmtId="0" fontId="10" fillId="0" borderId="0" xfId="0" applyFont="1" applyFill="1" applyAlignment="1">
      <alignment horizontal="center" wrapText="1"/>
    </xf>
    <xf numFmtId="0" fontId="57" fillId="0" borderId="0" xfId="12" applyFont="1" applyBorder="1" applyAlignment="1">
      <alignment vertical="top" wrapText="1"/>
    </xf>
    <xf numFmtId="0" fontId="55" fillId="0" borderId="0" xfId="12" applyFont="1" applyAlignment="1">
      <alignment horizontal="left" vertical="top" wrapText="1"/>
    </xf>
    <xf numFmtId="0" fontId="57" fillId="0" borderId="0" xfId="12" applyFont="1" applyFill="1" applyAlignment="1">
      <alignment horizontal="left" vertical="top" wrapText="1"/>
    </xf>
    <xf numFmtId="0" fontId="57" fillId="0" borderId="0" xfId="12" applyFont="1" applyFill="1" applyAlignment="1">
      <alignment horizontal="right" vertical="top" wrapText="1"/>
    </xf>
    <xf numFmtId="0" fontId="10" fillId="0" borderId="0" xfId="15" applyNumberFormat="1" applyFont="1" applyFill="1" applyAlignment="1">
      <alignment horizontal="left" wrapText="1"/>
    </xf>
    <xf numFmtId="0" fontId="10" fillId="0" borderId="0" xfId="15" applyNumberFormat="1" applyFont="1" applyFill="1" applyAlignment="1">
      <alignment horizontal="center" wrapText="1"/>
    </xf>
    <xf numFmtId="0" fontId="10" fillId="0" borderId="0" xfId="15" applyFont="1" applyFill="1" applyBorder="1" applyAlignment="1">
      <alignment horizontal="justify" vertical="center" wrapText="1"/>
    </xf>
    <xf numFmtId="0" fontId="10" fillId="0" borderId="0" xfId="15" applyFont="1" applyFill="1" applyAlignment="1">
      <alignment horizontal="right" wrapText="1"/>
    </xf>
    <xf numFmtId="0" fontId="10" fillId="0" borderId="0" xfId="15" applyFont="1" applyFill="1"/>
    <xf numFmtId="0" fontId="57" fillId="0" borderId="0" xfId="12" applyFont="1" applyFill="1" applyAlignment="1">
      <alignment vertical="top" wrapText="1"/>
    </xf>
    <xf numFmtId="0" fontId="10" fillId="0" borderId="0" xfId="0" applyFont="1" applyFill="1" applyAlignment="1">
      <alignment horizontal="justify" vertical="justify" wrapText="1"/>
    </xf>
    <xf numFmtId="0" fontId="10" fillId="0" borderId="0" xfId="15" applyFont="1" applyFill="1" applyAlignment="1">
      <alignment horizontal="right" vertical="top" wrapText="1"/>
    </xf>
    <xf numFmtId="0" fontId="10" fillId="0" borderId="0" xfId="0" applyFont="1" applyFill="1" applyAlignment="1">
      <alignment horizontal="justify" wrapText="1"/>
    </xf>
    <xf numFmtId="0" fontId="10" fillId="0" borderId="0" xfId="0" applyFont="1" applyFill="1" applyBorder="1"/>
    <xf numFmtId="0" fontId="1" fillId="0" borderId="0" xfId="18"/>
    <xf numFmtId="0" fontId="28" fillId="0" borderId="0" xfId="18" applyNumberFormat="1" applyFont="1" applyAlignment="1">
      <alignment horizontal="center"/>
    </xf>
    <xf numFmtId="0" fontId="20" fillId="0" borderId="0" xfId="18" applyFont="1" applyBorder="1" applyAlignment="1">
      <alignment horizontal="center"/>
    </xf>
    <xf numFmtId="0" fontId="10" fillId="0" borderId="0" xfId="18" applyNumberFormat="1" applyFont="1" applyAlignment="1"/>
    <xf numFmtId="0" fontId="10" fillId="0" borderId="0" xfId="18" applyFont="1" applyAlignment="1"/>
    <xf numFmtId="0" fontId="16" fillId="0" borderId="0" xfId="18" applyFont="1" applyAlignment="1">
      <alignment horizontal="center"/>
    </xf>
    <xf numFmtId="0" fontId="10" fillId="0" borderId="0" xfId="18" applyNumberFormat="1" applyFont="1" applyAlignment="1">
      <alignment horizontal="left"/>
    </xf>
    <xf numFmtId="3" fontId="10" fillId="0" borderId="0" xfId="18" applyNumberFormat="1" applyFont="1" applyAlignment="1"/>
    <xf numFmtId="0" fontId="17" fillId="0" borderId="0" xfId="18" applyFont="1" applyAlignment="1">
      <alignment horizontal="center"/>
    </xf>
    <xf numFmtId="0" fontId="15" fillId="0" borderId="0" xfId="18" applyFont="1" applyBorder="1" applyAlignment="1">
      <alignment horizontal="center"/>
    </xf>
    <xf numFmtId="0" fontId="7" fillId="0" borderId="0" xfId="18" applyNumberFormat="1" applyFont="1" applyAlignment="1"/>
    <xf numFmtId="3" fontId="7" fillId="0" borderId="0" xfId="18" applyNumberFormat="1" applyFont="1" applyBorder="1" applyAlignment="1">
      <alignment horizontal="center"/>
    </xf>
    <xf numFmtId="0" fontId="10" fillId="0" borderId="1" xfId="18" applyNumberFormat="1" applyFont="1" applyBorder="1" applyAlignment="1"/>
    <xf numFmtId="3" fontId="10" fillId="0" borderId="1" xfId="18" applyNumberFormat="1" applyFont="1" applyBorder="1" applyAlignment="1"/>
    <xf numFmtId="3" fontId="10" fillId="0" borderId="1" xfId="18" applyNumberFormat="1" applyFont="1" applyBorder="1" applyAlignment="1">
      <alignment horizontal="center"/>
    </xf>
    <xf numFmtId="0" fontId="1" fillId="0" borderId="0" xfId="18" applyFill="1"/>
    <xf numFmtId="164" fontId="10" fillId="0" borderId="0" xfId="18" applyNumberFormat="1" applyFont="1" applyAlignment="1"/>
    <xf numFmtId="164" fontId="10" fillId="0" borderId="1" xfId="18" applyNumberFormat="1" applyFont="1" applyBorder="1" applyAlignment="1"/>
    <xf numFmtId="164" fontId="7" fillId="0" borderId="0" xfId="18" applyNumberFormat="1" applyFont="1" applyAlignment="1"/>
    <xf numFmtId="0" fontId="7" fillId="0" borderId="1" xfId="18" applyNumberFormat="1" applyFont="1" applyFill="1" applyBorder="1" applyAlignment="1">
      <alignment horizontal="left" vertical="top"/>
    </xf>
    <xf numFmtId="0" fontId="7" fillId="0" borderId="1" xfId="18" applyNumberFormat="1" applyFont="1" applyFill="1" applyBorder="1" applyAlignment="1">
      <alignment horizontal="left" vertical="top" wrapText="1"/>
    </xf>
    <xf numFmtId="0" fontId="7" fillId="0" borderId="1" xfId="18" applyNumberFormat="1" applyFont="1" applyFill="1" applyBorder="1" applyAlignment="1">
      <alignment vertical="top" wrapText="1"/>
    </xf>
    <xf numFmtId="0" fontId="7" fillId="0" borderId="1" xfId="18" applyNumberFormat="1" applyFont="1" applyFill="1" applyBorder="1" applyAlignment="1">
      <alignment horizontal="center" vertical="top" wrapText="1"/>
    </xf>
    <xf numFmtId="164" fontId="7" fillId="0" borderId="1" xfId="18" applyNumberFormat="1" applyFont="1" applyFill="1" applyBorder="1" applyAlignment="1">
      <alignment horizontal="center" vertical="top" wrapText="1"/>
    </xf>
    <xf numFmtId="0" fontId="10" fillId="0" borderId="0" xfId="18" applyFont="1" applyFill="1" applyBorder="1" applyAlignment="1">
      <alignment vertical="top"/>
    </xf>
    <xf numFmtId="0" fontId="10" fillId="0" borderId="0" xfId="18" applyNumberFormat="1" applyFont="1" applyFill="1" applyAlignment="1">
      <alignment horizontal="left" vertical="top"/>
    </xf>
    <xf numFmtId="0" fontId="10" fillId="0" borderId="0" xfId="18" applyNumberFormat="1" applyFont="1" applyFill="1" applyAlignment="1">
      <alignment vertical="top" wrapText="1"/>
    </xf>
    <xf numFmtId="0" fontId="10" fillId="0" borderId="0" xfId="18" applyNumberFormat="1" applyFont="1" applyFill="1" applyAlignment="1">
      <alignment vertical="top"/>
    </xf>
    <xf numFmtId="164" fontId="10" fillId="0" borderId="0" xfId="18" applyNumberFormat="1" applyFont="1" applyFill="1" applyAlignment="1">
      <alignment vertical="top"/>
    </xf>
    <xf numFmtId="0" fontId="10" fillId="0" borderId="0" xfId="18" applyFont="1" applyFill="1" applyAlignment="1">
      <alignment vertical="top"/>
    </xf>
    <xf numFmtId="0" fontId="10" fillId="0" borderId="0" xfId="18" applyFont="1" applyFill="1" applyAlignment="1">
      <alignment vertical="top" wrapText="1"/>
    </xf>
    <xf numFmtId="0" fontId="10" fillId="0" borderId="0" xfId="18" applyFont="1" applyFill="1" applyBorder="1" applyAlignment="1">
      <alignment vertical="top" wrapText="1"/>
    </xf>
    <xf numFmtId="0" fontId="11" fillId="0" borderId="0" xfId="18" applyNumberFormat="1" applyFont="1" applyFill="1" applyAlignment="1">
      <alignment vertical="top" wrapText="1"/>
    </xf>
    <xf numFmtId="0" fontId="10" fillId="0" borderId="0" xfId="18" applyNumberFormat="1" applyFont="1" applyFill="1" applyAlignment="1">
      <alignment horizontal="left" vertical="top" wrapText="1"/>
    </xf>
    <xf numFmtId="0" fontId="7" fillId="0" borderId="0" xfId="18" applyFont="1" applyFill="1" applyAlignment="1">
      <alignment vertical="top"/>
    </xf>
    <xf numFmtId="0" fontId="10" fillId="0" borderId="0" xfId="18" applyFont="1" applyFill="1" applyBorder="1" applyAlignment="1">
      <alignment horizontal="left" vertical="top"/>
    </xf>
    <xf numFmtId="164" fontId="10" fillId="0" borderId="0" xfId="18" applyNumberFormat="1" applyFont="1" applyFill="1" applyBorder="1" applyAlignment="1">
      <alignment vertical="top"/>
    </xf>
    <xf numFmtId="0" fontId="10" fillId="0" borderId="0" xfId="18" applyFont="1" applyFill="1" applyAlignment="1">
      <alignment horizontal="left" vertical="top"/>
    </xf>
    <xf numFmtId="0" fontId="57" fillId="0" borderId="0" xfId="18" applyFont="1" applyFill="1" applyAlignment="1">
      <alignment horizontal="left" vertical="top" wrapText="1"/>
    </xf>
    <xf numFmtId="0" fontId="57" fillId="0" borderId="0" xfId="18" applyFont="1" applyFill="1" applyAlignment="1">
      <alignment vertical="top" wrapText="1"/>
    </xf>
    <xf numFmtId="0" fontId="57" fillId="0" borderId="0" xfId="18" applyFont="1" applyFill="1" applyAlignment="1">
      <alignment vertical="center" wrapText="1"/>
    </xf>
    <xf numFmtId="0" fontId="57" fillId="0" borderId="0" xfId="18" applyFont="1" applyFill="1" applyAlignment="1">
      <alignment horizontal="right" vertical="top" wrapText="1"/>
    </xf>
    <xf numFmtId="0" fontId="57" fillId="0" borderId="0" xfId="12" applyFont="1" applyFill="1" applyAlignment="1">
      <alignment horizontal="left" vertical="center" wrapText="1"/>
    </xf>
    <xf numFmtId="0" fontId="57" fillId="0" borderId="0" xfId="12" applyFont="1" applyFill="1" applyAlignment="1">
      <alignment horizontal="left" wrapText="1"/>
    </xf>
    <xf numFmtId="0" fontId="57" fillId="0" borderId="0" xfId="12" applyFont="1" applyFill="1" applyAlignment="1">
      <alignment horizontal="center" wrapText="1"/>
    </xf>
    <xf numFmtId="0" fontId="60" fillId="0" borderId="0" xfId="12" applyFont="1" applyFill="1" applyAlignment="1">
      <alignment vertical="center"/>
    </xf>
    <xf numFmtId="0" fontId="57" fillId="0" borderId="0" xfId="12" applyFont="1" applyFill="1" applyAlignment="1">
      <alignment vertical="center"/>
    </xf>
    <xf numFmtId="0" fontId="10" fillId="0" borderId="0" xfId="18" applyFont="1" applyFill="1" applyAlignment="1">
      <alignment horizontal="center" vertical="top" wrapText="1"/>
    </xf>
    <xf numFmtId="49" fontId="10" fillId="0" borderId="0" xfId="18" applyNumberFormat="1" applyFont="1" applyFill="1" applyAlignment="1">
      <alignment vertical="top" wrapText="1"/>
    </xf>
    <xf numFmtId="0" fontId="10" fillId="0" borderId="0" xfId="18" applyFont="1" applyFill="1" applyAlignment="1">
      <alignment horizontal="right" vertical="top" wrapText="1"/>
    </xf>
    <xf numFmtId="164" fontId="10" fillId="0" borderId="0" xfId="18" applyNumberFormat="1" applyFont="1" applyFill="1" applyAlignment="1">
      <alignment horizontal="right" vertical="top" wrapText="1"/>
    </xf>
    <xf numFmtId="0" fontId="7" fillId="3" borderId="7" xfId="0" applyNumberFormat="1" applyFont="1" applyFill="1" applyBorder="1" applyAlignment="1">
      <alignment horizontal="left" wrapText="1"/>
    </xf>
    <xf numFmtId="0" fontId="7" fillId="2" borderId="7" xfId="0" applyNumberFormat="1" applyFont="1" applyFill="1" applyBorder="1" applyAlignment="1">
      <alignment horizontal="center"/>
    </xf>
    <xf numFmtId="0" fontId="7" fillId="2" borderId="7" xfId="0" applyNumberFormat="1" applyFont="1" applyFill="1" applyBorder="1" applyAlignment="1">
      <alignment horizontal="left"/>
    </xf>
    <xf numFmtId="164" fontId="7" fillId="0" borderId="0" xfId="18" applyNumberFormat="1" applyFont="1" applyFill="1" applyAlignment="1"/>
    <xf numFmtId="0" fontId="7" fillId="0" borderId="0" xfId="18" applyNumberFormat="1" applyFont="1" applyFill="1" applyAlignment="1">
      <alignment horizontal="left" vertical="top"/>
    </xf>
    <xf numFmtId="0" fontId="7" fillId="0" borderId="0" xfId="18" applyNumberFormat="1" applyFont="1" applyFill="1" applyAlignment="1">
      <alignment horizontal="left" vertical="top" wrapText="1"/>
    </xf>
    <xf numFmtId="0" fontId="7" fillId="0" borderId="0" xfId="18" applyNumberFormat="1" applyFont="1" applyFill="1" applyAlignment="1">
      <alignment vertical="top" wrapText="1"/>
    </xf>
    <xf numFmtId="0" fontId="7" fillId="0" borderId="0" xfId="18" applyNumberFormat="1" applyFont="1" applyFill="1" applyAlignment="1">
      <alignment vertical="top"/>
    </xf>
    <xf numFmtId="164" fontId="7" fillId="0" borderId="0" xfId="18" applyNumberFormat="1" applyFont="1" applyFill="1" applyAlignment="1">
      <alignment vertical="top"/>
    </xf>
    <xf numFmtId="49" fontId="57" fillId="0" borderId="0" xfId="18" applyNumberFormat="1" applyFont="1" applyFill="1" applyAlignment="1">
      <alignment vertical="top" wrapText="1"/>
    </xf>
    <xf numFmtId="0" fontId="57" fillId="0" borderId="0" xfId="18" applyFont="1" applyFill="1"/>
    <xf numFmtId="0" fontId="55" fillId="0" borderId="2" xfId="18" applyFont="1" applyFill="1" applyBorder="1" applyAlignment="1">
      <alignment horizontal="left" vertical="top" wrapText="1"/>
    </xf>
    <xf numFmtId="0" fontId="55" fillId="0" borderId="2" xfId="18" applyFont="1" applyFill="1" applyBorder="1" applyAlignment="1">
      <alignment vertical="top" wrapText="1"/>
    </xf>
    <xf numFmtId="0" fontId="55" fillId="0" borderId="2" xfId="18" applyFont="1" applyFill="1" applyBorder="1" applyAlignment="1">
      <alignment horizontal="right" vertical="top" wrapText="1"/>
    </xf>
    <xf numFmtId="0" fontId="55" fillId="0" borderId="0" xfId="18" applyFont="1" applyFill="1" applyAlignment="1">
      <alignment vertical="top" wrapText="1"/>
    </xf>
    <xf numFmtId="164" fontId="57" fillId="0" borderId="0" xfId="18" applyNumberFormat="1" applyFont="1" applyFill="1" applyAlignment="1">
      <alignment horizontal="right" vertical="top" wrapText="1"/>
    </xf>
    <xf numFmtId="164" fontId="57" fillId="0" borderId="0" xfId="18" applyNumberFormat="1" applyFont="1" applyFill="1" applyAlignment="1">
      <alignment vertical="top" wrapText="1"/>
    </xf>
    <xf numFmtId="0" fontId="61" fillId="0" borderId="0" xfId="18" applyNumberFormat="1" applyFont="1" applyFill="1" applyAlignment="1">
      <alignment horizontal="left" vertical="top" wrapText="1"/>
    </xf>
    <xf numFmtId="0" fontId="61" fillId="0" borderId="0" xfId="18" applyNumberFormat="1" applyFont="1" applyFill="1" applyAlignment="1">
      <alignment vertical="top" wrapText="1"/>
    </xf>
    <xf numFmtId="0" fontId="61" fillId="0" borderId="0" xfId="18" applyNumberFormat="1" applyFont="1" applyFill="1" applyAlignment="1">
      <alignment horizontal="right" vertical="top" wrapText="1"/>
    </xf>
    <xf numFmtId="164" fontId="61" fillId="0" borderId="0" xfId="18" applyNumberFormat="1" applyFont="1" applyFill="1" applyAlignment="1">
      <alignment horizontal="right" vertical="top" wrapText="1"/>
    </xf>
    <xf numFmtId="164" fontId="61" fillId="0" borderId="0" xfId="18" applyNumberFormat="1" applyFont="1" applyFill="1" applyAlignment="1">
      <alignment vertical="top" wrapText="1"/>
    </xf>
    <xf numFmtId="0" fontId="61" fillId="0" borderId="0" xfId="18" applyFont="1" applyFill="1" applyAlignment="1">
      <alignment vertical="top" wrapText="1"/>
    </xf>
    <xf numFmtId="0" fontId="7" fillId="0" borderId="0" xfId="18" applyFont="1" applyFill="1" applyAlignment="1">
      <alignment vertical="top" wrapText="1"/>
    </xf>
    <xf numFmtId="0" fontId="7" fillId="0" borderId="0" xfId="18" applyFont="1" applyFill="1" applyBorder="1" applyAlignment="1">
      <alignment horizontal="left" vertical="top" wrapText="1"/>
    </xf>
    <xf numFmtId="0" fontId="7" fillId="0" borderId="0" xfId="18" applyFont="1" applyFill="1" applyBorder="1" applyAlignment="1">
      <alignment vertical="top" wrapText="1"/>
    </xf>
    <xf numFmtId="0" fontId="7" fillId="0" borderId="0" xfId="18" applyFont="1" applyFill="1" applyBorder="1" applyAlignment="1">
      <alignment horizontal="right" vertical="top" wrapText="1"/>
    </xf>
    <xf numFmtId="164" fontId="7" fillId="0" borderId="0" xfId="18" applyNumberFormat="1" applyFont="1" applyFill="1" applyBorder="1" applyAlignment="1">
      <alignment horizontal="right" vertical="top" wrapText="1"/>
    </xf>
    <xf numFmtId="164" fontId="7" fillId="0" borderId="0" xfId="18" applyNumberFormat="1" applyFont="1" applyFill="1" applyAlignment="1">
      <alignment vertical="top" wrapText="1"/>
    </xf>
    <xf numFmtId="0" fontId="10" fillId="0" borderId="0" xfId="18" applyFont="1" applyFill="1" applyAlignment="1">
      <alignment horizontal="left" vertical="top" wrapText="1"/>
    </xf>
    <xf numFmtId="164" fontId="10" fillId="0" borderId="0" xfId="18" applyNumberFormat="1" applyFont="1" applyFill="1" applyAlignment="1">
      <alignment vertical="top" wrapText="1"/>
    </xf>
    <xf numFmtId="0" fontId="62" fillId="0" borderId="0" xfId="18" applyFont="1" applyFill="1" applyAlignment="1">
      <alignment vertical="top" wrapText="1"/>
    </xf>
    <xf numFmtId="0" fontId="62" fillId="0" borderId="0" xfId="18" applyFont="1" applyFill="1" applyAlignment="1">
      <alignment horizontal="left" vertical="top" wrapText="1"/>
    </xf>
    <xf numFmtId="0" fontId="62" fillId="0" borderId="0" xfId="18" applyFont="1" applyFill="1" applyAlignment="1">
      <alignment horizontal="right" vertical="top" wrapText="1"/>
    </xf>
    <xf numFmtId="164" fontId="62" fillId="0" borderId="0" xfId="18" applyNumberFormat="1" applyFont="1" applyFill="1" applyAlignment="1">
      <alignment horizontal="right" vertical="top" wrapText="1"/>
    </xf>
    <xf numFmtId="164" fontId="62" fillId="0" borderId="0" xfId="18" applyNumberFormat="1" applyFont="1" applyFill="1" applyAlignment="1">
      <alignment vertical="top" wrapText="1"/>
    </xf>
    <xf numFmtId="0" fontId="63" fillId="0" borderId="0" xfId="18" applyFont="1" applyFill="1"/>
    <xf numFmtId="164" fontId="63" fillId="0" borderId="0" xfId="18" applyNumberFormat="1" applyFont="1" applyFill="1" applyAlignment="1">
      <alignment vertical="top"/>
    </xf>
    <xf numFmtId="0" fontId="7" fillId="0" borderId="1" xfId="18" applyFont="1" applyFill="1" applyBorder="1" applyAlignment="1">
      <alignment horizontal="left" vertical="top"/>
    </xf>
    <xf numFmtId="0" fontId="7" fillId="0" borderId="1" xfId="18" applyFont="1" applyFill="1" applyBorder="1" applyAlignment="1">
      <alignment horizontal="left" vertical="top" wrapText="1"/>
    </xf>
    <xf numFmtId="0" fontId="7" fillId="0" borderId="1" xfId="18" applyFont="1" applyFill="1" applyBorder="1" applyAlignment="1">
      <alignment vertical="top" wrapText="1"/>
    </xf>
    <xf numFmtId="0" fontId="7" fillId="0" borderId="1" xfId="18" applyFont="1" applyFill="1" applyBorder="1" applyAlignment="1">
      <alignment horizontal="center" vertical="top" wrapText="1"/>
    </xf>
    <xf numFmtId="0" fontId="7" fillId="0" borderId="0" xfId="18" applyFont="1" applyFill="1" applyAlignment="1">
      <alignment horizontal="left" vertical="top"/>
    </xf>
    <xf numFmtId="0" fontId="7" fillId="0" borderId="0" xfId="18" applyFont="1" applyFill="1" applyAlignment="1">
      <alignment horizontal="left" vertical="top" wrapText="1"/>
    </xf>
    <xf numFmtId="0" fontId="7" fillId="0" borderId="1" xfId="18" applyFont="1" applyFill="1" applyBorder="1" applyAlignment="1">
      <alignment vertical="top"/>
    </xf>
    <xf numFmtId="0" fontId="7" fillId="0" borderId="1" xfId="18" applyFont="1" applyFill="1" applyBorder="1" applyAlignment="1">
      <alignment horizontal="center" vertical="top"/>
    </xf>
    <xf numFmtId="164" fontId="7" fillId="0" borderId="1" xfId="18" applyNumberFormat="1" applyFont="1" applyFill="1" applyBorder="1" applyAlignment="1">
      <alignment horizontal="center" vertical="top"/>
    </xf>
    <xf numFmtId="0" fontId="7" fillId="0" borderId="1" xfId="18" applyFont="1" applyFill="1" applyBorder="1" applyAlignment="1">
      <alignment vertical="center" wrapText="1"/>
    </xf>
    <xf numFmtId="0" fontId="7" fillId="0" borderId="1" xfId="18" applyFont="1" applyFill="1" applyBorder="1" applyAlignment="1">
      <alignment horizontal="center" vertical="center" wrapText="1"/>
    </xf>
    <xf numFmtId="0" fontId="7" fillId="0" borderId="0" xfId="18" applyFont="1" applyFill="1" applyAlignment="1">
      <alignment vertical="center"/>
    </xf>
    <xf numFmtId="0" fontId="10" fillId="0" borderId="0" xfId="18" applyFont="1" applyFill="1" applyAlignment="1">
      <alignment vertical="center"/>
    </xf>
    <xf numFmtId="0" fontId="7" fillId="0" borderId="2" xfId="18" applyFont="1" applyFill="1" applyBorder="1" applyAlignment="1">
      <alignment horizontal="center" vertical="top" wrapText="1"/>
    </xf>
    <xf numFmtId="0" fontId="7" fillId="0" borderId="0" xfId="18" applyFont="1" applyFill="1" applyAlignment="1">
      <alignment horizontal="center" vertical="top"/>
    </xf>
    <xf numFmtId="164" fontId="7" fillId="0" borderId="0" xfId="18" applyNumberFormat="1" applyFont="1" applyFill="1" applyAlignment="1">
      <alignment horizontal="right" vertical="top"/>
    </xf>
    <xf numFmtId="0" fontId="10" fillId="0" borderId="0" xfId="18" applyFont="1" applyFill="1" applyAlignment="1">
      <alignment horizontal="left" vertical="center" wrapText="1"/>
    </xf>
    <xf numFmtId="49" fontId="10" fillId="0" borderId="0" xfId="18" applyNumberFormat="1" applyFont="1" applyFill="1" applyAlignment="1">
      <alignment horizontal="center" vertical="top" wrapText="1"/>
    </xf>
    <xf numFmtId="0" fontId="10" fillId="0" borderId="0" xfId="18" applyNumberFormat="1" applyFont="1" applyFill="1" applyAlignment="1">
      <alignment horizontal="right" vertical="top" wrapText="1"/>
    </xf>
    <xf numFmtId="0" fontId="64" fillId="0" borderId="0" xfId="13" applyNumberFormat="1" applyFont="1" applyAlignment="1">
      <alignment horizontal="left"/>
    </xf>
    <xf numFmtId="0" fontId="7" fillId="0" borderId="6" xfId="13" applyFont="1" applyBorder="1" applyAlignment="1">
      <alignment wrapText="1"/>
    </xf>
    <xf numFmtId="0" fontId="65" fillId="0" borderId="0" xfId="13" applyFont="1"/>
    <xf numFmtId="0" fontId="64" fillId="0" borderId="6" xfId="13" applyFont="1" applyBorder="1" applyAlignment="1">
      <alignment wrapText="1"/>
    </xf>
    <xf numFmtId="0" fontId="64" fillId="0" borderId="0" xfId="13" applyFont="1"/>
    <xf numFmtId="0" fontId="64" fillId="0" borderId="6" xfId="13" applyFont="1" applyFill="1" applyBorder="1" applyAlignment="1">
      <alignment wrapText="1"/>
    </xf>
    <xf numFmtId="0" fontId="64" fillId="0" borderId="5" xfId="13" applyFont="1" applyBorder="1" applyAlignment="1">
      <alignment wrapText="1"/>
    </xf>
    <xf numFmtId="0" fontId="64" fillId="0" borderId="0" xfId="13" applyFont="1" applyAlignment="1">
      <alignment wrapText="1"/>
    </xf>
    <xf numFmtId="0" fontId="64" fillId="0" borderId="0" xfId="13" applyFont="1" applyBorder="1" applyAlignment="1">
      <alignment wrapText="1"/>
    </xf>
    <xf numFmtId="164" fontId="66" fillId="2" borderId="7" xfId="0" applyNumberFormat="1" applyFont="1" applyFill="1" applyBorder="1"/>
    <xf numFmtId="0" fontId="66" fillId="2" borderId="7" xfId="0" applyNumberFormat="1" applyFont="1" applyFill="1" applyBorder="1" applyAlignment="1">
      <alignment horizontal="center"/>
    </xf>
    <xf numFmtId="0" fontId="66" fillId="2" borderId="7" xfId="0" applyNumberFormat="1" applyFont="1" applyFill="1" applyBorder="1" applyAlignment="1">
      <alignment horizontal="left"/>
    </xf>
    <xf numFmtId="0" fontId="10" fillId="0" borderId="2" xfId="0" applyNumberFormat="1" applyFont="1" applyBorder="1" applyAlignment="1"/>
    <xf numFmtId="3" fontId="10" fillId="0" borderId="2" xfId="0" applyNumberFormat="1" applyFont="1" applyBorder="1" applyAlignment="1"/>
    <xf numFmtId="164" fontId="19" fillId="0" borderId="7" xfId="0" applyNumberFormat="1" applyFont="1" applyBorder="1" applyAlignment="1">
      <alignment horizontal="center"/>
    </xf>
    <xf numFmtId="164" fontId="10" fillId="0" borderId="7" xfId="0" applyNumberFormat="1" applyFont="1" applyBorder="1" applyAlignment="1">
      <alignment horizontal="center"/>
    </xf>
    <xf numFmtId="0" fontId="10" fillId="5" borderId="7" xfId="0" applyNumberFormat="1" applyFont="1" applyFill="1" applyBorder="1"/>
    <xf numFmtId="164" fontId="10" fillId="0" borderId="7" xfId="0" applyNumberFormat="1" applyFont="1" applyBorder="1" applyAlignment="1">
      <alignment horizontal="center" vertical="center"/>
    </xf>
    <xf numFmtId="166" fontId="10" fillId="0" borderId="7" xfId="0" applyNumberFormat="1" applyFont="1" applyBorder="1"/>
    <xf numFmtId="166" fontId="7" fillId="3" borderId="7" xfId="0" applyNumberFormat="1" applyFont="1" applyFill="1" applyBorder="1"/>
    <xf numFmtId="166" fontId="66" fillId="2" borderId="7" xfId="0" applyNumberFormat="1" applyFont="1" applyFill="1" applyBorder="1"/>
    <xf numFmtId="164" fontId="66" fillId="5" borderId="7" xfId="0" applyNumberFormat="1" applyFont="1" applyFill="1" applyBorder="1"/>
    <xf numFmtId="166" fontId="66" fillId="5" borderId="7" xfId="0" applyNumberFormat="1" applyFont="1" applyFill="1" applyBorder="1"/>
    <xf numFmtId="0" fontId="18" fillId="5" borderId="7" xfId="0" applyNumberFormat="1" applyFont="1" applyFill="1" applyBorder="1" applyAlignment="1">
      <alignment horizontal="left"/>
    </xf>
    <xf numFmtId="0" fontId="66" fillId="3" borderId="7" xfId="0" applyNumberFormat="1" applyFont="1" applyFill="1" applyBorder="1" applyAlignment="1">
      <alignment horizontal="left"/>
    </xf>
    <xf numFmtId="164" fontId="18" fillId="0" borderId="0" xfId="0" applyNumberFormat="1" applyFont="1" applyAlignment="1">
      <alignment horizontal="center"/>
    </xf>
    <xf numFmtId="0" fontId="7" fillId="0" borderId="0" xfId="0" applyFont="1"/>
    <xf numFmtId="0" fontId="10" fillId="2" borderId="7" xfId="0" applyNumberFormat="1" applyFont="1" applyFill="1" applyBorder="1" applyAlignment="1"/>
    <xf numFmtId="0" fontId="10" fillId="4" borderId="7" xfId="0" applyNumberFormat="1" applyFont="1" applyFill="1" applyBorder="1" applyAlignment="1"/>
    <xf numFmtId="0" fontId="57" fillId="0" borderId="0" xfId="0" applyNumberFormat="1" applyFont="1" applyAlignment="1">
      <alignment horizontal="left" vertical="top"/>
    </xf>
    <xf numFmtId="0" fontId="57" fillId="0" borderId="0" xfId="0" applyNumberFormat="1" applyFont="1" applyAlignment="1">
      <alignment vertical="top" wrapText="1"/>
    </xf>
    <xf numFmtId="0" fontId="69" fillId="0" borderId="0" xfId="0" applyFont="1" applyAlignment="1">
      <alignment wrapText="1"/>
    </xf>
    <xf numFmtId="0" fontId="57" fillId="0" borderId="0" xfId="0" applyNumberFormat="1" applyFont="1" applyAlignment="1">
      <alignment vertical="top"/>
    </xf>
    <xf numFmtId="3" fontId="57" fillId="0" borderId="0" xfId="0" applyNumberFormat="1" applyFont="1" applyAlignment="1">
      <alignment vertical="top"/>
    </xf>
    <xf numFmtId="0" fontId="69" fillId="0" borderId="0" xfId="0" applyFont="1"/>
    <xf numFmtId="0" fontId="57" fillId="0" borderId="1" xfId="0" applyNumberFormat="1" applyFont="1" applyBorder="1" applyAlignment="1">
      <alignment horizontal="left" vertical="top"/>
    </xf>
    <xf numFmtId="0" fontId="57" fillId="0" borderId="1" xfId="0" applyNumberFormat="1" applyFont="1" applyBorder="1" applyAlignment="1">
      <alignment horizontal="left" vertical="top" wrapText="1"/>
    </xf>
    <xf numFmtId="0" fontId="57" fillId="0" borderId="1" xfId="0" applyNumberFormat="1" applyFont="1" applyBorder="1" applyAlignment="1">
      <alignment vertical="top" wrapText="1"/>
    </xf>
    <xf numFmtId="0" fontId="57" fillId="0" borderId="1" xfId="0" applyNumberFormat="1" applyFont="1" applyBorder="1" applyAlignment="1">
      <alignment vertical="top"/>
    </xf>
    <xf numFmtId="3" fontId="57" fillId="0" borderId="1" xfId="0" applyNumberFormat="1" applyFont="1" applyBorder="1" applyAlignment="1">
      <alignment vertical="top"/>
    </xf>
    <xf numFmtId="0" fontId="57" fillId="0" borderId="0" xfId="0" applyNumberFormat="1" applyFont="1" applyAlignment="1">
      <alignment horizontal="left" vertical="top" wrapText="1"/>
    </xf>
    <xf numFmtId="3" fontId="55" fillId="0" borderId="0" xfId="0" applyNumberFormat="1" applyFont="1" applyAlignment="1">
      <alignment vertical="top"/>
    </xf>
    <xf numFmtId="0" fontId="55" fillId="0" borderId="0" xfId="0" applyNumberFormat="1" applyFont="1" applyAlignment="1">
      <alignment vertical="top" wrapText="1"/>
    </xf>
    <xf numFmtId="0" fontId="70" fillId="0" borderId="0" xfId="0" applyFont="1" applyAlignment="1">
      <alignment wrapText="1"/>
    </xf>
    <xf numFmtId="0" fontId="63" fillId="0" borderId="0" xfId="0" applyNumberFormat="1" applyFont="1" applyAlignment="1">
      <alignment vertical="top" wrapText="1"/>
    </xf>
    <xf numFmtId="0" fontId="10" fillId="2" borderId="0" xfId="18" applyFont="1" applyFill="1" applyAlignment="1">
      <alignment vertical="top" wrapText="1"/>
    </xf>
    <xf numFmtId="0" fontId="67" fillId="0" borderId="0" xfId="0" applyNumberFormat="1" applyFont="1" applyAlignment="1">
      <alignment horizontal="center"/>
    </xf>
    <xf numFmtId="0" fontId="68" fillId="0" borderId="0" xfId="0" applyNumberFormat="1" applyFont="1" applyAlignment="1">
      <alignment horizontal="center"/>
    </xf>
    <xf numFmtId="0" fontId="10" fillId="4" borderId="7" xfId="0" applyNumberFormat="1" applyFont="1" applyFill="1" applyBorder="1" applyAlignment="1">
      <alignment horizontal="center"/>
    </xf>
    <xf numFmtId="0" fontId="10" fillId="0" borderId="14" xfId="0" applyFont="1" applyBorder="1" applyAlignment="1">
      <alignment horizontal="center" vertical="center"/>
    </xf>
    <xf numFmtId="0" fontId="10" fillId="0" borderId="13" xfId="0" applyFont="1" applyBorder="1" applyAlignment="1">
      <alignment horizontal="center" vertical="center"/>
    </xf>
    <xf numFmtId="0" fontId="10" fillId="0" borderId="7" xfId="0" applyNumberFormat="1" applyFont="1" applyFill="1" applyBorder="1" applyAlignment="1">
      <alignment horizontal="center"/>
    </xf>
    <xf numFmtId="0" fontId="14" fillId="0" borderId="7" xfId="0" applyNumberFormat="1" applyFont="1" applyBorder="1" applyAlignment="1">
      <alignment horizontal="left"/>
    </xf>
    <xf numFmtId="0" fontId="7" fillId="2" borderId="8" xfId="0" applyNumberFormat="1" applyFont="1" applyFill="1" applyBorder="1" applyAlignment="1">
      <alignment horizontal="left"/>
    </xf>
    <xf numFmtId="0" fontId="7" fillId="2" borderId="2" xfId="0" applyNumberFormat="1" applyFont="1" applyFill="1" applyBorder="1" applyAlignment="1">
      <alignment horizontal="left"/>
    </xf>
    <xf numFmtId="0" fontId="7" fillId="2" borderId="9" xfId="0" applyNumberFormat="1" applyFont="1" applyFill="1" applyBorder="1" applyAlignment="1">
      <alignment horizontal="left"/>
    </xf>
    <xf numFmtId="0" fontId="7" fillId="3" borderId="7" xfId="0" applyNumberFormat="1" applyFont="1" applyFill="1" applyBorder="1" applyAlignment="1">
      <alignment horizontal="left"/>
    </xf>
    <xf numFmtId="0" fontId="10" fillId="0" borderId="7" xfId="0" applyNumberFormat="1" applyFont="1" applyFill="1" applyBorder="1" applyAlignment="1">
      <alignment horizontal="left"/>
    </xf>
    <xf numFmtId="0" fontId="18" fillId="3" borderId="7" xfId="0" applyNumberFormat="1" applyFont="1" applyFill="1" applyBorder="1" applyAlignment="1">
      <alignment horizontal="left"/>
    </xf>
    <xf numFmtId="0" fontId="66" fillId="2" borderId="8" xfId="0" applyNumberFormat="1" applyFont="1" applyFill="1" applyBorder="1" applyAlignment="1">
      <alignment horizontal="left"/>
    </xf>
    <xf numFmtId="0" fontId="66" fillId="2" borderId="2" xfId="0" applyNumberFormat="1" applyFont="1" applyFill="1" applyBorder="1" applyAlignment="1">
      <alignment horizontal="left"/>
    </xf>
    <xf numFmtId="0" fontId="66" fillId="2" borderId="9" xfId="0" applyNumberFormat="1" applyFont="1" applyFill="1" applyBorder="1" applyAlignment="1">
      <alignment horizontal="left"/>
    </xf>
    <xf numFmtId="0" fontId="7" fillId="3" borderId="7" xfId="0" applyNumberFormat="1" applyFont="1" applyFill="1" applyBorder="1" applyAlignment="1">
      <alignment horizontal="left" wrapText="1"/>
    </xf>
    <xf numFmtId="0" fontId="10" fillId="0" borderId="7" xfId="0" applyNumberFormat="1" applyFont="1" applyBorder="1" applyAlignment="1">
      <alignment horizontal="center" vertical="center"/>
    </xf>
    <xf numFmtId="0" fontId="10" fillId="0" borderId="10" xfId="0" applyNumberFormat="1" applyFont="1" applyBorder="1" applyAlignment="1">
      <alignment horizontal="center" vertical="center"/>
    </xf>
    <xf numFmtId="0" fontId="10" fillId="0" borderId="4" xfId="0" applyNumberFormat="1" applyFont="1" applyBorder="1" applyAlignment="1">
      <alignment horizontal="center" vertical="center"/>
    </xf>
    <xf numFmtId="0" fontId="10" fillId="0" borderId="11" xfId="0" applyNumberFormat="1" applyFont="1" applyBorder="1" applyAlignment="1">
      <alignment horizontal="center" vertical="center"/>
    </xf>
    <xf numFmtId="0" fontId="10" fillId="0" borderId="12"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0" fillId="0" borderId="13" xfId="0" applyNumberFormat="1" applyFont="1" applyBorder="1" applyAlignment="1">
      <alignment horizontal="center" vertical="center"/>
    </xf>
    <xf numFmtId="0" fontId="18" fillId="5" borderId="7" xfId="0" applyNumberFormat="1" applyFont="1" applyFill="1" applyBorder="1" applyAlignment="1">
      <alignment horizontal="left"/>
    </xf>
    <xf numFmtId="0" fontId="10" fillId="0" borderId="0" xfId="0" applyNumberFormat="1" applyFont="1" applyAlignment="1">
      <alignment horizontal="center"/>
    </xf>
    <xf numFmtId="0" fontId="7" fillId="3" borderId="8" xfId="0" applyNumberFormat="1" applyFont="1" applyFill="1" applyBorder="1" applyAlignment="1">
      <alignment horizontal="left"/>
    </xf>
    <xf numFmtId="0" fontId="7" fillId="3" borderId="2" xfId="0" applyNumberFormat="1" applyFont="1" applyFill="1" applyBorder="1" applyAlignment="1">
      <alignment horizontal="left"/>
    </xf>
    <xf numFmtId="0" fontId="7" fillId="3" borderId="9" xfId="0" applyNumberFormat="1" applyFont="1" applyFill="1" applyBorder="1" applyAlignment="1">
      <alignment horizontal="left"/>
    </xf>
    <xf numFmtId="0" fontId="18" fillId="2" borderId="7" xfId="0" applyNumberFormat="1" applyFont="1" applyFill="1" applyBorder="1" applyAlignment="1">
      <alignment horizontal="left"/>
    </xf>
    <xf numFmtId="0" fontId="16" fillId="0" borderId="0" xfId="0" applyFont="1" applyAlignment="1">
      <alignment horizontal="center"/>
    </xf>
    <xf numFmtId="0" fontId="17" fillId="0" borderId="0" xfId="0" applyFont="1" applyAlignment="1">
      <alignment horizontal="center"/>
    </xf>
    <xf numFmtId="0" fontId="15" fillId="0" borderId="0" xfId="0" applyFont="1" applyBorder="1" applyAlignment="1">
      <alignment horizontal="center"/>
    </xf>
    <xf numFmtId="0" fontId="13" fillId="0" borderId="0" xfId="0" applyFont="1" applyBorder="1" applyAlignment="1">
      <alignment horizontal="center"/>
    </xf>
    <xf numFmtId="0" fontId="28" fillId="0" borderId="0" xfId="0" applyNumberFormat="1" applyFont="1" applyAlignment="1">
      <alignment horizontal="center"/>
    </xf>
    <xf numFmtId="0" fontId="20" fillId="0" borderId="0" xfId="0" applyFont="1" applyBorder="1" applyAlignment="1">
      <alignment horizontal="center"/>
    </xf>
    <xf numFmtId="0" fontId="55" fillId="0" borderId="0" xfId="12" applyFont="1" applyAlignment="1">
      <alignment horizontal="left" vertical="top" wrapText="1"/>
    </xf>
    <xf numFmtId="0" fontId="23" fillId="0" borderId="0" xfId="13" applyFont="1" applyFill="1" applyAlignment="1">
      <alignment horizontal="left" wrapText="1"/>
    </xf>
    <xf numFmtId="0" fontId="7" fillId="0" borderId="0" xfId="18" applyNumberFormat="1" applyFont="1" applyAlignment="1">
      <alignment horizontal="left"/>
    </xf>
  </cellXfs>
  <cellStyles count="19">
    <cellStyle name="Normál" xfId="0" builtinId="0"/>
    <cellStyle name="Normál 2" xfId="1" xr:uid="{00000000-0005-0000-0000-000002000000}"/>
    <cellStyle name="Normál 2 2" xfId="3" xr:uid="{00000000-0005-0000-0000-000003000000}"/>
    <cellStyle name="Normál 2 2 2" xfId="8" xr:uid="{00000000-0005-0000-0000-000004000000}"/>
    <cellStyle name="Normál 2 3" xfId="5" xr:uid="{00000000-0005-0000-0000-000005000000}"/>
    <cellStyle name="Normál 2 4" xfId="12" xr:uid="{00000000-0005-0000-0000-000006000000}"/>
    <cellStyle name="Normál 3" xfId="2" xr:uid="{00000000-0005-0000-0000-000007000000}"/>
    <cellStyle name="Normál 3 2" xfId="7" xr:uid="{00000000-0005-0000-0000-000008000000}"/>
    <cellStyle name="Normál 4" xfId="4" xr:uid="{00000000-0005-0000-0000-000009000000}"/>
    <cellStyle name="Normál 4 2" xfId="9" xr:uid="{00000000-0005-0000-0000-00000A000000}"/>
    <cellStyle name="Normál 5" xfId="10" xr:uid="{00000000-0005-0000-0000-00000B000000}"/>
    <cellStyle name="Normál 5 2" xfId="11" xr:uid="{00000000-0005-0000-0000-00000C000000}"/>
    <cellStyle name="Normál 6" xfId="6" xr:uid="{00000000-0005-0000-0000-00000D000000}"/>
    <cellStyle name="Normál 7" xfId="18" xr:uid="{3EE5A597-A59C-4827-AD1E-1305137934F9}"/>
    <cellStyle name="Normál_Erősáram belső" xfId="17" xr:uid="{00000000-0005-0000-0000-00000E000000}"/>
    <cellStyle name="Normál_Közmű" xfId="16" xr:uid="{00000000-0005-0000-0000-00000F000000}"/>
    <cellStyle name="Normál_Közmű_2" xfId="14" xr:uid="{00000000-0005-0000-0000-000010000000}"/>
    <cellStyle name="Normál_sasad_A_ep_klts" xfId="15" xr:uid="{00000000-0005-0000-0000-000011000000}"/>
    <cellStyle name="Stílus 1" xfId="13" xr:uid="{00000000-0005-0000-0000-00001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1.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K:\BAU\03_BAU\13_LAGER\09_4.%20LAGER\ECSER\7_Tervez&#233;s\2_Tervek\3_Tenderterv\2019%2010%2014\9_K&#246;lts&#233;gvet&#233;s%20ki&#237;r&#225;s%20Szerkeszt&#233;s\K&#246;lts&#233;gvet&#233;s_LIDL%20logisztika_f&#246;ldmunka_alapoz&#225;s_ipari%20padl&#243;_20191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őösszesítő"/>
      <sheetName val="Felvonulási létesítmények"/>
      <sheetName val="Földmunkák"/>
      <sheetName val="Alapozás"/>
      <sheetName val="Padló"/>
      <sheetName val="Főösszesítő (2)"/>
      <sheetName val="Vízellátás"/>
      <sheetName val="Csatornázás"/>
      <sheetName val="Főösszesítő (3)"/>
      <sheetName val="Csatornázás (2)"/>
      <sheetName val="Esővíz elvezetés"/>
      <sheetName val="EL_org"/>
      <sheetName val="EL_villámvédelem"/>
    </sheetNames>
    <sheetDataSet>
      <sheetData sheetId="0">
        <row r="1">
          <cell r="A1" t="str">
            <v>Tervező: KÉPTÉR Építésziroda Kft.</v>
          </cell>
        </row>
        <row r="13">
          <cell r="A13" t="str">
            <v>ÉPÍTÉSI MUNKÁI</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pageSetUpPr fitToPage="1"/>
  </sheetPr>
  <dimension ref="A2:M92"/>
  <sheetViews>
    <sheetView tabSelected="1" view="pageBreakPreview" zoomScale="76" zoomScaleNormal="85" zoomScaleSheetLayoutView="76" workbookViewId="0">
      <selection activeCell="A4" sqref="A4:K6"/>
    </sheetView>
  </sheetViews>
  <sheetFormatPr defaultColWidth="9.140625" defaultRowHeight="12.75" x14ac:dyDescent="0.2"/>
  <cols>
    <col min="1" max="1" width="5.7109375" style="34" customWidth="1"/>
    <col min="2" max="5" width="15.7109375" style="34" customWidth="1"/>
    <col min="6" max="6" width="0.140625" style="34" customWidth="1"/>
    <col min="7" max="7" width="60.7109375" style="34" customWidth="1"/>
    <col min="8" max="10" width="25.7109375" style="33" customWidth="1"/>
    <col min="11" max="11" width="25.7109375" style="28" customWidth="1"/>
    <col min="12" max="16384" width="9.140625" style="28"/>
  </cols>
  <sheetData>
    <row r="2" spans="1:11" ht="20.25" x14ac:dyDescent="0.3">
      <c r="A2" s="500" t="s">
        <v>3793</v>
      </c>
      <c r="B2" s="500"/>
      <c r="C2" s="500"/>
      <c r="D2" s="500"/>
      <c r="E2" s="500"/>
      <c r="F2" s="500"/>
      <c r="G2" s="500"/>
      <c r="H2" s="500"/>
      <c r="I2" s="500"/>
      <c r="J2" s="500"/>
      <c r="K2" s="500"/>
    </row>
    <row r="3" spans="1:11" x14ac:dyDescent="0.2">
      <c r="A3" s="280"/>
      <c r="B3" s="280"/>
      <c r="C3" s="280"/>
      <c r="D3" s="280"/>
      <c r="E3" s="280"/>
      <c r="F3" s="280"/>
      <c r="G3" s="280"/>
      <c r="H3" s="479"/>
      <c r="I3" s="479"/>
      <c r="J3" s="479"/>
      <c r="K3" s="480"/>
    </row>
    <row r="4" spans="1:11" ht="18" x14ac:dyDescent="0.25">
      <c r="A4" s="501"/>
      <c r="B4" s="501"/>
      <c r="C4" s="501"/>
      <c r="D4" s="501"/>
      <c r="E4" s="501"/>
      <c r="F4" s="501"/>
      <c r="G4" s="501"/>
      <c r="H4" s="501"/>
      <c r="I4" s="501"/>
      <c r="J4" s="501"/>
      <c r="K4" s="501"/>
    </row>
    <row r="5" spans="1:11" ht="18" x14ac:dyDescent="0.25">
      <c r="A5" s="501"/>
      <c r="B5" s="501"/>
      <c r="C5" s="501"/>
      <c r="D5" s="501"/>
      <c r="E5" s="501"/>
      <c r="F5" s="501"/>
      <c r="G5" s="501"/>
      <c r="H5" s="501"/>
      <c r="I5" s="501"/>
      <c r="J5" s="501"/>
      <c r="K5" s="501"/>
    </row>
    <row r="9" spans="1:11" ht="25.15" customHeight="1" x14ac:dyDescent="0.2">
      <c r="A9" s="505" t="s">
        <v>3794</v>
      </c>
      <c r="B9" s="505"/>
      <c r="C9" s="505"/>
      <c r="D9" s="505"/>
      <c r="E9" s="505"/>
      <c r="F9" s="481"/>
      <c r="G9" s="482" t="s">
        <v>3795</v>
      </c>
      <c r="H9" s="502"/>
      <c r="I9" s="502"/>
      <c r="J9" s="502"/>
      <c r="K9" s="502"/>
    </row>
    <row r="10" spans="1:11" x14ac:dyDescent="0.2">
      <c r="A10" s="525"/>
      <c r="B10" s="525"/>
      <c r="C10" s="525"/>
      <c r="D10" s="525"/>
      <c r="E10" s="525"/>
      <c r="F10" s="525"/>
      <c r="G10" s="525"/>
      <c r="H10" s="525"/>
      <c r="I10" s="525"/>
      <c r="J10" s="525"/>
    </row>
    <row r="12" spans="1:11" x14ac:dyDescent="0.2">
      <c r="A12" s="503" t="s">
        <v>3151</v>
      </c>
      <c r="B12" s="518" t="s">
        <v>3149</v>
      </c>
      <c r="C12" s="519"/>
      <c r="D12" s="519"/>
      <c r="E12" s="520"/>
      <c r="F12" s="285"/>
      <c r="G12" s="517" t="s">
        <v>3152</v>
      </c>
      <c r="H12" s="468" t="s">
        <v>23</v>
      </c>
      <c r="I12" s="468" t="s">
        <v>34</v>
      </c>
      <c r="J12" s="468" t="s">
        <v>35</v>
      </c>
      <c r="K12" s="471" t="s">
        <v>3803</v>
      </c>
    </row>
    <row r="13" spans="1:11" x14ac:dyDescent="0.2">
      <c r="A13" s="504"/>
      <c r="B13" s="521"/>
      <c r="C13" s="522"/>
      <c r="D13" s="522"/>
      <c r="E13" s="523"/>
      <c r="F13" s="285"/>
      <c r="G13" s="517"/>
      <c r="H13" s="469" t="s">
        <v>3804</v>
      </c>
      <c r="I13" s="469" t="s">
        <v>3804</v>
      </c>
      <c r="J13" s="469" t="s">
        <v>3804</v>
      </c>
      <c r="K13" s="471">
        <v>330</v>
      </c>
    </row>
    <row r="14" spans="1:11" ht="28.15" customHeight="1" x14ac:dyDescent="0.2">
      <c r="A14" s="288">
        <v>1</v>
      </c>
      <c r="B14" s="510" t="s">
        <v>488</v>
      </c>
      <c r="C14" s="510"/>
      <c r="D14" s="510"/>
      <c r="E14" s="510"/>
      <c r="F14" s="510"/>
      <c r="G14" s="286" t="s">
        <v>3153</v>
      </c>
      <c r="H14" s="287">
        <f>'1_Felvonulás'!H26</f>
        <v>0</v>
      </c>
      <c r="I14" s="287">
        <f>'1_Felvonulás'!I26</f>
        <v>0</v>
      </c>
      <c r="J14" s="287">
        <f>H14+I14</f>
        <v>0</v>
      </c>
      <c r="K14" s="473">
        <f>J14/K13</f>
        <v>0</v>
      </c>
    </row>
    <row r="15" spans="1:11" ht="28.15" customHeight="1" x14ac:dyDescent="0.2">
      <c r="A15" s="289" t="s">
        <v>3164</v>
      </c>
      <c r="B15" s="511" t="s">
        <v>3146</v>
      </c>
      <c r="C15" s="511"/>
      <c r="D15" s="511"/>
      <c r="E15" s="511"/>
      <c r="F15" s="511"/>
      <c r="G15" s="283" t="s">
        <v>3150</v>
      </c>
      <c r="H15" s="281">
        <f>'2.1_Földmunkák'!H28</f>
        <v>0</v>
      </c>
      <c r="I15" s="281">
        <f>'2.1_Földmunkák'!I28</f>
        <v>0</v>
      </c>
      <c r="J15" s="281">
        <f>'2.1_Földmunkák'!J28</f>
        <v>0</v>
      </c>
      <c r="K15" s="472">
        <f>J15/K13</f>
        <v>0</v>
      </c>
    </row>
    <row r="16" spans="1:11" ht="28.15" customHeight="1" x14ac:dyDescent="0.2">
      <c r="A16" s="289" t="s">
        <v>3165</v>
      </c>
      <c r="B16" s="511" t="s">
        <v>3062</v>
      </c>
      <c r="C16" s="511"/>
      <c r="D16" s="511"/>
      <c r="E16" s="511"/>
      <c r="F16" s="511"/>
      <c r="G16" s="283" t="s">
        <v>3159</v>
      </c>
      <c r="H16" s="281">
        <f>'2.2_Vízellátás '!H18</f>
        <v>0</v>
      </c>
      <c r="I16" s="281">
        <f>'2.2_Vízellátás '!I18</f>
        <v>0</v>
      </c>
      <c r="J16" s="281">
        <f>'2.2_Vízellátás '!J18</f>
        <v>0</v>
      </c>
      <c r="K16" s="472">
        <f>J16/K13</f>
        <v>0</v>
      </c>
    </row>
    <row r="17" spans="1:11" ht="28.15" customHeight="1" x14ac:dyDescent="0.2">
      <c r="A17" s="289" t="s">
        <v>3166</v>
      </c>
      <c r="B17" s="511" t="s">
        <v>3063</v>
      </c>
      <c r="C17" s="511"/>
      <c r="D17" s="511"/>
      <c r="E17" s="511"/>
      <c r="F17" s="511"/>
      <c r="G17" s="283" t="s">
        <v>3158</v>
      </c>
      <c r="H17" s="281">
        <f>'2.3_Csatornázás '!H17</f>
        <v>0</v>
      </c>
      <c r="I17" s="281">
        <f>'2.3_Csatornázás '!I17</f>
        <v>0</v>
      </c>
      <c r="J17" s="281">
        <f>'2.3_Csatornázás '!J17</f>
        <v>0</v>
      </c>
      <c r="K17" s="472">
        <f>J17/K13</f>
        <v>0</v>
      </c>
    </row>
    <row r="18" spans="1:11" ht="28.15" customHeight="1" x14ac:dyDescent="0.2">
      <c r="A18" s="289" t="s">
        <v>3167</v>
      </c>
      <c r="B18" s="511" t="s">
        <v>3157</v>
      </c>
      <c r="C18" s="511"/>
      <c r="D18" s="511"/>
      <c r="E18" s="511"/>
      <c r="F18" s="511"/>
      <c r="G18" s="283" t="s">
        <v>3160</v>
      </c>
      <c r="H18" s="281">
        <f>'2.3_Csatornázás '!H17</f>
        <v>0</v>
      </c>
      <c r="I18" s="281">
        <f>'2.3_Csatornázás '!I17</f>
        <v>0</v>
      </c>
      <c r="J18" s="281">
        <f>'2.3_Csatornázás '!J17</f>
        <v>0</v>
      </c>
      <c r="K18" s="472">
        <f>J18/K13</f>
        <v>0</v>
      </c>
    </row>
    <row r="19" spans="1:11" ht="28.15" customHeight="1" x14ac:dyDescent="0.2">
      <c r="A19" s="289" t="s">
        <v>3168</v>
      </c>
      <c r="B19" s="511" t="s">
        <v>3169</v>
      </c>
      <c r="C19" s="511"/>
      <c r="D19" s="511"/>
      <c r="E19" s="511"/>
      <c r="F19" s="511"/>
      <c r="G19" s="283" t="s">
        <v>3162</v>
      </c>
      <c r="H19" s="281">
        <f>'2.5_Elektr_villámvédelem'!H27</f>
        <v>0</v>
      </c>
      <c r="I19" s="281">
        <f>'2.5_Elektr_villámvédelem'!I27</f>
        <v>0</v>
      </c>
      <c r="J19" s="281">
        <f>'2.5_Elektr_villámvédelem'!J27</f>
        <v>0</v>
      </c>
      <c r="K19" s="472">
        <f>J19/K13</f>
        <v>0</v>
      </c>
    </row>
    <row r="20" spans="1:11" ht="28.15" customHeight="1" x14ac:dyDescent="0.2">
      <c r="A20" s="288">
        <v>2</v>
      </c>
      <c r="B20" s="526" t="s">
        <v>3163</v>
      </c>
      <c r="C20" s="527"/>
      <c r="D20" s="527"/>
      <c r="E20" s="528"/>
      <c r="F20" s="286"/>
      <c r="G20" s="286" t="s">
        <v>3184</v>
      </c>
      <c r="H20" s="287">
        <f>SUM(H15:H19)</f>
        <v>0</v>
      </c>
      <c r="I20" s="287">
        <f>SUM(I15:I19)</f>
        <v>0</v>
      </c>
      <c r="J20" s="287">
        <f>SUM(J15:J19)</f>
        <v>0</v>
      </c>
      <c r="K20" s="473">
        <f>J20/K13</f>
        <v>0</v>
      </c>
    </row>
    <row r="21" spans="1:11" ht="28.15" customHeight="1" x14ac:dyDescent="0.2">
      <c r="A21" s="288">
        <v>3</v>
      </c>
      <c r="B21" s="510" t="s">
        <v>3147</v>
      </c>
      <c r="C21" s="510"/>
      <c r="D21" s="510"/>
      <c r="E21" s="510"/>
      <c r="F21" s="510"/>
      <c r="G21" s="286" t="s">
        <v>3154</v>
      </c>
      <c r="H21" s="287">
        <f>'3_Alapozás'!H32</f>
        <v>0</v>
      </c>
      <c r="I21" s="287">
        <f>'3_Alapozás'!I32</f>
        <v>0</v>
      </c>
      <c r="J21" s="287">
        <f>'3_Alapozás'!J32</f>
        <v>0</v>
      </c>
      <c r="K21" s="473">
        <f>J21/K13</f>
        <v>0</v>
      </c>
    </row>
    <row r="22" spans="1:11" ht="28.15" customHeight="1" x14ac:dyDescent="0.2">
      <c r="A22" s="288">
        <v>4</v>
      </c>
      <c r="B22" s="510" t="s">
        <v>3161</v>
      </c>
      <c r="C22" s="510"/>
      <c r="D22" s="510"/>
      <c r="E22" s="510"/>
      <c r="F22" s="510"/>
      <c r="G22" s="286" t="s">
        <v>3156</v>
      </c>
      <c r="H22" s="287">
        <f>'4_Padló'!H30</f>
        <v>0</v>
      </c>
      <c r="I22" s="287">
        <f>'4_Padló'!I30</f>
        <v>0</v>
      </c>
      <c r="J22" s="287">
        <f>'4_Padló'!J30</f>
        <v>0</v>
      </c>
      <c r="K22" s="473">
        <f>J22/K13</f>
        <v>0</v>
      </c>
    </row>
    <row r="23" spans="1:11" ht="28.15" customHeight="1" x14ac:dyDescent="0.2">
      <c r="A23" s="288">
        <v>5</v>
      </c>
      <c r="B23" s="510" t="s">
        <v>3148</v>
      </c>
      <c r="C23" s="510"/>
      <c r="D23" s="510"/>
      <c r="E23" s="510"/>
      <c r="F23" s="510"/>
      <c r="G23" s="286" t="s">
        <v>3155</v>
      </c>
      <c r="H23" s="287">
        <f>'5_Szerkezet építés'!H29</f>
        <v>0</v>
      </c>
      <c r="I23" s="287">
        <f>'5_Szerkezet építés'!I29</f>
        <v>0</v>
      </c>
      <c r="J23" s="287">
        <f>H23+I23</f>
        <v>0</v>
      </c>
      <c r="K23" s="473">
        <f>J23/K13</f>
        <v>0</v>
      </c>
    </row>
    <row r="24" spans="1:11" ht="28.15" customHeight="1" x14ac:dyDescent="0.2">
      <c r="A24" s="289" t="s">
        <v>3182</v>
      </c>
      <c r="B24" s="511" t="s">
        <v>3170</v>
      </c>
      <c r="C24" s="511"/>
      <c r="D24" s="511"/>
      <c r="E24" s="511"/>
      <c r="F24" s="511"/>
      <c r="G24" s="283" t="s">
        <v>3851</v>
      </c>
      <c r="H24" s="284">
        <f>'6_18_ÉP_összesítők_egyben'!H24+'6_18_ÉP_összesítők_egyben'!H39+'6_18_ÉP_összesítők_egyben'!H59+'6_18_ÉP_összesítők_egyben'!H78+'6_18_ÉP_összesítők_egyben'!H97</f>
        <v>0</v>
      </c>
      <c r="I24" s="284">
        <f>'6_18_ÉP_összesítők_egyben'!I24+'6_18_ÉP_összesítők_egyben'!I39+'6_18_ÉP_összesítők_egyben'!I59+'6_18_ÉP_összesítők_egyben'!I78+'6_18_ÉP_összesítők_egyben'!I97</f>
        <v>0</v>
      </c>
      <c r="J24" s="284">
        <f>'6_18_ÉP_összesítők_egyben'!J24+'6_18_ÉP_összesítők_egyben'!J39+'6_18_ÉP_összesítők_egyben'!J59+'6_18_ÉP_összesítők_egyben'!J78+'6_18_ÉP_összesítők_egyben'!J97</f>
        <v>0</v>
      </c>
      <c r="K24" s="472">
        <f>J24/K13</f>
        <v>0</v>
      </c>
    </row>
    <row r="25" spans="1:11" ht="28.15" customHeight="1" x14ac:dyDescent="0.2">
      <c r="A25" s="289" t="s">
        <v>3183</v>
      </c>
      <c r="B25" s="511" t="s">
        <v>1843</v>
      </c>
      <c r="C25" s="511"/>
      <c r="D25" s="511"/>
      <c r="E25" s="511"/>
      <c r="F25" s="511"/>
      <c r="G25" s="283" t="s">
        <v>3150</v>
      </c>
      <c r="H25" s="284">
        <f>'6_18_ÉP_összesítők_egyben'!H60</f>
        <v>0</v>
      </c>
      <c r="I25" s="284">
        <f>'6_18_ÉP_összesítők_egyben'!I60</f>
        <v>0</v>
      </c>
      <c r="J25" s="284">
        <f>'6_18_ÉP_összesítők_egyben'!J60</f>
        <v>0</v>
      </c>
      <c r="K25" s="472">
        <f>J25/K13</f>
        <v>0</v>
      </c>
    </row>
    <row r="26" spans="1:11" ht="28.15" customHeight="1" x14ac:dyDescent="0.2">
      <c r="A26" s="289" t="s">
        <v>3186</v>
      </c>
      <c r="B26" s="511" t="s">
        <v>3180</v>
      </c>
      <c r="C26" s="511"/>
      <c r="D26" s="511"/>
      <c r="E26" s="511"/>
      <c r="F26" s="511"/>
      <c r="G26" s="283" t="s">
        <v>3852</v>
      </c>
      <c r="H26" s="284">
        <f>'6_18_ÉP_összesítők_egyben'!H40+'6_18_ÉP_összesítők_egyben'!H61+'6_18_ÉP_összesítők_egyben'!H79+'6_18_ÉP_összesítők_egyben'!H98</f>
        <v>0</v>
      </c>
      <c r="I26" s="284">
        <f>'6_18_ÉP_összesítők_egyben'!I40+'6_18_ÉP_összesítők_egyben'!I61+'6_18_ÉP_összesítők_egyben'!I79+'6_18_ÉP_összesítők_egyben'!I98</f>
        <v>0</v>
      </c>
      <c r="J26" s="284">
        <f>'6_18_ÉP_összesítők_egyben'!J40+'6_18_ÉP_összesítők_egyben'!J61+'6_18_ÉP_összesítők_egyben'!J79+'6_18_ÉP_összesítők_egyben'!J98</f>
        <v>0</v>
      </c>
      <c r="K26" s="472">
        <f>J26/K13</f>
        <v>0</v>
      </c>
    </row>
    <row r="27" spans="1:11" ht="28.15" customHeight="1" x14ac:dyDescent="0.2">
      <c r="A27" s="289" t="s">
        <v>3187</v>
      </c>
      <c r="B27" s="511" t="s">
        <v>3181</v>
      </c>
      <c r="C27" s="511"/>
      <c r="D27" s="511"/>
      <c r="E27" s="511"/>
      <c r="F27" s="511"/>
      <c r="G27" s="283" t="s">
        <v>3853</v>
      </c>
      <c r="H27" s="284">
        <f>'6_18_ÉP_összesítők_egyben'!H62+'6_18_ÉP_összesítők_egyben'!H80</f>
        <v>0</v>
      </c>
      <c r="I27" s="284">
        <f>'6_18_ÉP_összesítők_egyben'!I62+'6_18_ÉP_összesítők_egyben'!I80</f>
        <v>0</v>
      </c>
      <c r="J27" s="284">
        <f>'6_18_ÉP_összesítők_egyben'!J62+'6_18_ÉP_összesítők_egyben'!J80</f>
        <v>0</v>
      </c>
      <c r="K27" s="472">
        <f>J27/K13</f>
        <v>0</v>
      </c>
    </row>
    <row r="28" spans="1:11" ht="28.15" customHeight="1" x14ac:dyDescent="0.2">
      <c r="A28" s="289" t="s">
        <v>3188</v>
      </c>
      <c r="B28" s="511" t="s">
        <v>3176</v>
      </c>
      <c r="C28" s="511"/>
      <c r="D28" s="511"/>
      <c r="E28" s="511"/>
      <c r="F28" s="511"/>
      <c r="G28" s="283" t="s">
        <v>3854</v>
      </c>
      <c r="H28" s="284">
        <f>'6_18_ÉP_összesítők_egyben'!H41+'6_18_ÉP_összesítők_egyben'!H63+'6_18_ÉP_összesítők_egyben'!H81</f>
        <v>0</v>
      </c>
      <c r="I28" s="284">
        <f>'6_18_ÉP_összesítők_egyben'!I41+'6_18_ÉP_összesítők_egyben'!I63+'6_18_ÉP_összesítők_egyben'!I81</f>
        <v>0</v>
      </c>
      <c r="J28" s="284">
        <f>'6_18_ÉP_összesítők_egyben'!J41+'6_18_ÉP_összesítők_egyben'!J63+'6_18_ÉP_összesítők_egyben'!J81</f>
        <v>0</v>
      </c>
      <c r="K28" s="472">
        <f>J28/K13</f>
        <v>0</v>
      </c>
    </row>
    <row r="29" spans="1:11" ht="28.15" customHeight="1" x14ac:dyDescent="0.2">
      <c r="A29" s="289" t="s">
        <v>3191</v>
      </c>
      <c r="B29" s="511" t="s">
        <v>3177</v>
      </c>
      <c r="C29" s="511"/>
      <c r="D29" s="511"/>
      <c r="E29" s="511"/>
      <c r="F29" s="511"/>
      <c r="G29" s="283" t="s">
        <v>3855</v>
      </c>
      <c r="H29" s="284">
        <f>'6_18_ÉP_összesítők_egyben'!H42+'6_18_ÉP_összesítők_egyben'!H64+'6_18_ÉP_összesítők_egyben'!H83+'6_18_ÉP_összesítők_egyben'!H99</f>
        <v>0</v>
      </c>
      <c r="I29" s="284">
        <f>'6_18_ÉP_összesítők_egyben'!I42+'6_18_ÉP_összesítők_egyben'!I64+'6_18_ÉP_összesítők_egyben'!I83+'6_18_ÉP_összesítők_egyben'!I99</f>
        <v>0</v>
      </c>
      <c r="J29" s="284">
        <f>'6_18_ÉP_összesítők_egyben'!J42+'6_18_ÉP_összesítők_egyben'!J64+'6_18_ÉP_összesítők_egyben'!J83+'6_18_ÉP_összesítők_egyben'!J99</f>
        <v>0</v>
      </c>
      <c r="K29" s="472">
        <f>J29/K13</f>
        <v>0</v>
      </c>
    </row>
    <row r="30" spans="1:11" ht="28.15" customHeight="1" x14ac:dyDescent="0.2">
      <c r="A30" s="288">
        <v>6</v>
      </c>
      <c r="B30" s="516" t="s">
        <v>3190</v>
      </c>
      <c r="C30" s="516"/>
      <c r="D30" s="516"/>
      <c r="E30" s="516"/>
      <c r="F30" s="516"/>
      <c r="G30" s="397" t="s">
        <v>3185</v>
      </c>
      <c r="H30" s="287">
        <f>SUM(H24:H29)</f>
        <v>0</v>
      </c>
      <c r="I30" s="287">
        <f>SUM(I24:I29)</f>
        <v>0</v>
      </c>
      <c r="J30" s="287">
        <f>SUM(J24:J29)</f>
        <v>0</v>
      </c>
      <c r="K30" s="473">
        <f>J30/K13</f>
        <v>0</v>
      </c>
    </row>
    <row r="31" spans="1:11" ht="28.15" customHeight="1" x14ac:dyDescent="0.2">
      <c r="A31" s="288">
        <v>7</v>
      </c>
      <c r="B31" s="510" t="s">
        <v>3192</v>
      </c>
      <c r="C31" s="510"/>
      <c r="D31" s="510"/>
      <c r="E31" s="510"/>
      <c r="F31" s="510"/>
      <c r="G31" s="286" t="s">
        <v>3194</v>
      </c>
      <c r="H31" s="287">
        <f>'6_18_ÉP_összesítők_egyben'!H25+'6_18_ÉP_összesítők_egyben'!H82</f>
        <v>0</v>
      </c>
      <c r="I31" s="287">
        <f>'6_18_ÉP_összesítők_egyben'!I25+'6_18_ÉP_összesítők_egyben'!I82</f>
        <v>0</v>
      </c>
      <c r="J31" s="287">
        <f>'6_18_ÉP_összesítők_egyben'!J25+'6_18_ÉP_összesítők_egyben'!J82</f>
        <v>0</v>
      </c>
      <c r="K31" s="473">
        <f>J31/K13</f>
        <v>0</v>
      </c>
    </row>
    <row r="32" spans="1:11" ht="28.15" customHeight="1" x14ac:dyDescent="0.2">
      <c r="A32" s="288">
        <v>8</v>
      </c>
      <c r="B32" s="510" t="s">
        <v>3171</v>
      </c>
      <c r="C32" s="510"/>
      <c r="D32" s="510"/>
      <c r="E32" s="510"/>
      <c r="F32" s="510"/>
      <c r="G32" s="286" t="s">
        <v>3189</v>
      </c>
      <c r="H32" s="287">
        <f>'6_18_ÉP_összesítők_egyben'!H26+'6_18_ÉP_összesítők_egyben'!H43+'6_18_ÉP_összesítők_egyben'!H65+'6_18_ÉP_összesítők_egyben'!H84</f>
        <v>0</v>
      </c>
      <c r="I32" s="287">
        <f>'6_18_ÉP_összesítők_egyben'!I26+'6_18_ÉP_összesítők_egyben'!I43+'6_18_ÉP_összesítők_egyben'!I65+'6_18_ÉP_összesítők_egyben'!I84</f>
        <v>0</v>
      </c>
      <c r="J32" s="287">
        <f>'6_18_ÉP_összesítők_egyben'!J26+'6_18_ÉP_összesítők_egyben'!J43+'6_18_ÉP_összesítők_egyben'!J65+'6_18_ÉP_összesítők_egyben'!J84</f>
        <v>0</v>
      </c>
      <c r="K32" s="473">
        <f>J32/K13</f>
        <v>0</v>
      </c>
    </row>
    <row r="33" spans="1:11" ht="28.15" customHeight="1" x14ac:dyDescent="0.2">
      <c r="A33" s="288">
        <v>9</v>
      </c>
      <c r="B33" s="510" t="s">
        <v>3172</v>
      </c>
      <c r="C33" s="510"/>
      <c r="D33" s="510"/>
      <c r="E33" s="510"/>
      <c r="F33" s="510"/>
      <c r="G33" s="286" t="s">
        <v>3796</v>
      </c>
      <c r="H33" s="287">
        <f>'6_18_ÉP_összesítők_egyben'!H27+'6_18_ÉP_összesítők_egyben'!H44+'6_18_ÉP_összesítők_egyben'!H66+'6_18_ÉP_összesítők_egyben'!H85</f>
        <v>0</v>
      </c>
      <c r="I33" s="287">
        <f>'6_18_ÉP_összesítők_egyben'!I27+'6_18_ÉP_összesítők_egyben'!I44+'6_18_ÉP_összesítők_egyben'!I66+'6_18_ÉP_összesítők_egyben'!I85</f>
        <v>0</v>
      </c>
      <c r="J33" s="287">
        <f>'6_18_ÉP_összesítők_egyben'!J27+'6_18_ÉP_összesítők_egyben'!J44+'6_18_ÉP_összesítők_egyben'!J66+'6_18_ÉP_összesítők_egyben'!J85</f>
        <v>0</v>
      </c>
      <c r="K33" s="473">
        <f>J33/K13</f>
        <v>0</v>
      </c>
    </row>
    <row r="34" spans="1:11" ht="28.15" customHeight="1" x14ac:dyDescent="0.2">
      <c r="A34" s="288">
        <v>10</v>
      </c>
      <c r="B34" s="510" t="s">
        <v>3173</v>
      </c>
      <c r="C34" s="510"/>
      <c r="D34" s="510"/>
      <c r="E34" s="510"/>
      <c r="F34" s="510"/>
      <c r="G34" s="286" t="s">
        <v>3856</v>
      </c>
      <c r="H34" s="287">
        <f>'6_18_ÉP_összesítők_egyben'!H28+'6_18_ÉP_összesítők_egyben'!H45+'6_18_ÉP_összesítők_egyben'!H67+'6_18_ÉP_összesítők_egyben'!H86+'6_18_ÉP_összesítők_egyben'!H100</f>
        <v>0</v>
      </c>
      <c r="I34" s="287">
        <f>'6_18_ÉP_összesítők_egyben'!I28+'6_18_ÉP_összesítők_egyben'!I45+'6_18_ÉP_összesítők_egyben'!I67+'6_18_ÉP_összesítők_egyben'!I86+'6_18_ÉP_összesítők_egyben'!I100</f>
        <v>0</v>
      </c>
      <c r="J34" s="287">
        <f>'6_18_ÉP_összesítők_egyben'!J28+'6_18_ÉP_összesítők_egyben'!J45+'6_18_ÉP_összesítők_egyben'!J67+'6_18_ÉP_összesítők_egyben'!J86+'6_18_ÉP_összesítők_egyben'!J100</f>
        <v>0</v>
      </c>
      <c r="K34" s="473">
        <f>J34/K13</f>
        <v>0</v>
      </c>
    </row>
    <row r="35" spans="1:11" ht="28.15" customHeight="1" x14ac:dyDescent="0.2">
      <c r="A35" s="288">
        <v>11</v>
      </c>
      <c r="B35" s="510" t="s">
        <v>3174</v>
      </c>
      <c r="C35" s="510"/>
      <c r="D35" s="510"/>
      <c r="E35" s="510"/>
      <c r="F35" s="510"/>
      <c r="G35" s="286" t="s">
        <v>3861</v>
      </c>
      <c r="H35" s="287">
        <f>'6_18_ÉP_összesítők_egyben'!H29+'6_18_ÉP_összesítők_egyben'!H46+'6_18_ÉP_összesítők_egyben'!H68+'6_18_ÉP_összesítők_egyben'!H87+'6_18_ÉP_összesítők_egyben'!H101</f>
        <v>0</v>
      </c>
      <c r="I35" s="287">
        <f>'6_18_ÉP_összesítők_egyben'!I29+'6_18_ÉP_összesítők_egyben'!I46+'6_18_ÉP_összesítők_egyben'!I68+'6_18_ÉP_összesítők_egyben'!I87+'6_18_ÉP_összesítők_egyben'!I101</f>
        <v>0</v>
      </c>
      <c r="J35" s="287">
        <f>'6_18_ÉP_összesítők_egyben'!J29+'6_18_ÉP_összesítők_egyben'!J46+'6_18_ÉP_összesítők_egyben'!J68+'6_18_ÉP_összesítők_egyben'!J87+'6_18_ÉP_összesítők_egyben'!J101</f>
        <v>0</v>
      </c>
      <c r="K35" s="473">
        <f>J35/K13</f>
        <v>0</v>
      </c>
    </row>
    <row r="36" spans="1:11" ht="28.15" customHeight="1" x14ac:dyDescent="0.2">
      <c r="A36" s="288">
        <v>12</v>
      </c>
      <c r="B36" s="510" t="s">
        <v>3175</v>
      </c>
      <c r="C36" s="510"/>
      <c r="D36" s="510"/>
      <c r="E36" s="510"/>
      <c r="F36" s="510"/>
      <c r="G36" s="286" t="s">
        <v>3857</v>
      </c>
      <c r="H36" s="287">
        <f>'6_18_ÉP_összesítők_egyben'!H30+'6_18_ÉP_összesítők_egyben'!H47+'6_18_ÉP_összesítők_egyben'!H69+'6_18_ÉP_összesítők_egyben'!H88+'6_18_ÉP_összesítők_egyben'!H102</f>
        <v>0</v>
      </c>
      <c r="I36" s="287">
        <f>'6_18_ÉP_összesítők_egyben'!I30+'6_18_ÉP_összesítők_egyben'!I47+'6_18_ÉP_összesítők_egyben'!I69+'6_18_ÉP_összesítők_egyben'!I88+'6_18_ÉP_összesítők_egyben'!I102</f>
        <v>0</v>
      </c>
      <c r="J36" s="287">
        <f>'6_18_ÉP_összesítők_egyben'!J30+'6_18_ÉP_összesítők_egyben'!J47+'6_18_ÉP_összesítők_egyben'!J69+'6_18_ÉP_összesítők_egyben'!J88+'6_18_ÉP_összesítők_egyben'!J102</f>
        <v>0</v>
      </c>
      <c r="K36" s="473">
        <f>J36/K13</f>
        <v>0</v>
      </c>
    </row>
    <row r="37" spans="1:11" ht="28.15" customHeight="1" x14ac:dyDescent="0.2">
      <c r="A37" s="288">
        <v>13</v>
      </c>
      <c r="B37" s="510" t="s">
        <v>3178</v>
      </c>
      <c r="C37" s="510"/>
      <c r="D37" s="510"/>
      <c r="E37" s="510"/>
      <c r="F37" s="510"/>
      <c r="G37" s="286" t="s">
        <v>3860</v>
      </c>
      <c r="H37" s="287">
        <f>'6_18_ÉP_összesítők_egyben'!H48</f>
        <v>0</v>
      </c>
      <c r="I37" s="287">
        <f>'6_18_ÉP_összesítők_egyben'!I48</f>
        <v>0</v>
      </c>
      <c r="J37" s="287">
        <f>'6_18_ÉP_összesítők_egyben'!J48</f>
        <v>0</v>
      </c>
      <c r="K37" s="473">
        <f>J37/K13</f>
        <v>0</v>
      </c>
    </row>
    <row r="38" spans="1:11" ht="28.15" customHeight="1" x14ac:dyDescent="0.2">
      <c r="A38" s="288">
        <v>14</v>
      </c>
      <c r="B38" s="510" t="s">
        <v>3859</v>
      </c>
      <c r="C38" s="510"/>
      <c r="D38" s="510"/>
      <c r="E38" s="510"/>
      <c r="F38" s="510"/>
      <c r="G38" s="286" t="s">
        <v>3858</v>
      </c>
      <c r="H38" s="287">
        <f>'6_18_ÉP_összesítők_egyben'!H49</f>
        <v>0</v>
      </c>
      <c r="I38" s="287">
        <f>'6_18_ÉP_összesítők_egyben'!I49</f>
        <v>0</v>
      </c>
      <c r="J38" s="287">
        <f>'6_18_ÉP_összesítők_egyben'!J49</f>
        <v>0</v>
      </c>
      <c r="K38" s="473">
        <f>J38/K13</f>
        <v>0</v>
      </c>
    </row>
    <row r="39" spans="1:11" ht="28.15" customHeight="1" x14ac:dyDescent="0.2">
      <c r="A39" s="288">
        <v>15</v>
      </c>
      <c r="B39" s="510" t="s">
        <v>3179</v>
      </c>
      <c r="C39" s="510"/>
      <c r="D39" s="510"/>
      <c r="E39" s="510"/>
      <c r="F39" s="510"/>
      <c r="G39" s="286" t="s">
        <v>3850</v>
      </c>
      <c r="H39" s="287">
        <f>'6_18_ÉP_összesítők_egyben'!H50</f>
        <v>0</v>
      </c>
      <c r="I39" s="287">
        <f>'6_18_ÉP_összesítők_egyben'!I50</f>
        <v>0</v>
      </c>
      <c r="J39" s="287">
        <f>'6_18_ÉP_összesítők_egyben'!J50</f>
        <v>0</v>
      </c>
      <c r="K39" s="473">
        <f>J39/K13</f>
        <v>0</v>
      </c>
    </row>
    <row r="40" spans="1:11" ht="28.15" customHeight="1" x14ac:dyDescent="0.2">
      <c r="A40" s="289" t="s">
        <v>3197</v>
      </c>
      <c r="B40" s="511" t="s">
        <v>3193</v>
      </c>
      <c r="C40" s="511"/>
      <c r="D40" s="511"/>
      <c r="E40" s="511"/>
      <c r="F40" s="511"/>
      <c r="G40" s="283" t="s">
        <v>3834</v>
      </c>
      <c r="H40" s="284">
        <f>'6_18_ÉP_összesítők_egyben'!H111+'6_18_ÉP_összesítők_egyben'!H112</f>
        <v>0</v>
      </c>
      <c r="I40" s="284">
        <f>'6_18_ÉP_összesítők_egyben'!I111+'6_18_ÉP_összesítők_egyben'!I112</f>
        <v>0</v>
      </c>
      <c r="J40" s="284">
        <f>'6_18_ÉP_összesítők_egyben'!J111+'6_18_ÉP_összesítők_egyben'!J112</f>
        <v>0</v>
      </c>
      <c r="K40" s="472">
        <f>J40/K13</f>
        <v>0</v>
      </c>
    </row>
    <row r="41" spans="1:11" ht="28.15" customHeight="1" x14ac:dyDescent="0.2">
      <c r="A41" s="289" t="s">
        <v>3198</v>
      </c>
      <c r="B41" s="511" t="s">
        <v>3195</v>
      </c>
      <c r="C41" s="511"/>
      <c r="D41" s="511"/>
      <c r="E41" s="511"/>
      <c r="F41" s="511"/>
      <c r="G41" s="282" t="s">
        <v>3835</v>
      </c>
      <c r="H41" s="284">
        <f>'6_18_ÉP_összesítők_egyben'!H113+'6_18_ÉP_összesítők_egyben'!H114</f>
        <v>0</v>
      </c>
      <c r="I41" s="284">
        <f>'6_18_ÉP_összesítők_egyben'!I113+'6_18_ÉP_összesítők_egyben'!I114</f>
        <v>0</v>
      </c>
      <c r="J41" s="284">
        <f>'6_18_ÉP_összesítők_egyben'!J113+'6_18_ÉP_összesítők_egyben'!J114</f>
        <v>0</v>
      </c>
      <c r="K41" s="472">
        <f>J41/K13</f>
        <v>0</v>
      </c>
    </row>
    <row r="42" spans="1:11" ht="28.15" customHeight="1" x14ac:dyDescent="0.2">
      <c r="A42" s="289" t="s">
        <v>3199</v>
      </c>
      <c r="B42" s="511" t="s">
        <v>3196</v>
      </c>
      <c r="C42" s="511"/>
      <c r="D42" s="511"/>
      <c r="E42" s="511"/>
      <c r="F42" s="511"/>
      <c r="G42" s="282" t="s">
        <v>3836</v>
      </c>
      <c r="H42" s="284">
        <f>'6_18_ÉP_összesítők_egyben'!H115</f>
        <v>0</v>
      </c>
      <c r="I42" s="284">
        <f>'6_18_ÉP_összesítők_egyben'!I115</f>
        <v>0</v>
      </c>
      <c r="J42" s="284">
        <f>'6_18_ÉP_összesítők_egyben'!J115</f>
        <v>0</v>
      </c>
      <c r="K42" s="472">
        <f>J42/K13</f>
        <v>0</v>
      </c>
    </row>
    <row r="43" spans="1:11" ht="28.15" customHeight="1" x14ac:dyDescent="0.2">
      <c r="A43" s="289" t="s">
        <v>3200</v>
      </c>
      <c r="B43" s="511" t="s">
        <v>496</v>
      </c>
      <c r="C43" s="511"/>
      <c r="D43" s="511"/>
      <c r="E43" s="511"/>
      <c r="F43" s="511"/>
      <c r="G43" s="282" t="s">
        <v>3837</v>
      </c>
      <c r="H43" s="284">
        <f>'6_18_ÉP_összesítők_egyben'!H116</f>
        <v>0</v>
      </c>
      <c r="I43" s="284">
        <f>'6_18_ÉP_összesítők_egyben'!I116</f>
        <v>0</v>
      </c>
      <c r="J43" s="284">
        <f>'6_18_ÉP_összesítők_egyben'!J116</f>
        <v>0</v>
      </c>
      <c r="K43" s="472">
        <f>J43/K13</f>
        <v>0</v>
      </c>
    </row>
    <row r="44" spans="1:11" ht="28.15" customHeight="1" x14ac:dyDescent="0.2">
      <c r="A44" s="288">
        <v>16</v>
      </c>
      <c r="B44" s="510" t="s">
        <v>3201</v>
      </c>
      <c r="C44" s="510"/>
      <c r="D44" s="510"/>
      <c r="E44" s="510"/>
      <c r="F44" s="510"/>
      <c r="G44" s="286" t="s">
        <v>3838</v>
      </c>
      <c r="H44" s="287">
        <f>SUM(H40:H43)</f>
        <v>0</v>
      </c>
      <c r="I44" s="287">
        <f>SUM(I40:I43)</f>
        <v>0</v>
      </c>
      <c r="J44" s="287">
        <f>SUM(J40:J43)</f>
        <v>0</v>
      </c>
      <c r="K44" s="473">
        <f>J44/K13</f>
        <v>0</v>
      </c>
    </row>
    <row r="45" spans="1:11" ht="28.15" customHeight="1" x14ac:dyDescent="0.3">
      <c r="A45" s="288">
        <v>17</v>
      </c>
      <c r="B45" s="510" t="s">
        <v>498</v>
      </c>
      <c r="C45" s="510"/>
      <c r="D45" s="510"/>
      <c r="E45" s="510"/>
      <c r="F45" s="510"/>
      <c r="G45" s="478" t="s">
        <v>3839</v>
      </c>
      <c r="H45" s="287">
        <f>'6_18_ÉP_összesítők_egyben'!H117</f>
        <v>0</v>
      </c>
      <c r="I45" s="287">
        <f>'6_18_ÉP_összesítők_egyben'!I117</f>
        <v>0</v>
      </c>
      <c r="J45" s="287">
        <f>'6_18_ÉP_összesítők_egyben'!J117</f>
        <v>0</v>
      </c>
      <c r="K45" s="473">
        <f>J45/K13</f>
        <v>0</v>
      </c>
    </row>
    <row r="46" spans="1:11" ht="28.15" customHeight="1" x14ac:dyDescent="0.2">
      <c r="A46" s="288">
        <v>18</v>
      </c>
      <c r="B46" s="510" t="s">
        <v>3202</v>
      </c>
      <c r="C46" s="510"/>
      <c r="D46" s="510"/>
      <c r="E46" s="510"/>
      <c r="F46" s="510"/>
      <c r="G46" s="286" t="s">
        <v>3840</v>
      </c>
      <c r="H46" s="287">
        <f>'6_18_ÉP_összesítők_egyben'!H118+'6_18_ÉP_összesítők_egyben'!H119+'6_18_ÉP_összesítők_egyben'!H120</f>
        <v>0</v>
      </c>
      <c r="I46" s="287">
        <f>'6_18_ÉP_összesítők_egyben'!I118+'6_18_ÉP_összesítők_egyben'!I119+'6_18_ÉP_összesítők_egyben'!I120</f>
        <v>0</v>
      </c>
      <c r="J46" s="287">
        <f>'6_18_ÉP_összesítők_egyben'!J118+'6_18_ÉP_összesítők_egyben'!J119+'6_18_ÉP_összesítők_egyben'!J120</f>
        <v>0</v>
      </c>
      <c r="K46" s="473">
        <f>J46/K13</f>
        <v>0</v>
      </c>
    </row>
    <row r="47" spans="1:11" ht="28.15" customHeight="1" x14ac:dyDescent="0.2">
      <c r="A47" s="288">
        <v>19</v>
      </c>
      <c r="B47" s="510" t="s">
        <v>3203</v>
      </c>
      <c r="C47" s="510"/>
      <c r="D47" s="510"/>
      <c r="E47" s="510"/>
      <c r="F47" s="510"/>
      <c r="G47" s="286" t="s">
        <v>3841</v>
      </c>
      <c r="H47" s="287">
        <f>'19_Lift'!H56</f>
        <v>0</v>
      </c>
      <c r="I47" s="287">
        <f>'19_Lift'!I56</f>
        <v>0</v>
      </c>
      <c r="J47" s="287">
        <f>'19_Lift'!J56</f>
        <v>0</v>
      </c>
      <c r="K47" s="473">
        <f>J47/K13</f>
        <v>0</v>
      </c>
    </row>
    <row r="48" spans="1:11" s="290" customFormat="1" ht="28.15" customHeight="1" x14ac:dyDescent="0.2">
      <c r="A48" s="288">
        <v>20</v>
      </c>
      <c r="B48" s="510" t="s">
        <v>3204</v>
      </c>
      <c r="C48" s="510"/>
      <c r="D48" s="510"/>
      <c r="E48" s="510"/>
      <c r="F48" s="510"/>
      <c r="G48" s="286" t="s">
        <v>3842</v>
      </c>
      <c r="H48" s="287">
        <f>'20_Kertészet'!H26</f>
        <v>0</v>
      </c>
      <c r="I48" s="287">
        <f>'20_Kertészet'!I26</f>
        <v>0</v>
      </c>
      <c r="J48" s="287">
        <f>'20_Kertészet'!J26</f>
        <v>0</v>
      </c>
      <c r="K48" s="473">
        <f>J48/K13</f>
        <v>0</v>
      </c>
    </row>
    <row r="49" spans="1:13" s="290" customFormat="1" ht="28.15" customHeight="1" x14ac:dyDescent="0.3">
      <c r="A49" s="464"/>
      <c r="B49" s="513" t="s">
        <v>3775</v>
      </c>
      <c r="C49" s="514"/>
      <c r="D49" s="514"/>
      <c r="E49" s="515"/>
      <c r="F49" s="465"/>
      <c r="G49" s="465" t="s">
        <v>3774</v>
      </c>
      <c r="H49" s="463">
        <f>SUM(H44:H48)+SUM(H30:H39)+SUM(H20:H23)+H14</f>
        <v>0</v>
      </c>
      <c r="I49" s="463">
        <f>SUM(I44:I48)+SUM(I30:I39)+SUM(I20:I23)+I14</f>
        <v>0</v>
      </c>
      <c r="J49" s="463">
        <f>SUM(J44:J48)+SUM(J30:J39)+SUM(J20:J23)+J14</f>
        <v>0</v>
      </c>
      <c r="K49" s="474">
        <f>SUM(K44:K48)+SUM(K30:K39)+SUM(K20:K23)+K14</f>
        <v>0</v>
      </c>
    </row>
    <row r="50" spans="1:13" s="290" customFormat="1" ht="28.15" customHeight="1" x14ac:dyDescent="0.2">
      <c r="A50" s="289" t="s">
        <v>3205</v>
      </c>
      <c r="B50" s="511" t="s">
        <v>3212</v>
      </c>
      <c r="C50" s="511"/>
      <c r="D50" s="511"/>
      <c r="E50" s="511"/>
      <c r="F50" s="511"/>
      <c r="G50" s="283" t="s">
        <v>3843</v>
      </c>
      <c r="H50" s="284">
        <f>'21_22_Gépészeti Főösszesítő'!H20</f>
        <v>0</v>
      </c>
      <c r="I50" s="284">
        <f>'21_22_Gépészeti Főösszesítő'!I20</f>
        <v>0</v>
      </c>
      <c r="J50" s="284">
        <f>'21_22_Gépészeti Főösszesítő'!J20</f>
        <v>0</v>
      </c>
      <c r="K50" s="472">
        <f>J50/K13</f>
        <v>0</v>
      </c>
      <c r="L50" s="13"/>
    </row>
    <row r="51" spans="1:13" s="290" customFormat="1" ht="28.15" customHeight="1" x14ac:dyDescent="0.2">
      <c r="A51" s="289" t="s">
        <v>3206</v>
      </c>
      <c r="B51" s="511" t="s">
        <v>3213</v>
      </c>
      <c r="C51" s="511"/>
      <c r="D51" s="511"/>
      <c r="E51" s="511"/>
      <c r="F51" s="511"/>
      <c r="G51" s="283" t="s">
        <v>3845</v>
      </c>
      <c r="H51" s="284">
        <f>'21_22_Gépészeti Főösszesítő'!H21</f>
        <v>0</v>
      </c>
      <c r="I51" s="284">
        <f>'21_22_Gépészeti Főösszesítő'!I21</f>
        <v>0</v>
      </c>
      <c r="J51" s="284">
        <f>'21_22_Gépészeti Főösszesítő'!J21</f>
        <v>0</v>
      </c>
      <c r="K51" s="472">
        <f>J51/K13</f>
        <v>0</v>
      </c>
      <c r="L51" s="16"/>
      <c r="M51" s="345"/>
    </row>
    <row r="52" spans="1:13" s="290" customFormat="1" ht="28.15" customHeight="1" x14ac:dyDescent="0.2">
      <c r="A52" s="289" t="s">
        <v>3232</v>
      </c>
      <c r="B52" s="511" t="s">
        <v>3233</v>
      </c>
      <c r="C52" s="511"/>
      <c r="D52" s="511"/>
      <c r="E52" s="511"/>
      <c r="F52" s="511"/>
      <c r="G52" s="283" t="s">
        <v>3846</v>
      </c>
      <c r="H52" s="284">
        <f>'21_22_Gépészeti Főösszesítő'!H22</f>
        <v>0</v>
      </c>
      <c r="I52" s="284">
        <f>'21_22_Gépészeti Főösszesítő'!I22</f>
        <v>0</v>
      </c>
      <c r="J52" s="284">
        <f>'21_22_Gépészeti Főösszesítő'!J22</f>
        <v>0</v>
      </c>
      <c r="K52" s="472">
        <f>J52/K13</f>
        <v>0</v>
      </c>
      <c r="L52" s="16"/>
      <c r="M52" s="345"/>
    </row>
    <row r="53" spans="1:13" s="290" customFormat="1" ht="28.15" customHeight="1" x14ac:dyDescent="0.2">
      <c r="A53" s="288">
        <v>21</v>
      </c>
      <c r="B53" s="510" t="s">
        <v>3214</v>
      </c>
      <c r="C53" s="510"/>
      <c r="D53" s="510"/>
      <c r="E53" s="510"/>
      <c r="F53" s="510"/>
      <c r="G53" s="286" t="s">
        <v>3844</v>
      </c>
      <c r="H53" s="287">
        <f>SUM(H50:H52)</f>
        <v>0</v>
      </c>
      <c r="I53" s="287">
        <f>SUM(I50:I52)</f>
        <v>0</v>
      </c>
      <c r="J53" s="287">
        <f>SUM(J50:J52)</f>
        <v>0</v>
      </c>
      <c r="K53" s="473">
        <f>J53/K13</f>
        <v>0</v>
      </c>
      <c r="L53" s="37"/>
      <c r="M53" s="345"/>
    </row>
    <row r="54" spans="1:13" s="290" customFormat="1" ht="28.15" customHeight="1" x14ac:dyDescent="0.2">
      <c r="A54" s="289" t="s">
        <v>3215</v>
      </c>
      <c r="B54" s="511" t="s">
        <v>3797</v>
      </c>
      <c r="C54" s="511"/>
      <c r="D54" s="511"/>
      <c r="E54" s="511"/>
      <c r="F54" s="511"/>
      <c r="G54" s="283" t="s">
        <v>3818</v>
      </c>
      <c r="H54" s="284">
        <f>'21_22_Gépészeti Főösszesítő'!H29</f>
        <v>0</v>
      </c>
      <c r="I54" s="284">
        <f>'21_22_Gépészeti Főösszesítő'!I29</f>
        <v>0</v>
      </c>
      <c r="J54" s="284">
        <f>'21_22_Gépészeti Főösszesítő'!J29</f>
        <v>0</v>
      </c>
      <c r="K54" s="472">
        <f>J54/K13</f>
        <v>0</v>
      </c>
      <c r="L54" s="37"/>
    </row>
    <row r="55" spans="1:13" s="290" customFormat="1" ht="28.15" customHeight="1" x14ac:dyDescent="0.2">
      <c r="A55" s="289" t="s">
        <v>3216</v>
      </c>
      <c r="B55" s="511" t="s">
        <v>1779</v>
      </c>
      <c r="C55" s="511"/>
      <c r="D55" s="511"/>
      <c r="E55" s="511"/>
      <c r="F55" s="511"/>
      <c r="G55" s="283" t="s">
        <v>3817</v>
      </c>
      <c r="H55" s="284">
        <f>'21_22_Gépészeti Főösszesítő'!H30</f>
        <v>0</v>
      </c>
      <c r="I55" s="284">
        <f>'21_22_Gépészeti Főösszesítő'!I30</f>
        <v>0</v>
      </c>
      <c r="J55" s="284">
        <f>'21_22_Gépészeti Főösszesítő'!J30</f>
        <v>0</v>
      </c>
      <c r="K55" s="472">
        <f>J55/K13</f>
        <v>0</v>
      </c>
      <c r="L55" s="13"/>
    </row>
    <row r="56" spans="1:13" s="290" customFormat="1" ht="28.15" customHeight="1" x14ac:dyDescent="0.2">
      <c r="A56" s="289" t="s">
        <v>3217</v>
      </c>
      <c r="B56" s="511" t="s">
        <v>1778</v>
      </c>
      <c r="C56" s="511"/>
      <c r="D56" s="511"/>
      <c r="E56" s="511"/>
      <c r="F56" s="511"/>
      <c r="G56" s="283" t="s">
        <v>3816</v>
      </c>
      <c r="H56" s="284">
        <f>'21_22_Gépészeti Főösszesítő'!H31</f>
        <v>0</v>
      </c>
      <c r="I56" s="284">
        <f>'21_22_Gépészeti Főösszesítő'!I31</f>
        <v>0</v>
      </c>
      <c r="J56" s="284">
        <f>'21_22_Gépészeti Főösszesítő'!J31</f>
        <v>0</v>
      </c>
      <c r="K56" s="472">
        <f>J56/K13</f>
        <v>0</v>
      </c>
      <c r="L56" s="13"/>
    </row>
    <row r="57" spans="1:13" s="290" customFormat="1" ht="28.15" customHeight="1" x14ac:dyDescent="0.2">
      <c r="A57" s="289" t="s">
        <v>3218</v>
      </c>
      <c r="B57" s="511" t="s">
        <v>1777</v>
      </c>
      <c r="C57" s="511"/>
      <c r="D57" s="511"/>
      <c r="E57" s="511"/>
      <c r="F57" s="511"/>
      <c r="G57" s="283" t="s">
        <v>3815</v>
      </c>
      <c r="H57" s="284">
        <f>'21_22_Gépészeti Főösszesítő'!H32</f>
        <v>0</v>
      </c>
      <c r="I57" s="284">
        <f>'21_22_Gépészeti Főösszesítő'!I32</f>
        <v>0</v>
      </c>
      <c r="J57" s="284">
        <f>'21_22_Gépészeti Főösszesítő'!J32</f>
        <v>0</v>
      </c>
      <c r="K57" s="472">
        <f>J57/K13</f>
        <v>0</v>
      </c>
      <c r="L57" s="37"/>
      <c r="M57" s="345"/>
    </row>
    <row r="58" spans="1:13" s="290" customFormat="1" ht="28.15" customHeight="1" x14ac:dyDescent="0.2">
      <c r="A58" s="289" t="s">
        <v>3219</v>
      </c>
      <c r="B58" s="511" t="s">
        <v>1776</v>
      </c>
      <c r="C58" s="511"/>
      <c r="D58" s="511"/>
      <c r="E58" s="511"/>
      <c r="F58" s="511"/>
      <c r="G58" s="283" t="s">
        <v>3814</v>
      </c>
      <c r="H58" s="284">
        <f>'21_22_Gépészeti Főösszesítő'!H33</f>
        <v>0</v>
      </c>
      <c r="I58" s="284">
        <f>'21_22_Gépészeti Főösszesítő'!I33</f>
        <v>0</v>
      </c>
      <c r="J58" s="284">
        <f>'21_22_Gépészeti Főösszesítő'!J33</f>
        <v>0</v>
      </c>
      <c r="K58" s="472">
        <f>J58/K13</f>
        <v>0</v>
      </c>
      <c r="L58" s="16"/>
      <c r="M58" s="345"/>
    </row>
    <row r="59" spans="1:13" s="290" customFormat="1" ht="28.15" customHeight="1" x14ac:dyDescent="0.2">
      <c r="A59" s="289" t="s">
        <v>3220</v>
      </c>
      <c r="B59" s="511" t="s">
        <v>1775</v>
      </c>
      <c r="C59" s="511"/>
      <c r="D59" s="511"/>
      <c r="E59" s="511"/>
      <c r="F59" s="511"/>
      <c r="G59" s="283" t="s">
        <v>3847</v>
      </c>
      <c r="H59" s="284">
        <f>'21_22_Gépészeti Főösszesítő'!H34</f>
        <v>0</v>
      </c>
      <c r="I59" s="284">
        <f>'21_22_Gépészeti Főösszesítő'!I34</f>
        <v>0</v>
      </c>
      <c r="J59" s="284">
        <f>'21_22_Gépészeti Főösszesítő'!J34</f>
        <v>0</v>
      </c>
      <c r="K59" s="472">
        <f>J59/K13</f>
        <v>0</v>
      </c>
      <c r="L59" s="16"/>
      <c r="M59" s="345"/>
    </row>
    <row r="60" spans="1:13" s="290" customFormat="1" ht="28.15" customHeight="1" x14ac:dyDescent="0.2">
      <c r="A60" s="289" t="s">
        <v>3224</v>
      </c>
      <c r="B60" s="511" t="s">
        <v>3222</v>
      </c>
      <c r="C60" s="511"/>
      <c r="D60" s="511"/>
      <c r="E60" s="511"/>
      <c r="F60" s="511"/>
      <c r="G60" s="283" t="s">
        <v>3813</v>
      </c>
      <c r="H60" s="284">
        <f>'21_22_Gépészeti Főösszesítő'!H35</f>
        <v>0</v>
      </c>
      <c r="I60" s="284">
        <f>'21_22_Gépészeti Főösszesítő'!I35</f>
        <v>0</v>
      </c>
      <c r="J60" s="284">
        <f>'21_22_Gépészeti Főösszesítő'!J35</f>
        <v>0</v>
      </c>
      <c r="K60" s="472">
        <f>J60/K13</f>
        <v>0</v>
      </c>
      <c r="L60" s="13"/>
    </row>
    <row r="61" spans="1:13" s="290" customFormat="1" ht="28.15" customHeight="1" x14ac:dyDescent="0.2">
      <c r="A61" s="289" t="s">
        <v>3225</v>
      </c>
      <c r="B61" s="511" t="s">
        <v>3223</v>
      </c>
      <c r="C61" s="511"/>
      <c r="D61" s="511"/>
      <c r="E61" s="511"/>
      <c r="F61" s="511"/>
      <c r="G61" s="283" t="s">
        <v>3812</v>
      </c>
      <c r="H61" s="284">
        <f>'21_22_Gépészeti Főösszesítő'!H36</f>
        <v>0</v>
      </c>
      <c r="I61" s="284">
        <f>'21_22_Gépészeti Főösszesítő'!I36</f>
        <v>0</v>
      </c>
      <c r="J61" s="284">
        <f>'21_22_Gépészeti Főösszesítő'!J36</f>
        <v>0</v>
      </c>
      <c r="K61" s="472">
        <f>J61/K13</f>
        <v>0</v>
      </c>
      <c r="L61" s="13"/>
    </row>
    <row r="62" spans="1:13" s="290" customFormat="1" ht="28.15" customHeight="1" x14ac:dyDescent="0.2">
      <c r="A62" s="288">
        <v>22</v>
      </c>
      <c r="B62" s="510" t="s">
        <v>3221</v>
      </c>
      <c r="C62" s="510"/>
      <c r="D62" s="510"/>
      <c r="E62" s="510"/>
      <c r="F62" s="510"/>
      <c r="G62" s="286" t="s">
        <v>3848</v>
      </c>
      <c r="H62" s="287">
        <f>SUM(H54:H61)</f>
        <v>0</v>
      </c>
      <c r="I62" s="287">
        <f>SUM(I54:I61)</f>
        <v>0</v>
      </c>
      <c r="J62" s="287">
        <f>SUM(J54:J61)</f>
        <v>0</v>
      </c>
      <c r="K62" s="473">
        <f>J62/K13</f>
        <v>0</v>
      </c>
      <c r="L62" s="13"/>
    </row>
    <row r="63" spans="1:13" ht="28.15" customHeight="1" x14ac:dyDescent="0.2">
      <c r="A63" s="288">
        <v>23</v>
      </c>
      <c r="B63" s="510" t="s">
        <v>3226</v>
      </c>
      <c r="C63" s="510"/>
      <c r="D63" s="510"/>
      <c r="E63" s="510"/>
      <c r="F63" s="510"/>
      <c r="G63" s="286" t="s">
        <v>3823</v>
      </c>
      <c r="H63" s="287">
        <f>'21_22_Gépészeti Főösszesítő'!H44</f>
        <v>0</v>
      </c>
      <c r="I63" s="287">
        <f>'21_22_Gépészeti Főösszesítő'!I44</f>
        <v>0</v>
      </c>
      <c r="J63" s="287">
        <f>'21_22_Gépészeti Főösszesítő'!J44</f>
        <v>0</v>
      </c>
      <c r="K63" s="473">
        <f>J63/K13</f>
        <v>0</v>
      </c>
      <c r="L63" s="13"/>
    </row>
    <row r="64" spans="1:13" ht="28.15" customHeight="1" x14ac:dyDescent="0.2">
      <c r="A64" s="289" t="s">
        <v>3227</v>
      </c>
      <c r="B64" s="511" t="s">
        <v>3229</v>
      </c>
      <c r="C64" s="511"/>
      <c r="D64" s="511"/>
      <c r="E64" s="511"/>
      <c r="F64" s="511"/>
      <c r="G64" s="283" t="s">
        <v>1508</v>
      </c>
      <c r="H64" s="284">
        <f>'24_Sprinkler Főösszesítő'!H49</f>
        <v>0</v>
      </c>
      <c r="I64" s="284">
        <f>'24_Sprinkler Főösszesítő'!I49</f>
        <v>0</v>
      </c>
      <c r="J64" s="284">
        <f>'24_Sprinkler Főösszesítő'!J49</f>
        <v>0</v>
      </c>
      <c r="K64" s="472">
        <f>J64/K13</f>
        <v>0</v>
      </c>
      <c r="L64" s="13"/>
    </row>
    <row r="65" spans="1:13" ht="28.15" customHeight="1" x14ac:dyDescent="0.2">
      <c r="A65" s="289" t="s">
        <v>3228</v>
      </c>
      <c r="B65" s="511" t="s">
        <v>3230</v>
      </c>
      <c r="C65" s="511"/>
      <c r="D65" s="511"/>
      <c r="E65" s="511"/>
      <c r="F65" s="511"/>
      <c r="G65" s="283" t="s">
        <v>3849</v>
      </c>
      <c r="H65" s="284">
        <f>'24_Sprinkler Főösszesítő'!H62</f>
        <v>0</v>
      </c>
      <c r="I65" s="284">
        <f>'24_Sprinkler Főösszesítő'!I62</f>
        <v>0</v>
      </c>
      <c r="J65" s="284">
        <f>'24_Sprinkler Főösszesítő'!J62</f>
        <v>0</v>
      </c>
      <c r="K65" s="472">
        <f>J65/K13</f>
        <v>0</v>
      </c>
      <c r="L65" s="13"/>
    </row>
    <row r="66" spans="1:13" ht="28.15" customHeight="1" x14ac:dyDescent="0.2">
      <c r="A66" s="288">
        <v>24</v>
      </c>
      <c r="B66" s="510" t="s">
        <v>642</v>
      </c>
      <c r="C66" s="510"/>
      <c r="D66" s="510"/>
      <c r="E66" s="510"/>
      <c r="F66" s="510"/>
      <c r="G66" s="286" t="s">
        <v>3819</v>
      </c>
      <c r="H66" s="287">
        <f>SUM(H64:H65)</f>
        <v>0</v>
      </c>
      <c r="I66" s="287">
        <f>SUM(I64:I65)</f>
        <v>0</v>
      </c>
      <c r="J66" s="287">
        <f>SUM(J64:J65)</f>
        <v>0</v>
      </c>
      <c r="K66" s="473">
        <f>J66/K13</f>
        <v>0</v>
      </c>
      <c r="L66" s="13"/>
    </row>
    <row r="67" spans="1:13" ht="28.15" customHeight="1" x14ac:dyDescent="0.2">
      <c r="A67" s="288">
        <v>25</v>
      </c>
      <c r="B67" s="512" t="s">
        <v>632</v>
      </c>
      <c r="C67" s="512"/>
      <c r="D67" s="512"/>
      <c r="E67" s="512"/>
      <c r="F67" s="512"/>
      <c r="G67" s="286" t="s">
        <v>3833</v>
      </c>
      <c r="H67" s="287">
        <f>'25_Út'!H28</f>
        <v>0</v>
      </c>
      <c r="I67" s="287">
        <f>'25_Út'!I28</f>
        <v>0</v>
      </c>
      <c r="J67" s="287">
        <f>'25_Út'!J28</f>
        <v>0</v>
      </c>
      <c r="K67" s="473">
        <f>J67/K13</f>
        <v>0</v>
      </c>
      <c r="L67" s="13"/>
    </row>
    <row r="68" spans="1:13" ht="28.15" customHeight="1" x14ac:dyDescent="0.2">
      <c r="A68" s="289" t="s">
        <v>3234</v>
      </c>
      <c r="B68" s="511" t="s">
        <v>3831</v>
      </c>
      <c r="C68" s="511"/>
      <c r="D68" s="511"/>
      <c r="E68" s="511"/>
      <c r="F68" s="511"/>
      <c r="G68" s="283" t="s">
        <v>3830</v>
      </c>
      <c r="H68" s="284">
        <f>'26_Töltőállomás Főösszesítő '!H20</f>
        <v>0</v>
      </c>
      <c r="I68" s="284">
        <f>'26_Töltőállomás Főösszesítő '!I20</f>
        <v>0</v>
      </c>
      <c r="J68" s="284">
        <f>'26_Töltőállomás Főösszesítő '!J20</f>
        <v>0</v>
      </c>
      <c r="K68" s="472">
        <f>J68/K13</f>
        <v>0</v>
      </c>
      <c r="L68" s="13"/>
    </row>
    <row r="69" spans="1:13" ht="28.15" customHeight="1" x14ac:dyDescent="0.2">
      <c r="A69" s="289" t="s">
        <v>3235</v>
      </c>
      <c r="B69" s="511" t="s">
        <v>3238</v>
      </c>
      <c r="C69" s="511"/>
      <c r="D69" s="511"/>
      <c r="E69" s="511"/>
      <c r="F69" s="511"/>
      <c r="G69" s="283" t="s">
        <v>3829</v>
      </c>
      <c r="H69" s="284">
        <f>'26_Töltőállomás Főösszesítő '!H21</f>
        <v>0</v>
      </c>
      <c r="I69" s="284">
        <f>'26_Töltőállomás Főösszesítő '!I21</f>
        <v>0</v>
      </c>
      <c r="J69" s="284">
        <f>'26_Töltőállomás Főösszesítő '!J21</f>
        <v>0</v>
      </c>
      <c r="K69" s="472">
        <f>J69/K13</f>
        <v>0</v>
      </c>
      <c r="L69" s="13"/>
    </row>
    <row r="70" spans="1:13" ht="28.15" customHeight="1" x14ac:dyDescent="0.2">
      <c r="A70" s="289" t="s">
        <v>3236</v>
      </c>
      <c r="B70" s="511" t="s">
        <v>3239</v>
      </c>
      <c r="C70" s="511"/>
      <c r="D70" s="511"/>
      <c r="E70" s="511"/>
      <c r="F70" s="511"/>
      <c r="G70" s="283" t="s">
        <v>3828</v>
      </c>
      <c r="H70" s="284">
        <f>'26_Töltőállomás Főösszesítő '!H22</f>
        <v>0</v>
      </c>
      <c r="I70" s="284">
        <f>'26_Töltőállomás Főösszesítő '!I22</f>
        <v>0</v>
      </c>
      <c r="J70" s="284">
        <f>'26_Töltőállomás Főösszesítő '!J22</f>
        <v>0</v>
      </c>
      <c r="K70" s="472">
        <f>J70/K13</f>
        <v>0</v>
      </c>
      <c r="L70" s="13"/>
    </row>
    <row r="71" spans="1:13" ht="28.15" customHeight="1" x14ac:dyDescent="0.2">
      <c r="A71" s="288">
        <v>26</v>
      </c>
      <c r="B71" s="512" t="s">
        <v>3237</v>
      </c>
      <c r="C71" s="512"/>
      <c r="D71" s="512"/>
      <c r="E71" s="512"/>
      <c r="F71" s="512"/>
      <c r="G71" s="286" t="s">
        <v>3827</v>
      </c>
      <c r="H71" s="287">
        <f>SUM(H68:H70)</f>
        <v>0</v>
      </c>
      <c r="I71" s="287">
        <f>SUM(I68:I70)</f>
        <v>0</v>
      </c>
      <c r="J71" s="287">
        <f>SUM(J68:J70)</f>
        <v>0</v>
      </c>
      <c r="K71" s="473">
        <f>J71/K13</f>
        <v>0</v>
      </c>
    </row>
    <row r="72" spans="1:13" s="290" customFormat="1" ht="28.15" customHeight="1" x14ac:dyDescent="0.3">
      <c r="A72" s="398"/>
      <c r="B72" s="507" t="s">
        <v>3776</v>
      </c>
      <c r="C72" s="508"/>
      <c r="D72" s="508"/>
      <c r="E72" s="509"/>
      <c r="F72" s="399"/>
      <c r="G72" s="399" t="s">
        <v>3777</v>
      </c>
      <c r="H72" s="463">
        <f>H71+H67+H66+H63+H62+H53</f>
        <v>0</v>
      </c>
      <c r="I72" s="463">
        <f>I71+I67+I66+I63+I62+I53</f>
        <v>0</v>
      </c>
      <c r="J72" s="463">
        <f>J71+J67+J66+J63+J62+J53</f>
        <v>0</v>
      </c>
      <c r="K72" s="474">
        <f>K71+K67+K66+K63+K62+K53</f>
        <v>0</v>
      </c>
    </row>
    <row r="73" spans="1:13" ht="28.15" customHeight="1" x14ac:dyDescent="0.2">
      <c r="A73" s="289" t="s">
        <v>3778</v>
      </c>
      <c r="B73" s="511" t="s">
        <v>3241</v>
      </c>
      <c r="C73" s="511"/>
      <c r="D73" s="511"/>
      <c r="E73" s="511"/>
      <c r="F73" s="511"/>
      <c r="G73" s="283" t="s">
        <v>3826</v>
      </c>
      <c r="H73" s="284">
        <f>'27_Elektromos főösszesítő'!G18</f>
        <v>0</v>
      </c>
      <c r="I73" s="284">
        <f>'27_Elektromos főösszesítő'!H18</f>
        <v>0</v>
      </c>
      <c r="J73" s="284">
        <f>'27_Elektromos főösszesítő'!I18</f>
        <v>0</v>
      </c>
      <c r="K73" s="472">
        <f>J73/K13</f>
        <v>0</v>
      </c>
      <c r="M73" s="349"/>
    </row>
    <row r="74" spans="1:13" ht="28.15" customHeight="1" x14ac:dyDescent="0.2">
      <c r="A74" s="289" t="s">
        <v>3779</v>
      </c>
      <c r="B74" s="511" t="s">
        <v>3242</v>
      </c>
      <c r="C74" s="511"/>
      <c r="D74" s="511"/>
      <c r="E74" s="511"/>
      <c r="F74" s="511"/>
      <c r="G74" s="283" t="s">
        <v>3825</v>
      </c>
      <c r="H74" s="284">
        <f>'27_Elektromos főösszesítő'!G19</f>
        <v>0</v>
      </c>
      <c r="I74" s="284">
        <f>'27_Elektromos főösszesítő'!H19</f>
        <v>0</v>
      </c>
      <c r="J74" s="284">
        <f>'27_Elektromos főösszesítő'!I19</f>
        <v>0</v>
      </c>
      <c r="K74" s="472">
        <f>J74/K13</f>
        <v>0</v>
      </c>
      <c r="M74" s="349"/>
    </row>
    <row r="75" spans="1:13" ht="28.15" customHeight="1" x14ac:dyDescent="0.2">
      <c r="A75" s="289" t="s">
        <v>3780</v>
      </c>
      <c r="B75" s="511" t="s">
        <v>3785</v>
      </c>
      <c r="C75" s="511"/>
      <c r="D75" s="511"/>
      <c r="E75" s="511"/>
      <c r="F75" s="511"/>
      <c r="G75" s="283" t="s">
        <v>3824</v>
      </c>
      <c r="H75" s="284">
        <f>'27_Elektromos főösszesítő'!G20</f>
        <v>0</v>
      </c>
      <c r="I75" s="284">
        <f>'27_Elektromos főösszesítő'!H20</f>
        <v>0</v>
      </c>
      <c r="J75" s="284">
        <f>'27_Elektromos főösszesítő'!I20</f>
        <v>0</v>
      </c>
      <c r="K75" s="472">
        <f>J75/K13</f>
        <v>0</v>
      </c>
      <c r="M75" s="349"/>
    </row>
    <row r="76" spans="1:13" ht="28.15" customHeight="1" x14ac:dyDescent="0.2">
      <c r="A76" s="289" t="s">
        <v>3781</v>
      </c>
      <c r="B76" s="506" t="s">
        <v>3226</v>
      </c>
      <c r="C76" s="506"/>
      <c r="D76" s="506"/>
      <c r="E76" s="506"/>
      <c r="F76" s="506"/>
      <c r="G76" s="282" t="s">
        <v>3823</v>
      </c>
      <c r="H76" s="281">
        <f>'27_Elektromos főösszesítő'!G21</f>
        <v>0</v>
      </c>
      <c r="I76" s="281">
        <f>'27_Elektromos főösszesítő'!H21</f>
        <v>0</v>
      </c>
      <c r="J76" s="281">
        <f>'27_Elektromos főösszesítő'!I21</f>
        <v>0</v>
      </c>
      <c r="K76" s="472">
        <f>J76/K13</f>
        <v>0</v>
      </c>
      <c r="M76" s="349"/>
    </row>
    <row r="77" spans="1:13" ht="28.15" customHeight="1" x14ac:dyDescent="0.2">
      <c r="A77" s="289" t="s">
        <v>3782</v>
      </c>
      <c r="B77" s="506" t="s">
        <v>3787</v>
      </c>
      <c r="C77" s="506"/>
      <c r="D77" s="506"/>
      <c r="E77" s="506"/>
      <c r="F77" s="506"/>
      <c r="G77" s="282" t="s">
        <v>3822</v>
      </c>
      <c r="H77" s="281">
        <f>'27_Elektromos főösszesítő'!G29</f>
        <v>0</v>
      </c>
      <c r="I77" s="281">
        <f>'27_Elektromos főösszesítő'!H29</f>
        <v>0</v>
      </c>
      <c r="J77" s="281">
        <f>'27_Elektromos főösszesítő'!I29</f>
        <v>0</v>
      </c>
      <c r="K77" s="472">
        <f>J77/K13</f>
        <v>0</v>
      </c>
      <c r="M77" s="349"/>
    </row>
    <row r="78" spans="1:13" ht="28.15" customHeight="1" x14ac:dyDescent="0.2">
      <c r="A78" s="289" t="s">
        <v>3783</v>
      </c>
      <c r="B78" s="506" t="s">
        <v>3251</v>
      </c>
      <c r="C78" s="506"/>
      <c r="D78" s="506"/>
      <c r="E78" s="506"/>
      <c r="F78" s="506"/>
      <c r="G78" s="282" t="s">
        <v>3821</v>
      </c>
      <c r="H78" s="281">
        <f>'27_Elektromos főösszesítő'!G30</f>
        <v>0</v>
      </c>
      <c r="I78" s="281">
        <f>'27_Elektromos főösszesítő'!H30</f>
        <v>0</v>
      </c>
      <c r="J78" s="281">
        <f>'27_Elektromos főösszesítő'!I30</f>
        <v>0</v>
      </c>
      <c r="K78" s="472">
        <f>J78/K13</f>
        <v>0</v>
      </c>
      <c r="M78" s="349"/>
    </row>
    <row r="79" spans="1:13" ht="28.15" customHeight="1" x14ac:dyDescent="0.2">
      <c r="A79" s="289" t="s">
        <v>3784</v>
      </c>
      <c r="B79" s="506" t="s">
        <v>3786</v>
      </c>
      <c r="C79" s="506"/>
      <c r="D79" s="506"/>
      <c r="E79" s="506"/>
      <c r="F79" s="506"/>
      <c r="G79" s="282" t="s">
        <v>3820</v>
      </c>
      <c r="H79" s="281">
        <f>'27_7_MSR'!H34</f>
        <v>0</v>
      </c>
      <c r="I79" s="281">
        <f>'27_7_MSR'!I34</f>
        <v>0</v>
      </c>
      <c r="J79" s="281">
        <f>'27_7_MSR'!J34</f>
        <v>0</v>
      </c>
      <c r="K79" s="472">
        <f>J79/K13</f>
        <v>0</v>
      </c>
      <c r="M79" s="349"/>
    </row>
    <row r="80" spans="1:13" s="290" customFormat="1" ht="28.15" customHeight="1" x14ac:dyDescent="0.3">
      <c r="A80" s="398"/>
      <c r="B80" s="507" t="s">
        <v>3788</v>
      </c>
      <c r="C80" s="508"/>
      <c r="D80" s="508"/>
      <c r="E80" s="509"/>
      <c r="F80" s="399"/>
      <c r="G80" s="399" t="s">
        <v>3789</v>
      </c>
      <c r="H80" s="463">
        <f>SUM(H73:H79)</f>
        <v>0</v>
      </c>
      <c r="I80" s="463">
        <f>SUM(I73:I79)</f>
        <v>0</v>
      </c>
      <c r="J80" s="463">
        <f>SUM(J73:J79)</f>
        <v>0</v>
      </c>
      <c r="K80" s="474">
        <f>SUM(K73:K79)</f>
        <v>0</v>
      </c>
    </row>
    <row r="81" spans="1:13" ht="28.15" customHeight="1" x14ac:dyDescent="0.3">
      <c r="A81" s="398"/>
      <c r="B81" s="529" t="s">
        <v>3799</v>
      </c>
      <c r="C81" s="529"/>
      <c r="D81" s="529"/>
      <c r="E81" s="529"/>
      <c r="F81" s="529"/>
      <c r="G81" s="399" t="s">
        <v>3800</v>
      </c>
      <c r="H81" s="463">
        <v>0</v>
      </c>
      <c r="I81" s="463">
        <v>0</v>
      </c>
      <c r="J81" s="463">
        <v>0</v>
      </c>
      <c r="K81" s="474">
        <f t="shared" ref="K81" si="0">J81/330</f>
        <v>0</v>
      </c>
      <c r="M81" s="349"/>
    </row>
    <row r="82" spans="1:13" ht="28.15" customHeight="1" x14ac:dyDescent="0.3">
      <c r="A82" s="470"/>
      <c r="B82" s="524" t="s">
        <v>3802</v>
      </c>
      <c r="C82" s="524"/>
      <c r="D82" s="524"/>
      <c r="E82" s="524"/>
      <c r="F82" s="524"/>
      <c r="G82" s="477" t="s">
        <v>3801</v>
      </c>
      <c r="H82" s="475">
        <f>H81+H80+H72+H49</f>
        <v>0</v>
      </c>
      <c r="I82" s="475">
        <f>I81+I80+I72+I49</f>
        <v>0</v>
      </c>
      <c r="J82" s="475">
        <f>J81+J80+J72+J49</f>
        <v>0</v>
      </c>
      <c r="K82" s="476">
        <f>K81+K80+K72+K49</f>
        <v>0</v>
      </c>
      <c r="M82" s="349"/>
    </row>
    <row r="86" spans="1:13" ht="12.75" customHeight="1" x14ac:dyDescent="0.2">
      <c r="M86" s="28" t="s">
        <v>3874</v>
      </c>
    </row>
    <row r="87" spans="1:13" ht="12.75" customHeight="1" x14ac:dyDescent="0.2"/>
    <row r="88" spans="1:13" ht="12.75" customHeight="1" x14ac:dyDescent="0.2"/>
    <row r="89" spans="1:13" ht="12.75" customHeight="1" x14ac:dyDescent="0.2"/>
    <row r="90" spans="1:13" ht="12.75" customHeight="1" x14ac:dyDescent="0.2"/>
    <row r="91" spans="1:13" ht="12.75" customHeight="1" x14ac:dyDescent="0.2"/>
    <row r="92" spans="1:13" ht="12.75" customHeight="1" x14ac:dyDescent="0.2"/>
  </sheetData>
  <mergeCells count="78">
    <mergeCell ref="B82:F82"/>
    <mergeCell ref="A10:J10"/>
    <mergeCell ref="B14:F14"/>
    <mergeCell ref="B15:F15"/>
    <mergeCell ref="B21:F21"/>
    <mergeCell ref="B22:F22"/>
    <mergeCell ref="B16:F16"/>
    <mergeCell ref="B17:F17"/>
    <mergeCell ref="B19:F19"/>
    <mergeCell ref="B23:F23"/>
    <mergeCell ref="B64:F64"/>
    <mergeCell ref="B68:F68"/>
    <mergeCell ref="B18:F18"/>
    <mergeCell ref="B20:E20"/>
    <mergeCell ref="B24:F24"/>
    <mergeCell ref="B81:F81"/>
    <mergeCell ref="B39:F39"/>
    <mergeCell ref="B40:F40"/>
    <mergeCell ref="B28:F28"/>
    <mergeCell ref="B29:F29"/>
    <mergeCell ref="B25:F25"/>
    <mergeCell ref="B27:F27"/>
    <mergeCell ref="B30:F30"/>
    <mergeCell ref="B26:F26"/>
    <mergeCell ref="B34:F34"/>
    <mergeCell ref="B35:F35"/>
    <mergeCell ref="B36:F36"/>
    <mergeCell ref="B37:F37"/>
    <mergeCell ref="B38:F38"/>
    <mergeCell ref="B31:F31"/>
    <mergeCell ref="B32:F32"/>
    <mergeCell ref="B33:F33"/>
    <mergeCell ref="B47:F47"/>
    <mergeCell ref="B43:F43"/>
    <mergeCell ref="B44:F44"/>
    <mergeCell ref="B41:F41"/>
    <mergeCell ref="B42:F42"/>
    <mergeCell ref="B45:F45"/>
    <mergeCell ref="B46:F46"/>
    <mergeCell ref="B48:F48"/>
    <mergeCell ref="B50:F50"/>
    <mergeCell ref="B51:F51"/>
    <mergeCell ref="B53:F53"/>
    <mergeCell ref="B54:F54"/>
    <mergeCell ref="B49:E49"/>
    <mergeCell ref="B72:E72"/>
    <mergeCell ref="B62:F62"/>
    <mergeCell ref="B63:F63"/>
    <mergeCell ref="B60:F60"/>
    <mergeCell ref="B61:F61"/>
    <mergeCell ref="B65:F65"/>
    <mergeCell ref="B69:F69"/>
    <mergeCell ref="B70:F70"/>
    <mergeCell ref="B67:F67"/>
    <mergeCell ref="B79:F79"/>
    <mergeCell ref="B78:F78"/>
    <mergeCell ref="B80:E80"/>
    <mergeCell ref="B66:F66"/>
    <mergeCell ref="B52:F52"/>
    <mergeCell ref="B71:F71"/>
    <mergeCell ref="B76:F76"/>
    <mergeCell ref="B77:F77"/>
    <mergeCell ref="B73:F73"/>
    <mergeCell ref="B74:F74"/>
    <mergeCell ref="B75:F75"/>
    <mergeCell ref="B55:F55"/>
    <mergeCell ref="B56:F56"/>
    <mergeCell ref="B57:F57"/>
    <mergeCell ref="B58:F58"/>
    <mergeCell ref="B59:F59"/>
    <mergeCell ref="A2:K2"/>
    <mergeCell ref="A4:K4"/>
    <mergeCell ref="A5:K5"/>
    <mergeCell ref="H9:K9"/>
    <mergeCell ref="A12:A13"/>
    <mergeCell ref="A9:E9"/>
    <mergeCell ref="G12:G13"/>
    <mergeCell ref="B12:E13"/>
  </mergeCells>
  <phoneticPr fontId="0" type="noConversion"/>
  <printOptions horizontalCentered="1"/>
  <pageMargins left="0.78740157480314965" right="0.78740157480314965" top="0.78740157480314965" bottom="0.78740157480314965" header="0.51181102362204722" footer="0.51181102362204722"/>
  <pageSetup paperSize="9" scale="33" orientation="portrait" horizontalDpi="1200" verticalDpi="1200" r:id="rId1"/>
  <headerFooter>
    <oddFooter>&amp;C&amp;8&amp;P&amp;R&amp;8&amp;F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55"/>
  <sheetViews>
    <sheetView view="pageBreakPreview" zoomScaleNormal="85" workbookViewId="0">
      <selection activeCell="H19" sqref="H19"/>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f>Főösszesítő!$A$4</f>
        <v>0</v>
      </c>
      <c r="B10" s="530"/>
      <c r="C10" s="530"/>
      <c r="D10" s="530"/>
      <c r="E10" s="530"/>
      <c r="F10" s="530"/>
      <c r="G10" s="530"/>
      <c r="H10" s="530"/>
      <c r="I10" s="530"/>
      <c r="J10" s="530"/>
    </row>
    <row r="11" spans="1:10" s="10" customFormat="1" ht="18" x14ac:dyDescent="0.25">
      <c r="A11" s="530">
        <f>Főösszesítő!$A$5</f>
        <v>0</v>
      </c>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31</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9</v>
      </c>
      <c r="D24" s="13"/>
      <c r="E24" s="13"/>
      <c r="F24" s="20"/>
      <c r="G24" s="20"/>
      <c r="H24" s="20">
        <f>H61</f>
        <v>0</v>
      </c>
      <c r="I24" s="20">
        <f>I61</f>
        <v>0</v>
      </c>
      <c r="J24" s="20">
        <f>J61</f>
        <v>0</v>
      </c>
    </row>
    <row r="25" spans="1:10" s="10" customFormat="1" ht="15" customHeight="1" x14ac:dyDescent="0.2">
      <c r="A25" s="14"/>
      <c r="B25" s="14"/>
      <c r="C25" s="13" t="s">
        <v>10</v>
      </c>
      <c r="D25" s="13"/>
      <c r="E25" s="13"/>
      <c r="F25" s="20"/>
      <c r="G25" s="20"/>
      <c r="H25" s="20">
        <f>H95</f>
        <v>0</v>
      </c>
      <c r="I25" s="20">
        <f>I95</f>
        <v>0</v>
      </c>
      <c r="J25" s="20">
        <f>J95</f>
        <v>0</v>
      </c>
    </row>
    <row r="26" spans="1:10" s="10" customFormat="1" ht="15" customHeight="1" x14ac:dyDescent="0.2">
      <c r="A26" s="14"/>
      <c r="B26" s="14"/>
      <c r="C26" s="13" t="s">
        <v>37</v>
      </c>
      <c r="D26" s="13"/>
      <c r="E26" s="13"/>
      <c r="F26" s="20"/>
      <c r="G26" s="20"/>
      <c r="H26" s="20">
        <f>H631</f>
        <v>0</v>
      </c>
      <c r="I26" s="20">
        <f>I631</f>
        <v>0</v>
      </c>
      <c r="J26" s="20">
        <f>J631</f>
        <v>0</v>
      </c>
    </row>
    <row r="27" spans="1:10" s="10" customFormat="1" ht="15" customHeight="1" x14ac:dyDescent="0.2">
      <c r="A27" s="14"/>
      <c r="B27" s="14"/>
      <c r="C27" s="13" t="s">
        <v>38</v>
      </c>
      <c r="D27" s="13"/>
      <c r="E27" s="13"/>
      <c r="F27" s="20"/>
      <c r="G27" s="20"/>
      <c r="H27" s="20">
        <f>H655</f>
        <v>0</v>
      </c>
      <c r="I27" s="20">
        <f>I655</f>
        <v>0</v>
      </c>
      <c r="J27" s="20">
        <f>J655</f>
        <v>0</v>
      </c>
    </row>
    <row r="28" spans="1:10" s="10" customFormat="1" ht="2.4500000000000002" customHeight="1" x14ac:dyDescent="0.2">
      <c r="A28" s="14"/>
      <c r="B28" s="14"/>
      <c r="C28" s="15"/>
      <c r="D28" s="15"/>
      <c r="E28" s="15"/>
      <c r="F28" s="21"/>
      <c r="G28" s="21"/>
      <c r="H28" s="21"/>
      <c r="I28" s="21"/>
      <c r="J28" s="21"/>
    </row>
    <row r="29" spans="1:10" s="10" customFormat="1" x14ac:dyDescent="0.2">
      <c r="A29" s="14"/>
      <c r="B29" s="14"/>
      <c r="C29" s="17" t="s">
        <v>6</v>
      </c>
      <c r="D29" s="13"/>
      <c r="E29" s="13"/>
      <c r="F29" s="20"/>
      <c r="G29" s="20"/>
      <c r="H29" s="22">
        <f>SUM(H23:H28)</f>
        <v>0</v>
      </c>
      <c r="I29" s="22">
        <f>SUM(I23:I28)</f>
        <v>0</v>
      </c>
      <c r="J29" s="22">
        <f>SUM(J23:J28)</f>
        <v>0</v>
      </c>
    </row>
    <row r="30" spans="1:10" s="10" customFormat="1" x14ac:dyDescent="0.2">
      <c r="A30" s="14"/>
      <c r="B30" s="14"/>
      <c r="C30" s="13"/>
      <c r="D30" s="13"/>
      <c r="E30" s="13"/>
      <c r="F30" s="20"/>
      <c r="G30" s="20"/>
      <c r="H30" s="20"/>
      <c r="I30" s="20"/>
      <c r="J30" s="20"/>
    </row>
    <row r="31" spans="1:10" s="10" customFormat="1" x14ac:dyDescent="0.2">
      <c r="A31" s="31">
        <f>A1</f>
        <v>0</v>
      </c>
      <c r="B31" s="31"/>
      <c r="C31" s="13"/>
      <c r="D31" s="13"/>
      <c r="E31" s="13"/>
      <c r="F31" s="20"/>
      <c r="G31" s="20"/>
      <c r="H31" s="20"/>
      <c r="I31" s="20"/>
      <c r="J31" s="32">
        <f>J1</f>
        <v>0</v>
      </c>
    </row>
    <row r="32" spans="1:10" s="10" customFormat="1" x14ac:dyDescent="0.2">
      <c r="A32" s="31">
        <f>A2</f>
        <v>0</v>
      </c>
      <c r="B32" s="31"/>
      <c r="C32" s="13"/>
      <c r="D32" s="13"/>
      <c r="E32" s="13"/>
      <c r="F32" s="20"/>
      <c r="G32" s="20"/>
      <c r="H32" s="20"/>
      <c r="I32" s="20"/>
      <c r="J32" s="29"/>
    </row>
    <row r="33" spans="1:10" s="10" customFormat="1" x14ac:dyDescent="0.2">
      <c r="A33" s="31"/>
      <c r="B33" s="31"/>
      <c r="C33" s="13"/>
      <c r="D33" s="13"/>
      <c r="E33" s="13"/>
      <c r="F33" s="20"/>
      <c r="G33" s="20"/>
      <c r="H33" s="20"/>
      <c r="I33" s="20"/>
      <c r="J33" s="29"/>
    </row>
    <row r="34" spans="1:10" s="10" customFormat="1" x14ac:dyDescent="0.2">
      <c r="A34" s="31"/>
      <c r="B34" s="31"/>
      <c r="C34" s="13"/>
      <c r="D34" s="13"/>
      <c r="E34" s="13"/>
      <c r="F34" s="20"/>
      <c r="G34" s="20"/>
      <c r="H34" s="20"/>
      <c r="I34" s="20"/>
      <c r="J34" s="20"/>
    </row>
    <row r="35" spans="1:10" s="10" customFormat="1" x14ac:dyDescent="0.2">
      <c r="A35" s="31"/>
      <c r="B35" s="31"/>
      <c r="C35" s="13"/>
      <c r="D35" s="13"/>
      <c r="E35" s="13"/>
      <c r="F35" s="20"/>
      <c r="G35" s="20"/>
      <c r="H35" s="20"/>
      <c r="I35" s="20"/>
      <c r="J35" s="20"/>
    </row>
    <row r="36" spans="1:10" s="10" customFormat="1" x14ac:dyDescent="0.2">
      <c r="A36" s="14"/>
      <c r="B36" s="14"/>
      <c r="C36" s="13"/>
      <c r="D36" s="13"/>
      <c r="E36" s="13"/>
      <c r="F36" s="20"/>
      <c r="G36" s="20"/>
      <c r="H36" s="20"/>
      <c r="I36" s="20"/>
      <c r="J36" s="20"/>
    </row>
    <row r="37" spans="1:10" s="10" customFormat="1" x14ac:dyDescent="0.2">
      <c r="A37" s="14"/>
      <c r="B37" s="14"/>
      <c r="C37" s="13"/>
      <c r="D37" s="13"/>
      <c r="E37" s="13"/>
      <c r="F37" s="20"/>
      <c r="G37" s="20"/>
      <c r="H37" s="20"/>
      <c r="I37" s="20"/>
      <c r="J37" s="20"/>
    </row>
    <row r="38" spans="1:10" s="10" customFormat="1" ht="20.25" x14ac:dyDescent="0.3">
      <c r="A38" s="533" t="s">
        <v>3</v>
      </c>
      <c r="B38" s="533"/>
      <c r="C38" s="533"/>
      <c r="D38" s="533"/>
      <c r="E38" s="533"/>
      <c r="F38" s="533"/>
      <c r="G38" s="533"/>
      <c r="H38" s="533"/>
      <c r="I38" s="533"/>
      <c r="J38" s="533"/>
    </row>
    <row r="39" spans="1:10" s="10" customFormat="1" x14ac:dyDescent="0.2">
      <c r="A39" s="13"/>
      <c r="B39" s="13"/>
      <c r="C39" s="13"/>
      <c r="D39" s="13"/>
      <c r="E39" s="13"/>
    </row>
    <row r="40" spans="1:10" s="10" customFormat="1" ht="18" x14ac:dyDescent="0.25">
      <c r="A40" s="530">
        <f>A10</f>
        <v>0</v>
      </c>
      <c r="B40" s="530"/>
      <c r="C40" s="530"/>
      <c r="D40" s="530"/>
      <c r="E40" s="530"/>
      <c r="F40" s="530"/>
      <c r="G40" s="530"/>
      <c r="H40" s="530"/>
      <c r="I40" s="530"/>
      <c r="J40" s="530"/>
    </row>
    <row r="41" spans="1:10" s="10" customFormat="1" ht="18" x14ac:dyDescent="0.25">
      <c r="A41" s="530">
        <f>A11</f>
        <v>0</v>
      </c>
      <c r="B41" s="530"/>
      <c r="C41" s="530"/>
      <c r="D41" s="530"/>
      <c r="E41" s="530"/>
      <c r="F41" s="530"/>
      <c r="G41" s="530"/>
      <c r="H41" s="530"/>
      <c r="I41" s="530"/>
      <c r="J41" s="530"/>
    </row>
    <row r="42" spans="1:10" s="10" customFormat="1" x14ac:dyDescent="0.2">
      <c r="A42" s="14"/>
      <c r="B42" s="14"/>
      <c r="C42" s="13"/>
      <c r="D42" s="13"/>
      <c r="E42" s="13"/>
      <c r="F42" s="20"/>
      <c r="G42" s="20"/>
      <c r="H42" s="20"/>
      <c r="I42" s="20"/>
      <c r="J42" s="20"/>
    </row>
    <row r="43" spans="1:10" s="10" customFormat="1" ht="15.75" x14ac:dyDescent="0.25">
      <c r="A43" s="531">
        <f>A13</f>
        <v>0</v>
      </c>
      <c r="B43" s="531"/>
      <c r="C43" s="531"/>
      <c r="D43" s="531"/>
      <c r="E43" s="531"/>
      <c r="F43" s="531"/>
      <c r="G43" s="531"/>
      <c r="H43" s="531"/>
      <c r="I43" s="531"/>
      <c r="J43" s="531"/>
    </row>
    <row r="44" spans="1:10" s="10" customFormat="1" x14ac:dyDescent="0.2">
      <c r="A44" s="14"/>
      <c r="B44" s="14"/>
      <c r="C44" s="13"/>
      <c r="D44" s="13"/>
      <c r="E44" s="13"/>
      <c r="F44" s="20"/>
      <c r="G44" s="20"/>
      <c r="H44" s="20"/>
      <c r="I44" s="20"/>
      <c r="J44" s="20"/>
    </row>
    <row r="45" spans="1:10" s="10" customFormat="1" ht="15.75" x14ac:dyDescent="0.25">
      <c r="A45" s="532" t="str">
        <f>A15</f>
        <v>SZERKEZETÉPÍTÉSI MUNKÁK</v>
      </c>
      <c r="B45" s="532"/>
      <c r="C45" s="532"/>
      <c r="D45" s="532"/>
      <c r="E45" s="532"/>
      <c r="F45" s="532"/>
      <c r="G45" s="532"/>
      <c r="H45" s="532"/>
      <c r="I45" s="532"/>
      <c r="J45" s="532"/>
    </row>
    <row r="46" spans="1:10" s="10" customFormat="1" x14ac:dyDescent="0.2">
      <c r="A46" s="14"/>
      <c r="B46" s="14"/>
      <c r="C46" s="13"/>
      <c r="D46" s="13"/>
      <c r="E46" s="13"/>
      <c r="F46" s="20"/>
      <c r="G46" s="20"/>
      <c r="H46" s="20"/>
      <c r="I46" s="20"/>
      <c r="J46" s="20"/>
    </row>
    <row r="47" spans="1:10" s="10" customFormat="1" x14ac:dyDescent="0.2">
      <c r="A47" s="14"/>
      <c r="B47" s="14"/>
      <c r="C47" s="13"/>
      <c r="D47" s="13"/>
      <c r="E47" s="13"/>
      <c r="F47" s="20"/>
      <c r="G47" s="20"/>
      <c r="H47" s="20"/>
      <c r="I47" s="20"/>
      <c r="J47" s="20"/>
    </row>
    <row r="48" spans="1:10" s="10" customFormat="1" x14ac:dyDescent="0.2">
      <c r="A48" s="14"/>
      <c r="B48" s="14"/>
      <c r="C48" s="13"/>
      <c r="D48" s="13"/>
      <c r="E48" s="13"/>
      <c r="F48" s="20"/>
      <c r="G48" s="20"/>
      <c r="H48" s="20"/>
      <c r="I48" s="20"/>
      <c r="J48" s="20"/>
    </row>
    <row r="49" spans="1:10" s="10" customFormat="1" x14ac:dyDescent="0.2">
      <c r="A49" s="14"/>
      <c r="B49" s="14"/>
      <c r="C49" s="13"/>
      <c r="D49" s="13"/>
      <c r="E49" s="13"/>
      <c r="F49" s="20"/>
      <c r="G49" s="20"/>
      <c r="H49" s="20"/>
      <c r="I49" s="20"/>
      <c r="J49" s="20"/>
    </row>
    <row r="50" spans="1:10" s="10" customFormat="1" x14ac:dyDescent="0.2">
      <c r="A50" s="14"/>
      <c r="B50" s="14"/>
      <c r="C50" s="13"/>
      <c r="D50" s="13"/>
      <c r="E50" s="13"/>
      <c r="F50" s="20"/>
      <c r="G50" s="20"/>
      <c r="H50" s="20"/>
      <c r="I50" s="20"/>
      <c r="J50" s="20"/>
    </row>
    <row r="51" spans="1:10" s="10" customFormat="1" x14ac:dyDescent="0.2">
      <c r="A51" s="14"/>
      <c r="B51" s="14"/>
      <c r="C51" s="13"/>
      <c r="D51" s="13"/>
      <c r="E51" s="13"/>
      <c r="F51" s="20"/>
      <c r="G51" s="20"/>
      <c r="H51" s="20"/>
      <c r="I51" s="20"/>
      <c r="J51" s="20"/>
    </row>
    <row r="52" spans="1:10" s="10" customFormat="1" x14ac:dyDescent="0.2">
      <c r="A52" s="14"/>
      <c r="B52" s="14"/>
      <c r="C52" s="13"/>
      <c r="D52" s="13"/>
      <c r="E52" s="13"/>
      <c r="F52" s="20"/>
      <c r="G52" s="20"/>
      <c r="H52" s="20"/>
      <c r="I52" s="20"/>
      <c r="J52" s="20"/>
    </row>
    <row r="53" spans="1:10" s="19" customFormat="1" ht="25.5" x14ac:dyDescent="0.2">
      <c r="A53" s="7" t="s">
        <v>25</v>
      </c>
      <c r="B53" s="44" t="s">
        <v>20</v>
      </c>
      <c r="C53" s="45" t="s">
        <v>21</v>
      </c>
      <c r="D53" s="8" t="s">
        <v>24</v>
      </c>
      <c r="E53" s="8" t="s">
        <v>30</v>
      </c>
      <c r="F53" s="9" t="s">
        <v>29</v>
      </c>
      <c r="G53" s="9" t="s">
        <v>27</v>
      </c>
      <c r="H53" s="9" t="s">
        <v>23</v>
      </c>
      <c r="I53" s="9" t="s">
        <v>26</v>
      </c>
      <c r="J53" s="9" t="s">
        <v>33</v>
      </c>
    </row>
    <row r="55" spans="1:10" x14ac:dyDescent="0.2">
      <c r="C55" s="25" t="str">
        <f>$C$24</f>
        <v>23. Síkalapozás</v>
      </c>
    </row>
    <row r="56" spans="1:10" s="10" customFormat="1" x14ac:dyDescent="0.2">
      <c r="A56" s="6"/>
      <c r="B56" s="46"/>
      <c r="C56" s="12"/>
      <c r="D56" s="2"/>
      <c r="E56" s="2"/>
      <c r="F56" s="1"/>
      <c r="G56" s="1"/>
      <c r="H56" s="1"/>
      <c r="I56" s="1"/>
      <c r="J56" s="1"/>
    </row>
    <row r="57" spans="1:10" s="10" customFormat="1" ht="51" x14ac:dyDescent="0.2">
      <c r="A57" s="6">
        <v>1</v>
      </c>
      <c r="B57" s="12" t="s">
        <v>556</v>
      </c>
      <c r="C57" s="12" t="s">
        <v>633</v>
      </c>
      <c r="D57" s="2">
        <v>40.72</v>
      </c>
      <c r="E57" s="2" t="s">
        <v>194</v>
      </c>
      <c r="F57" s="1">
        <v>0</v>
      </c>
      <c r="G57" s="1">
        <v>0</v>
      </c>
      <c r="H57" s="1">
        <f>ROUND(D57*F57,)</f>
        <v>0</v>
      </c>
      <c r="I57" s="1">
        <f>ROUND(D57*G57,)</f>
        <v>0</v>
      </c>
      <c r="J57" s="1">
        <f>H57+I57</f>
        <v>0</v>
      </c>
    </row>
    <row r="59" spans="1:10" ht="25.5" x14ac:dyDescent="0.2">
      <c r="A59" s="6">
        <f>MAX($A$56:A58)+1</f>
        <v>2</v>
      </c>
      <c r="B59" s="12" t="s">
        <v>603</v>
      </c>
      <c r="C59" s="12" t="s">
        <v>604</v>
      </c>
      <c r="D59" s="2">
        <v>94.8</v>
      </c>
      <c r="E59" s="2" t="s">
        <v>194</v>
      </c>
      <c r="F59" s="1">
        <v>0</v>
      </c>
      <c r="G59" s="1">
        <v>0</v>
      </c>
      <c r="H59" s="1">
        <f>ROUND(D59*F59,)</f>
        <v>0</v>
      </c>
      <c r="I59" s="1">
        <f>ROUND(D59*G59,)</f>
        <v>0</v>
      </c>
      <c r="J59" s="1">
        <f>H59+I59</f>
        <v>0</v>
      </c>
    </row>
    <row r="60" spans="1:10" x14ac:dyDescent="0.2">
      <c r="A60" s="47"/>
      <c r="B60" s="48"/>
      <c r="C60" s="24"/>
      <c r="D60" s="23"/>
      <c r="E60" s="23"/>
      <c r="F60" s="11"/>
      <c r="G60" s="11"/>
      <c r="H60" s="11"/>
      <c r="I60" s="11"/>
      <c r="J60" s="11"/>
    </row>
    <row r="61" spans="1:10" x14ac:dyDescent="0.2">
      <c r="C61" s="12" t="str">
        <f>CONCATENATE(Munkanem_23," összesen:")</f>
        <v>23. Síkalapozás összesen:</v>
      </c>
      <c r="H61" s="5">
        <f>SUM(H56:H60)</f>
        <v>0</v>
      </c>
      <c r="I61" s="5">
        <f>SUM(I56:I60)</f>
        <v>0</v>
      </c>
      <c r="J61" s="5">
        <f>SUM(J56:J60)</f>
        <v>0</v>
      </c>
    </row>
    <row r="63" spans="1:10" x14ac:dyDescent="0.2">
      <c r="C63" s="25" t="str">
        <f>$C$25</f>
        <v>31. Helyszíni beton és vasbeton munka</v>
      </c>
    </row>
    <row r="65" spans="1:10" s="10" customFormat="1" ht="51" x14ac:dyDescent="0.2">
      <c r="A65" s="6">
        <v>1</v>
      </c>
      <c r="B65" s="12" t="s">
        <v>560</v>
      </c>
      <c r="C65" s="12" t="s">
        <v>599</v>
      </c>
      <c r="D65" s="2">
        <v>470</v>
      </c>
      <c r="E65" s="2" t="s">
        <v>194</v>
      </c>
      <c r="F65" s="1">
        <v>0</v>
      </c>
      <c r="G65" s="1">
        <v>0</v>
      </c>
      <c r="H65" s="1">
        <f>ROUND(D65*F65,)</f>
        <v>0</v>
      </c>
      <c r="I65" s="1">
        <f>ROUND(D65*G65,)</f>
        <v>0</v>
      </c>
      <c r="J65" s="1">
        <f>H65+I65</f>
        <v>0</v>
      </c>
    </row>
    <row r="66" spans="1:10" s="10" customFormat="1" x14ac:dyDescent="0.2">
      <c r="A66" s="6"/>
      <c r="B66" s="46"/>
      <c r="C66" s="12"/>
      <c r="D66" s="2"/>
      <c r="E66" s="2"/>
      <c r="F66" s="1"/>
      <c r="G66" s="1"/>
      <c r="H66" s="1"/>
      <c r="I66" s="1"/>
      <c r="J66" s="1"/>
    </row>
    <row r="67" spans="1:10" s="10" customFormat="1" ht="63.75" x14ac:dyDescent="0.2">
      <c r="A67" s="6">
        <f>MAX($A$64:A66)+1</f>
        <v>2</v>
      </c>
      <c r="B67" s="12" t="s">
        <v>560</v>
      </c>
      <c r="C67" s="12" t="s">
        <v>600</v>
      </c>
      <c r="D67" s="2">
        <v>65.69</v>
      </c>
      <c r="E67" s="2" t="s">
        <v>194</v>
      </c>
      <c r="F67" s="1">
        <v>0</v>
      </c>
      <c r="G67" s="1">
        <v>0</v>
      </c>
      <c r="H67" s="1">
        <f>ROUND(D67*F67,)</f>
        <v>0</v>
      </c>
      <c r="I67" s="1">
        <f>ROUND(D67*G67,)</f>
        <v>0</v>
      </c>
      <c r="J67" s="1">
        <f>H67+I67</f>
        <v>0</v>
      </c>
    </row>
    <row r="68" spans="1:10" s="10" customFormat="1" x14ac:dyDescent="0.2">
      <c r="A68" s="6"/>
      <c r="B68" s="46"/>
      <c r="C68" s="12"/>
      <c r="D68" s="2"/>
      <c r="E68" s="2"/>
      <c r="F68" s="1"/>
      <c r="G68" s="1"/>
      <c r="H68" s="1"/>
      <c r="I68" s="1"/>
      <c r="J68" s="1"/>
    </row>
    <row r="69" spans="1:10" s="10" customFormat="1" ht="51" x14ac:dyDescent="0.2">
      <c r="A69" s="6">
        <f>MAX($A$64:A68)+1</f>
        <v>3</v>
      </c>
      <c r="B69" s="12" t="s">
        <v>560</v>
      </c>
      <c r="C69" s="12" t="s">
        <v>564</v>
      </c>
      <c r="D69" s="2">
        <v>238.2</v>
      </c>
      <c r="E69" s="2" t="s">
        <v>194</v>
      </c>
      <c r="F69" s="1">
        <v>0</v>
      </c>
      <c r="G69" s="1">
        <v>0</v>
      </c>
      <c r="H69" s="1">
        <f>ROUND(D69*F69,)</f>
        <v>0</v>
      </c>
      <c r="I69" s="1">
        <f>ROUND(D69*G69,)</f>
        <v>0</v>
      </c>
      <c r="J69" s="1">
        <f>H69+I69</f>
        <v>0</v>
      </c>
    </row>
    <row r="70" spans="1:10" s="10" customFormat="1" x14ac:dyDescent="0.2">
      <c r="A70" s="6"/>
      <c r="B70" s="46"/>
      <c r="C70" s="12"/>
      <c r="D70" s="2"/>
      <c r="E70" s="2"/>
      <c r="F70" s="1"/>
      <c r="G70" s="1"/>
      <c r="H70" s="1"/>
      <c r="I70" s="1"/>
      <c r="J70" s="1"/>
    </row>
    <row r="71" spans="1:10" s="10" customFormat="1" ht="51" x14ac:dyDescent="0.2">
      <c r="A71" s="6">
        <f>MAX($A$64:A70)+1</f>
        <v>4</v>
      </c>
      <c r="B71" s="12" t="s">
        <v>560</v>
      </c>
      <c r="C71" s="12" t="s">
        <v>583</v>
      </c>
      <c r="D71" s="2">
        <v>4.5999999999999996</v>
      </c>
      <c r="E71" s="2" t="s">
        <v>194</v>
      </c>
      <c r="F71" s="1">
        <v>0</v>
      </c>
      <c r="G71" s="1">
        <v>0</v>
      </c>
      <c r="H71" s="1">
        <f>ROUND(D71*F71,)</f>
        <v>0</v>
      </c>
      <c r="I71" s="1">
        <f>ROUND(D71*G71,)</f>
        <v>0</v>
      </c>
      <c r="J71" s="1">
        <f>H71+I71</f>
        <v>0</v>
      </c>
    </row>
    <row r="72" spans="1:10" s="10" customFormat="1" x14ac:dyDescent="0.2">
      <c r="A72" s="6"/>
      <c r="B72" s="46"/>
      <c r="C72" s="12"/>
      <c r="D72" s="2"/>
      <c r="E72" s="2"/>
      <c r="F72" s="1"/>
      <c r="G72" s="1"/>
      <c r="H72" s="1"/>
      <c r="I72" s="1"/>
      <c r="J72" s="1"/>
    </row>
    <row r="73" spans="1:10" s="10" customFormat="1" ht="51" x14ac:dyDescent="0.2">
      <c r="A73" s="6">
        <f>MAX($A$64:A72)+1</f>
        <v>5</v>
      </c>
      <c r="B73" s="12" t="s">
        <v>578</v>
      </c>
      <c r="C73" s="12" t="s">
        <v>579</v>
      </c>
      <c r="D73" s="2">
        <v>50.4</v>
      </c>
      <c r="E73" s="2" t="s">
        <v>194</v>
      </c>
      <c r="F73" s="1">
        <v>0</v>
      </c>
      <c r="G73" s="1">
        <v>0</v>
      </c>
      <c r="H73" s="1">
        <f>ROUND(D73*F73,)</f>
        <v>0</v>
      </c>
      <c r="I73" s="1">
        <f>ROUND(D73*G73,)</f>
        <v>0</v>
      </c>
      <c r="J73" s="1">
        <f>H73+I73</f>
        <v>0</v>
      </c>
    </row>
    <row r="74" spans="1:10" s="10" customFormat="1" x14ac:dyDescent="0.2">
      <c r="A74" s="6"/>
      <c r="B74" s="46"/>
      <c r="C74" s="12"/>
      <c r="D74" s="2"/>
      <c r="E74" s="2"/>
      <c r="F74" s="1"/>
      <c r="G74" s="1"/>
      <c r="H74" s="1"/>
      <c r="I74" s="1"/>
      <c r="J74" s="1"/>
    </row>
    <row r="75" spans="1:10" s="10" customFormat="1" ht="51" x14ac:dyDescent="0.2">
      <c r="A75" s="6">
        <f>MAX($A$64:A74)+1</f>
        <v>6</v>
      </c>
      <c r="B75" s="12" t="s">
        <v>578</v>
      </c>
      <c r="C75" s="12" t="s">
        <v>580</v>
      </c>
      <c r="D75" s="2">
        <v>11.3</v>
      </c>
      <c r="E75" s="2" t="s">
        <v>194</v>
      </c>
      <c r="F75" s="1">
        <v>0</v>
      </c>
      <c r="G75" s="1">
        <v>0</v>
      </c>
      <c r="H75" s="1">
        <f>ROUND(D75*F75,)</f>
        <v>0</v>
      </c>
      <c r="I75" s="1">
        <f>ROUND(D75*G75,)</f>
        <v>0</v>
      </c>
      <c r="J75" s="1">
        <f>H75+I75</f>
        <v>0</v>
      </c>
    </row>
    <row r="76" spans="1:10" s="10" customFormat="1" x14ac:dyDescent="0.2">
      <c r="A76" s="6"/>
      <c r="B76" s="46"/>
      <c r="C76" s="12"/>
      <c r="D76" s="2"/>
      <c r="E76" s="2"/>
      <c r="F76" s="1"/>
      <c r="G76" s="1"/>
      <c r="H76" s="1"/>
      <c r="I76" s="1"/>
      <c r="J76" s="1"/>
    </row>
    <row r="77" spans="1:10" s="10" customFormat="1" ht="63.75" x14ac:dyDescent="0.2">
      <c r="A77" s="6">
        <f>MAX($A$64:A76)+1</f>
        <v>7</v>
      </c>
      <c r="B77" s="12" t="s">
        <v>588</v>
      </c>
      <c r="C77" s="12" t="s">
        <v>591</v>
      </c>
      <c r="D77" s="2">
        <v>83</v>
      </c>
      <c r="E77" s="2" t="s">
        <v>194</v>
      </c>
      <c r="F77" s="1">
        <v>0</v>
      </c>
      <c r="G77" s="1">
        <v>0</v>
      </c>
      <c r="H77" s="1">
        <f>ROUND(D77*F77,)</f>
        <v>0</v>
      </c>
      <c r="I77" s="1">
        <f>ROUND(D77*G77,)</f>
        <v>0</v>
      </c>
      <c r="J77" s="1">
        <f>H77+I77</f>
        <v>0</v>
      </c>
    </row>
    <row r="78" spans="1:10" s="10" customFormat="1" x14ac:dyDescent="0.2">
      <c r="A78" s="6"/>
      <c r="B78" s="46"/>
      <c r="C78" s="12"/>
      <c r="D78" s="2"/>
      <c r="E78" s="2"/>
      <c r="F78" s="1"/>
      <c r="G78" s="1"/>
      <c r="H78" s="1"/>
      <c r="I78" s="1"/>
      <c r="J78" s="1"/>
    </row>
    <row r="79" spans="1:10" s="10" customFormat="1" ht="63.75" x14ac:dyDescent="0.2">
      <c r="A79" s="6">
        <f>MAX($A$64:A78)+1</f>
        <v>8</v>
      </c>
      <c r="B79" s="12" t="s">
        <v>555</v>
      </c>
      <c r="C79" s="12" t="s">
        <v>592</v>
      </c>
      <c r="D79" s="2">
        <v>298</v>
      </c>
      <c r="E79" s="2" t="s">
        <v>194</v>
      </c>
      <c r="F79" s="1">
        <v>0</v>
      </c>
      <c r="G79" s="1">
        <v>0</v>
      </c>
      <c r="H79" s="1">
        <f>ROUND(D79*F79,)</f>
        <v>0</v>
      </c>
      <c r="I79" s="1">
        <f>ROUND(D79*G79,)</f>
        <v>0</v>
      </c>
      <c r="J79" s="1">
        <f>H79+I79</f>
        <v>0</v>
      </c>
    </row>
    <row r="80" spans="1:10" s="10" customFormat="1" x14ac:dyDescent="0.2">
      <c r="A80" s="6"/>
      <c r="B80" s="46"/>
      <c r="C80" s="12"/>
      <c r="D80" s="2"/>
      <c r="E80" s="2"/>
      <c r="F80" s="1"/>
      <c r="G80" s="1"/>
      <c r="H80" s="1"/>
      <c r="I80" s="1"/>
      <c r="J80" s="1"/>
    </row>
    <row r="81" spans="1:10" s="10" customFormat="1" ht="63.75" x14ac:dyDescent="0.2">
      <c r="A81" s="6">
        <f>MAX($A$64:A80)+1</f>
        <v>9</v>
      </c>
      <c r="B81" s="12" t="s">
        <v>555</v>
      </c>
      <c r="C81" s="12" t="s">
        <v>589</v>
      </c>
      <c r="D81" s="2">
        <v>78</v>
      </c>
      <c r="E81" s="2" t="s">
        <v>194</v>
      </c>
      <c r="F81" s="1">
        <v>0</v>
      </c>
      <c r="G81" s="1">
        <v>0</v>
      </c>
      <c r="H81" s="1">
        <f>ROUND(D81*F81,)</f>
        <v>0</v>
      </c>
      <c r="I81" s="1">
        <f>ROUND(D81*G81,)</f>
        <v>0</v>
      </c>
      <c r="J81" s="1">
        <f>H81+I81</f>
        <v>0</v>
      </c>
    </row>
    <row r="82" spans="1:10" s="10" customFormat="1" x14ac:dyDescent="0.2">
      <c r="A82" s="6"/>
      <c r="B82" s="46"/>
      <c r="C82" s="12"/>
      <c r="D82" s="2"/>
      <c r="E82" s="2"/>
      <c r="F82" s="1"/>
      <c r="G82" s="1"/>
      <c r="H82" s="1"/>
      <c r="I82" s="1"/>
      <c r="J82" s="1"/>
    </row>
    <row r="83" spans="1:10" s="10" customFormat="1" ht="63.75" x14ac:dyDescent="0.2">
      <c r="A83" s="6">
        <f>MAX($A$64:A82)+1</f>
        <v>10</v>
      </c>
      <c r="B83" s="12" t="s">
        <v>555</v>
      </c>
      <c r="C83" s="12" t="s">
        <v>572</v>
      </c>
      <c r="D83" s="2">
        <v>2.9</v>
      </c>
      <c r="E83" s="2" t="s">
        <v>194</v>
      </c>
      <c r="F83" s="1">
        <v>0</v>
      </c>
      <c r="G83" s="1">
        <v>0</v>
      </c>
      <c r="H83" s="1">
        <f>ROUND(D83*F83,)</f>
        <v>0</v>
      </c>
      <c r="I83" s="1">
        <f>ROUND(D83*G83,)</f>
        <v>0</v>
      </c>
      <c r="J83" s="1">
        <f>H83+I83</f>
        <v>0</v>
      </c>
    </row>
    <row r="84" spans="1:10" s="10" customFormat="1" x14ac:dyDescent="0.2">
      <c r="A84" s="6"/>
      <c r="B84" s="46"/>
      <c r="C84" s="12"/>
      <c r="D84" s="2"/>
      <c r="E84" s="2"/>
      <c r="F84" s="1"/>
      <c r="G84" s="1"/>
      <c r="H84" s="1"/>
      <c r="I84" s="1"/>
      <c r="J84" s="1"/>
    </row>
    <row r="85" spans="1:10" s="10" customFormat="1" ht="63.75" x14ac:dyDescent="0.2">
      <c r="A85" s="6">
        <f>MAX($A$64:A84)+1</f>
        <v>11</v>
      </c>
      <c r="B85" s="12" t="s">
        <v>555</v>
      </c>
      <c r="C85" s="12" t="s">
        <v>590</v>
      </c>
      <c r="D85" s="2">
        <v>8.2899999999999991</v>
      </c>
      <c r="E85" s="2" t="s">
        <v>194</v>
      </c>
      <c r="F85" s="1">
        <v>0</v>
      </c>
      <c r="G85" s="1">
        <v>0</v>
      </c>
      <c r="H85" s="1">
        <f>ROUND(D85*F85,)</f>
        <v>0</v>
      </c>
      <c r="I85" s="1">
        <f>ROUND(D85*G85,)</f>
        <v>0</v>
      </c>
      <c r="J85" s="1">
        <f>H85+I85</f>
        <v>0</v>
      </c>
    </row>
    <row r="86" spans="1:10" s="10" customFormat="1" x14ac:dyDescent="0.2">
      <c r="A86" s="6"/>
      <c r="B86" s="46"/>
      <c r="C86" s="12"/>
      <c r="D86" s="2"/>
      <c r="E86" s="2"/>
      <c r="F86" s="1"/>
      <c r="G86" s="1"/>
      <c r="H86" s="1"/>
      <c r="I86" s="1"/>
      <c r="J86" s="1"/>
    </row>
    <row r="87" spans="1:10" s="10" customFormat="1" ht="63.75" x14ac:dyDescent="0.2">
      <c r="A87" s="6">
        <f>MAX($A$64:A86)+1</f>
        <v>12</v>
      </c>
      <c r="B87" s="12" t="s">
        <v>556</v>
      </c>
      <c r="C87" s="12" t="s">
        <v>562</v>
      </c>
      <c r="D87" s="2">
        <v>130</v>
      </c>
      <c r="E87" s="2" t="s">
        <v>194</v>
      </c>
      <c r="F87" s="1">
        <v>0</v>
      </c>
      <c r="G87" s="1">
        <v>0</v>
      </c>
      <c r="H87" s="1">
        <f>ROUND(D87*F87,)</f>
        <v>0</v>
      </c>
      <c r="I87" s="1">
        <f>ROUND(D87*G87,)</f>
        <v>0</v>
      </c>
      <c r="J87" s="1">
        <f>H87+I87</f>
        <v>0</v>
      </c>
    </row>
    <row r="90" spans="1:10" s="10" customFormat="1" x14ac:dyDescent="0.2">
      <c r="A90" s="6"/>
      <c r="B90" s="46"/>
      <c r="C90" s="12"/>
      <c r="D90" s="2"/>
      <c r="E90" s="2"/>
      <c r="F90" s="1"/>
      <c r="G90" s="1"/>
      <c r="H90" s="1"/>
      <c r="I90" s="1"/>
      <c r="J90" s="1"/>
    </row>
    <row r="91" spans="1:10" s="10" customFormat="1" ht="63.75" x14ac:dyDescent="0.2">
      <c r="A91" s="6">
        <f>MAX($A$64:A90)+1</f>
        <v>13</v>
      </c>
      <c r="B91" s="12" t="s">
        <v>556</v>
      </c>
      <c r="C91" s="12" t="s">
        <v>557</v>
      </c>
      <c r="D91" s="2">
        <v>26</v>
      </c>
      <c r="E91" s="2" t="s">
        <v>194</v>
      </c>
      <c r="F91" s="1">
        <v>0</v>
      </c>
      <c r="G91" s="1">
        <v>0</v>
      </c>
      <c r="H91" s="1">
        <f>ROUND(D91*F91,)</f>
        <v>0</v>
      </c>
      <c r="I91" s="1">
        <f>ROUND(D91*G91,)</f>
        <v>0</v>
      </c>
      <c r="J91" s="1">
        <f>H91+I91</f>
        <v>0</v>
      </c>
    </row>
    <row r="92" spans="1:10" s="10" customFormat="1" x14ac:dyDescent="0.2">
      <c r="A92" s="6"/>
      <c r="B92" s="46"/>
      <c r="C92" s="12"/>
      <c r="D92" s="2"/>
      <c r="E92" s="2"/>
      <c r="F92" s="1"/>
      <c r="G92" s="1"/>
      <c r="H92" s="1"/>
      <c r="I92" s="1"/>
      <c r="J92" s="1"/>
    </row>
    <row r="93" spans="1:10" s="10" customFormat="1" ht="51" x14ac:dyDescent="0.2">
      <c r="A93" s="6">
        <f>MAX($A$64:A92)+1</f>
        <v>14</v>
      </c>
      <c r="B93" s="12" t="s">
        <v>601</v>
      </c>
      <c r="C93" s="12" t="s">
        <v>602</v>
      </c>
      <c r="D93" s="2">
        <v>0.75</v>
      </c>
      <c r="E93" s="2" t="s">
        <v>194</v>
      </c>
      <c r="F93" s="1">
        <v>0</v>
      </c>
      <c r="G93" s="1">
        <v>0</v>
      </c>
      <c r="H93" s="1">
        <f>ROUND(D93*F93,)</f>
        <v>0</v>
      </c>
      <c r="I93" s="1">
        <f>ROUND(D93*G93,)</f>
        <v>0</v>
      </c>
      <c r="J93" s="1">
        <f>H93+I93</f>
        <v>0</v>
      </c>
    </row>
    <row r="94" spans="1:10" x14ac:dyDescent="0.2">
      <c r="A94" s="47"/>
      <c r="B94" s="48"/>
      <c r="C94" s="24"/>
      <c r="D94" s="23"/>
      <c r="E94" s="23"/>
      <c r="F94" s="11"/>
      <c r="G94" s="11"/>
      <c r="H94" s="11"/>
      <c r="I94" s="11"/>
      <c r="J94" s="11"/>
    </row>
    <row r="95" spans="1:10" x14ac:dyDescent="0.2">
      <c r="C95" s="12" t="str">
        <f>CONCATENATE(Munkanem_31," összesen:")</f>
        <v>31. Helyszíni beton és vasbeton munka összesen:</v>
      </c>
      <c r="H95" s="5">
        <f>SUM(H64:H94)</f>
        <v>0</v>
      </c>
      <c r="I95" s="5">
        <f>SUM(I64:I94)</f>
        <v>0</v>
      </c>
      <c r="J95" s="5">
        <f>SUM(J64:J94)</f>
        <v>0</v>
      </c>
    </row>
    <row r="97" spans="1:10" x14ac:dyDescent="0.2">
      <c r="C97" s="25" t="str">
        <f>$C$26</f>
        <v>32. Előregyártott épületszerkezeti elemek</v>
      </c>
    </row>
    <row r="98" spans="1:10" s="10" customFormat="1" x14ac:dyDescent="0.2">
      <c r="A98" s="6"/>
      <c r="B98" s="46"/>
      <c r="C98" s="12"/>
      <c r="D98" s="2"/>
      <c r="E98" s="2"/>
      <c r="F98" s="1"/>
      <c r="G98" s="1"/>
      <c r="H98" s="1"/>
      <c r="I98" s="1"/>
      <c r="J98" s="1"/>
    </row>
    <row r="99" spans="1:10" s="10" customFormat="1" ht="140.25" x14ac:dyDescent="0.2">
      <c r="A99" s="6"/>
      <c r="B99" s="46"/>
      <c r="C99" s="70" t="s">
        <v>3866</v>
      </c>
      <c r="D99" s="2"/>
      <c r="E99" s="2"/>
      <c r="F99" s="1"/>
      <c r="G99" s="1"/>
      <c r="H99" s="1"/>
      <c r="I99" s="1"/>
      <c r="J99" s="1"/>
    </row>
    <row r="101" spans="1:10" ht="38.25" x14ac:dyDescent="0.2">
      <c r="A101" s="6">
        <v>1</v>
      </c>
      <c r="B101" s="12" t="s">
        <v>549</v>
      </c>
      <c r="C101" s="27" t="s">
        <v>553</v>
      </c>
      <c r="D101" s="2">
        <v>12</v>
      </c>
      <c r="E101" s="2" t="s">
        <v>4</v>
      </c>
      <c r="F101" s="1">
        <v>0</v>
      </c>
      <c r="G101" s="1">
        <v>0</v>
      </c>
      <c r="H101" s="1">
        <f>ROUND(D101*F101,)</f>
        <v>0</v>
      </c>
      <c r="I101" s="1">
        <f>ROUND(D101*G101,)</f>
        <v>0</v>
      </c>
      <c r="J101" s="1">
        <f>H101+I101</f>
        <v>0</v>
      </c>
    </row>
    <row r="102" spans="1:10" x14ac:dyDescent="0.2">
      <c r="C102" s="12" t="s">
        <v>645</v>
      </c>
      <c r="D102" s="2">
        <v>9</v>
      </c>
      <c r="E102" s="2" t="s">
        <v>4</v>
      </c>
      <c r="F102" s="1">
        <v>0</v>
      </c>
      <c r="G102" s="1">
        <v>0</v>
      </c>
      <c r="H102" s="1">
        <f>ROUND(D102*F102,)</f>
        <v>0</v>
      </c>
      <c r="I102" s="1">
        <f>ROUND(D102*G102,)</f>
        <v>0</v>
      </c>
      <c r="J102" s="1">
        <f>H102+I102</f>
        <v>0</v>
      </c>
    </row>
    <row r="103" spans="1:10" x14ac:dyDescent="0.2">
      <c r="C103" s="12" t="s">
        <v>646</v>
      </c>
      <c r="D103" s="2">
        <v>1</v>
      </c>
      <c r="E103" s="2" t="s">
        <v>4</v>
      </c>
      <c r="F103" s="1">
        <v>0</v>
      </c>
      <c r="G103" s="1">
        <v>0</v>
      </c>
      <c r="H103" s="1">
        <f t="shared" ref="H103:H166" si="0">ROUND(D103*F103,)</f>
        <v>0</v>
      </c>
      <c r="I103" s="1">
        <f t="shared" ref="I103:I166" si="1">ROUND(D103*G103,)</f>
        <v>0</v>
      </c>
      <c r="J103" s="1">
        <f t="shared" ref="J103:J166" si="2">H103+I103</f>
        <v>0</v>
      </c>
    </row>
    <row r="104" spans="1:10" x14ac:dyDescent="0.2">
      <c r="C104" s="12" t="s">
        <v>647</v>
      </c>
      <c r="D104" s="2">
        <v>1</v>
      </c>
      <c r="E104" s="2" t="s">
        <v>4</v>
      </c>
      <c r="F104" s="1">
        <v>0</v>
      </c>
      <c r="G104" s="1">
        <v>0</v>
      </c>
      <c r="H104" s="1">
        <f t="shared" si="0"/>
        <v>0</v>
      </c>
      <c r="I104" s="1">
        <f t="shared" si="1"/>
        <v>0</v>
      </c>
      <c r="J104" s="1">
        <f t="shared" si="2"/>
        <v>0</v>
      </c>
    </row>
    <row r="105" spans="1:10" x14ac:dyDescent="0.2">
      <c r="C105" s="12" t="s">
        <v>648</v>
      </c>
      <c r="D105" s="2">
        <v>23</v>
      </c>
      <c r="E105" s="2" t="s">
        <v>4</v>
      </c>
      <c r="F105" s="1">
        <v>0</v>
      </c>
      <c r="G105" s="1">
        <v>0</v>
      </c>
      <c r="H105" s="1">
        <f t="shared" si="0"/>
        <v>0</v>
      </c>
      <c r="I105" s="1">
        <f t="shared" si="1"/>
        <v>0</v>
      </c>
      <c r="J105" s="1">
        <f t="shared" si="2"/>
        <v>0</v>
      </c>
    </row>
    <row r="106" spans="1:10" x14ac:dyDescent="0.2">
      <c r="C106" s="12" t="s">
        <v>649</v>
      </c>
      <c r="D106" s="2">
        <v>1</v>
      </c>
      <c r="E106" s="2" t="s">
        <v>4</v>
      </c>
      <c r="F106" s="1">
        <v>0</v>
      </c>
      <c r="G106" s="1">
        <v>0</v>
      </c>
      <c r="H106" s="1">
        <f t="shared" si="0"/>
        <v>0</v>
      </c>
      <c r="I106" s="1">
        <f t="shared" si="1"/>
        <v>0</v>
      </c>
      <c r="J106" s="1">
        <f t="shared" si="2"/>
        <v>0</v>
      </c>
    </row>
    <row r="107" spans="1:10" x14ac:dyDescent="0.2">
      <c r="C107" s="12" t="s">
        <v>650</v>
      </c>
      <c r="D107" s="2">
        <v>1</v>
      </c>
      <c r="E107" s="2" t="s">
        <v>4</v>
      </c>
      <c r="F107" s="1">
        <v>0</v>
      </c>
      <c r="G107" s="1">
        <v>0</v>
      </c>
      <c r="H107" s="1">
        <f t="shared" si="0"/>
        <v>0</v>
      </c>
      <c r="I107" s="1">
        <f t="shared" si="1"/>
        <v>0</v>
      </c>
      <c r="J107" s="1">
        <f t="shared" si="2"/>
        <v>0</v>
      </c>
    </row>
    <row r="108" spans="1:10" x14ac:dyDescent="0.2">
      <c r="C108" s="12" t="s">
        <v>651</v>
      </c>
      <c r="D108" s="2">
        <v>1</v>
      </c>
      <c r="E108" s="2" t="s">
        <v>4</v>
      </c>
      <c r="F108" s="1">
        <v>0</v>
      </c>
      <c r="G108" s="1">
        <v>0</v>
      </c>
      <c r="H108" s="1">
        <f t="shared" si="0"/>
        <v>0</v>
      </c>
      <c r="I108" s="1">
        <f t="shared" si="1"/>
        <v>0</v>
      </c>
      <c r="J108" s="1">
        <f t="shared" si="2"/>
        <v>0</v>
      </c>
    </row>
    <row r="109" spans="1:10" x14ac:dyDescent="0.2">
      <c r="C109" s="12" t="s">
        <v>652</v>
      </c>
      <c r="D109" s="2">
        <v>23</v>
      </c>
      <c r="E109" s="2" t="s">
        <v>4</v>
      </c>
      <c r="F109" s="1">
        <v>0</v>
      </c>
      <c r="G109" s="1">
        <v>0</v>
      </c>
      <c r="H109" s="1">
        <f t="shared" si="0"/>
        <v>0</v>
      </c>
      <c r="I109" s="1">
        <f t="shared" si="1"/>
        <v>0</v>
      </c>
      <c r="J109" s="1">
        <f t="shared" si="2"/>
        <v>0</v>
      </c>
    </row>
    <row r="110" spans="1:10" x14ac:dyDescent="0.2">
      <c r="C110" s="12" t="s">
        <v>653</v>
      </c>
      <c r="D110" s="2">
        <v>1</v>
      </c>
      <c r="E110" s="2" t="s">
        <v>4</v>
      </c>
      <c r="F110" s="1">
        <v>0</v>
      </c>
      <c r="G110" s="1">
        <v>0</v>
      </c>
      <c r="H110" s="1">
        <f t="shared" si="0"/>
        <v>0</v>
      </c>
      <c r="I110" s="1">
        <f t="shared" si="1"/>
        <v>0</v>
      </c>
      <c r="J110" s="1">
        <f t="shared" si="2"/>
        <v>0</v>
      </c>
    </row>
    <row r="111" spans="1:10" x14ac:dyDescent="0.2">
      <c r="C111" s="12" t="s">
        <v>654</v>
      </c>
      <c r="D111" s="2">
        <v>1</v>
      </c>
      <c r="E111" s="2" t="s">
        <v>4</v>
      </c>
      <c r="F111" s="1">
        <v>0</v>
      </c>
      <c r="G111" s="1">
        <v>0</v>
      </c>
      <c r="H111" s="1">
        <f t="shared" si="0"/>
        <v>0</v>
      </c>
      <c r="I111" s="1">
        <f t="shared" si="1"/>
        <v>0</v>
      </c>
      <c r="J111" s="1">
        <f t="shared" si="2"/>
        <v>0</v>
      </c>
    </row>
    <row r="112" spans="1:10" x14ac:dyDescent="0.2">
      <c r="C112" s="12" t="s">
        <v>655</v>
      </c>
      <c r="D112" s="2">
        <v>1</v>
      </c>
      <c r="E112" s="2" t="s">
        <v>4</v>
      </c>
      <c r="F112" s="1">
        <v>0</v>
      </c>
      <c r="G112" s="1">
        <v>0</v>
      </c>
      <c r="H112" s="1">
        <f t="shared" si="0"/>
        <v>0</v>
      </c>
      <c r="I112" s="1">
        <f t="shared" si="1"/>
        <v>0</v>
      </c>
      <c r="J112" s="1">
        <f t="shared" si="2"/>
        <v>0</v>
      </c>
    </row>
    <row r="113" spans="3:10" x14ac:dyDescent="0.2">
      <c r="C113" s="12" t="s">
        <v>656</v>
      </c>
      <c r="D113" s="2">
        <v>23</v>
      </c>
      <c r="E113" s="2" t="s">
        <v>4</v>
      </c>
      <c r="F113" s="1">
        <v>0</v>
      </c>
      <c r="G113" s="1">
        <v>0</v>
      </c>
      <c r="H113" s="1">
        <f t="shared" si="0"/>
        <v>0</v>
      </c>
      <c r="I113" s="1">
        <f t="shared" si="1"/>
        <v>0</v>
      </c>
      <c r="J113" s="1">
        <f t="shared" si="2"/>
        <v>0</v>
      </c>
    </row>
    <row r="114" spans="3:10" x14ac:dyDescent="0.2">
      <c r="C114" s="12" t="s">
        <v>657</v>
      </c>
      <c r="D114" s="2">
        <v>1</v>
      </c>
      <c r="E114" s="2" t="s">
        <v>4</v>
      </c>
      <c r="F114" s="1">
        <v>0</v>
      </c>
      <c r="G114" s="1">
        <v>0</v>
      </c>
      <c r="H114" s="1">
        <f t="shared" si="0"/>
        <v>0</v>
      </c>
      <c r="I114" s="1">
        <f t="shared" si="1"/>
        <v>0</v>
      </c>
      <c r="J114" s="1">
        <f t="shared" si="2"/>
        <v>0</v>
      </c>
    </row>
    <row r="115" spans="3:10" x14ac:dyDescent="0.2">
      <c r="C115" s="12" t="s">
        <v>658</v>
      </c>
      <c r="D115" s="2">
        <v>1</v>
      </c>
      <c r="E115" s="2" t="s">
        <v>4</v>
      </c>
      <c r="F115" s="1">
        <v>0</v>
      </c>
      <c r="G115" s="1">
        <v>0</v>
      </c>
      <c r="H115" s="1">
        <f t="shared" si="0"/>
        <v>0</v>
      </c>
      <c r="I115" s="1">
        <f t="shared" si="1"/>
        <v>0</v>
      </c>
      <c r="J115" s="1">
        <f t="shared" si="2"/>
        <v>0</v>
      </c>
    </row>
    <row r="116" spans="3:10" x14ac:dyDescent="0.2">
      <c r="C116" s="12" t="s">
        <v>659</v>
      </c>
      <c r="D116" s="2">
        <v>1</v>
      </c>
      <c r="E116" s="2" t="s">
        <v>4</v>
      </c>
      <c r="F116" s="1">
        <v>0</v>
      </c>
      <c r="G116" s="1">
        <v>0</v>
      </c>
      <c r="H116" s="1">
        <f t="shared" si="0"/>
        <v>0</v>
      </c>
      <c r="I116" s="1">
        <f t="shared" si="1"/>
        <v>0</v>
      </c>
      <c r="J116" s="1">
        <f t="shared" si="2"/>
        <v>0</v>
      </c>
    </row>
    <row r="117" spans="3:10" x14ac:dyDescent="0.2">
      <c r="C117" s="12" t="s">
        <v>660</v>
      </c>
      <c r="D117" s="2">
        <v>14</v>
      </c>
      <c r="E117" s="2" t="s">
        <v>4</v>
      </c>
      <c r="F117" s="1">
        <v>0</v>
      </c>
      <c r="G117" s="1">
        <v>0</v>
      </c>
      <c r="H117" s="1">
        <f t="shared" si="0"/>
        <v>0</v>
      </c>
      <c r="I117" s="1">
        <f t="shared" si="1"/>
        <v>0</v>
      </c>
      <c r="J117" s="1">
        <f t="shared" si="2"/>
        <v>0</v>
      </c>
    </row>
    <row r="118" spans="3:10" x14ac:dyDescent="0.2">
      <c r="C118" s="12" t="s">
        <v>661</v>
      </c>
      <c r="D118" s="2">
        <v>9</v>
      </c>
      <c r="E118" s="2" t="s">
        <v>4</v>
      </c>
      <c r="F118" s="1">
        <v>0</v>
      </c>
      <c r="G118" s="1">
        <v>0</v>
      </c>
      <c r="H118" s="1">
        <f t="shared" si="0"/>
        <v>0</v>
      </c>
      <c r="I118" s="1">
        <f t="shared" si="1"/>
        <v>0</v>
      </c>
      <c r="J118" s="1">
        <f t="shared" si="2"/>
        <v>0</v>
      </c>
    </row>
    <row r="119" spans="3:10" x14ac:dyDescent="0.2">
      <c r="C119" s="12" t="s">
        <v>662</v>
      </c>
      <c r="D119" s="2">
        <v>1</v>
      </c>
      <c r="E119" s="2" t="s">
        <v>4</v>
      </c>
      <c r="F119" s="1">
        <v>0</v>
      </c>
      <c r="G119" s="1">
        <v>0</v>
      </c>
      <c r="H119" s="1">
        <f t="shared" si="0"/>
        <v>0</v>
      </c>
      <c r="I119" s="1">
        <f t="shared" si="1"/>
        <v>0</v>
      </c>
      <c r="J119" s="1">
        <f t="shared" si="2"/>
        <v>0</v>
      </c>
    </row>
    <row r="120" spans="3:10" x14ac:dyDescent="0.2">
      <c r="C120" s="12" t="s">
        <v>663</v>
      </c>
      <c r="D120" s="2">
        <v>14</v>
      </c>
      <c r="E120" s="2" t="s">
        <v>4</v>
      </c>
      <c r="F120" s="1">
        <v>0</v>
      </c>
      <c r="G120" s="1">
        <v>0</v>
      </c>
      <c r="H120" s="1">
        <f t="shared" si="0"/>
        <v>0</v>
      </c>
      <c r="I120" s="1">
        <f t="shared" si="1"/>
        <v>0</v>
      </c>
      <c r="J120" s="1">
        <f t="shared" si="2"/>
        <v>0</v>
      </c>
    </row>
    <row r="121" spans="3:10" x14ac:dyDescent="0.2">
      <c r="C121" s="12" t="s">
        <v>664</v>
      </c>
      <c r="D121" s="2">
        <v>9</v>
      </c>
      <c r="E121" s="2" t="s">
        <v>4</v>
      </c>
      <c r="F121" s="1">
        <v>0</v>
      </c>
      <c r="G121" s="1">
        <v>0</v>
      </c>
      <c r="H121" s="1">
        <f t="shared" si="0"/>
        <v>0</v>
      </c>
      <c r="I121" s="1">
        <f t="shared" si="1"/>
        <v>0</v>
      </c>
      <c r="J121" s="1">
        <f t="shared" si="2"/>
        <v>0</v>
      </c>
    </row>
    <row r="122" spans="3:10" x14ac:dyDescent="0.2">
      <c r="C122" s="12" t="s">
        <v>665</v>
      </c>
      <c r="D122" s="2">
        <v>1</v>
      </c>
      <c r="E122" s="2" t="s">
        <v>4</v>
      </c>
      <c r="F122" s="1">
        <v>0</v>
      </c>
      <c r="G122" s="1">
        <v>0</v>
      </c>
      <c r="H122" s="1">
        <f t="shared" si="0"/>
        <v>0</v>
      </c>
      <c r="I122" s="1">
        <f t="shared" si="1"/>
        <v>0</v>
      </c>
      <c r="J122" s="1">
        <f t="shared" si="2"/>
        <v>0</v>
      </c>
    </row>
    <row r="123" spans="3:10" x14ac:dyDescent="0.2">
      <c r="C123" s="12" t="s">
        <v>666</v>
      </c>
      <c r="D123" s="2">
        <v>1</v>
      </c>
      <c r="E123" s="2" t="s">
        <v>4</v>
      </c>
      <c r="F123" s="1">
        <v>0</v>
      </c>
      <c r="G123" s="1">
        <v>0</v>
      </c>
      <c r="H123" s="1">
        <f t="shared" si="0"/>
        <v>0</v>
      </c>
      <c r="I123" s="1">
        <f t="shared" si="1"/>
        <v>0</v>
      </c>
      <c r="J123" s="1">
        <f t="shared" si="2"/>
        <v>0</v>
      </c>
    </row>
    <row r="124" spans="3:10" x14ac:dyDescent="0.2">
      <c r="C124" s="12" t="s">
        <v>667</v>
      </c>
      <c r="D124" s="2">
        <v>48</v>
      </c>
      <c r="E124" s="2" t="s">
        <v>4</v>
      </c>
      <c r="F124" s="1">
        <v>0</v>
      </c>
      <c r="G124" s="1">
        <v>0</v>
      </c>
      <c r="H124" s="1">
        <f t="shared" si="0"/>
        <v>0</v>
      </c>
      <c r="I124" s="1">
        <f t="shared" si="1"/>
        <v>0</v>
      </c>
      <c r="J124" s="1">
        <f t="shared" si="2"/>
        <v>0</v>
      </c>
    </row>
    <row r="125" spans="3:10" x14ac:dyDescent="0.2">
      <c r="C125" s="12" t="s">
        <v>668</v>
      </c>
      <c r="D125" s="2">
        <v>1</v>
      </c>
      <c r="E125" s="2" t="s">
        <v>4</v>
      </c>
      <c r="F125" s="1">
        <v>0</v>
      </c>
      <c r="G125" s="1">
        <v>0</v>
      </c>
      <c r="H125" s="1">
        <f t="shared" si="0"/>
        <v>0</v>
      </c>
      <c r="I125" s="1">
        <f t="shared" si="1"/>
        <v>0</v>
      </c>
      <c r="J125" s="1">
        <f t="shared" si="2"/>
        <v>0</v>
      </c>
    </row>
    <row r="126" spans="3:10" x14ac:dyDescent="0.2">
      <c r="C126" s="12" t="s">
        <v>669</v>
      </c>
      <c r="D126" s="2">
        <v>1</v>
      </c>
      <c r="E126" s="2" t="s">
        <v>4</v>
      </c>
      <c r="F126" s="1">
        <v>0</v>
      </c>
      <c r="G126" s="1">
        <v>0</v>
      </c>
      <c r="H126" s="1">
        <f t="shared" si="0"/>
        <v>0</v>
      </c>
      <c r="I126" s="1">
        <f t="shared" si="1"/>
        <v>0</v>
      </c>
      <c r="J126" s="1">
        <f t="shared" si="2"/>
        <v>0</v>
      </c>
    </row>
    <row r="127" spans="3:10" x14ac:dyDescent="0.2">
      <c r="C127" s="12" t="s">
        <v>670</v>
      </c>
      <c r="D127" s="2">
        <v>1</v>
      </c>
      <c r="E127" s="2" t="s">
        <v>4</v>
      </c>
      <c r="F127" s="1">
        <v>0</v>
      </c>
      <c r="G127" s="1">
        <v>0</v>
      </c>
      <c r="H127" s="1">
        <f t="shared" si="0"/>
        <v>0</v>
      </c>
      <c r="I127" s="1">
        <f t="shared" si="1"/>
        <v>0</v>
      </c>
      <c r="J127" s="1">
        <f t="shared" si="2"/>
        <v>0</v>
      </c>
    </row>
    <row r="128" spans="3:10" x14ac:dyDescent="0.2">
      <c r="C128" s="12" t="s">
        <v>671</v>
      </c>
      <c r="D128" s="2">
        <v>1</v>
      </c>
      <c r="E128" s="2" t="s">
        <v>4</v>
      </c>
      <c r="F128" s="1">
        <v>0</v>
      </c>
      <c r="G128" s="1">
        <v>0</v>
      </c>
      <c r="H128" s="1">
        <f t="shared" si="0"/>
        <v>0</v>
      </c>
      <c r="I128" s="1">
        <f t="shared" si="1"/>
        <v>0</v>
      </c>
      <c r="J128" s="1">
        <f t="shared" si="2"/>
        <v>0</v>
      </c>
    </row>
    <row r="129" spans="3:10" x14ac:dyDescent="0.2">
      <c r="C129" s="12" t="s">
        <v>672</v>
      </c>
      <c r="D129" s="2">
        <v>1</v>
      </c>
      <c r="E129" s="2" t="s">
        <v>4</v>
      </c>
      <c r="F129" s="1">
        <v>0</v>
      </c>
      <c r="G129" s="1">
        <v>0</v>
      </c>
      <c r="H129" s="1">
        <f t="shared" si="0"/>
        <v>0</v>
      </c>
      <c r="I129" s="1">
        <f t="shared" si="1"/>
        <v>0</v>
      </c>
      <c r="J129" s="1">
        <f t="shared" si="2"/>
        <v>0</v>
      </c>
    </row>
    <row r="130" spans="3:10" x14ac:dyDescent="0.2">
      <c r="C130" s="12" t="s">
        <v>673</v>
      </c>
      <c r="D130" s="2">
        <v>1</v>
      </c>
      <c r="E130" s="2" t="s">
        <v>4</v>
      </c>
      <c r="F130" s="1">
        <v>0</v>
      </c>
      <c r="G130" s="1">
        <v>0</v>
      </c>
      <c r="H130" s="1">
        <f t="shared" si="0"/>
        <v>0</v>
      </c>
      <c r="I130" s="1">
        <f t="shared" si="1"/>
        <v>0</v>
      </c>
      <c r="J130" s="1">
        <f t="shared" si="2"/>
        <v>0</v>
      </c>
    </row>
    <row r="131" spans="3:10" x14ac:dyDescent="0.2">
      <c r="C131" s="12" t="s">
        <v>674</v>
      </c>
      <c r="D131" s="2">
        <v>1</v>
      </c>
      <c r="E131" s="2" t="s">
        <v>4</v>
      </c>
      <c r="F131" s="1">
        <v>0</v>
      </c>
      <c r="G131" s="1">
        <v>0</v>
      </c>
      <c r="H131" s="1">
        <f t="shared" si="0"/>
        <v>0</v>
      </c>
      <c r="I131" s="1">
        <f t="shared" si="1"/>
        <v>0</v>
      </c>
      <c r="J131" s="1">
        <f t="shared" si="2"/>
        <v>0</v>
      </c>
    </row>
    <row r="132" spans="3:10" x14ac:dyDescent="0.2">
      <c r="C132" s="12" t="s">
        <v>675</v>
      </c>
      <c r="D132" s="2">
        <v>1</v>
      </c>
      <c r="E132" s="2" t="s">
        <v>4</v>
      </c>
      <c r="F132" s="1">
        <v>0</v>
      </c>
      <c r="G132" s="1">
        <v>0</v>
      </c>
      <c r="H132" s="1">
        <f t="shared" si="0"/>
        <v>0</v>
      </c>
      <c r="I132" s="1">
        <f t="shared" si="1"/>
        <v>0</v>
      </c>
      <c r="J132" s="1">
        <f t="shared" si="2"/>
        <v>0</v>
      </c>
    </row>
    <row r="133" spans="3:10" x14ac:dyDescent="0.2">
      <c r="C133" s="12" t="s">
        <v>676</v>
      </c>
      <c r="D133" s="2">
        <v>1</v>
      </c>
      <c r="E133" s="2" t="s">
        <v>4</v>
      </c>
      <c r="F133" s="1">
        <v>0</v>
      </c>
      <c r="G133" s="1">
        <v>0</v>
      </c>
      <c r="H133" s="1">
        <f t="shared" si="0"/>
        <v>0</v>
      </c>
      <c r="I133" s="1">
        <f t="shared" si="1"/>
        <v>0</v>
      </c>
      <c r="J133" s="1">
        <f t="shared" si="2"/>
        <v>0</v>
      </c>
    </row>
    <row r="134" spans="3:10" x14ac:dyDescent="0.2">
      <c r="C134" s="12" t="s">
        <v>677</v>
      </c>
      <c r="D134" s="2">
        <v>1</v>
      </c>
      <c r="E134" s="2" t="s">
        <v>4</v>
      </c>
      <c r="F134" s="1">
        <v>0</v>
      </c>
      <c r="G134" s="1">
        <v>0</v>
      </c>
      <c r="H134" s="1">
        <f t="shared" si="0"/>
        <v>0</v>
      </c>
      <c r="I134" s="1">
        <f t="shared" si="1"/>
        <v>0</v>
      </c>
      <c r="J134" s="1">
        <f t="shared" si="2"/>
        <v>0</v>
      </c>
    </row>
    <row r="135" spans="3:10" x14ac:dyDescent="0.2">
      <c r="C135" s="12" t="s">
        <v>678</v>
      </c>
      <c r="D135" s="2">
        <v>1</v>
      </c>
      <c r="E135" s="2" t="s">
        <v>4</v>
      </c>
      <c r="F135" s="1">
        <v>0</v>
      </c>
      <c r="G135" s="1">
        <v>0</v>
      </c>
      <c r="H135" s="1">
        <f t="shared" si="0"/>
        <v>0</v>
      </c>
      <c r="I135" s="1">
        <f t="shared" si="1"/>
        <v>0</v>
      </c>
      <c r="J135" s="1">
        <f t="shared" si="2"/>
        <v>0</v>
      </c>
    </row>
    <row r="136" spans="3:10" x14ac:dyDescent="0.2">
      <c r="C136" s="12" t="s">
        <v>679</v>
      </c>
      <c r="D136" s="2">
        <v>1</v>
      </c>
      <c r="E136" s="2" t="s">
        <v>4</v>
      </c>
      <c r="F136" s="1">
        <v>0</v>
      </c>
      <c r="G136" s="1">
        <v>0</v>
      </c>
      <c r="H136" s="1">
        <f t="shared" si="0"/>
        <v>0</v>
      </c>
      <c r="I136" s="1">
        <f t="shared" si="1"/>
        <v>0</v>
      </c>
      <c r="J136" s="1">
        <f t="shared" si="2"/>
        <v>0</v>
      </c>
    </row>
    <row r="137" spans="3:10" x14ac:dyDescent="0.2">
      <c r="C137" s="12" t="s">
        <v>680</v>
      </c>
      <c r="D137" s="2">
        <v>1</v>
      </c>
      <c r="E137" s="2" t="s">
        <v>4</v>
      </c>
      <c r="F137" s="1">
        <v>0</v>
      </c>
      <c r="G137" s="1">
        <v>0</v>
      </c>
      <c r="H137" s="1">
        <f t="shared" si="0"/>
        <v>0</v>
      </c>
      <c r="I137" s="1">
        <f t="shared" si="1"/>
        <v>0</v>
      </c>
      <c r="J137" s="1">
        <f t="shared" si="2"/>
        <v>0</v>
      </c>
    </row>
    <row r="138" spans="3:10" x14ac:dyDescent="0.2">
      <c r="C138" s="12" t="s">
        <v>681</v>
      </c>
      <c r="D138" s="2">
        <v>1</v>
      </c>
      <c r="E138" s="2" t="s">
        <v>4</v>
      </c>
      <c r="F138" s="1">
        <v>0</v>
      </c>
      <c r="G138" s="1">
        <v>0</v>
      </c>
      <c r="H138" s="1">
        <f t="shared" si="0"/>
        <v>0</v>
      </c>
      <c r="I138" s="1">
        <f t="shared" si="1"/>
        <v>0</v>
      </c>
      <c r="J138" s="1">
        <f t="shared" si="2"/>
        <v>0</v>
      </c>
    </row>
    <row r="139" spans="3:10" x14ac:dyDescent="0.2">
      <c r="C139" s="12" t="s">
        <v>682</v>
      </c>
      <c r="D139" s="2">
        <v>1</v>
      </c>
      <c r="E139" s="2" t="s">
        <v>4</v>
      </c>
      <c r="F139" s="1">
        <v>0</v>
      </c>
      <c r="G139" s="1">
        <v>0</v>
      </c>
      <c r="H139" s="1">
        <f t="shared" si="0"/>
        <v>0</v>
      </c>
      <c r="I139" s="1">
        <f t="shared" si="1"/>
        <v>0</v>
      </c>
      <c r="J139" s="1">
        <f t="shared" si="2"/>
        <v>0</v>
      </c>
    </row>
    <row r="140" spans="3:10" x14ac:dyDescent="0.2">
      <c r="C140" s="12" t="s">
        <v>683</v>
      </c>
      <c r="D140" s="2">
        <v>1</v>
      </c>
      <c r="E140" s="2" t="s">
        <v>4</v>
      </c>
      <c r="F140" s="1">
        <v>0</v>
      </c>
      <c r="G140" s="1">
        <v>0</v>
      </c>
      <c r="H140" s="1">
        <f t="shared" si="0"/>
        <v>0</v>
      </c>
      <c r="I140" s="1">
        <f t="shared" si="1"/>
        <v>0</v>
      </c>
      <c r="J140" s="1">
        <f t="shared" si="2"/>
        <v>0</v>
      </c>
    </row>
    <row r="141" spans="3:10" x14ac:dyDescent="0.2">
      <c r="C141" s="12" t="s">
        <v>684</v>
      </c>
      <c r="D141" s="2">
        <v>1</v>
      </c>
      <c r="E141" s="2" t="s">
        <v>4</v>
      </c>
      <c r="F141" s="1">
        <v>0</v>
      </c>
      <c r="G141" s="1">
        <v>0</v>
      </c>
      <c r="H141" s="1">
        <f t="shared" si="0"/>
        <v>0</v>
      </c>
      <c r="I141" s="1">
        <f t="shared" si="1"/>
        <v>0</v>
      </c>
      <c r="J141" s="1">
        <f t="shared" si="2"/>
        <v>0</v>
      </c>
    </row>
    <row r="142" spans="3:10" x14ac:dyDescent="0.2">
      <c r="C142" s="12" t="s">
        <v>685</v>
      </c>
      <c r="D142" s="2">
        <v>1</v>
      </c>
      <c r="E142" s="2" t="s">
        <v>4</v>
      </c>
      <c r="F142" s="1">
        <v>0</v>
      </c>
      <c r="G142" s="1">
        <v>0</v>
      </c>
      <c r="H142" s="1">
        <f t="shared" si="0"/>
        <v>0</v>
      </c>
      <c r="I142" s="1">
        <f t="shared" si="1"/>
        <v>0</v>
      </c>
      <c r="J142" s="1">
        <f t="shared" si="2"/>
        <v>0</v>
      </c>
    </row>
    <row r="143" spans="3:10" x14ac:dyDescent="0.2">
      <c r="C143" s="12" t="s">
        <v>686</v>
      </c>
      <c r="D143" s="2">
        <v>1</v>
      </c>
      <c r="E143" s="2" t="s">
        <v>4</v>
      </c>
      <c r="F143" s="1">
        <v>0</v>
      </c>
      <c r="G143" s="1">
        <v>0</v>
      </c>
      <c r="H143" s="1">
        <f t="shared" si="0"/>
        <v>0</v>
      </c>
      <c r="I143" s="1">
        <f t="shared" si="1"/>
        <v>0</v>
      </c>
      <c r="J143" s="1">
        <f t="shared" si="2"/>
        <v>0</v>
      </c>
    </row>
    <row r="144" spans="3:10" x14ac:dyDescent="0.2">
      <c r="C144" s="12" t="s">
        <v>687</v>
      </c>
      <c r="D144" s="2">
        <v>1</v>
      </c>
      <c r="E144" s="2" t="s">
        <v>4</v>
      </c>
      <c r="F144" s="1">
        <v>0</v>
      </c>
      <c r="G144" s="1">
        <v>0</v>
      </c>
      <c r="H144" s="1">
        <f t="shared" si="0"/>
        <v>0</v>
      </c>
      <c r="I144" s="1">
        <f t="shared" si="1"/>
        <v>0</v>
      </c>
      <c r="J144" s="1">
        <f t="shared" si="2"/>
        <v>0</v>
      </c>
    </row>
    <row r="145" spans="3:10" x14ac:dyDescent="0.2">
      <c r="C145" s="12" t="s">
        <v>688</v>
      </c>
      <c r="D145" s="2">
        <v>1</v>
      </c>
      <c r="E145" s="2" t="s">
        <v>4</v>
      </c>
      <c r="F145" s="1">
        <v>0</v>
      </c>
      <c r="G145" s="1">
        <v>0</v>
      </c>
      <c r="H145" s="1">
        <f t="shared" si="0"/>
        <v>0</v>
      </c>
      <c r="I145" s="1">
        <f t="shared" si="1"/>
        <v>0</v>
      </c>
      <c r="J145" s="1">
        <f t="shared" si="2"/>
        <v>0</v>
      </c>
    </row>
    <row r="146" spans="3:10" x14ac:dyDescent="0.2">
      <c r="C146" s="12" t="s">
        <v>689</v>
      </c>
      <c r="D146" s="2">
        <v>1</v>
      </c>
      <c r="E146" s="2" t="s">
        <v>4</v>
      </c>
      <c r="F146" s="1">
        <v>0</v>
      </c>
      <c r="G146" s="1">
        <v>0</v>
      </c>
      <c r="H146" s="1">
        <f t="shared" si="0"/>
        <v>0</v>
      </c>
      <c r="I146" s="1">
        <f t="shared" si="1"/>
        <v>0</v>
      </c>
      <c r="J146" s="1">
        <f t="shared" si="2"/>
        <v>0</v>
      </c>
    </row>
    <row r="147" spans="3:10" x14ac:dyDescent="0.2">
      <c r="C147" s="12" t="s">
        <v>690</v>
      </c>
      <c r="D147" s="2">
        <v>1</v>
      </c>
      <c r="E147" s="2" t="s">
        <v>4</v>
      </c>
      <c r="F147" s="1">
        <v>0</v>
      </c>
      <c r="G147" s="1">
        <v>0</v>
      </c>
      <c r="H147" s="1">
        <f t="shared" si="0"/>
        <v>0</v>
      </c>
      <c r="I147" s="1">
        <f t="shared" si="1"/>
        <v>0</v>
      </c>
      <c r="J147" s="1">
        <f t="shared" si="2"/>
        <v>0</v>
      </c>
    </row>
    <row r="148" spans="3:10" x14ac:dyDescent="0.2">
      <c r="C148" s="12" t="s">
        <v>691</v>
      </c>
      <c r="D148" s="2">
        <v>1</v>
      </c>
      <c r="E148" s="2" t="s">
        <v>4</v>
      </c>
      <c r="F148" s="1">
        <v>0</v>
      </c>
      <c r="G148" s="1">
        <v>0</v>
      </c>
      <c r="H148" s="1">
        <f t="shared" si="0"/>
        <v>0</v>
      </c>
      <c r="I148" s="1">
        <f t="shared" si="1"/>
        <v>0</v>
      </c>
      <c r="J148" s="1">
        <f t="shared" si="2"/>
        <v>0</v>
      </c>
    </row>
    <row r="149" spans="3:10" x14ac:dyDescent="0.2">
      <c r="C149" s="12" t="s">
        <v>692</v>
      </c>
      <c r="D149" s="2">
        <v>1</v>
      </c>
      <c r="E149" s="2" t="s">
        <v>4</v>
      </c>
      <c r="F149" s="1">
        <v>0</v>
      </c>
      <c r="G149" s="1">
        <v>0</v>
      </c>
      <c r="H149" s="1">
        <f t="shared" si="0"/>
        <v>0</v>
      </c>
      <c r="I149" s="1">
        <f t="shared" si="1"/>
        <v>0</v>
      </c>
      <c r="J149" s="1">
        <f t="shared" si="2"/>
        <v>0</v>
      </c>
    </row>
    <row r="150" spans="3:10" x14ac:dyDescent="0.2">
      <c r="C150" s="12" t="s">
        <v>693</v>
      </c>
      <c r="D150" s="2">
        <v>1</v>
      </c>
      <c r="E150" s="2" t="s">
        <v>4</v>
      </c>
      <c r="F150" s="1">
        <v>0</v>
      </c>
      <c r="G150" s="1">
        <v>0</v>
      </c>
      <c r="H150" s="1">
        <f t="shared" si="0"/>
        <v>0</v>
      </c>
      <c r="I150" s="1">
        <f t="shared" si="1"/>
        <v>0</v>
      </c>
      <c r="J150" s="1">
        <f t="shared" si="2"/>
        <v>0</v>
      </c>
    </row>
    <row r="151" spans="3:10" x14ac:dyDescent="0.2">
      <c r="C151" s="12" t="s">
        <v>694</v>
      </c>
      <c r="D151" s="2">
        <v>1</v>
      </c>
      <c r="E151" s="2" t="s">
        <v>4</v>
      </c>
      <c r="F151" s="1">
        <v>0</v>
      </c>
      <c r="G151" s="1">
        <v>0</v>
      </c>
      <c r="H151" s="1">
        <f t="shared" si="0"/>
        <v>0</v>
      </c>
      <c r="I151" s="1">
        <f t="shared" si="1"/>
        <v>0</v>
      </c>
      <c r="J151" s="1">
        <f t="shared" si="2"/>
        <v>0</v>
      </c>
    </row>
    <row r="152" spans="3:10" x14ac:dyDescent="0.2">
      <c r="C152" s="12" t="s">
        <v>695</v>
      </c>
      <c r="D152" s="2">
        <v>1</v>
      </c>
      <c r="E152" s="2" t="s">
        <v>4</v>
      </c>
      <c r="F152" s="1">
        <v>0</v>
      </c>
      <c r="G152" s="1">
        <v>0</v>
      </c>
      <c r="H152" s="1">
        <f t="shared" si="0"/>
        <v>0</v>
      </c>
      <c r="I152" s="1">
        <f t="shared" si="1"/>
        <v>0</v>
      </c>
      <c r="J152" s="1">
        <f t="shared" si="2"/>
        <v>0</v>
      </c>
    </row>
    <row r="153" spans="3:10" x14ac:dyDescent="0.2">
      <c r="C153" s="12" t="s">
        <v>696</v>
      </c>
      <c r="D153" s="2">
        <v>1</v>
      </c>
      <c r="E153" s="2" t="s">
        <v>4</v>
      </c>
      <c r="F153" s="1">
        <v>0</v>
      </c>
      <c r="G153" s="1">
        <v>0</v>
      </c>
      <c r="H153" s="1">
        <f t="shared" si="0"/>
        <v>0</v>
      </c>
      <c r="I153" s="1">
        <f t="shared" si="1"/>
        <v>0</v>
      </c>
      <c r="J153" s="1">
        <f t="shared" si="2"/>
        <v>0</v>
      </c>
    </row>
    <row r="154" spans="3:10" x14ac:dyDescent="0.2">
      <c r="C154" s="12" t="s">
        <v>697</v>
      </c>
      <c r="D154" s="2">
        <v>1</v>
      </c>
      <c r="E154" s="2" t="s">
        <v>4</v>
      </c>
      <c r="F154" s="1">
        <v>0</v>
      </c>
      <c r="G154" s="1">
        <v>0</v>
      </c>
      <c r="H154" s="1">
        <f t="shared" si="0"/>
        <v>0</v>
      </c>
      <c r="I154" s="1">
        <f t="shared" si="1"/>
        <v>0</v>
      </c>
      <c r="J154" s="1">
        <f t="shared" si="2"/>
        <v>0</v>
      </c>
    </row>
    <row r="155" spans="3:10" x14ac:dyDescent="0.2">
      <c r="C155" s="12" t="s">
        <v>698</v>
      </c>
      <c r="D155" s="2">
        <v>1</v>
      </c>
      <c r="E155" s="2" t="s">
        <v>4</v>
      </c>
      <c r="F155" s="1">
        <v>0</v>
      </c>
      <c r="G155" s="1">
        <v>0</v>
      </c>
      <c r="H155" s="1">
        <f t="shared" si="0"/>
        <v>0</v>
      </c>
      <c r="I155" s="1">
        <f t="shared" si="1"/>
        <v>0</v>
      </c>
      <c r="J155" s="1">
        <f t="shared" si="2"/>
        <v>0</v>
      </c>
    </row>
    <row r="156" spans="3:10" x14ac:dyDescent="0.2">
      <c r="C156" s="12" t="s">
        <v>699</v>
      </c>
      <c r="D156" s="2">
        <v>1</v>
      </c>
      <c r="E156" s="2" t="s">
        <v>4</v>
      </c>
      <c r="F156" s="1">
        <v>0</v>
      </c>
      <c r="G156" s="1">
        <v>0</v>
      </c>
      <c r="H156" s="1">
        <f t="shared" si="0"/>
        <v>0</v>
      </c>
      <c r="I156" s="1">
        <f t="shared" si="1"/>
        <v>0</v>
      </c>
      <c r="J156" s="1">
        <f t="shared" si="2"/>
        <v>0</v>
      </c>
    </row>
    <row r="157" spans="3:10" x14ac:dyDescent="0.2">
      <c r="C157" s="12" t="s">
        <v>700</v>
      </c>
      <c r="D157" s="2">
        <v>1</v>
      </c>
      <c r="E157" s="2" t="s">
        <v>4</v>
      </c>
      <c r="F157" s="1">
        <v>0</v>
      </c>
      <c r="G157" s="1">
        <v>0</v>
      </c>
      <c r="H157" s="1">
        <f t="shared" si="0"/>
        <v>0</v>
      </c>
      <c r="I157" s="1">
        <f t="shared" si="1"/>
        <v>0</v>
      </c>
      <c r="J157" s="1">
        <f t="shared" si="2"/>
        <v>0</v>
      </c>
    </row>
    <row r="158" spans="3:10" x14ac:dyDescent="0.2">
      <c r="C158" s="12" t="s">
        <v>701</v>
      </c>
      <c r="D158" s="2">
        <v>1</v>
      </c>
      <c r="E158" s="2" t="s">
        <v>4</v>
      </c>
      <c r="F158" s="1">
        <v>0</v>
      </c>
      <c r="G158" s="1">
        <v>0</v>
      </c>
      <c r="H158" s="1">
        <f t="shared" si="0"/>
        <v>0</v>
      </c>
      <c r="I158" s="1">
        <f t="shared" si="1"/>
        <v>0</v>
      </c>
      <c r="J158" s="1">
        <f t="shared" si="2"/>
        <v>0</v>
      </c>
    </row>
    <row r="159" spans="3:10" x14ac:dyDescent="0.2">
      <c r="C159" s="12" t="s">
        <v>702</v>
      </c>
      <c r="D159" s="2">
        <v>1</v>
      </c>
      <c r="E159" s="2" t="s">
        <v>4</v>
      </c>
      <c r="F159" s="1">
        <v>0</v>
      </c>
      <c r="G159" s="1">
        <v>0</v>
      </c>
      <c r="H159" s="1">
        <f t="shared" si="0"/>
        <v>0</v>
      </c>
      <c r="I159" s="1">
        <f t="shared" si="1"/>
        <v>0</v>
      </c>
      <c r="J159" s="1">
        <f t="shared" si="2"/>
        <v>0</v>
      </c>
    </row>
    <row r="160" spans="3:10" x14ac:dyDescent="0.2">
      <c r="C160" s="12" t="s">
        <v>703</v>
      </c>
      <c r="D160" s="2">
        <v>1</v>
      </c>
      <c r="E160" s="2" t="s">
        <v>4</v>
      </c>
      <c r="F160" s="1">
        <v>0</v>
      </c>
      <c r="G160" s="1">
        <v>0</v>
      </c>
      <c r="H160" s="1">
        <f t="shared" si="0"/>
        <v>0</v>
      </c>
      <c r="I160" s="1">
        <f t="shared" si="1"/>
        <v>0</v>
      </c>
      <c r="J160" s="1">
        <f t="shared" si="2"/>
        <v>0</v>
      </c>
    </row>
    <row r="161" spans="3:10" x14ac:dyDescent="0.2">
      <c r="C161" s="12" t="s">
        <v>704</v>
      </c>
      <c r="D161" s="2">
        <v>1</v>
      </c>
      <c r="E161" s="2" t="s">
        <v>4</v>
      </c>
      <c r="F161" s="1">
        <v>0</v>
      </c>
      <c r="G161" s="1">
        <v>0</v>
      </c>
      <c r="H161" s="1">
        <f t="shared" si="0"/>
        <v>0</v>
      </c>
      <c r="I161" s="1">
        <f t="shared" si="1"/>
        <v>0</v>
      </c>
      <c r="J161" s="1">
        <f t="shared" si="2"/>
        <v>0</v>
      </c>
    </row>
    <row r="162" spans="3:10" x14ac:dyDescent="0.2">
      <c r="C162" s="12" t="s">
        <v>705</v>
      </c>
      <c r="D162" s="2">
        <v>1</v>
      </c>
      <c r="E162" s="2" t="s">
        <v>4</v>
      </c>
      <c r="F162" s="1">
        <v>0</v>
      </c>
      <c r="G162" s="1">
        <v>0</v>
      </c>
      <c r="H162" s="1">
        <f t="shared" si="0"/>
        <v>0</v>
      </c>
      <c r="I162" s="1">
        <f t="shared" si="1"/>
        <v>0</v>
      </c>
      <c r="J162" s="1">
        <f t="shared" si="2"/>
        <v>0</v>
      </c>
    </row>
    <row r="163" spans="3:10" x14ac:dyDescent="0.2">
      <c r="C163" s="12" t="s">
        <v>706</v>
      </c>
      <c r="D163" s="2">
        <v>1</v>
      </c>
      <c r="E163" s="2" t="s">
        <v>4</v>
      </c>
      <c r="F163" s="1">
        <v>0</v>
      </c>
      <c r="G163" s="1">
        <v>0</v>
      </c>
      <c r="H163" s="1">
        <f t="shared" si="0"/>
        <v>0</v>
      </c>
      <c r="I163" s="1">
        <f t="shared" si="1"/>
        <v>0</v>
      </c>
      <c r="J163" s="1">
        <f t="shared" si="2"/>
        <v>0</v>
      </c>
    </row>
    <row r="164" spans="3:10" x14ac:dyDescent="0.2">
      <c r="C164" s="12" t="s">
        <v>707</v>
      </c>
      <c r="D164" s="2">
        <v>1</v>
      </c>
      <c r="E164" s="2" t="s">
        <v>4</v>
      </c>
      <c r="F164" s="1">
        <v>0</v>
      </c>
      <c r="G164" s="1">
        <v>0</v>
      </c>
      <c r="H164" s="1">
        <f t="shared" si="0"/>
        <v>0</v>
      </c>
      <c r="I164" s="1">
        <f t="shared" si="1"/>
        <v>0</v>
      </c>
      <c r="J164" s="1">
        <f t="shared" si="2"/>
        <v>0</v>
      </c>
    </row>
    <row r="165" spans="3:10" x14ac:dyDescent="0.2">
      <c r="C165" s="12" t="s">
        <v>708</v>
      </c>
      <c r="D165" s="2">
        <v>1</v>
      </c>
      <c r="E165" s="2" t="s">
        <v>4</v>
      </c>
      <c r="F165" s="1">
        <v>0</v>
      </c>
      <c r="G165" s="1">
        <v>0</v>
      </c>
      <c r="H165" s="1">
        <f t="shared" si="0"/>
        <v>0</v>
      </c>
      <c r="I165" s="1">
        <f t="shared" si="1"/>
        <v>0</v>
      </c>
      <c r="J165" s="1">
        <f t="shared" si="2"/>
        <v>0</v>
      </c>
    </row>
    <row r="166" spans="3:10" x14ac:dyDescent="0.2">
      <c r="C166" s="12" t="s">
        <v>709</v>
      </c>
      <c r="D166" s="2">
        <v>1</v>
      </c>
      <c r="E166" s="2" t="s">
        <v>4</v>
      </c>
      <c r="F166" s="1">
        <v>0</v>
      </c>
      <c r="G166" s="1">
        <v>0</v>
      </c>
      <c r="H166" s="1">
        <f t="shared" si="0"/>
        <v>0</v>
      </c>
      <c r="I166" s="1">
        <f t="shared" si="1"/>
        <v>0</v>
      </c>
      <c r="J166" s="1">
        <f t="shared" si="2"/>
        <v>0</v>
      </c>
    </row>
    <row r="167" spans="3:10" x14ac:dyDescent="0.2">
      <c r="C167" s="12" t="s">
        <v>710</v>
      </c>
      <c r="D167" s="2">
        <v>6</v>
      </c>
      <c r="E167" s="2" t="s">
        <v>4</v>
      </c>
      <c r="F167" s="1">
        <v>0</v>
      </c>
      <c r="G167" s="1">
        <v>0</v>
      </c>
      <c r="H167" s="1">
        <f t="shared" ref="H167:H212" si="3">ROUND(D167*F167,)</f>
        <v>0</v>
      </c>
      <c r="I167" s="1">
        <f t="shared" ref="I167:I212" si="4">ROUND(D167*G167,)</f>
        <v>0</v>
      </c>
      <c r="J167" s="1">
        <f t="shared" ref="J167:J212" si="5">H167+I167</f>
        <v>0</v>
      </c>
    </row>
    <row r="168" spans="3:10" x14ac:dyDescent="0.2">
      <c r="C168" s="12" t="s">
        <v>711</v>
      </c>
      <c r="D168" s="2">
        <v>1</v>
      </c>
      <c r="E168" s="2" t="s">
        <v>4</v>
      </c>
      <c r="F168" s="1">
        <v>0</v>
      </c>
      <c r="G168" s="1">
        <v>0</v>
      </c>
      <c r="H168" s="1">
        <f t="shared" si="3"/>
        <v>0</v>
      </c>
      <c r="I168" s="1">
        <f t="shared" si="4"/>
        <v>0</v>
      </c>
      <c r="J168" s="1">
        <f t="shared" si="5"/>
        <v>0</v>
      </c>
    </row>
    <row r="169" spans="3:10" x14ac:dyDescent="0.2">
      <c r="C169" s="12" t="s">
        <v>712</v>
      </c>
      <c r="D169" s="2">
        <v>1</v>
      </c>
      <c r="E169" s="2" t="s">
        <v>4</v>
      </c>
      <c r="F169" s="1">
        <v>0</v>
      </c>
      <c r="G169" s="1">
        <v>0</v>
      </c>
      <c r="H169" s="1">
        <f t="shared" si="3"/>
        <v>0</v>
      </c>
      <c r="I169" s="1">
        <f t="shared" si="4"/>
        <v>0</v>
      </c>
      <c r="J169" s="1">
        <f t="shared" si="5"/>
        <v>0</v>
      </c>
    </row>
    <row r="170" spans="3:10" x14ac:dyDescent="0.2">
      <c r="C170" s="12" t="s">
        <v>713</v>
      </c>
      <c r="D170" s="2">
        <v>1</v>
      </c>
      <c r="E170" s="2" t="s">
        <v>4</v>
      </c>
      <c r="F170" s="1">
        <v>0</v>
      </c>
      <c r="G170" s="1">
        <v>0</v>
      </c>
      <c r="H170" s="1">
        <f t="shared" si="3"/>
        <v>0</v>
      </c>
      <c r="I170" s="1">
        <f t="shared" si="4"/>
        <v>0</v>
      </c>
      <c r="J170" s="1">
        <f t="shared" si="5"/>
        <v>0</v>
      </c>
    </row>
    <row r="171" spans="3:10" x14ac:dyDescent="0.2">
      <c r="C171" s="12" t="s">
        <v>714</v>
      </c>
      <c r="D171" s="2">
        <v>1</v>
      </c>
      <c r="E171" s="2" t="s">
        <v>4</v>
      </c>
      <c r="F171" s="1">
        <v>0</v>
      </c>
      <c r="G171" s="1">
        <v>0</v>
      </c>
      <c r="H171" s="1">
        <f t="shared" si="3"/>
        <v>0</v>
      </c>
      <c r="I171" s="1">
        <f t="shared" si="4"/>
        <v>0</v>
      </c>
      <c r="J171" s="1">
        <f t="shared" si="5"/>
        <v>0</v>
      </c>
    </row>
    <row r="172" spans="3:10" x14ac:dyDescent="0.2">
      <c r="C172" s="12" t="s">
        <v>715</v>
      </c>
      <c r="D172" s="2">
        <v>2</v>
      </c>
      <c r="E172" s="2" t="s">
        <v>4</v>
      </c>
      <c r="F172" s="1">
        <v>0</v>
      </c>
      <c r="G172" s="1">
        <v>0</v>
      </c>
      <c r="H172" s="1">
        <f t="shared" si="3"/>
        <v>0</v>
      </c>
      <c r="I172" s="1">
        <f t="shared" si="4"/>
        <v>0</v>
      </c>
      <c r="J172" s="1">
        <f t="shared" si="5"/>
        <v>0</v>
      </c>
    </row>
    <row r="173" spans="3:10" x14ac:dyDescent="0.2">
      <c r="C173" s="12" t="s">
        <v>716</v>
      </c>
      <c r="D173" s="2">
        <v>1</v>
      </c>
      <c r="E173" s="2" t="s">
        <v>4</v>
      </c>
      <c r="F173" s="1">
        <v>0</v>
      </c>
      <c r="G173" s="1">
        <v>0</v>
      </c>
      <c r="H173" s="1">
        <f t="shared" si="3"/>
        <v>0</v>
      </c>
      <c r="I173" s="1">
        <f t="shared" si="4"/>
        <v>0</v>
      </c>
      <c r="J173" s="1">
        <f t="shared" si="5"/>
        <v>0</v>
      </c>
    </row>
    <row r="174" spans="3:10" x14ac:dyDescent="0.2">
      <c r="C174" s="12" t="s">
        <v>717</v>
      </c>
      <c r="D174" s="2">
        <v>1</v>
      </c>
      <c r="E174" s="2" t="s">
        <v>4</v>
      </c>
      <c r="F174" s="1">
        <v>0</v>
      </c>
      <c r="G174" s="1">
        <v>0</v>
      </c>
      <c r="H174" s="1">
        <f t="shared" si="3"/>
        <v>0</v>
      </c>
      <c r="I174" s="1">
        <f t="shared" si="4"/>
        <v>0</v>
      </c>
      <c r="J174" s="1">
        <f t="shared" si="5"/>
        <v>0</v>
      </c>
    </row>
    <row r="175" spans="3:10" x14ac:dyDescent="0.2">
      <c r="C175" s="12" t="s">
        <v>718</v>
      </c>
      <c r="D175" s="2">
        <v>1</v>
      </c>
      <c r="E175" s="2" t="s">
        <v>4</v>
      </c>
      <c r="F175" s="1">
        <v>0</v>
      </c>
      <c r="G175" s="1">
        <v>0</v>
      </c>
      <c r="H175" s="1">
        <f t="shared" si="3"/>
        <v>0</v>
      </c>
      <c r="I175" s="1">
        <f t="shared" si="4"/>
        <v>0</v>
      </c>
      <c r="J175" s="1">
        <f t="shared" si="5"/>
        <v>0</v>
      </c>
    </row>
    <row r="176" spans="3:10" x14ac:dyDescent="0.2">
      <c r="C176" s="12" t="s">
        <v>719</v>
      </c>
      <c r="D176" s="2">
        <v>1</v>
      </c>
      <c r="E176" s="2" t="s">
        <v>4</v>
      </c>
      <c r="F176" s="1">
        <v>0</v>
      </c>
      <c r="G176" s="1">
        <v>0</v>
      </c>
      <c r="H176" s="1">
        <f t="shared" si="3"/>
        <v>0</v>
      </c>
      <c r="I176" s="1">
        <f t="shared" si="4"/>
        <v>0</v>
      </c>
      <c r="J176" s="1">
        <f t="shared" si="5"/>
        <v>0</v>
      </c>
    </row>
    <row r="177" spans="3:10" x14ac:dyDescent="0.2">
      <c r="C177" s="12" t="s">
        <v>720</v>
      </c>
      <c r="D177" s="2">
        <v>1</v>
      </c>
      <c r="E177" s="2" t="s">
        <v>4</v>
      </c>
      <c r="F177" s="1">
        <v>0</v>
      </c>
      <c r="G177" s="1">
        <v>0</v>
      </c>
      <c r="H177" s="1">
        <f t="shared" si="3"/>
        <v>0</v>
      </c>
      <c r="I177" s="1">
        <f t="shared" si="4"/>
        <v>0</v>
      </c>
      <c r="J177" s="1">
        <f t="shared" si="5"/>
        <v>0</v>
      </c>
    </row>
    <row r="178" spans="3:10" x14ac:dyDescent="0.2">
      <c r="C178" s="12" t="s">
        <v>721</v>
      </c>
      <c r="D178" s="2">
        <v>13</v>
      </c>
      <c r="E178" s="2" t="s">
        <v>4</v>
      </c>
      <c r="F178" s="1">
        <v>0</v>
      </c>
      <c r="G178" s="1">
        <v>0</v>
      </c>
      <c r="H178" s="1">
        <f t="shared" si="3"/>
        <v>0</v>
      </c>
      <c r="I178" s="1">
        <f t="shared" si="4"/>
        <v>0</v>
      </c>
      <c r="J178" s="1">
        <f t="shared" si="5"/>
        <v>0</v>
      </c>
    </row>
    <row r="179" spans="3:10" x14ac:dyDescent="0.2">
      <c r="C179" s="12" t="s">
        <v>722</v>
      </c>
      <c r="D179" s="2">
        <v>3</v>
      </c>
      <c r="E179" s="2" t="s">
        <v>4</v>
      </c>
      <c r="F179" s="1">
        <v>0</v>
      </c>
      <c r="G179" s="1">
        <v>0</v>
      </c>
      <c r="H179" s="1">
        <f t="shared" si="3"/>
        <v>0</v>
      </c>
      <c r="I179" s="1">
        <f t="shared" si="4"/>
        <v>0</v>
      </c>
      <c r="J179" s="1">
        <f t="shared" si="5"/>
        <v>0</v>
      </c>
    </row>
    <row r="180" spans="3:10" x14ac:dyDescent="0.2">
      <c r="C180" s="12" t="s">
        <v>723</v>
      </c>
      <c r="D180" s="2">
        <v>1</v>
      </c>
      <c r="E180" s="2" t="s">
        <v>4</v>
      </c>
      <c r="F180" s="1">
        <v>0</v>
      </c>
      <c r="G180" s="1">
        <v>0</v>
      </c>
      <c r="H180" s="1">
        <f t="shared" si="3"/>
        <v>0</v>
      </c>
      <c r="I180" s="1">
        <f t="shared" si="4"/>
        <v>0</v>
      </c>
      <c r="J180" s="1">
        <f t="shared" si="5"/>
        <v>0</v>
      </c>
    </row>
    <row r="181" spans="3:10" x14ac:dyDescent="0.2">
      <c r="C181" s="12" t="s">
        <v>724</v>
      </c>
      <c r="D181" s="2">
        <v>1</v>
      </c>
      <c r="E181" s="2" t="s">
        <v>4</v>
      </c>
      <c r="F181" s="1">
        <v>0</v>
      </c>
      <c r="G181" s="1">
        <v>0</v>
      </c>
      <c r="H181" s="1">
        <f t="shared" si="3"/>
        <v>0</v>
      </c>
      <c r="I181" s="1">
        <f t="shared" si="4"/>
        <v>0</v>
      </c>
      <c r="J181" s="1">
        <f t="shared" si="5"/>
        <v>0</v>
      </c>
    </row>
    <row r="182" spans="3:10" x14ac:dyDescent="0.2">
      <c r="C182" s="12" t="s">
        <v>725</v>
      </c>
      <c r="D182" s="2">
        <v>1</v>
      </c>
      <c r="E182" s="2" t="s">
        <v>4</v>
      </c>
      <c r="F182" s="1">
        <v>0</v>
      </c>
      <c r="G182" s="1">
        <v>0</v>
      </c>
      <c r="H182" s="1">
        <f t="shared" si="3"/>
        <v>0</v>
      </c>
      <c r="I182" s="1">
        <f t="shared" si="4"/>
        <v>0</v>
      </c>
      <c r="J182" s="1">
        <f t="shared" si="5"/>
        <v>0</v>
      </c>
    </row>
    <row r="183" spans="3:10" x14ac:dyDescent="0.2">
      <c r="C183" s="12" t="s">
        <v>726</v>
      </c>
      <c r="D183" s="2">
        <v>1</v>
      </c>
      <c r="E183" s="2" t="s">
        <v>4</v>
      </c>
      <c r="F183" s="1">
        <v>0</v>
      </c>
      <c r="G183" s="1">
        <v>0</v>
      </c>
      <c r="H183" s="1">
        <f t="shared" si="3"/>
        <v>0</v>
      </c>
      <c r="I183" s="1">
        <f t="shared" si="4"/>
        <v>0</v>
      </c>
      <c r="J183" s="1">
        <f t="shared" si="5"/>
        <v>0</v>
      </c>
    </row>
    <row r="184" spans="3:10" x14ac:dyDescent="0.2">
      <c r="C184" s="12" t="s">
        <v>727</v>
      </c>
      <c r="D184" s="2">
        <v>1</v>
      </c>
      <c r="E184" s="2" t="s">
        <v>4</v>
      </c>
      <c r="F184" s="1">
        <v>0</v>
      </c>
      <c r="G184" s="1">
        <v>0</v>
      </c>
      <c r="H184" s="1">
        <f t="shared" si="3"/>
        <v>0</v>
      </c>
      <c r="I184" s="1">
        <f t="shared" si="4"/>
        <v>0</v>
      </c>
      <c r="J184" s="1">
        <f t="shared" si="5"/>
        <v>0</v>
      </c>
    </row>
    <row r="185" spans="3:10" x14ac:dyDescent="0.2">
      <c r="C185" s="12" t="s">
        <v>728</v>
      </c>
      <c r="D185" s="2">
        <v>1</v>
      </c>
      <c r="E185" s="2" t="s">
        <v>4</v>
      </c>
      <c r="F185" s="1">
        <v>0</v>
      </c>
      <c r="G185" s="1">
        <v>0</v>
      </c>
      <c r="H185" s="1">
        <f t="shared" si="3"/>
        <v>0</v>
      </c>
      <c r="I185" s="1">
        <f t="shared" si="4"/>
        <v>0</v>
      </c>
      <c r="J185" s="1">
        <f t="shared" si="5"/>
        <v>0</v>
      </c>
    </row>
    <row r="186" spans="3:10" x14ac:dyDescent="0.2">
      <c r="C186" s="12" t="s">
        <v>729</v>
      </c>
      <c r="D186" s="2">
        <v>1</v>
      </c>
      <c r="E186" s="2" t="s">
        <v>4</v>
      </c>
      <c r="F186" s="1">
        <v>0</v>
      </c>
      <c r="G186" s="1">
        <v>0</v>
      </c>
      <c r="H186" s="1">
        <f t="shared" si="3"/>
        <v>0</v>
      </c>
      <c r="I186" s="1">
        <f t="shared" si="4"/>
        <v>0</v>
      </c>
      <c r="J186" s="1">
        <f t="shared" si="5"/>
        <v>0</v>
      </c>
    </row>
    <row r="187" spans="3:10" x14ac:dyDescent="0.2">
      <c r="C187" s="12" t="s">
        <v>730</v>
      </c>
      <c r="D187" s="2">
        <v>3</v>
      </c>
      <c r="E187" s="2" t="s">
        <v>4</v>
      </c>
      <c r="F187" s="1">
        <v>0</v>
      </c>
      <c r="G187" s="1">
        <v>0</v>
      </c>
      <c r="H187" s="1">
        <f t="shared" si="3"/>
        <v>0</v>
      </c>
      <c r="I187" s="1">
        <f t="shared" si="4"/>
        <v>0</v>
      </c>
      <c r="J187" s="1">
        <f t="shared" si="5"/>
        <v>0</v>
      </c>
    </row>
    <row r="188" spans="3:10" x14ac:dyDescent="0.2">
      <c r="C188" s="12" t="s">
        <v>731</v>
      </c>
      <c r="D188" s="2">
        <v>1</v>
      </c>
      <c r="E188" s="2" t="s">
        <v>4</v>
      </c>
      <c r="F188" s="1">
        <v>0</v>
      </c>
      <c r="G188" s="1">
        <v>0</v>
      </c>
      <c r="H188" s="1">
        <f t="shared" si="3"/>
        <v>0</v>
      </c>
      <c r="I188" s="1">
        <f t="shared" si="4"/>
        <v>0</v>
      </c>
      <c r="J188" s="1">
        <f t="shared" si="5"/>
        <v>0</v>
      </c>
    </row>
    <row r="189" spans="3:10" x14ac:dyDescent="0.2">
      <c r="C189" s="12" t="s">
        <v>732</v>
      </c>
      <c r="D189" s="2">
        <v>6</v>
      </c>
      <c r="E189" s="2" t="s">
        <v>4</v>
      </c>
      <c r="F189" s="1">
        <v>0</v>
      </c>
      <c r="G189" s="1">
        <v>0</v>
      </c>
      <c r="H189" s="1">
        <f t="shared" si="3"/>
        <v>0</v>
      </c>
      <c r="I189" s="1">
        <f t="shared" si="4"/>
        <v>0</v>
      </c>
      <c r="J189" s="1">
        <f t="shared" si="5"/>
        <v>0</v>
      </c>
    </row>
    <row r="190" spans="3:10" x14ac:dyDescent="0.2">
      <c r="C190" s="12" t="s">
        <v>733</v>
      </c>
      <c r="D190" s="2">
        <v>1</v>
      </c>
      <c r="E190" s="2" t="s">
        <v>4</v>
      </c>
      <c r="F190" s="1">
        <v>0</v>
      </c>
      <c r="G190" s="1">
        <v>0</v>
      </c>
      <c r="H190" s="1">
        <f t="shared" si="3"/>
        <v>0</v>
      </c>
      <c r="I190" s="1">
        <f t="shared" si="4"/>
        <v>0</v>
      </c>
      <c r="J190" s="1">
        <f t="shared" si="5"/>
        <v>0</v>
      </c>
    </row>
    <row r="191" spans="3:10" x14ac:dyDescent="0.2">
      <c r="C191" s="12" t="s">
        <v>734</v>
      </c>
      <c r="D191" s="2">
        <v>4</v>
      </c>
      <c r="E191" s="2" t="s">
        <v>4</v>
      </c>
      <c r="F191" s="1">
        <v>0</v>
      </c>
      <c r="G191" s="1">
        <v>0</v>
      </c>
      <c r="H191" s="1">
        <f t="shared" si="3"/>
        <v>0</v>
      </c>
      <c r="I191" s="1">
        <f t="shared" si="4"/>
        <v>0</v>
      </c>
      <c r="J191" s="1">
        <f t="shared" si="5"/>
        <v>0</v>
      </c>
    </row>
    <row r="192" spans="3:10" x14ac:dyDescent="0.2">
      <c r="C192" s="12" t="s">
        <v>735</v>
      </c>
      <c r="D192" s="2">
        <v>1</v>
      </c>
      <c r="E192" s="2" t="s">
        <v>4</v>
      </c>
      <c r="F192" s="1">
        <v>0</v>
      </c>
      <c r="G192" s="1">
        <v>0</v>
      </c>
      <c r="H192" s="1">
        <f t="shared" si="3"/>
        <v>0</v>
      </c>
      <c r="I192" s="1">
        <f t="shared" si="4"/>
        <v>0</v>
      </c>
      <c r="J192" s="1">
        <f t="shared" si="5"/>
        <v>0</v>
      </c>
    </row>
    <row r="193" spans="3:10" x14ac:dyDescent="0.2">
      <c r="C193" s="12" t="s">
        <v>736</v>
      </c>
      <c r="D193" s="2">
        <v>1</v>
      </c>
      <c r="E193" s="2" t="s">
        <v>4</v>
      </c>
      <c r="F193" s="1">
        <v>0</v>
      </c>
      <c r="G193" s="1">
        <v>0</v>
      </c>
      <c r="H193" s="1">
        <f t="shared" si="3"/>
        <v>0</v>
      </c>
      <c r="I193" s="1">
        <f t="shared" si="4"/>
        <v>0</v>
      </c>
      <c r="J193" s="1">
        <f t="shared" si="5"/>
        <v>0</v>
      </c>
    </row>
    <row r="194" spans="3:10" x14ac:dyDescent="0.2">
      <c r="C194" s="12" t="s">
        <v>737</v>
      </c>
      <c r="D194" s="2">
        <v>3</v>
      </c>
      <c r="E194" s="2" t="s">
        <v>4</v>
      </c>
      <c r="F194" s="1">
        <v>0</v>
      </c>
      <c r="G194" s="1">
        <v>0</v>
      </c>
      <c r="H194" s="1">
        <f t="shared" si="3"/>
        <v>0</v>
      </c>
      <c r="I194" s="1">
        <f t="shared" si="4"/>
        <v>0</v>
      </c>
      <c r="J194" s="1">
        <f t="shared" si="5"/>
        <v>0</v>
      </c>
    </row>
    <row r="195" spans="3:10" x14ac:dyDescent="0.2">
      <c r="C195" s="12" t="s">
        <v>738</v>
      </c>
      <c r="D195" s="2">
        <v>1</v>
      </c>
      <c r="E195" s="2" t="s">
        <v>4</v>
      </c>
      <c r="F195" s="1">
        <v>0</v>
      </c>
      <c r="G195" s="1">
        <v>0</v>
      </c>
      <c r="H195" s="1">
        <f t="shared" si="3"/>
        <v>0</v>
      </c>
      <c r="I195" s="1">
        <f t="shared" si="4"/>
        <v>0</v>
      </c>
      <c r="J195" s="1">
        <f t="shared" si="5"/>
        <v>0</v>
      </c>
    </row>
    <row r="196" spans="3:10" x14ac:dyDescent="0.2">
      <c r="C196" s="12" t="s">
        <v>739</v>
      </c>
      <c r="D196" s="2">
        <v>1</v>
      </c>
      <c r="E196" s="2" t="s">
        <v>4</v>
      </c>
      <c r="F196" s="1">
        <v>0</v>
      </c>
      <c r="G196" s="1">
        <v>0</v>
      </c>
      <c r="H196" s="1">
        <f t="shared" si="3"/>
        <v>0</v>
      </c>
      <c r="I196" s="1">
        <f t="shared" si="4"/>
        <v>0</v>
      </c>
      <c r="J196" s="1">
        <f t="shared" si="5"/>
        <v>0</v>
      </c>
    </row>
    <row r="197" spans="3:10" x14ac:dyDescent="0.2">
      <c r="C197" s="12" t="s">
        <v>740</v>
      </c>
      <c r="D197" s="2">
        <v>1</v>
      </c>
      <c r="E197" s="2" t="s">
        <v>4</v>
      </c>
      <c r="F197" s="1">
        <v>0</v>
      </c>
      <c r="G197" s="1">
        <v>0</v>
      </c>
      <c r="H197" s="1">
        <f t="shared" si="3"/>
        <v>0</v>
      </c>
      <c r="I197" s="1">
        <f t="shared" si="4"/>
        <v>0</v>
      </c>
      <c r="J197" s="1">
        <f t="shared" si="5"/>
        <v>0</v>
      </c>
    </row>
    <row r="198" spans="3:10" x14ac:dyDescent="0.2">
      <c r="C198" s="12" t="s">
        <v>741</v>
      </c>
      <c r="D198" s="2">
        <v>1</v>
      </c>
      <c r="E198" s="2" t="s">
        <v>4</v>
      </c>
      <c r="F198" s="1">
        <v>0</v>
      </c>
      <c r="G198" s="1">
        <v>0</v>
      </c>
      <c r="H198" s="1">
        <f t="shared" si="3"/>
        <v>0</v>
      </c>
      <c r="I198" s="1">
        <f t="shared" si="4"/>
        <v>0</v>
      </c>
      <c r="J198" s="1">
        <f t="shared" si="5"/>
        <v>0</v>
      </c>
    </row>
    <row r="199" spans="3:10" x14ac:dyDescent="0.2">
      <c r="C199" s="12" t="s">
        <v>742</v>
      </c>
      <c r="D199" s="2">
        <v>1</v>
      </c>
      <c r="E199" s="2" t="s">
        <v>4</v>
      </c>
      <c r="F199" s="1">
        <v>0</v>
      </c>
      <c r="G199" s="1">
        <v>0</v>
      </c>
      <c r="H199" s="1">
        <f t="shared" si="3"/>
        <v>0</v>
      </c>
      <c r="I199" s="1">
        <f t="shared" si="4"/>
        <v>0</v>
      </c>
      <c r="J199" s="1">
        <f t="shared" si="5"/>
        <v>0</v>
      </c>
    </row>
    <row r="200" spans="3:10" x14ac:dyDescent="0.2">
      <c r="C200" s="12" t="s">
        <v>743</v>
      </c>
      <c r="D200" s="2">
        <v>1</v>
      </c>
      <c r="E200" s="2" t="s">
        <v>4</v>
      </c>
      <c r="F200" s="1">
        <v>0</v>
      </c>
      <c r="G200" s="1">
        <v>0</v>
      </c>
      <c r="H200" s="1">
        <f t="shared" si="3"/>
        <v>0</v>
      </c>
      <c r="I200" s="1">
        <f t="shared" si="4"/>
        <v>0</v>
      </c>
      <c r="J200" s="1">
        <f t="shared" si="5"/>
        <v>0</v>
      </c>
    </row>
    <row r="201" spans="3:10" x14ac:dyDescent="0.2">
      <c r="C201" s="12" t="s">
        <v>744</v>
      </c>
      <c r="D201" s="2">
        <v>1</v>
      </c>
      <c r="E201" s="2" t="s">
        <v>4</v>
      </c>
      <c r="F201" s="1">
        <v>0</v>
      </c>
      <c r="G201" s="1">
        <v>0</v>
      </c>
      <c r="H201" s="1">
        <f t="shared" si="3"/>
        <v>0</v>
      </c>
      <c r="I201" s="1">
        <f t="shared" si="4"/>
        <v>0</v>
      </c>
      <c r="J201" s="1">
        <f t="shared" si="5"/>
        <v>0</v>
      </c>
    </row>
    <row r="202" spans="3:10" x14ac:dyDescent="0.2">
      <c r="C202" s="12" t="s">
        <v>745</v>
      </c>
      <c r="D202" s="2">
        <v>1</v>
      </c>
      <c r="E202" s="2" t="s">
        <v>4</v>
      </c>
      <c r="F202" s="1">
        <v>0</v>
      </c>
      <c r="G202" s="1">
        <v>0</v>
      </c>
      <c r="H202" s="1">
        <f t="shared" si="3"/>
        <v>0</v>
      </c>
      <c r="I202" s="1">
        <f t="shared" si="4"/>
        <v>0</v>
      </c>
      <c r="J202" s="1">
        <f t="shared" si="5"/>
        <v>0</v>
      </c>
    </row>
    <row r="203" spans="3:10" x14ac:dyDescent="0.2">
      <c r="C203" s="12" t="s">
        <v>746</v>
      </c>
      <c r="D203" s="2">
        <v>1</v>
      </c>
      <c r="E203" s="2" t="s">
        <v>4</v>
      </c>
      <c r="F203" s="1">
        <v>0</v>
      </c>
      <c r="G203" s="1">
        <v>0</v>
      </c>
      <c r="H203" s="1">
        <f t="shared" si="3"/>
        <v>0</v>
      </c>
      <c r="I203" s="1">
        <f t="shared" si="4"/>
        <v>0</v>
      </c>
      <c r="J203" s="1">
        <f t="shared" si="5"/>
        <v>0</v>
      </c>
    </row>
    <row r="204" spans="3:10" x14ac:dyDescent="0.2">
      <c r="C204" s="12" t="s">
        <v>747</v>
      </c>
      <c r="D204" s="2">
        <v>1</v>
      </c>
      <c r="E204" s="2" t="s">
        <v>4</v>
      </c>
      <c r="F204" s="1">
        <v>0</v>
      </c>
      <c r="G204" s="1">
        <v>0</v>
      </c>
      <c r="H204" s="1">
        <f t="shared" si="3"/>
        <v>0</v>
      </c>
      <c r="I204" s="1">
        <f t="shared" si="4"/>
        <v>0</v>
      </c>
      <c r="J204" s="1">
        <f t="shared" si="5"/>
        <v>0</v>
      </c>
    </row>
    <row r="205" spans="3:10" x14ac:dyDescent="0.2">
      <c r="C205" s="12" t="s">
        <v>748</v>
      </c>
      <c r="D205" s="2">
        <v>1</v>
      </c>
      <c r="E205" s="2" t="s">
        <v>4</v>
      </c>
      <c r="F205" s="1">
        <v>0</v>
      </c>
      <c r="G205" s="1">
        <v>0</v>
      </c>
      <c r="H205" s="1">
        <f t="shared" si="3"/>
        <v>0</v>
      </c>
      <c r="I205" s="1">
        <f t="shared" si="4"/>
        <v>0</v>
      </c>
      <c r="J205" s="1">
        <f t="shared" si="5"/>
        <v>0</v>
      </c>
    </row>
    <row r="206" spans="3:10" x14ac:dyDescent="0.2">
      <c r="C206" s="12" t="s">
        <v>749</v>
      </c>
      <c r="D206" s="2">
        <v>1</v>
      </c>
      <c r="E206" s="2" t="s">
        <v>4</v>
      </c>
      <c r="F206" s="1">
        <v>0</v>
      </c>
      <c r="G206" s="1">
        <v>0</v>
      </c>
      <c r="H206" s="1">
        <f t="shared" si="3"/>
        <v>0</v>
      </c>
      <c r="I206" s="1">
        <f t="shared" si="4"/>
        <v>0</v>
      </c>
      <c r="J206" s="1">
        <f t="shared" si="5"/>
        <v>0</v>
      </c>
    </row>
    <row r="207" spans="3:10" x14ac:dyDescent="0.2">
      <c r="C207" s="12" t="s">
        <v>750</v>
      </c>
      <c r="D207" s="2">
        <v>1</v>
      </c>
      <c r="E207" s="2" t="s">
        <v>4</v>
      </c>
      <c r="F207" s="1">
        <v>0</v>
      </c>
      <c r="G207" s="1">
        <v>0</v>
      </c>
      <c r="H207" s="1">
        <f t="shared" si="3"/>
        <v>0</v>
      </c>
      <c r="I207" s="1">
        <f t="shared" si="4"/>
        <v>0</v>
      </c>
      <c r="J207" s="1">
        <f t="shared" si="5"/>
        <v>0</v>
      </c>
    </row>
    <row r="208" spans="3:10" x14ac:dyDescent="0.2">
      <c r="C208" s="12" t="s">
        <v>751</v>
      </c>
      <c r="D208" s="2">
        <v>1</v>
      </c>
      <c r="E208" s="2" t="s">
        <v>4</v>
      </c>
      <c r="F208" s="1">
        <v>0</v>
      </c>
      <c r="G208" s="1">
        <v>0</v>
      </c>
      <c r="H208" s="1">
        <f t="shared" si="3"/>
        <v>0</v>
      </c>
      <c r="I208" s="1">
        <f t="shared" si="4"/>
        <v>0</v>
      </c>
      <c r="J208" s="1">
        <f t="shared" si="5"/>
        <v>0</v>
      </c>
    </row>
    <row r="209" spans="1:10" x14ac:dyDescent="0.2">
      <c r="C209" s="12" t="s">
        <v>752</v>
      </c>
      <c r="D209" s="2">
        <v>1</v>
      </c>
      <c r="E209" s="2" t="s">
        <v>4</v>
      </c>
      <c r="F209" s="1">
        <v>0</v>
      </c>
      <c r="G209" s="1">
        <v>0</v>
      </c>
      <c r="H209" s="1">
        <f t="shared" si="3"/>
        <v>0</v>
      </c>
      <c r="I209" s="1">
        <f t="shared" si="4"/>
        <v>0</v>
      </c>
      <c r="J209" s="1">
        <f t="shared" si="5"/>
        <v>0</v>
      </c>
    </row>
    <row r="210" spans="1:10" x14ac:dyDescent="0.2">
      <c r="C210" s="12" t="s">
        <v>753</v>
      </c>
      <c r="D210" s="2">
        <v>1</v>
      </c>
      <c r="E210" s="2" t="s">
        <v>4</v>
      </c>
      <c r="F210" s="1">
        <v>0</v>
      </c>
      <c r="G210" s="1">
        <v>0</v>
      </c>
      <c r="H210" s="1">
        <f t="shared" si="3"/>
        <v>0</v>
      </c>
      <c r="I210" s="1">
        <f t="shared" si="4"/>
        <v>0</v>
      </c>
      <c r="J210" s="1">
        <f t="shared" si="5"/>
        <v>0</v>
      </c>
    </row>
    <row r="211" spans="1:10" x14ac:dyDescent="0.2">
      <c r="C211" s="12" t="s">
        <v>754</v>
      </c>
      <c r="D211" s="2">
        <v>3</v>
      </c>
      <c r="E211" s="2" t="s">
        <v>4</v>
      </c>
      <c r="F211" s="1">
        <v>0</v>
      </c>
      <c r="G211" s="1">
        <v>0</v>
      </c>
      <c r="H211" s="1">
        <f t="shared" si="3"/>
        <v>0</v>
      </c>
      <c r="I211" s="1">
        <f t="shared" si="4"/>
        <v>0</v>
      </c>
      <c r="J211" s="1">
        <f t="shared" si="5"/>
        <v>0</v>
      </c>
    </row>
    <row r="212" spans="1:10" x14ac:dyDescent="0.2">
      <c r="C212" s="12" t="s">
        <v>755</v>
      </c>
      <c r="D212" s="2">
        <v>12</v>
      </c>
      <c r="E212" s="2" t="s">
        <v>4</v>
      </c>
      <c r="F212" s="1">
        <v>0</v>
      </c>
      <c r="G212" s="1">
        <v>0</v>
      </c>
      <c r="H212" s="1">
        <f t="shared" si="3"/>
        <v>0</v>
      </c>
      <c r="I212" s="1">
        <f t="shared" si="4"/>
        <v>0</v>
      </c>
      <c r="J212" s="1">
        <f t="shared" si="5"/>
        <v>0</v>
      </c>
    </row>
    <row r="213" spans="1:10" x14ac:dyDescent="0.2">
      <c r="C213" s="12" t="s">
        <v>756</v>
      </c>
      <c r="D213" s="2">
        <v>1</v>
      </c>
      <c r="E213" s="2" t="s">
        <v>4</v>
      </c>
      <c r="F213" s="1">
        <v>0</v>
      </c>
      <c r="G213" s="1">
        <v>0</v>
      </c>
      <c r="H213" s="1">
        <f t="shared" ref="H213:H217" si="6">ROUND(D213*F213,)</f>
        <v>0</v>
      </c>
      <c r="I213" s="1">
        <f t="shared" ref="I213:I217" si="7">ROUND(D213*G213,)</f>
        <v>0</v>
      </c>
      <c r="J213" s="1">
        <f t="shared" ref="J213:J217" si="8">H213+I213</f>
        <v>0</v>
      </c>
    </row>
    <row r="214" spans="1:10" x14ac:dyDescent="0.2">
      <c r="C214" s="12" t="s">
        <v>757</v>
      </c>
      <c r="D214" s="2">
        <v>1</v>
      </c>
      <c r="E214" s="2" t="s">
        <v>4</v>
      </c>
      <c r="F214" s="1">
        <v>0</v>
      </c>
      <c r="G214" s="1">
        <v>0</v>
      </c>
      <c r="H214" s="1">
        <f t="shared" si="6"/>
        <v>0</v>
      </c>
      <c r="I214" s="1">
        <f t="shared" si="7"/>
        <v>0</v>
      </c>
      <c r="J214" s="1">
        <f t="shared" si="8"/>
        <v>0</v>
      </c>
    </row>
    <row r="215" spans="1:10" x14ac:dyDescent="0.2">
      <c r="C215" s="12" t="s">
        <v>758</v>
      </c>
      <c r="D215" s="2">
        <v>4</v>
      </c>
      <c r="E215" s="2" t="s">
        <v>4</v>
      </c>
      <c r="F215" s="1">
        <v>0</v>
      </c>
      <c r="G215" s="1">
        <v>0</v>
      </c>
      <c r="H215" s="1">
        <f t="shared" si="6"/>
        <v>0</v>
      </c>
      <c r="I215" s="1">
        <f t="shared" si="7"/>
        <v>0</v>
      </c>
      <c r="J215" s="1">
        <f t="shared" si="8"/>
        <v>0</v>
      </c>
    </row>
    <row r="216" spans="1:10" x14ac:dyDescent="0.2">
      <c r="C216" s="12" t="s">
        <v>759</v>
      </c>
      <c r="D216" s="2">
        <v>1</v>
      </c>
      <c r="E216" s="2" t="s">
        <v>4</v>
      </c>
      <c r="F216" s="1">
        <v>0</v>
      </c>
      <c r="G216" s="1">
        <v>0</v>
      </c>
      <c r="H216" s="1">
        <f t="shared" si="6"/>
        <v>0</v>
      </c>
      <c r="I216" s="1">
        <f t="shared" si="7"/>
        <v>0</v>
      </c>
      <c r="J216" s="1">
        <f t="shared" si="8"/>
        <v>0</v>
      </c>
    </row>
    <row r="217" spans="1:10" x14ac:dyDescent="0.2">
      <c r="C217" s="12" t="s">
        <v>760</v>
      </c>
      <c r="D217" s="2">
        <v>1</v>
      </c>
      <c r="E217" s="2" t="s">
        <v>4</v>
      </c>
      <c r="F217" s="1">
        <v>0</v>
      </c>
      <c r="G217" s="1">
        <v>0</v>
      </c>
      <c r="H217" s="1">
        <f t="shared" si="6"/>
        <v>0</v>
      </c>
      <c r="I217" s="1">
        <f t="shared" si="7"/>
        <v>0</v>
      </c>
      <c r="J217" s="1">
        <f t="shared" si="8"/>
        <v>0</v>
      </c>
    </row>
    <row r="218" spans="1:10" s="10" customFormat="1" x14ac:dyDescent="0.2">
      <c r="A218" s="6"/>
      <c r="B218" s="46"/>
      <c r="C218" s="51"/>
      <c r="D218" s="2"/>
      <c r="E218" s="2"/>
      <c r="F218" s="1"/>
      <c r="G218" s="1"/>
      <c r="H218" s="1"/>
      <c r="I218" s="1"/>
      <c r="J218" s="1"/>
    </row>
    <row r="219" spans="1:10" s="10" customFormat="1" ht="38.25" x14ac:dyDescent="0.2">
      <c r="A219" s="6">
        <f>MAX($A$100:A218)+1</f>
        <v>2</v>
      </c>
      <c r="B219" s="12" t="s">
        <v>544</v>
      </c>
      <c r="C219" s="12" t="s">
        <v>545</v>
      </c>
      <c r="D219" s="2">
        <v>4</v>
      </c>
      <c r="E219" s="2" t="s">
        <v>4</v>
      </c>
      <c r="F219" s="1">
        <v>0</v>
      </c>
      <c r="G219" s="1">
        <v>0</v>
      </c>
      <c r="H219" s="1">
        <f>ROUND(D219*F219,)</f>
        <v>0</v>
      </c>
      <c r="I219" s="1">
        <f>ROUND(D219*G219,)</f>
        <v>0</v>
      </c>
      <c r="J219" s="1">
        <f>H219+I219</f>
        <v>0</v>
      </c>
    </row>
    <row r="220" spans="1:10" x14ac:dyDescent="0.2">
      <c r="C220" s="12" t="s">
        <v>761</v>
      </c>
      <c r="D220" s="2">
        <v>1</v>
      </c>
      <c r="E220" s="2" t="s">
        <v>4</v>
      </c>
      <c r="F220" s="1">
        <v>0</v>
      </c>
      <c r="G220" s="1">
        <v>0</v>
      </c>
      <c r="H220" s="1">
        <f>ROUND(D220*F220,)</f>
        <v>0</v>
      </c>
      <c r="I220" s="1">
        <f>ROUND(D220*G220,)</f>
        <v>0</v>
      </c>
      <c r="J220" s="1">
        <f>H220+I220</f>
        <v>0</v>
      </c>
    </row>
    <row r="221" spans="1:10" x14ac:dyDescent="0.2">
      <c r="C221" s="12" t="s">
        <v>762</v>
      </c>
      <c r="D221" s="2">
        <v>4</v>
      </c>
      <c r="E221" s="2" t="s">
        <v>4</v>
      </c>
      <c r="F221" s="1">
        <v>0</v>
      </c>
      <c r="G221" s="1">
        <v>0</v>
      </c>
      <c r="H221" s="1">
        <f t="shared" ref="H221:H284" si="9">ROUND(D221*F221,)</f>
        <v>0</v>
      </c>
      <c r="I221" s="1">
        <f t="shared" ref="I221:I284" si="10">ROUND(D221*G221,)</f>
        <v>0</v>
      </c>
      <c r="J221" s="1">
        <f t="shared" ref="J221:J284" si="11">H221+I221</f>
        <v>0</v>
      </c>
    </row>
    <row r="222" spans="1:10" x14ac:dyDescent="0.2">
      <c r="C222" s="12" t="s">
        <v>763</v>
      </c>
      <c r="D222" s="2">
        <v>1</v>
      </c>
      <c r="E222" s="2" t="s">
        <v>4</v>
      </c>
      <c r="F222" s="1">
        <v>0</v>
      </c>
      <c r="G222" s="1">
        <v>0</v>
      </c>
      <c r="H222" s="1">
        <f t="shared" si="9"/>
        <v>0</v>
      </c>
      <c r="I222" s="1">
        <f t="shared" si="10"/>
        <v>0</v>
      </c>
      <c r="J222" s="1">
        <f t="shared" si="11"/>
        <v>0</v>
      </c>
    </row>
    <row r="223" spans="1:10" x14ac:dyDescent="0.2">
      <c r="C223" s="12" t="s">
        <v>764</v>
      </c>
      <c r="D223" s="2">
        <v>1</v>
      </c>
      <c r="E223" s="2" t="s">
        <v>4</v>
      </c>
      <c r="F223" s="1">
        <v>0</v>
      </c>
      <c r="G223" s="1">
        <v>0</v>
      </c>
      <c r="H223" s="1">
        <f t="shared" si="9"/>
        <v>0</v>
      </c>
      <c r="I223" s="1">
        <f t="shared" si="10"/>
        <v>0</v>
      </c>
      <c r="J223" s="1">
        <f t="shared" si="11"/>
        <v>0</v>
      </c>
    </row>
    <row r="224" spans="1:10" x14ac:dyDescent="0.2">
      <c r="C224" s="12" t="s">
        <v>765</v>
      </c>
      <c r="D224" s="2">
        <v>2</v>
      </c>
      <c r="E224" s="2" t="s">
        <v>4</v>
      </c>
      <c r="F224" s="1">
        <v>0</v>
      </c>
      <c r="G224" s="1">
        <v>0</v>
      </c>
      <c r="H224" s="1">
        <f t="shared" si="9"/>
        <v>0</v>
      </c>
      <c r="I224" s="1">
        <f t="shared" si="10"/>
        <v>0</v>
      </c>
      <c r="J224" s="1">
        <f t="shared" si="11"/>
        <v>0</v>
      </c>
    </row>
    <row r="225" spans="3:10" x14ac:dyDescent="0.2">
      <c r="C225" s="12" t="s">
        <v>766</v>
      </c>
      <c r="D225" s="2">
        <v>1</v>
      </c>
      <c r="E225" s="2" t="s">
        <v>4</v>
      </c>
      <c r="F225" s="1">
        <v>0</v>
      </c>
      <c r="G225" s="1">
        <v>0</v>
      </c>
      <c r="H225" s="1">
        <f t="shared" si="9"/>
        <v>0</v>
      </c>
      <c r="I225" s="1">
        <f t="shared" si="10"/>
        <v>0</v>
      </c>
      <c r="J225" s="1">
        <f t="shared" si="11"/>
        <v>0</v>
      </c>
    </row>
    <row r="226" spans="3:10" x14ac:dyDescent="0.2">
      <c r="C226" s="12" t="s">
        <v>767</v>
      </c>
      <c r="D226" s="2">
        <v>1</v>
      </c>
      <c r="E226" s="2" t="s">
        <v>4</v>
      </c>
      <c r="F226" s="1">
        <v>0</v>
      </c>
      <c r="G226" s="1">
        <v>0</v>
      </c>
      <c r="H226" s="1">
        <f t="shared" si="9"/>
        <v>0</v>
      </c>
      <c r="I226" s="1">
        <f t="shared" si="10"/>
        <v>0</v>
      </c>
      <c r="J226" s="1">
        <f t="shared" si="11"/>
        <v>0</v>
      </c>
    </row>
    <row r="227" spans="3:10" x14ac:dyDescent="0.2">
      <c r="C227" s="12" t="s">
        <v>768</v>
      </c>
      <c r="D227" s="2">
        <v>1</v>
      </c>
      <c r="E227" s="2" t="s">
        <v>4</v>
      </c>
      <c r="F227" s="1">
        <v>0</v>
      </c>
      <c r="G227" s="1">
        <v>0</v>
      </c>
      <c r="H227" s="1">
        <f t="shared" si="9"/>
        <v>0</v>
      </c>
      <c r="I227" s="1">
        <f t="shared" si="10"/>
        <v>0</v>
      </c>
      <c r="J227" s="1">
        <f t="shared" si="11"/>
        <v>0</v>
      </c>
    </row>
    <row r="228" spans="3:10" x14ac:dyDescent="0.2">
      <c r="C228" s="12" t="s">
        <v>769</v>
      </c>
      <c r="D228" s="2">
        <v>1</v>
      </c>
      <c r="E228" s="2" t="s">
        <v>4</v>
      </c>
      <c r="F228" s="1">
        <v>0</v>
      </c>
      <c r="G228" s="1">
        <v>0</v>
      </c>
      <c r="H228" s="1">
        <f t="shared" si="9"/>
        <v>0</v>
      </c>
      <c r="I228" s="1">
        <f t="shared" si="10"/>
        <v>0</v>
      </c>
      <c r="J228" s="1">
        <f t="shared" si="11"/>
        <v>0</v>
      </c>
    </row>
    <row r="229" spans="3:10" x14ac:dyDescent="0.2">
      <c r="C229" s="12" t="s">
        <v>770</v>
      </c>
      <c r="D229" s="2">
        <v>1</v>
      </c>
      <c r="E229" s="2" t="s">
        <v>4</v>
      </c>
      <c r="F229" s="1">
        <v>0</v>
      </c>
      <c r="G229" s="1">
        <v>0</v>
      </c>
      <c r="H229" s="1">
        <f t="shared" si="9"/>
        <v>0</v>
      </c>
      <c r="I229" s="1">
        <f t="shared" si="10"/>
        <v>0</v>
      </c>
      <c r="J229" s="1">
        <f t="shared" si="11"/>
        <v>0</v>
      </c>
    </row>
    <row r="230" spans="3:10" x14ac:dyDescent="0.2">
      <c r="C230" s="12" t="s">
        <v>771</v>
      </c>
      <c r="D230" s="2">
        <v>1</v>
      </c>
      <c r="E230" s="2" t="s">
        <v>4</v>
      </c>
      <c r="F230" s="1">
        <v>0</v>
      </c>
      <c r="G230" s="1">
        <v>0</v>
      </c>
      <c r="H230" s="1">
        <f t="shared" si="9"/>
        <v>0</v>
      </c>
      <c r="I230" s="1">
        <f t="shared" si="10"/>
        <v>0</v>
      </c>
      <c r="J230" s="1">
        <f t="shared" si="11"/>
        <v>0</v>
      </c>
    </row>
    <row r="231" spans="3:10" x14ac:dyDescent="0.2">
      <c r="C231" s="12" t="s">
        <v>772</v>
      </c>
      <c r="D231" s="2">
        <v>1</v>
      </c>
      <c r="E231" s="2" t="s">
        <v>4</v>
      </c>
      <c r="F231" s="1">
        <v>0</v>
      </c>
      <c r="G231" s="1">
        <v>0</v>
      </c>
      <c r="H231" s="1">
        <f t="shared" si="9"/>
        <v>0</v>
      </c>
      <c r="I231" s="1">
        <f t="shared" si="10"/>
        <v>0</v>
      </c>
      <c r="J231" s="1">
        <f t="shared" si="11"/>
        <v>0</v>
      </c>
    </row>
    <row r="232" spans="3:10" x14ac:dyDescent="0.2">
      <c r="C232" s="12" t="s">
        <v>773</v>
      </c>
      <c r="D232" s="2">
        <v>1</v>
      </c>
      <c r="E232" s="2" t="s">
        <v>4</v>
      </c>
      <c r="F232" s="1">
        <v>0</v>
      </c>
      <c r="G232" s="1">
        <v>0</v>
      </c>
      <c r="H232" s="1">
        <f t="shared" si="9"/>
        <v>0</v>
      </c>
      <c r="I232" s="1">
        <f t="shared" si="10"/>
        <v>0</v>
      </c>
      <c r="J232" s="1">
        <f t="shared" si="11"/>
        <v>0</v>
      </c>
    </row>
    <row r="233" spans="3:10" x14ac:dyDescent="0.2">
      <c r="C233" s="12" t="s">
        <v>774</v>
      </c>
      <c r="D233" s="2">
        <v>1</v>
      </c>
      <c r="E233" s="2" t="s">
        <v>4</v>
      </c>
      <c r="F233" s="1">
        <v>0</v>
      </c>
      <c r="G233" s="1">
        <v>0</v>
      </c>
      <c r="H233" s="1">
        <f t="shared" si="9"/>
        <v>0</v>
      </c>
      <c r="I233" s="1">
        <f t="shared" si="10"/>
        <v>0</v>
      </c>
      <c r="J233" s="1">
        <f t="shared" si="11"/>
        <v>0</v>
      </c>
    </row>
    <row r="234" spans="3:10" x14ac:dyDescent="0.2">
      <c r="C234" s="12" t="s">
        <v>775</v>
      </c>
      <c r="D234" s="2">
        <v>1</v>
      </c>
      <c r="E234" s="2" t="s">
        <v>4</v>
      </c>
      <c r="F234" s="1">
        <v>0</v>
      </c>
      <c r="G234" s="1">
        <v>0</v>
      </c>
      <c r="H234" s="1">
        <f t="shared" si="9"/>
        <v>0</v>
      </c>
      <c r="I234" s="1">
        <f t="shared" si="10"/>
        <v>0</v>
      </c>
      <c r="J234" s="1">
        <f t="shared" si="11"/>
        <v>0</v>
      </c>
    </row>
    <row r="235" spans="3:10" x14ac:dyDescent="0.2">
      <c r="C235" s="12" t="s">
        <v>776</v>
      </c>
      <c r="D235" s="2">
        <v>1</v>
      </c>
      <c r="E235" s="2" t="s">
        <v>4</v>
      </c>
      <c r="F235" s="1">
        <v>0</v>
      </c>
      <c r="G235" s="1">
        <v>0</v>
      </c>
      <c r="H235" s="1">
        <f t="shared" si="9"/>
        <v>0</v>
      </c>
      <c r="I235" s="1">
        <f t="shared" si="10"/>
        <v>0</v>
      </c>
      <c r="J235" s="1">
        <f t="shared" si="11"/>
        <v>0</v>
      </c>
    </row>
    <row r="236" spans="3:10" x14ac:dyDescent="0.2">
      <c r="C236" s="12" t="s">
        <v>777</v>
      </c>
      <c r="D236" s="2">
        <v>1</v>
      </c>
      <c r="E236" s="2" t="s">
        <v>4</v>
      </c>
      <c r="F236" s="1">
        <v>0</v>
      </c>
      <c r="G236" s="1">
        <v>0</v>
      </c>
      <c r="H236" s="1">
        <f t="shared" si="9"/>
        <v>0</v>
      </c>
      <c r="I236" s="1">
        <f t="shared" si="10"/>
        <v>0</v>
      </c>
      <c r="J236" s="1">
        <f t="shared" si="11"/>
        <v>0</v>
      </c>
    </row>
    <row r="237" spans="3:10" x14ac:dyDescent="0.2">
      <c r="C237" s="12" t="s">
        <v>778</v>
      </c>
      <c r="D237" s="2">
        <v>1</v>
      </c>
      <c r="E237" s="2" t="s">
        <v>4</v>
      </c>
      <c r="F237" s="1">
        <v>0</v>
      </c>
      <c r="G237" s="1">
        <v>0</v>
      </c>
      <c r="H237" s="1">
        <f t="shared" si="9"/>
        <v>0</v>
      </c>
      <c r="I237" s="1">
        <f t="shared" si="10"/>
        <v>0</v>
      </c>
      <c r="J237" s="1">
        <f t="shared" si="11"/>
        <v>0</v>
      </c>
    </row>
    <row r="238" spans="3:10" x14ac:dyDescent="0.2">
      <c r="C238" s="12" t="s">
        <v>779</v>
      </c>
      <c r="D238" s="2">
        <v>1</v>
      </c>
      <c r="E238" s="2" t="s">
        <v>4</v>
      </c>
      <c r="F238" s="1">
        <v>0</v>
      </c>
      <c r="G238" s="1">
        <v>0</v>
      </c>
      <c r="H238" s="1">
        <f t="shared" si="9"/>
        <v>0</v>
      </c>
      <c r="I238" s="1">
        <f t="shared" si="10"/>
        <v>0</v>
      </c>
      <c r="J238" s="1">
        <f t="shared" si="11"/>
        <v>0</v>
      </c>
    </row>
    <row r="239" spans="3:10" x14ac:dyDescent="0.2">
      <c r="C239" s="12" t="s">
        <v>780</v>
      </c>
      <c r="D239" s="2">
        <v>1</v>
      </c>
      <c r="E239" s="2" t="s">
        <v>4</v>
      </c>
      <c r="F239" s="1">
        <v>0</v>
      </c>
      <c r="G239" s="1">
        <v>0</v>
      </c>
      <c r="H239" s="1">
        <f t="shared" si="9"/>
        <v>0</v>
      </c>
      <c r="I239" s="1">
        <f t="shared" si="10"/>
        <v>0</v>
      </c>
      <c r="J239" s="1">
        <f t="shared" si="11"/>
        <v>0</v>
      </c>
    </row>
    <row r="240" spans="3:10" x14ac:dyDescent="0.2">
      <c r="C240" s="12" t="s">
        <v>781</v>
      </c>
      <c r="D240" s="2">
        <v>1</v>
      </c>
      <c r="E240" s="2" t="s">
        <v>4</v>
      </c>
      <c r="F240" s="1">
        <v>0</v>
      </c>
      <c r="G240" s="1">
        <v>0</v>
      </c>
      <c r="H240" s="1">
        <f t="shared" si="9"/>
        <v>0</v>
      </c>
      <c r="I240" s="1">
        <f t="shared" si="10"/>
        <v>0</v>
      </c>
      <c r="J240" s="1">
        <f t="shared" si="11"/>
        <v>0</v>
      </c>
    </row>
    <row r="241" spans="3:10" x14ac:dyDescent="0.2">
      <c r="C241" s="12" t="s">
        <v>782</v>
      </c>
      <c r="D241" s="2">
        <v>1</v>
      </c>
      <c r="E241" s="2" t="s">
        <v>4</v>
      </c>
      <c r="F241" s="1">
        <v>0</v>
      </c>
      <c r="G241" s="1">
        <v>0</v>
      </c>
      <c r="H241" s="1">
        <f t="shared" si="9"/>
        <v>0</v>
      </c>
      <c r="I241" s="1">
        <f t="shared" si="10"/>
        <v>0</v>
      </c>
      <c r="J241" s="1">
        <f t="shared" si="11"/>
        <v>0</v>
      </c>
    </row>
    <row r="242" spans="3:10" x14ac:dyDescent="0.2">
      <c r="C242" s="12" t="s">
        <v>783</v>
      </c>
      <c r="D242" s="2">
        <v>1</v>
      </c>
      <c r="E242" s="2" t="s">
        <v>4</v>
      </c>
      <c r="F242" s="1">
        <v>0</v>
      </c>
      <c r="G242" s="1">
        <v>0</v>
      </c>
      <c r="H242" s="1">
        <f t="shared" si="9"/>
        <v>0</v>
      </c>
      <c r="I242" s="1">
        <f t="shared" si="10"/>
        <v>0</v>
      </c>
      <c r="J242" s="1">
        <f t="shared" si="11"/>
        <v>0</v>
      </c>
    </row>
    <row r="243" spans="3:10" x14ac:dyDescent="0.2">
      <c r="C243" s="12" t="s">
        <v>784</v>
      </c>
      <c r="D243" s="2">
        <v>1</v>
      </c>
      <c r="E243" s="2" t="s">
        <v>4</v>
      </c>
      <c r="F243" s="1">
        <v>0</v>
      </c>
      <c r="G243" s="1">
        <v>0</v>
      </c>
      <c r="H243" s="1">
        <f t="shared" si="9"/>
        <v>0</v>
      </c>
      <c r="I243" s="1">
        <f t="shared" si="10"/>
        <v>0</v>
      </c>
      <c r="J243" s="1">
        <f t="shared" si="11"/>
        <v>0</v>
      </c>
    </row>
    <row r="244" spans="3:10" x14ac:dyDescent="0.2">
      <c r="C244" s="12" t="s">
        <v>785</v>
      </c>
      <c r="D244" s="2">
        <v>1</v>
      </c>
      <c r="E244" s="2" t="s">
        <v>4</v>
      </c>
      <c r="F244" s="1">
        <v>0</v>
      </c>
      <c r="G244" s="1">
        <v>0</v>
      </c>
      <c r="H244" s="1">
        <f t="shared" si="9"/>
        <v>0</v>
      </c>
      <c r="I244" s="1">
        <f t="shared" si="10"/>
        <v>0</v>
      </c>
      <c r="J244" s="1">
        <f t="shared" si="11"/>
        <v>0</v>
      </c>
    </row>
    <row r="245" spans="3:10" x14ac:dyDescent="0.2">
      <c r="C245" s="12" t="s">
        <v>786</v>
      </c>
      <c r="D245" s="2">
        <v>1</v>
      </c>
      <c r="E245" s="2" t="s">
        <v>4</v>
      </c>
      <c r="F245" s="1">
        <v>0</v>
      </c>
      <c r="G245" s="1">
        <v>0</v>
      </c>
      <c r="H245" s="1">
        <f t="shared" si="9"/>
        <v>0</v>
      </c>
      <c r="I245" s="1">
        <f t="shared" si="10"/>
        <v>0</v>
      </c>
      <c r="J245" s="1">
        <f t="shared" si="11"/>
        <v>0</v>
      </c>
    </row>
    <row r="246" spans="3:10" x14ac:dyDescent="0.2">
      <c r="C246" s="12" t="s">
        <v>787</v>
      </c>
      <c r="D246" s="2">
        <v>1</v>
      </c>
      <c r="E246" s="2" t="s">
        <v>4</v>
      </c>
      <c r="F246" s="1">
        <v>0</v>
      </c>
      <c r="G246" s="1">
        <v>0</v>
      </c>
      <c r="H246" s="1">
        <f t="shared" si="9"/>
        <v>0</v>
      </c>
      <c r="I246" s="1">
        <f t="shared" si="10"/>
        <v>0</v>
      </c>
      <c r="J246" s="1">
        <f t="shared" si="11"/>
        <v>0</v>
      </c>
    </row>
    <row r="247" spans="3:10" x14ac:dyDescent="0.2">
      <c r="C247" s="12" t="s">
        <v>788</v>
      </c>
      <c r="D247" s="2">
        <v>1</v>
      </c>
      <c r="E247" s="2" t="s">
        <v>4</v>
      </c>
      <c r="F247" s="1">
        <v>0</v>
      </c>
      <c r="G247" s="1">
        <v>0</v>
      </c>
      <c r="H247" s="1">
        <f t="shared" si="9"/>
        <v>0</v>
      </c>
      <c r="I247" s="1">
        <f t="shared" si="10"/>
        <v>0</v>
      </c>
      <c r="J247" s="1">
        <f t="shared" si="11"/>
        <v>0</v>
      </c>
    </row>
    <row r="248" spans="3:10" x14ac:dyDescent="0.2">
      <c r="C248" s="12" t="s">
        <v>789</v>
      </c>
      <c r="D248" s="2">
        <v>1</v>
      </c>
      <c r="E248" s="2" t="s">
        <v>4</v>
      </c>
      <c r="F248" s="1">
        <v>0</v>
      </c>
      <c r="G248" s="1">
        <v>0</v>
      </c>
      <c r="H248" s="1">
        <f t="shared" si="9"/>
        <v>0</v>
      </c>
      <c r="I248" s="1">
        <f t="shared" si="10"/>
        <v>0</v>
      </c>
      <c r="J248" s="1">
        <f t="shared" si="11"/>
        <v>0</v>
      </c>
    </row>
    <row r="249" spans="3:10" x14ac:dyDescent="0.2">
      <c r="C249" s="12" t="s">
        <v>790</v>
      </c>
      <c r="D249" s="2">
        <v>1</v>
      </c>
      <c r="E249" s="2" t="s">
        <v>4</v>
      </c>
      <c r="F249" s="1">
        <v>0</v>
      </c>
      <c r="G249" s="1">
        <v>0</v>
      </c>
      <c r="H249" s="1">
        <f t="shared" si="9"/>
        <v>0</v>
      </c>
      <c r="I249" s="1">
        <f t="shared" si="10"/>
        <v>0</v>
      </c>
      <c r="J249" s="1">
        <f t="shared" si="11"/>
        <v>0</v>
      </c>
    </row>
    <row r="250" spans="3:10" x14ac:dyDescent="0.2">
      <c r="C250" s="12" t="s">
        <v>791</v>
      </c>
      <c r="D250" s="2">
        <v>1</v>
      </c>
      <c r="E250" s="2" t="s">
        <v>4</v>
      </c>
      <c r="F250" s="1">
        <v>0</v>
      </c>
      <c r="G250" s="1">
        <v>0</v>
      </c>
      <c r="H250" s="1">
        <f t="shared" si="9"/>
        <v>0</v>
      </c>
      <c r="I250" s="1">
        <f t="shared" si="10"/>
        <v>0</v>
      </c>
      <c r="J250" s="1">
        <f t="shared" si="11"/>
        <v>0</v>
      </c>
    </row>
    <row r="251" spans="3:10" x14ac:dyDescent="0.2">
      <c r="C251" s="12" t="s">
        <v>792</v>
      </c>
      <c r="D251" s="2">
        <v>1</v>
      </c>
      <c r="E251" s="2" t="s">
        <v>4</v>
      </c>
      <c r="F251" s="1">
        <v>0</v>
      </c>
      <c r="G251" s="1">
        <v>0</v>
      </c>
      <c r="H251" s="1">
        <f t="shared" si="9"/>
        <v>0</v>
      </c>
      <c r="I251" s="1">
        <f t="shared" si="10"/>
        <v>0</v>
      </c>
      <c r="J251" s="1">
        <f t="shared" si="11"/>
        <v>0</v>
      </c>
    </row>
    <row r="252" spans="3:10" x14ac:dyDescent="0.2">
      <c r="C252" s="12" t="s">
        <v>793</v>
      </c>
      <c r="D252" s="2">
        <v>45</v>
      </c>
      <c r="E252" s="2" t="s">
        <v>4</v>
      </c>
      <c r="F252" s="1">
        <v>0</v>
      </c>
      <c r="G252" s="1">
        <v>0</v>
      </c>
      <c r="H252" s="1">
        <f t="shared" si="9"/>
        <v>0</v>
      </c>
      <c r="I252" s="1">
        <f t="shared" si="10"/>
        <v>0</v>
      </c>
      <c r="J252" s="1">
        <f t="shared" si="11"/>
        <v>0</v>
      </c>
    </row>
    <row r="253" spans="3:10" x14ac:dyDescent="0.2">
      <c r="C253" s="12" t="s">
        <v>794</v>
      </c>
      <c r="D253" s="2">
        <v>1</v>
      </c>
      <c r="E253" s="2" t="s">
        <v>4</v>
      </c>
      <c r="F253" s="1">
        <v>0</v>
      </c>
      <c r="G253" s="1">
        <v>0</v>
      </c>
      <c r="H253" s="1">
        <f t="shared" si="9"/>
        <v>0</v>
      </c>
      <c r="I253" s="1">
        <f t="shared" si="10"/>
        <v>0</v>
      </c>
      <c r="J253" s="1">
        <f t="shared" si="11"/>
        <v>0</v>
      </c>
    </row>
    <row r="254" spans="3:10" x14ac:dyDescent="0.2">
      <c r="C254" s="12" t="s">
        <v>795</v>
      </c>
      <c r="D254" s="2">
        <v>3</v>
      </c>
      <c r="E254" s="2" t="s">
        <v>4</v>
      </c>
      <c r="F254" s="1">
        <v>0</v>
      </c>
      <c r="G254" s="1">
        <v>0</v>
      </c>
      <c r="H254" s="1">
        <f t="shared" si="9"/>
        <v>0</v>
      </c>
      <c r="I254" s="1">
        <f t="shared" si="10"/>
        <v>0</v>
      </c>
      <c r="J254" s="1">
        <f t="shared" si="11"/>
        <v>0</v>
      </c>
    </row>
    <row r="255" spans="3:10" x14ac:dyDescent="0.2">
      <c r="C255" s="12" t="s">
        <v>796</v>
      </c>
      <c r="D255" s="2">
        <v>3</v>
      </c>
      <c r="E255" s="2" t="s">
        <v>4</v>
      </c>
      <c r="F255" s="1">
        <v>0</v>
      </c>
      <c r="G255" s="1">
        <v>0</v>
      </c>
      <c r="H255" s="1">
        <f t="shared" si="9"/>
        <v>0</v>
      </c>
      <c r="I255" s="1">
        <f t="shared" si="10"/>
        <v>0</v>
      </c>
      <c r="J255" s="1">
        <f t="shared" si="11"/>
        <v>0</v>
      </c>
    </row>
    <row r="256" spans="3:10" x14ac:dyDescent="0.2">
      <c r="C256" s="12" t="s">
        <v>797</v>
      </c>
      <c r="D256" s="2">
        <v>1</v>
      </c>
      <c r="E256" s="2" t="s">
        <v>4</v>
      </c>
      <c r="F256" s="1">
        <v>0</v>
      </c>
      <c r="G256" s="1">
        <v>0</v>
      </c>
      <c r="H256" s="1">
        <f t="shared" si="9"/>
        <v>0</v>
      </c>
      <c r="I256" s="1">
        <f t="shared" si="10"/>
        <v>0</v>
      </c>
      <c r="J256" s="1">
        <f t="shared" si="11"/>
        <v>0</v>
      </c>
    </row>
    <row r="257" spans="3:10" x14ac:dyDescent="0.2">
      <c r="C257" s="12" t="s">
        <v>798</v>
      </c>
      <c r="D257" s="2">
        <v>1</v>
      </c>
      <c r="E257" s="2" t="s">
        <v>4</v>
      </c>
      <c r="F257" s="1">
        <v>0</v>
      </c>
      <c r="G257" s="1">
        <v>0</v>
      </c>
      <c r="H257" s="1">
        <f t="shared" si="9"/>
        <v>0</v>
      </c>
      <c r="I257" s="1">
        <f t="shared" si="10"/>
        <v>0</v>
      </c>
      <c r="J257" s="1">
        <f t="shared" si="11"/>
        <v>0</v>
      </c>
    </row>
    <row r="258" spans="3:10" x14ac:dyDescent="0.2">
      <c r="C258" s="12" t="s">
        <v>799</v>
      </c>
      <c r="D258" s="2">
        <v>1</v>
      </c>
      <c r="E258" s="2" t="s">
        <v>4</v>
      </c>
      <c r="F258" s="1">
        <v>0</v>
      </c>
      <c r="G258" s="1">
        <v>0</v>
      </c>
      <c r="H258" s="1">
        <f t="shared" si="9"/>
        <v>0</v>
      </c>
      <c r="I258" s="1">
        <f t="shared" si="10"/>
        <v>0</v>
      </c>
      <c r="J258" s="1">
        <f t="shared" si="11"/>
        <v>0</v>
      </c>
    </row>
    <row r="259" spans="3:10" x14ac:dyDescent="0.2">
      <c r="C259" s="12" t="s">
        <v>800</v>
      </c>
      <c r="D259" s="2">
        <v>1</v>
      </c>
      <c r="E259" s="2" t="s">
        <v>4</v>
      </c>
      <c r="F259" s="1">
        <v>0</v>
      </c>
      <c r="G259" s="1">
        <v>0</v>
      </c>
      <c r="H259" s="1">
        <f t="shared" si="9"/>
        <v>0</v>
      </c>
      <c r="I259" s="1">
        <f t="shared" si="10"/>
        <v>0</v>
      </c>
      <c r="J259" s="1">
        <f t="shared" si="11"/>
        <v>0</v>
      </c>
    </row>
    <row r="260" spans="3:10" x14ac:dyDescent="0.2">
      <c r="C260" s="12" t="s">
        <v>801</v>
      </c>
      <c r="D260" s="2">
        <v>2</v>
      </c>
      <c r="E260" s="2" t="s">
        <v>4</v>
      </c>
      <c r="F260" s="1">
        <v>0</v>
      </c>
      <c r="G260" s="1">
        <v>0</v>
      </c>
      <c r="H260" s="1">
        <f t="shared" si="9"/>
        <v>0</v>
      </c>
      <c r="I260" s="1">
        <f t="shared" si="10"/>
        <v>0</v>
      </c>
      <c r="J260" s="1">
        <f t="shared" si="11"/>
        <v>0</v>
      </c>
    </row>
    <row r="261" spans="3:10" x14ac:dyDescent="0.2">
      <c r="C261" s="12" t="s">
        <v>802</v>
      </c>
      <c r="D261" s="2">
        <v>1</v>
      </c>
      <c r="E261" s="2" t="s">
        <v>4</v>
      </c>
      <c r="F261" s="1">
        <v>0</v>
      </c>
      <c r="G261" s="1">
        <v>0</v>
      </c>
      <c r="H261" s="1">
        <f t="shared" si="9"/>
        <v>0</v>
      </c>
      <c r="I261" s="1">
        <f t="shared" si="10"/>
        <v>0</v>
      </c>
      <c r="J261" s="1">
        <f t="shared" si="11"/>
        <v>0</v>
      </c>
    </row>
    <row r="262" spans="3:10" x14ac:dyDescent="0.2">
      <c r="C262" s="12" t="s">
        <v>803</v>
      </c>
      <c r="D262" s="2">
        <v>1</v>
      </c>
      <c r="E262" s="2" t="s">
        <v>4</v>
      </c>
      <c r="F262" s="1">
        <v>0</v>
      </c>
      <c r="G262" s="1">
        <v>0</v>
      </c>
      <c r="H262" s="1">
        <f t="shared" si="9"/>
        <v>0</v>
      </c>
      <c r="I262" s="1">
        <f t="shared" si="10"/>
        <v>0</v>
      </c>
      <c r="J262" s="1">
        <f t="shared" si="11"/>
        <v>0</v>
      </c>
    </row>
    <row r="263" spans="3:10" x14ac:dyDescent="0.2">
      <c r="C263" s="12" t="s">
        <v>804</v>
      </c>
      <c r="D263" s="2">
        <v>1</v>
      </c>
      <c r="E263" s="2" t="s">
        <v>4</v>
      </c>
      <c r="F263" s="1">
        <v>0</v>
      </c>
      <c r="G263" s="1">
        <v>0</v>
      </c>
      <c r="H263" s="1">
        <f t="shared" si="9"/>
        <v>0</v>
      </c>
      <c r="I263" s="1">
        <f t="shared" si="10"/>
        <v>0</v>
      </c>
      <c r="J263" s="1">
        <f t="shared" si="11"/>
        <v>0</v>
      </c>
    </row>
    <row r="264" spans="3:10" x14ac:dyDescent="0.2">
      <c r="C264" s="12" t="s">
        <v>805</v>
      </c>
      <c r="D264" s="2">
        <v>1</v>
      </c>
      <c r="E264" s="2" t="s">
        <v>4</v>
      </c>
      <c r="F264" s="1">
        <v>0</v>
      </c>
      <c r="G264" s="1">
        <v>0</v>
      </c>
      <c r="H264" s="1">
        <f t="shared" si="9"/>
        <v>0</v>
      </c>
      <c r="I264" s="1">
        <f t="shared" si="10"/>
        <v>0</v>
      </c>
      <c r="J264" s="1">
        <f t="shared" si="11"/>
        <v>0</v>
      </c>
    </row>
    <row r="265" spans="3:10" x14ac:dyDescent="0.2">
      <c r="C265" s="12" t="s">
        <v>806</v>
      </c>
      <c r="D265" s="2">
        <v>1</v>
      </c>
      <c r="E265" s="2" t="s">
        <v>4</v>
      </c>
      <c r="F265" s="1">
        <v>0</v>
      </c>
      <c r="G265" s="1">
        <v>0</v>
      </c>
      <c r="H265" s="1">
        <f t="shared" si="9"/>
        <v>0</v>
      </c>
      <c r="I265" s="1">
        <f t="shared" si="10"/>
        <v>0</v>
      </c>
      <c r="J265" s="1">
        <f t="shared" si="11"/>
        <v>0</v>
      </c>
    </row>
    <row r="266" spans="3:10" x14ac:dyDescent="0.2">
      <c r="C266" s="12" t="s">
        <v>807</v>
      </c>
      <c r="D266" s="2">
        <v>1</v>
      </c>
      <c r="E266" s="2" t="s">
        <v>4</v>
      </c>
      <c r="F266" s="1">
        <v>0</v>
      </c>
      <c r="G266" s="1">
        <v>0</v>
      </c>
      <c r="H266" s="1">
        <f t="shared" si="9"/>
        <v>0</v>
      </c>
      <c r="I266" s="1">
        <f t="shared" si="10"/>
        <v>0</v>
      </c>
      <c r="J266" s="1">
        <f t="shared" si="11"/>
        <v>0</v>
      </c>
    </row>
    <row r="267" spans="3:10" x14ac:dyDescent="0.2">
      <c r="C267" s="12" t="s">
        <v>808</v>
      </c>
      <c r="D267" s="2">
        <v>2</v>
      </c>
      <c r="E267" s="2" t="s">
        <v>4</v>
      </c>
      <c r="F267" s="1">
        <v>0</v>
      </c>
      <c r="G267" s="1">
        <v>0</v>
      </c>
      <c r="H267" s="1">
        <f t="shared" si="9"/>
        <v>0</v>
      </c>
      <c r="I267" s="1">
        <f t="shared" si="10"/>
        <v>0</v>
      </c>
      <c r="J267" s="1">
        <f t="shared" si="11"/>
        <v>0</v>
      </c>
    </row>
    <row r="268" spans="3:10" x14ac:dyDescent="0.2">
      <c r="C268" s="12" t="s">
        <v>809</v>
      </c>
      <c r="D268" s="2">
        <v>1</v>
      </c>
      <c r="E268" s="2" t="s">
        <v>4</v>
      </c>
      <c r="F268" s="1">
        <v>0</v>
      </c>
      <c r="G268" s="1">
        <v>0</v>
      </c>
      <c r="H268" s="1">
        <f t="shared" si="9"/>
        <v>0</v>
      </c>
      <c r="I268" s="1">
        <f t="shared" si="10"/>
        <v>0</v>
      </c>
      <c r="J268" s="1">
        <f t="shared" si="11"/>
        <v>0</v>
      </c>
    </row>
    <row r="269" spans="3:10" x14ac:dyDescent="0.2">
      <c r="C269" s="12" t="s">
        <v>810</v>
      </c>
      <c r="D269" s="2">
        <v>1</v>
      </c>
      <c r="E269" s="2" t="s">
        <v>4</v>
      </c>
      <c r="F269" s="1">
        <v>0</v>
      </c>
      <c r="G269" s="1">
        <v>0</v>
      </c>
      <c r="H269" s="1">
        <f t="shared" si="9"/>
        <v>0</v>
      </c>
      <c r="I269" s="1">
        <f t="shared" si="10"/>
        <v>0</v>
      </c>
      <c r="J269" s="1">
        <f t="shared" si="11"/>
        <v>0</v>
      </c>
    </row>
    <row r="270" spans="3:10" x14ac:dyDescent="0.2">
      <c r="C270" s="12" t="s">
        <v>811</v>
      </c>
      <c r="D270" s="2">
        <v>1</v>
      </c>
      <c r="E270" s="2" t="s">
        <v>4</v>
      </c>
      <c r="F270" s="1">
        <v>0</v>
      </c>
      <c r="G270" s="1">
        <v>0</v>
      </c>
      <c r="H270" s="1">
        <f t="shared" si="9"/>
        <v>0</v>
      </c>
      <c r="I270" s="1">
        <f t="shared" si="10"/>
        <v>0</v>
      </c>
      <c r="J270" s="1">
        <f t="shared" si="11"/>
        <v>0</v>
      </c>
    </row>
    <row r="271" spans="3:10" x14ac:dyDescent="0.2">
      <c r="C271" s="12" t="s">
        <v>812</v>
      </c>
      <c r="D271" s="2">
        <v>1</v>
      </c>
      <c r="E271" s="2" t="s">
        <v>4</v>
      </c>
      <c r="F271" s="1">
        <v>0</v>
      </c>
      <c r="G271" s="1">
        <v>0</v>
      </c>
      <c r="H271" s="1">
        <f t="shared" si="9"/>
        <v>0</v>
      </c>
      <c r="I271" s="1">
        <f t="shared" si="10"/>
        <v>0</v>
      </c>
      <c r="J271" s="1">
        <f t="shared" si="11"/>
        <v>0</v>
      </c>
    </row>
    <row r="272" spans="3:10" x14ac:dyDescent="0.2">
      <c r="C272" s="12" t="s">
        <v>813</v>
      </c>
      <c r="D272" s="2">
        <v>6</v>
      </c>
      <c r="E272" s="2" t="s">
        <v>4</v>
      </c>
      <c r="F272" s="1">
        <v>0</v>
      </c>
      <c r="G272" s="1">
        <v>0</v>
      </c>
      <c r="H272" s="1">
        <f t="shared" si="9"/>
        <v>0</v>
      </c>
      <c r="I272" s="1">
        <f t="shared" si="10"/>
        <v>0</v>
      </c>
      <c r="J272" s="1">
        <f t="shared" si="11"/>
        <v>0</v>
      </c>
    </row>
    <row r="273" spans="3:10" x14ac:dyDescent="0.2">
      <c r="C273" s="12" t="s">
        <v>814</v>
      </c>
      <c r="D273" s="2">
        <v>5</v>
      </c>
      <c r="E273" s="2" t="s">
        <v>4</v>
      </c>
      <c r="F273" s="1">
        <v>0</v>
      </c>
      <c r="G273" s="1">
        <v>0</v>
      </c>
      <c r="H273" s="1">
        <f t="shared" si="9"/>
        <v>0</v>
      </c>
      <c r="I273" s="1">
        <f t="shared" si="10"/>
        <v>0</v>
      </c>
      <c r="J273" s="1">
        <f t="shared" si="11"/>
        <v>0</v>
      </c>
    </row>
    <row r="274" spans="3:10" x14ac:dyDescent="0.2">
      <c r="C274" s="12" t="s">
        <v>815</v>
      </c>
      <c r="D274" s="2">
        <v>1</v>
      </c>
      <c r="E274" s="2" t="s">
        <v>4</v>
      </c>
      <c r="F274" s="1">
        <v>0</v>
      </c>
      <c r="G274" s="1">
        <v>0</v>
      </c>
      <c r="H274" s="1">
        <f t="shared" si="9"/>
        <v>0</v>
      </c>
      <c r="I274" s="1">
        <f t="shared" si="10"/>
        <v>0</v>
      </c>
      <c r="J274" s="1">
        <f t="shared" si="11"/>
        <v>0</v>
      </c>
    </row>
    <row r="275" spans="3:10" x14ac:dyDescent="0.2">
      <c r="C275" s="12" t="s">
        <v>816</v>
      </c>
      <c r="D275" s="2">
        <v>1</v>
      </c>
      <c r="E275" s="2" t="s">
        <v>4</v>
      </c>
      <c r="F275" s="1">
        <v>0</v>
      </c>
      <c r="G275" s="1">
        <v>0</v>
      </c>
      <c r="H275" s="1">
        <f t="shared" si="9"/>
        <v>0</v>
      </c>
      <c r="I275" s="1">
        <f t="shared" si="10"/>
        <v>0</v>
      </c>
      <c r="J275" s="1">
        <f t="shared" si="11"/>
        <v>0</v>
      </c>
    </row>
    <row r="276" spans="3:10" x14ac:dyDescent="0.2">
      <c r="C276" s="12" t="s">
        <v>817</v>
      </c>
      <c r="D276" s="2">
        <v>3</v>
      </c>
      <c r="E276" s="2" t="s">
        <v>4</v>
      </c>
      <c r="F276" s="1">
        <v>0</v>
      </c>
      <c r="G276" s="1">
        <v>0</v>
      </c>
      <c r="H276" s="1">
        <f t="shared" si="9"/>
        <v>0</v>
      </c>
      <c r="I276" s="1">
        <f t="shared" si="10"/>
        <v>0</v>
      </c>
      <c r="J276" s="1">
        <f t="shared" si="11"/>
        <v>0</v>
      </c>
    </row>
    <row r="277" spans="3:10" x14ac:dyDescent="0.2">
      <c r="C277" s="12" t="s">
        <v>818</v>
      </c>
      <c r="D277" s="2">
        <v>1</v>
      </c>
      <c r="E277" s="2" t="s">
        <v>4</v>
      </c>
      <c r="F277" s="1">
        <v>0</v>
      </c>
      <c r="G277" s="1">
        <v>0</v>
      </c>
      <c r="H277" s="1">
        <f t="shared" si="9"/>
        <v>0</v>
      </c>
      <c r="I277" s="1">
        <f t="shared" si="10"/>
        <v>0</v>
      </c>
      <c r="J277" s="1">
        <f t="shared" si="11"/>
        <v>0</v>
      </c>
    </row>
    <row r="278" spans="3:10" x14ac:dyDescent="0.2">
      <c r="C278" s="12" t="s">
        <v>819</v>
      </c>
      <c r="D278" s="2">
        <v>2</v>
      </c>
      <c r="E278" s="2" t="s">
        <v>4</v>
      </c>
      <c r="F278" s="1">
        <v>0</v>
      </c>
      <c r="G278" s="1">
        <v>0</v>
      </c>
      <c r="H278" s="1">
        <f t="shared" si="9"/>
        <v>0</v>
      </c>
      <c r="I278" s="1">
        <f t="shared" si="10"/>
        <v>0</v>
      </c>
      <c r="J278" s="1">
        <f t="shared" si="11"/>
        <v>0</v>
      </c>
    </row>
    <row r="279" spans="3:10" x14ac:dyDescent="0.2">
      <c r="C279" s="12" t="s">
        <v>820</v>
      </c>
      <c r="D279" s="2">
        <v>1</v>
      </c>
      <c r="E279" s="2" t="s">
        <v>4</v>
      </c>
      <c r="F279" s="1">
        <v>0</v>
      </c>
      <c r="G279" s="1">
        <v>0</v>
      </c>
      <c r="H279" s="1">
        <f t="shared" si="9"/>
        <v>0</v>
      </c>
      <c r="I279" s="1">
        <f t="shared" si="10"/>
        <v>0</v>
      </c>
      <c r="J279" s="1">
        <f t="shared" si="11"/>
        <v>0</v>
      </c>
    </row>
    <row r="280" spans="3:10" x14ac:dyDescent="0.2">
      <c r="C280" s="12" t="s">
        <v>821</v>
      </c>
      <c r="D280" s="2">
        <v>1</v>
      </c>
      <c r="E280" s="2" t="s">
        <v>4</v>
      </c>
      <c r="F280" s="1">
        <v>0</v>
      </c>
      <c r="G280" s="1">
        <v>0</v>
      </c>
      <c r="H280" s="1">
        <f t="shared" si="9"/>
        <v>0</v>
      </c>
      <c r="I280" s="1">
        <f t="shared" si="10"/>
        <v>0</v>
      </c>
      <c r="J280" s="1">
        <f t="shared" si="11"/>
        <v>0</v>
      </c>
    </row>
    <row r="281" spans="3:10" x14ac:dyDescent="0.2">
      <c r="C281" s="12" t="s">
        <v>822</v>
      </c>
      <c r="D281" s="2">
        <v>3</v>
      </c>
      <c r="E281" s="2" t="s">
        <v>4</v>
      </c>
      <c r="F281" s="1">
        <v>0</v>
      </c>
      <c r="G281" s="1">
        <v>0</v>
      </c>
      <c r="H281" s="1">
        <f t="shared" si="9"/>
        <v>0</v>
      </c>
      <c r="I281" s="1">
        <f t="shared" si="10"/>
        <v>0</v>
      </c>
      <c r="J281" s="1">
        <f t="shared" si="11"/>
        <v>0</v>
      </c>
    </row>
    <row r="282" spans="3:10" x14ac:dyDescent="0.2">
      <c r="C282" s="12" t="s">
        <v>823</v>
      </c>
      <c r="D282" s="2">
        <v>2</v>
      </c>
      <c r="E282" s="2" t="s">
        <v>4</v>
      </c>
      <c r="F282" s="1">
        <v>0</v>
      </c>
      <c r="G282" s="1">
        <v>0</v>
      </c>
      <c r="H282" s="1">
        <f t="shared" si="9"/>
        <v>0</v>
      </c>
      <c r="I282" s="1">
        <f t="shared" si="10"/>
        <v>0</v>
      </c>
      <c r="J282" s="1">
        <f t="shared" si="11"/>
        <v>0</v>
      </c>
    </row>
    <row r="283" spans="3:10" x14ac:dyDescent="0.2">
      <c r="C283" s="12" t="s">
        <v>824</v>
      </c>
      <c r="D283" s="2">
        <v>1</v>
      </c>
      <c r="E283" s="2" t="s">
        <v>4</v>
      </c>
      <c r="F283" s="1">
        <v>0</v>
      </c>
      <c r="G283" s="1">
        <v>0</v>
      </c>
      <c r="H283" s="1">
        <f t="shared" si="9"/>
        <v>0</v>
      </c>
      <c r="I283" s="1">
        <f t="shared" si="10"/>
        <v>0</v>
      </c>
      <c r="J283" s="1">
        <f t="shared" si="11"/>
        <v>0</v>
      </c>
    </row>
    <row r="284" spans="3:10" x14ac:dyDescent="0.2">
      <c r="C284" s="12" t="s">
        <v>825</v>
      </c>
      <c r="D284" s="2">
        <v>1</v>
      </c>
      <c r="E284" s="2" t="s">
        <v>4</v>
      </c>
      <c r="F284" s="1">
        <v>0</v>
      </c>
      <c r="G284" s="1">
        <v>0</v>
      </c>
      <c r="H284" s="1">
        <f t="shared" si="9"/>
        <v>0</v>
      </c>
      <c r="I284" s="1">
        <f t="shared" si="10"/>
        <v>0</v>
      </c>
      <c r="J284" s="1">
        <f t="shared" si="11"/>
        <v>0</v>
      </c>
    </row>
    <row r="285" spans="3:10" x14ac:dyDescent="0.2">
      <c r="C285" s="12" t="s">
        <v>826</v>
      </c>
      <c r="D285" s="2">
        <v>1</v>
      </c>
      <c r="E285" s="2" t="s">
        <v>4</v>
      </c>
      <c r="F285" s="1">
        <v>0</v>
      </c>
      <c r="G285" s="1">
        <v>0</v>
      </c>
      <c r="H285" s="1">
        <f t="shared" ref="H285:H337" si="12">ROUND(D285*F285,)</f>
        <v>0</v>
      </c>
      <c r="I285" s="1">
        <f t="shared" ref="I285:I337" si="13">ROUND(D285*G285,)</f>
        <v>0</v>
      </c>
      <c r="J285" s="1">
        <f t="shared" ref="J285:J337" si="14">H285+I285</f>
        <v>0</v>
      </c>
    </row>
    <row r="286" spans="3:10" x14ac:dyDescent="0.2">
      <c r="C286" s="12" t="s">
        <v>827</v>
      </c>
      <c r="D286" s="2">
        <v>1</v>
      </c>
      <c r="E286" s="2" t="s">
        <v>4</v>
      </c>
      <c r="F286" s="1">
        <v>0</v>
      </c>
      <c r="G286" s="1">
        <v>0</v>
      </c>
      <c r="H286" s="1">
        <f t="shared" si="12"/>
        <v>0</v>
      </c>
      <c r="I286" s="1">
        <f t="shared" si="13"/>
        <v>0</v>
      </c>
      <c r="J286" s="1">
        <f t="shared" si="14"/>
        <v>0</v>
      </c>
    </row>
    <row r="287" spans="3:10" x14ac:dyDescent="0.2">
      <c r="C287" s="12" t="s">
        <v>828</v>
      </c>
      <c r="D287" s="2">
        <v>1</v>
      </c>
      <c r="E287" s="2" t="s">
        <v>4</v>
      </c>
      <c r="F287" s="1">
        <v>0</v>
      </c>
      <c r="G287" s="1">
        <v>0</v>
      </c>
      <c r="H287" s="1">
        <f t="shared" si="12"/>
        <v>0</v>
      </c>
      <c r="I287" s="1">
        <f t="shared" si="13"/>
        <v>0</v>
      </c>
      <c r="J287" s="1">
        <f t="shared" si="14"/>
        <v>0</v>
      </c>
    </row>
    <row r="288" spans="3:10" x14ac:dyDescent="0.2">
      <c r="C288" s="12" t="s">
        <v>829</v>
      </c>
      <c r="D288" s="2">
        <v>1</v>
      </c>
      <c r="E288" s="2" t="s">
        <v>4</v>
      </c>
      <c r="F288" s="1">
        <v>0</v>
      </c>
      <c r="G288" s="1">
        <v>0</v>
      </c>
      <c r="H288" s="1">
        <f t="shared" si="12"/>
        <v>0</v>
      </c>
      <c r="I288" s="1">
        <f t="shared" si="13"/>
        <v>0</v>
      </c>
      <c r="J288" s="1">
        <f t="shared" si="14"/>
        <v>0</v>
      </c>
    </row>
    <row r="289" spans="3:10" x14ac:dyDescent="0.2">
      <c r="C289" s="12" t="s">
        <v>830</v>
      </c>
      <c r="D289" s="2">
        <v>1</v>
      </c>
      <c r="E289" s="2" t="s">
        <v>4</v>
      </c>
      <c r="F289" s="1">
        <v>0</v>
      </c>
      <c r="G289" s="1">
        <v>0</v>
      </c>
      <c r="H289" s="1">
        <f t="shared" si="12"/>
        <v>0</v>
      </c>
      <c r="I289" s="1">
        <f t="shared" si="13"/>
        <v>0</v>
      </c>
      <c r="J289" s="1">
        <f t="shared" si="14"/>
        <v>0</v>
      </c>
    </row>
    <row r="290" spans="3:10" x14ac:dyDescent="0.2">
      <c r="C290" s="12" t="s">
        <v>831</v>
      </c>
      <c r="D290" s="2">
        <v>1</v>
      </c>
      <c r="E290" s="2" t="s">
        <v>4</v>
      </c>
      <c r="F290" s="1">
        <v>0</v>
      </c>
      <c r="G290" s="1">
        <v>0</v>
      </c>
      <c r="H290" s="1">
        <f t="shared" si="12"/>
        <v>0</v>
      </c>
      <c r="I290" s="1">
        <f t="shared" si="13"/>
        <v>0</v>
      </c>
      <c r="J290" s="1">
        <f t="shared" si="14"/>
        <v>0</v>
      </c>
    </row>
    <row r="291" spans="3:10" x14ac:dyDescent="0.2">
      <c r="C291" s="12" t="s">
        <v>832</v>
      </c>
      <c r="D291" s="2">
        <v>28</v>
      </c>
      <c r="E291" s="2" t="s">
        <v>4</v>
      </c>
      <c r="F291" s="1">
        <v>0</v>
      </c>
      <c r="G291" s="1">
        <v>0</v>
      </c>
      <c r="H291" s="1">
        <f t="shared" si="12"/>
        <v>0</v>
      </c>
      <c r="I291" s="1">
        <f t="shared" si="13"/>
        <v>0</v>
      </c>
      <c r="J291" s="1">
        <f t="shared" si="14"/>
        <v>0</v>
      </c>
    </row>
    <row r="292" spans="3:10" x14ac:dyDescent="0.2">
      <c r="C292" s="12" t="s">
        <v>833</v>
      </c>
      <c r="D292" s="2">
        <v>1</v>
      </c>
      <c r="E292" s="2" t="s">
        <v>4</v>
      </c>
      <c r="F292" s="1">
        <v>0</v>
      </c>
      <c r="G292" s="1">
        <v>0</v>
      </c>
      <c r="H292" s="1">
        <f t="shared" si="12"/>
        <v>0</v>
      </c>
      <c r="I292" s="1">
        <f t="shared" si="13"/>
        <v>0</v>
      </c>
      <c r="J292" s="1">
        <f t="shared" si="14"/>
        <v>0</v>
      </c>
    </row>
    <row r="293" spans="3:10" x14ac:dyDescent="0.2">
      <c r="C293" s="12" t="s">
        <v>834</v>
      </c>
      <c r="D293" s="2">
        <v>1</v>
      </c>
      <c r="E293" s="2" t="s">
        <v>4</v>
      </c>
      <c r="F293" s="1">
        <v>0</v>
      </c>
      <c r="G293" s="1">
        <v>0</v>
      </c>
      <c r="H293" s="1">
        <f t="shared" si="12"/>
        <v>0</v>
      </c>
      <c r="I293" s="1">
        <f t="shared" si="13"/>
        <v>0</v>
      </c>
      <c r="J293" s="1">
        <f t="shared" si="14"/>
        <v>0</v>
      </c>
    </row>
    <row r="294" spans="3:10" x14ac:dyDescent="0.2">
      <c r="C294" s="12" t="s">
        <v>835</v>
      </c>
      <c r="D294" s="2">
        <v>1</v>
      </c>
      <c r="E294" s="2" t="s">
        <v>4</v>
      </c>
      <c r="F294" s="1">
        <v>0</v>
      </c>
      <c r="G294" s="1">
        <v>0</v>
      </c>
      <c r="H294" s="1">
        <f t="shared" si="12"/>
        <v>0</v>
      </c>
      <c r="I294" s="1">
        <f t="shared" si="13"/>
        <v>0</v>
      </c>
      <c r="J294" s="1">
        <f t="shared" si="14"/>
        <v>0</v>
      </c>
    </row>
    <row r="295" spans="3:10" x14ac:dyDescent="0.2">
      <c r="C295" s="12" t="s">
        <v>836</v>
      </c>
      <c r="D295" s="2">
        <v>1</v>
      </c>
      <c r="E295" s="2" t="s">
        <v>4</v>
      </c>
      <c r="F295" s="1">
        <v>0</v>
      </c>
      <c r="G295" s="1">
        <v>0</v>
      </c>
      <c r="H295" s="1">
        <f t="shared" si="12"/>
        <v>0</v>
      </c>
      <c r="I295" s="1">
        <f t="shared" si="13"/>
        <v>0</v>
      </c>
      <c r="J295" s="1">
        <f t="shared" si="14"/>
        <v>0</v>
      </c>
    </row>
    <row r="296" spans="3:10" x14ac:dyDescent="0.2">
      <c r="C296" s="12" t="s">
        <v>837</v>
      </c>
      <c r="D296" s="2">
        <v>1</v>
      </c>
      <c r="E296" s="2" t="s">
        <v>4</v>
      </c>
      <c r="F296" s="1">
        <v>0</v>
      </c>
      <c r="G296" s="1">
        <v>0</v>
      </c>
      <c r="H296" s="1">
        <f t="shared" si="12"/>
        <v>0</v>
      </c>
      <c r="I296" s="1">
        <f t="shared" si="13"/>
        <v>0</v>
      </c>
      <c r="J296" s="1">
        <f t="shared" si="14"/>
        <v>0</v>
      </c>
    </row>
    <row r="297" spans="3:10" x14ac:dyDescent="0.2">
      <c r="C297" s="12" t="s">
        <v>838</v>
      </c>
      <c r="D297" s="2">
        <v>1</v>
      </c>
      <c r="E297" s="2" t="s">
        <v>4</v>
      </c>
      <c r="F297" s="1">
        <v>0</v>
      </c>
      <c r="G297" s="1">
        <v>0</v>
      </c>
      <c r="H297" s="1">
        <f t="shared" si="12"/>
        <v>0</v>
      </c>
      <c r="I297" s="1">
        <f t="shared" si="13"/>
        <v>0</v>
      </c>
      <c r="J297" s="1">
        <f t="shared" si="14"/>
        <v>0</v>
      </c>
    </row>
    <row r="298" spans="3:10" x14ac:dyDescent="0.2">
      <c r="C298" s="12" t="s">
        <v>839</v>
      </c>
      <c r="D298" s="2">
        <v>1</v>
      </c>
      <c r="E298" s="2" t="s">
        <v>4</v>
      </c>
      <c r="F298" s="1">
        <v>0</v>
      </c>
      <c r="G298" s="1">
        <v>0</v>
      </c>
      <c r="H298" s="1">
        <f t="shared" si="12"/>
        <v>0</v>
      </c>
      <c r="I298" s="1">
        <f t="shared" si="13"/>
        <v>0</v>
      </c>
      <c r="J298" s="1">
        <f t="shared" si="14"/>
        <v>0</v>
      </c>
    </row>
    <row r="299" spans="3:10" x14ac:dyDescent="0.2">
      <c r="C299" s="12" t="s">
        <v>840</v>
      </c>
      <c r="D299" s="2">
        <v>1</v>
      </c>
      <c r="E299" s="2" t="s">
        <v>4</v>
      </c>
      <c r="F299" s="1">
        <v>0</v>
      </c>
      <c r="G299" s="1">
        <v>0</v>
      </c>
      <c r="H299" s="1">
        <f t="shared" si="12"/>
        <v>0</v>
      </c>
      <c r="I299" s="1">
        <f t="shared" si="13"/>
        <v>0</v>
      </c>
      <c r="J299" s="1">
        <f t="shared" si="14"/>
        <v>0</v>
      </c>
    </row>
    <row r="300" spans="3:10" x14ac:dyDescent="0.2">
      <c r="C300" s="12" t="s">
        <v>841</v>
      </c>
      <c r="D300" s="2">
        <v>1</v>
      </c>
      <c r="E300" s="2" t="s">
        <v>4</v>
      </c>
      <c r="F300" s="1">
        <v>0</v>
      </c>
      <c r="G300" s="1">
        <v>0</v>
      </c>
      <c r="H300" s="1">
        <f t="shared" si="12"/>
        <v>0</v>
      </c>
      <c r="I300" s="1">
        <f t="shared" si="13"/>
        <v>0</v>
      </c>
      <c r="J300" s="1">
        <f t="shared" si="14"/>
        <v>0</v>
      </c>
    </row>
    <row r="301" spans="3:10" x14ac:dyDescent="0.2">
      <c r="C301" s="12" t="s">
        <v>842</v>
      </c>
      <c r="D301" s="2">
        <v>5</v>
      </c>
      <c r="E301" s="2" t="s">
        <v>4</v>
      </c>
      <c r="F301" s="1">
        <v>0</v>
      </c>
      <c r="G301" s="1">
        <v>0</v>
      </c>
      <c r="H301" s="1">
        <f t="shared" si="12"/>
        <v>0</v>
      </c>
      <c r="I301" s="1">
        <f t="shared" si="13"/>
        <v>0</v>
      </c>
      <c r="J301" s="1">
        <f t="shared" si="14"/>
        <v>0</v>
      </c>
    </row>
    <row r="302" spans="3:10" x14ac:dyDescent="0.2">
      <c r="C302" s="12" t="s">
        <v>843</v>
      </c>
      <c r="D302" s="2">
        <v>5</v>
      </c>
      <c r="E302" s="2" t="s">
        <v>4</v>
      </c>
      <c r="F302" s="1">
        <v>0</v>
      </c>
      <c r="G302" s="1">
        <v>0</v>
      </c>
      <c r="H302" s="1">
        <f t="shared" si="12"/>
        <v>0</v>
      </c>
      <c r="I302" s="1">
        <f t="shared" si="13"/>
        <v>0</v>
      </c>
      <c r="J302" s="1">
        <f t="shared" si="14"/>
        <v>0</v>
      </c>
    </row>
    <row r="303" spans="3:10" x14ac:dyDescent="0.2">
      <c r="C303" s="12" t="s">
        <v>844</v>
      </c>
      <c r="D303" s="2">
        <v>1</v>
      </c>
      <c r="E303" s="2" t="s">
        <v>4</v>
      </c>
      <c r="F303" s="1">
        <v>0</v>
      </c>
      <c r="G303" s="1">
        <v>0</v>
      </c>
      <c r="H303" s="1">
        <f t="shared" si="12"/>
        <v>0</v>
      </c>
      <c r="I303" s="1">
        <f t="shared" si="13"/>
        <v>0</v>
      </c>
      <c r="J303" s="1">
        <f t="shared" si="14"/>
        <v>0</v>
      </c>
    </row>
    <row r="304" spans="3:10" x14ac:dyDescent="0.2">
      <c r="C304" s="12" t="s">
        <v>845</v>
      </c>
      <c r="D304" s="2">
        <v>1</v>
      </c>
      <c r="E304" s="2" t="s">
        <v>4</v>
      </c>
      <c r="F304" s="1">
        <v>0</v>
      </c>
      <c r="G304" s="1">
        <v>0</v>
      </c>
      <c r="H304" s="1">
        <f t="shared" si="12"/>
        <v>0</v>
      </c>
      <c r="I304" s="1">
        <f t="shared" si="13"/>
        <v>0</v>
      </c>
      <c r="J304" s="1">
        <f t="shared" si="14"/>
        <v>0</v>
      </c>
    </row>
    <row r="305" spans="3:10" x14ac:dyDescent="0.2">
      <c r="C305" s="12" t="s">
        <v>846</v>
      </c>
      <c r="D305" s="2">
        <v>1</v>
      </c>
      <c r="E305" s="2" t="s">
        <v>4</v>
      </c>
      <c r="F305" s="1">
        <v>0</v>
      </c>
      <c r="G305" s="1">
        <v>0</v>
      </c>
      <c r="H305" s="1">
        <f t="shared" si="12"/>
        <v>0</v>
      </c>
      <c r="I305" s="1">
        <f t="shared" si="13"/>
        <v>0</v>
      </c>
      <c r="J305" s="1">
        <f t="shared" si="14"/>
        <v>0</v>
      </c>
    </row>
    <row r="306" spans="3:10" x14ac:dyDescent="0.2">
      <c r="C306" s="12" t="s">
        <v>847</v>
      </c>
      <c r="D306" s="2">
        <v>1</v>
      </c>
      <c r="E306" s="2" t="s">
        <v>4</v>
      </c>
      <c r="F306" s="1">
        <v>0</v>
      </c>
      <c r="G306" s="1">
        <v>0</v>
      </c>
      <c r="H306" s="1">
        <f t="shared" si="12"/>
        <v>0</v>
      </c>
      <c r="I306" s="1">
        <f t="shared" si="13"/>
        <v>0</v>
      </c>
      <c r="J306" s="1">
        <f t="shared" si="14"/>
        <v>0</v>
      </c>
    </row>
    <row r="307" spans="3:10" x14ac:dyDescent="0.2">
      <c r="C307" s="12" t="s">
        <v>848</v>
      </c>
      <c r="D307" s="2">
        <v>1</v>
      </c>
      <c r="E307" s="2" t="s">
        <v>4</v>
      </c>
      <c r="F307" s="1">
        <v>0</v>
      </c>
      <c r="G307" s="1">
        <v>0</v>
      </c>
      <c r="H307" s="1">
        <f t="shared" si="12"/>
        <v>0</v>
      </c>
      <c r="I307" s="1">
        <f t="shared" si="13"/>
        <v>0</v>
      </c>
      <c r="J307" s="1">
        <f t="shared" si="14"/>
        <v>0</v>
      </c>
    </row>
    <row r="308" spans="3:10" x14ac:dyDescent="0.2">
      <c r="C308" s="12" t="s">
        <v>849</v>
      </c>
      <c r="D308" s="2">
        <v>3</v>
      </c>
      <c r="E308" s="2" t="s">
        <v>4</v>
      </c>
      <c r="F308" s="1">
        <v>0</v>
      </c>
      <c r="G308" s="1">
        <v>0</v>
      </c>
      <c r="H308" s="1">
        <f t="shared" si="12"/>
        <v>0</v>
      </c>
      <c r="I308" s="1">
        <f t="shared" si="13"/>
        <v>0</v>
      </c>
      <c r="J308" s="1">
        <f t="shared" si="14"/>
        <v>0</v>
      </c>
    </row>
    <row r="309" spans="3:10" x14ac:dyDescent="0.2">
      <c r="C309" s="12" t="s">
        <v>850</v>
      </c>
      <c r="D309" s="2">
        <v>1</v>
      </c>
      <c r="E309" s="2" t="s">
        <v>4</v>
      </c>
      <c r="F309" s="1">
        <v>0</v>
      </c>
      <c r="G309" s="1">
        <v>0</v>
      </c>
      <c r="H309" s="1">
        <f t="shared" si="12"/>
        <v>0</v>
      </c>
      <c r="I309" s="1">
        <f t="shared" si="13"/>
        <v>0</v>
      </c>
      <c r="J309" s="1">
        <f t="shared" si="14"/>
        <v>0</v>
      </c>
    </row>
    <row r="310" spans="3:10" x14ac:dyDescent="0.2">
      <c r="C310" s="12" t="s">
        <v>851</v>
      </c>
      <c r="D310" s="2">
        <v>1</v>
      </c>
      <c r="E310" s="2" t="s">
        <v>4</v>
      </c>
      <c r="F310" s="1">
        <v>0</v>
      </c>
      <c r="G310" s="1">
        <v>0</v>
      </c>
      <c r="H310" s="1">
        <f t="shared" si="12"/>
        <v>0</v>
      </c>
      <c r="I310" s="1">
        <f t="shared" si="13"/>
        <v>0</v>
      </c>
      <c r="J310" s="1">
        <f t="shared" si="14"/>
        <v>0</v>
      </c>
    </row>
    <row r="311" spans="3:10" x14ac:dyDescent="0.2">
      <c r="C311" s="12" t="s">
        <v>852</v>
      </c>
      <c r="D311" s="2">
        <v>1</v>
      </c>
      <c r="E311" s="2" t="s">
        <v>4</v>
      </c>
      <c r="F311" s="1">
        <v>0</v>
      </c>
      <c r="G311" s="1">
        <v>0</v>
      </c>
      <c r="H311" s="1">
        <f t="shared" si="12"/>
        <v>0</v>
      </c>
      <c r="I311" s="1">
        <f t="shared" si="13"/>
        <v>0</v>
      </c>
      <c r="J311" s="1">
        <f t="shared" si="14"/>
        <v>0</v>
      </c>
    </row>
    <row r="312" spans="3:10" x14ac:dyDescent="0.2">
      <c r="C312" s="12" t="s">
        <v>853</v>
      </c>
      <c r="D312" s="2">
        <v>2</v>
      </c>
      <c r="E312" s="2" t="s">
        <v>4</v>
      </c>
      <c r="F312" s="1">
        <v>0</v>
      </c>
      <c r="G312" s="1">
        <v>0</v>
      </c>
      <c r="H312" s="1">
        <f t="shared" si="12"/>
        <v>0</v>
      </c>
      <c r="I312" s="1">
        <f t="shared" si="13"/>
        <v>0</v>
      </c>
      <c r="J312" s="1">
        <f t="shared" si="14"/>
        <v>0</v>
      </c>
    </row>
    <row r="313" spans="3:10" x14ac:dyDescent="0.2">
      <c r="C313" s="12" t="s">
        <v>854</v>
      </c>
      <c r="D313" s="2">
        <v>1</v>
      </c>
      <c r="E313" s="2" t="s">
        <v>4</v>
      </c>
      <c r="F313" s="1">
        <v>0</v>
      </c>
      <c r="G313" s="1">
        <v>0</v>
      </c>
      <c r="H313" s="1">
        <f t="shared" si="12"/>
        <v>0</v>
      </c>
      <c r="I313" s="1">
        <f t="shared" si="13"/>
        <v>0</v>
      </c>
      <c r="J313" s="1">
        <f t="shared" si="14"/>
        <v>0</v>
      </c>
    </row>
    <row r="314" spans="3:10" x14ac:dyDescent="0.2">
      <c r="C314" s="12" t="s">
        <v>855</v>
      </c>
      <c r="D314" s="2">
        <v>1</v>
      </c>
      <c r="E314" s="2" t="s">
        <v>4</v>
      </c>
      <c r="F314" s="1">
        <v>0</v>
      </c>
      <c r="G314" s="1">
        <v>0</v>
      </c>
      <c r="H314" s="1">
        <f t="shared" si="12"/>
        <v>0</v>
      </c>
      <c r="I314" s="1">
        <f t="shared" si="13"/>
        <v>0</v>
      </c>
      <c r="J314" s="1">
        <f t="shared" si="14"/>
        <v>0</v>
      </c>
    </row>
    <row r="315" spans="3:10" x14ac:dyDescent="0.2">
      <c r="C315" s="12" t="s">
        <v>856</v>
      </c>
      <c r="D315" s="2">
        <v>1</v>
      </c>
      <c r="E315" s="2" t="s">
        <v>4</v>
      </c>
      <c r="F315" s="1">
        <v>0</v>
      </c>
      <c r="G315" s="1">
        <v>0</v>
      </c>
      <c r="H315" s="1">
        <f t="shared" si="12"/>
        <v>0</v>
      </c>
      <c r="I315" s="1">
        <f t="shared" si="13"/>
        <v>0</v>
      </c>
      <c r="J315" s="1">
        <f t="shared" si="14"/>
        <v>0</v>
      </c>
    </row>
    <row r="316" spans="3:10" x14ac:dyDescent="0.2">
      <c r="C316" s="12" t="s">
        <v>857</v>
      </c>
      <c r="D316" s="2">
        <v>1</v>
      </c>
      <c r="E316" s="2" t="s">
        <v>4</v>
      </c>
      <c r="F316" s="1">
        <v>0</v>
      </c>
      <c r="G316" s="1">
        <v>0</v>
      </c>
      <c r="H316" s="1">
        <f t="shared" si="12"/>
        <v>0</v>
      </c>
      <c r="I316" s="1">
        <f t="shared" si="13"/>
        <v>0</v>
      </c>
      <c r="J316" s="1">
        <f t="shared" si="14"/>
        <v>0</v>
      </c>
    </row>
    <row r="317" spans="3:10" x14ac:dyDescent="0.2">
      <c r="C317" s="12" t="s">
        <v>858</v>
      </c>
      <c r="D317" s="2">
        <v>1</v>
      </c>
      <c r="E317" s="2" t="s">
        <v>4</v>
      </c>
      <c r="F317" s="1">
        <v>0</v>
      </c>
      <c r="G317" s="1">
        <v>0</v>
      </c>
      <c r="H317" s="1">
        <f t="shared" si="12"/>
        <v>0</v>
      </c>
      <c r="I317" s="1">
        <f t="shared" si="13"/>
        <v>0</v>
      </c>
      <c r="J317" s="1">
        <f t="shared" si="14"/>
        <v>0</v>
      </c>
    </row>
    <row r="318" spans="3:10" x14ac:dyDescent="0.2">
      <c r="C318" s="12" t="s">
        <v>859</v>
      </c>
      <c r="D318" s="2">
        <v>1</v>
      </c>
      <c r="E318" s="2" t="s">
        <v>4</v>
      </c>
      <c r="F318" s="1">
        <v>0</v>
      </c>
      <c r="G318" s="1">
        <v>0</v>
      </c>
      <c r="H318" s="1">
        <f t="shared" si="12"/>
        <v>0</v>
      </c>
      <c r="I318" s="1">
        <f t="shared" si="13"/>
        <v>0</v>
      </c>
      <c r="J318" s="1">
        <f t="shared" si="14"/>
        <v>0</v>
      </c>
    </row>
    <row r="319" spans="3:10" x14ac:dyDescent="0.2">
      <c r="C319" s="12" t="s">
        <v>860</v>
      </c>
      <c r="D319" s="2">
        <v>1</v>
      </c>
      <c r="E319" s="2" t="s">
        <v>4</v>
      </c>
      <c r="F319" s="1">
        <v>0</v>
      </c>
      <c r="G319" s="1">
        <v>0</v>
      </c>
      <c r="H319" s="1">
        <f t="shared" si="12"/>
        <v>0</v>
      </c>
      <c r="I319" s="1">
        <f t="shared" si="13"/>
        <v>0</v>
      </c>
      <c r="J319" s="1">
        <f t="shared" si="14"/>
        <v>0</v>
      </c>
    </row>
    <row r="320" spans="3:10" x14ac:dyDescent="0.2">
      <c r="C320" s="12" t="s">
        <v>861</v>
      </c>
      <c r="D320" s="2">
        <v>1</v>
      </c>
      <c r="E320" s="2" t="s">
        <v>4</v>
      </c>
      <c r="F320" s="1">
        <v>0</v>
      </c>
      <c r="G320" s="1">
        <v>0</v>
      </c>
      <c r="H320" s="1">
        <f t="shared" si="12"/>
        <v>0</v>
      </c>
      <c r="I320" s="1">
        <f t="shared" si="13"/>
        <v>0</v>
      </c>
      <c r="J320" s="1">
        <f t="shared" si="14"/>
        <v>0</v>
      </c>
    </row>
    <row r="321" spans="3:10" x14ac:dyDescent="0.2">
      <c r="C321" s="12" t="s">
        <v>862</v>
      </c>
      <c r="D321" s="2">
        <v>4</v>
      </c>
      <c r="E321" s="2" t="s">
        <v>4</v>
      </c>
      <c r="F321" s="1">
        <v>0</v>
      </c>
      <c r="G321" s="1">
        <v>0</v>
      </c>
      <c r="H321" s="1">
        <f t="shared" si="12"/>
        <v>0</v>
      </c>
      <c r="I321" s="1">
        <f t="shared" si="13"/>
        <v>0</v>
      </c>
      <c r="J321" s="1">
        <f t="shared" si="14"/>
        <v>0</v>
      </c>
    </row>
    <row r="322" spans="3:10" x14ac:dyDescent="0.2">
      <c r="C322" s="12" t="s">
        <v>863</v>
      </c>
      <c r="D322" s="2">
        <v>5</v>
      </c>
      <c r="E322" s="2" t="s">
        <v>4</v>
      </c>
      <c r="F322" s="1">
        <v>0</v>
      </c>
      <c r="G322" s="1">
        <v>0</v>
      </c>
      <c r="H322" s="1">
        <f t="shared" si="12"/>
        <v>0</v>
      </c>
      <c r="I322" s="1">
        <f t="shared" si="13"/>
        <v>0</v>
      </c>
      <c r="J322" s="1">
        <f t="shared" si="14"/>
        <v>0</v>
      </c>
    </row>
    <row r="323" spans="3:10" x14ac:dyDescent="0.2">
      <c r="C323" s="12" t="s">
        <v>864</v>
      </c>
      <c r="D323" s="2">
        <v>1</v>
      </c>
      <c r="E323" s="2" t="s">
        <v>4</v>
      </c>
      <c r="F323" s="1">
        <v>0</v>
      </c>
      <c r="G323" s="1">
        <v>0</v>
      </c>
      <c r="H323" s="1">
        <f t="shared" si="12"/>
        <v>0</v>
      </c>
      <c r="I323" s="1">
        <f t="shared" si="13"/>
        <v>0</v>
      </c>
      <c r="J323" s="1">
        <f t="shared" si="14"/>
        <v>0</v>
      </c>
    </row>
    <row r="324" spans="3:10" x14ac:dyDescent="0.2">
      <c r="C324" s="12" t="s">
        <v>865</v>
      </c>
      <c r="D324" s="2">
        <v>1</v>
      </c>
      <c r="E324" s="2" t="s">
        <v>4</v>
      </c>
      <c r="F324" s="1">
        <v>0</v>
      </c>
      <c r="G324" s="1">
        <v>0</v>
      </c>
      <c r="H324" s="1">
        <f t="shared" si="12"/>
        <v>0</v>
      </c>
      <c r="I324" s="1">
        <f t="shared" si="13"/>
        <v>0</v>
      </c>
      <c r="J324" s="1">
        <f t="shared" si="14"/>
        <v>0</v>
      </c>
    </row>
    <row r="325" spans="3:10" x14ac:dyDescent="0.2">
      <c r="C325" s="12" t="s">
        <v>866</v>
      </c>
      <c r="D325" s="2">
        <v>2</v>
      </c>
      <c r="E325" s="2" t="s">
        <v>4</v>
      </c>
      <c r="F325" s="1">
        <v>0</v>
      </c>
      <c r="G325" s="1">
        <v>0</v>
      </c>
      <c r="H325" s="1">
        <f t="shared" si="12"/>
        <v>0</v>
      </c>
      <c r="I325" s="1">
        <f t="shared" si="13"/>
        <v>0</v>
      </c>
      <c r="J325" s="1">
        <f t="shared" si="14"/>
        <v>0</v>
      </c>
    </row>
    <row r="326" spans="3:10" x14ac:dyDescent="0.2">
      <c r="C326" s="12" t="s">
        <v>867</v>
      </c>
      <c r="D326" s="2">
        <v>3</v>
      </c>
      <c r="E326" s="2" t="s">
        <v>4</v>
      </c>
      <c r="F326" s="1">
        <v>0</v>
      </c>
      <c r="G326" s="1">
        <v>0</v>
      </c>
      <c r="H326" s="1">
        <f t="shared" si="12"/>
        <v>0</v>
      </c>
      <c r="I326" s="1">
        <f t="shared" si="13"/>
        <v>0</v>
      </c>
      <c r="J326" s="1">
        <f t="shared" si="14"/>
        <v>0</v>
      </c>
    </row>
    <row r="327" spans="3:10" x14ac:dyDescent="0.2">
      <c r="C327" s="12" t="s">
        <v>868</v>
      </c>
      <c r="D327" s="2">
        <v>1</v>
      </c>
      <c r="E327" s="2" t="s">
        <v>4</v>
      </c>
      <c r="F327" s="1">
        <v>0</v>
      </c>
      <c r="G327" s="1">
        <v>0</v>
      </c>
      <c r="H327" s="1">
        <f t="shared" si="12"/>
        <v>0</v>
      </c>
      <c r="I327" s="1">
        <f t="shared" si="13"/>
        <v>0</v>
      </c>
      <c r="J327" s="1">
        <f t="shared" si="14"/>
        <v>0</v>
      </c>
    </row>
    <row r="328" spans="3:10" x14ac:dyDescent="0.2">
      <c r="C328" s="12" t="s">
        <v>869</v>
      </c>
      <c r="D328" s="2">
        <v>1</v>
      </c>
      <c r="E328" s="2" t="s">
        <v>4</v>
      </c>
      <c r="F328" s="1">
        <v>0</v>
      </c>
      <c r="G328" s="1">
        <v>0</v>
      </c>
      <c r="H328" s="1">
        <f t="shared" si="12"/>
        <v>0</v>
      </c>
      <c r="I328" s="1">
        <f t="shared" si="13"/>
        <v>0</v>
      </c>
      <c r="J328" s="1">
        <f t="shared" si="14"/>
        <v>0</v>
      </c>
    </row>
    <row r="329" spans="3:10" x14ac:dyDescent="0.2">
      <c r="C329" s="12" t="s">
        <v>870</v>
      </c>
      <c r="D329" s="2">
        <v>1</v>
      </c>
      <c r="E329" s="2" t="s">
        <v>4</v>
      </c>
      <c r="F329" s="1">
        <v>0</v>
      </c>
      <c r="G329" s="1">
        <v>0</v>
      </c>
      <c r="H329" s="1">
        <f t="shared" si="12"/>
        <v>0</v>
      </c>
      <c r="I329" s="1">
        <f t="shared" si="13"/>
        <v>0</v>
      </c>
      <c r="J329" s="1">
        <f t="shared" si="14"/>
        <v>0</v>
      </c>
    </row>
    <row r="330" spans="3:10" x14ac:dyDescent="0.2">
      <c r="C330" s="12" t="s">
        <v>871</v>
      </c>
      <c r="D330" s="2">
        <v>1</v>
      </c>
      <c r="E330" s="2" t="s">
        <v>4</v>
      </c>
      <c r="F330" s="1">
        <v>0</v>
      </c>
      <c r="G330" s="1">
        <v>0</v>
      </c>
      <c r="H330" s="1">
        <f t="shared" si="12"/>
        <v>0</v>
      </c>
      <c r="I330" s="1">
        <f t="shared" si="13"/>
        <v>0</v>
      </c>
      <c r="J330" s="1">
        <f t="shared" si="14"/>
        <v>0</v>
      </c>
    </row>
    <row r="331" spans="3:10" x14ac:dyDescent="0.2">
      <c r="C331" s="12" t="s">
        <v>872</v>
      </c>
      <c r="D331" s="2">
        <v>1</v>
      </c>
      <c r="E331" s="2" t="s">
        <v>4</v>
      </c>
      <c r="F331" s="1">
        <v>0</v>
      </c>
      <c r="G331" s="1">
        <v>0</v>
      </c>
      <c r="H331" s="1">
        <f t="shared" si="12"/>
        <v>0</v>
      </c>
      <c r="I331" s="1">
        <f t="shared" si="13"/>
        <v>0</v>
      </c>
      <c r="J331" s="1">
        <f t="shared" si="14"/>
        <v>0</v>
      </c>
    </row>
    <row r="332" spans="3:10" x14ac:dyDescent="0.2">
      <c r="C332" s="12" t="s">
        <v>873</v>
      </c>
      <c r="D332" s="2">
        <v>1</v>
      </c>
      <c r="E332" s="2" t="s">
        <v>4</v>
      </c>
      <c r="F332" s="1">
        <v>0</v>
      </c>
      <c r="G332" s="1">
        <v>0</v>
      </c>
      <c r="H332" s="1">
        <f t="shared" si="12"/>
        <v>0</v>
      </c>
      <c r="I332" s="1">
        <f t="shared" si="13"/>
        <v>0</v>
      </c>
      <c r="J332" s="1">
        <f t="shared" si="14"/>
        <v>0</v>
      </c>
    </row>
    <row r="333" spans="3:10" x14ac:dyDescent="0.2">
      <c r="C333" s="12" t="s">
        <v>874</v>
      </c>
      <c r="D333" s="2">
        <v>1</v>
      </c>
      <c r="E333" s="2" t="s">
        <v>4</v>
      </c>
      <c r="F333" s="1">
        <v>0</v>
      </c>
      <c r="G333" s="1">
        <v>0</v>
      </c>
      <c r="H333" s="1">
        <f t="shared" si="12"/>
        <v>0</v>
      </c>
      <c r="I333" s="1">
        <f t="shared" si="13"/>
        <v>0</v>
      </c>
      <c r="J333" s="1">
        <f t="shared" si="14"/>
        <v>0</v>
      </c>
    </row>
    <row r="334" spans="3:10" x14ac:dyDescent="0.2">
      <c r="C334" s="12" t="s">
        <v>875</v>
      </c>
      <c r="D334" s="2">
        <v>1</v>
      </c>
      <c r="E334" s="2" t="s">
        <v>4</v>
      </c>
      <c r="F334" s="1">
        <v>0</v>
      </c>
      <c r="G334" s="1">
        <v>0</v>
      </c>
      <c r="H334" s="1">
        <f t="shared" si="12"/>
        <v>0</v>
      </c>
      <c r="I334" s="1">
        <f t="shared" si="13"/>
        <v>0</v>
      </c>
      <c r="J334" s="1">
        <f t="shared" si="14"/>
        <v>0</v>
      </c>
    </row>
    <row r="335" spans="3:10" x14ac:dyDescent="0.2">
      <c r="C335" s="12" t="s">
        <v>876</v>
      </c>
      <c r="D335" s="2">
        <v>1</v>
      </c>
      <c r="E335" s="2" t="s">
        <v>4</v>
      </c>
      <c r="F335" s="1">
        <v>0</v>
      </c>
      <c r="G335" s="1">
        <v>0</v>
      </c>
      <c r="H335" s="1">
        <f t="shared" si="12"/>
        <v>0</v>
      </c>
      <c r="I335" s="1">
        <f t="shared" si="13"/>
        <v>0</v>
      </c>
      <c r="J335" s="1">
        <f t="shared" si="14"/>
        <v>0</v>
      </c>
    </row>
    <row r="336" spans="3:10" x14ac:dyDescent="0.2">
      <c r="C336" s="12" t="s">
        <v>877</v>
      </c>
      <c r="D336" s="2">
        <v>1</v>
      </c>
      <c r="E336" s="2" t="s">
        <v>4</v>
      </c>
      <c r="F336" s="1">
        <v>0</v>
      </c>
      <c r="G336" s="1">
        <v>0</v>
      </c>
      <c r="H336" s="1">
        <f t="shared" si="12"/>
        <v>0</v>
      </c>
      <c r="I336" s="1">
        <f t="shared" si="13"/>
        <v>0</v>
      </c>
      <c r="J336" s="1">
        <f t="shared" si="14"/>
        <v>0</v>
      </c>
    </row>
    <row r="337" spans="1:10" x14ac:dyDescent="0.2">
      <c r="C337" s="12" t="s">
        <v>878</v>
      </c>
      <c r="D337" s="2">
        <v>1</v>
      </c>
      <c r="E337" s="2" t="s">
        <v>4</v>
      </c>
      <c r="F337" s="1">
        <v>0</v>
      </c>
      <c r="G337" s="1">
        <v>0</v>
      </c>
      <c r="H337" s="1">
        <f t="shared" si="12"/>
        <v>0</v>
      </c>
      <c r="I337" s="1">
        <f t="shared" si="13"/>
        <v>0</v>
      </c>
      <c r="J337" s="1">
        <f t="shared" si="14"/>
        <v>0</v>
      </c>
    </row>
    <row r="338" spans="1:10" s="10" customFormat="1" x14ac:dyDescent="0.2">
      <c r="A338" s="6"/>
      <c r="B338" s="46"/>
      <c r="C338" s="51"/>
      <c r="D338" s="2"/>
      <c r="E338" s="2"/>
      <c r="F338" s="1"/>
      <c r="G338" s="1"/>
      <c r="H338" s="1"/>
      <c r="I338" s="1"/>
      <c r="J338" s="1"/>
    </row>
    <row r="339" spans="1:10" s="10" customFormat="1" ht="38.25" x14ac:dyDescent="0.2">
      <c r="A339" s="6">
        <f>MAX($A$100:A338)+1</f>
        <v>3</v>
      </c>
      <c r="B339" s="12" t="s">
        <v>544</v>
      </c>
      <c r="C339" s="12" t="s">
        <v>546</v>
      </c>
      <c r="D339" s="2">
        <v>1</v>
      </c>
      <c r="E339" s="2" t="s">
        <v>4</v>
      </c>
      <c r="F339" s="1">
        <v>0</v>
      </c>
      <c r="G339" s="1">
        <v>0</v>
      </c>
      <c r="H339" s="1">
        <f>ROUND(D339*F339,)</f>
        <v>0</v>
      </c>
      <c r="I339" s="1">
        <f>ROUND(D339*G339,)</f>
        <v>0</v>
      </c>
      <c r="J339" s="1">
        <f>H339+I339</f>
        <v>0</v>
      </c>
    </row>
    <row r="340" spans="1:10" x14ac:dyDescent="0.2">
      <c r="C340" s="12" t="s">
        <v>879</v>
      </c>
      <c r="D340" s="2">
        <v>1</v>
      </c>
      <c r="E340" s="2" t="s">
        <v>4</v>
      </c>
      <c r="F340" s="1">
        <v>0</v>
      </c>
      <c r="G340" s="1">
        <v>0</v>
      </c>
      <c r="H340" s="1">
        <f t="shared" ref="H340" si="15">ROUND(D340*F340,)</f>
        <v>0</v>
      </c>
      <c r="I340" s="1">
        <f t="shared" ref="I340" si="16">ROUND(D340*G340,)</f>
        <v>0</v>
      </c>
      <c r="J340" s="1">
        <f t="shared" ref="J340" si="17">H340+I340</f>
        <v>0</v>
      </c>
    </row>
    <row r="341" spans="1:10" x14ac:dyDescent="0.2">
      <c r="C341" s="12" t="s">
        <v>880</v>
      </c>
      <c r="D341" s="2">
        <v>12</v>
      </c>
      <c r="E341" s="2" t="s">
        <v>4</v>
      </c>
      <c r="F341" s="1">
        <v>0</v>
      </c>
      <c r="G341" s="1">
        <v>0</v>
      </c>
      <c r="H341" s="1">
        <f t="shared" ref="H341:H394" si="18">ROUND(D341*F341,)</f>
        <v>0</v>
      </c>
      <c r="I341" s="1">
        <f t="shared" ref="I341:I394" si="19">ROUND(D341*G341,)</f>
        <v>0</v>
      </c>
      <c r="J341" s="1">
        <f t="shared" ref="J341:J394" si="20">H341+I341</f>
        <v>0</v>
      </c>
    </row>
    <row r="342" spans="1:10" x14ac:dyDescent="0.2">
      <c r="C342" s="12" t="s">
        <v>881</v>
      </c>
      <c r="D342" s="2">
        <v>2</v>
      </c>
      <c r="E342" s="2" t="s">
        <v>4</v>
      </c>
      <c r="F342" s="1">
        <v>0</v>
      </c>
      <c r="G342" s="1">
        <v>0</v>
      </c>
      <c r="H342" s="1">
        <f t="shared" si="18"/>
        <v>0</v>
      </c>
      <c r="I342" s="1">
        <f t="shared" si="19"/>
        <v>0</v>
      </c>
      <c r="J342" s="1">
        <f t="shared" si="20"/>
        <v>0</v>
      </c>
    </row>
    <row r="343" spans="1:10" x14ac:dyDescent="0.2">
      <c r="C343" s="12" t="s">
        <v>882</v>
      </c>
      <c r="D343" s="2">
        <v>2</v>
      </c>
      <c r="E343" s="2" t="s">
        <v>4</v>
      </c>
      <c r="F343" s="1">
        <v>0</v>
      </c>
      <c r="G343" s="1">
        <v>0</v>
      </c>
      <c r="H343" s="1">
        <f t="shared" si="18"/>
        <v>0</v>
      </c>
      <c r="I343" s="1">
        <f t="shared" si="19"/>
        <v>0</v>
      </c>
      <c r="J343" s="1">
        <f t="shared" si="20"/>
        <v>0</v>
      </c>
    </row>
    <row r="344" spans="1:10" x14ac:dyDescent="0.2">
      <c r="C344" s="12" t="s">
        <v>883</v>
      </c>
      <c r="D344" s="2">
        <v>2</v>
      </c>
      <c r="E344" s="2" t="s">
        <v>4</v>
      </c>
      <c r="F344" s="1">
        <v>0</v>
      </c>
      <c r="G344" s="1">
        <v>0</v>
      </c>
      <c r="H344" s="1">
        <f t="shared" si="18"/>
        <v>0</v>
      </c>
      <c r="I344" s="1">
        <f t="shared" si="19"/>
        <v>0</v>
      </c>
      <c r="J344" s="1">
        <f t="shared" si="20"/>
        <v>0</v>
      </c>
    </row>
    <row r="345" spans="1:10" x14ac:dyDescent="0.2">
      <c r="C345" s="12" t="s">
        <v>884</v>
      </c>
      <c r="D345" s="2">
        <v>2</v>
      </c>
      <c r="E345" s="2" t="s">
        <v>4</v>
      </c>
      <c r="F345" s="1">
        <v>0</v>
      </c>
      <c r="G345" s="1">
        <v>0</v>
      </c>
      <c r="H345" s="1">
        <f t="shared" si="18"/>
        <v>0</v>
      </c>
      <c r="I345" s="1">
        <f t="shared" si="19"/>
        <v>0</v>
      </c>
      <c r="J345" s="1">
        <f t="shared" si="20"/>
        <v>0</v>
      </c>
    </row>
    <row r="346" spans="1:10" x14ac:dyDescent="0.2">
      <c r="C346" s="12" t="s">
        <v>885</v>
      </c>
      <c r="D346" s="2">
        <v>1</v>
      </c>
      <c r="E346" s="2" t="s">
        <v>4</v>
      </c>
      <c r="F346" s="1">
        <v>0</v>
      </c>
      <c r="G346" s="1">
        <v>0</v>
      </c>
      <c r="H346" s="1">
        <f t="shared" si="18"/>
        <v>0</v>
      </c>
      <c r="I346" s="1">
        <f t="shared" si="19"/>
        <v>0</v>
      </c>
      <c r="J346" s="1">
        <f t="shared" si="20"/>
        <v>0</v>
      </c>
    </row>
    <row r="347" spans="1:10" x14ac:dyDescent="0.2">
      <c r="C347" s="12" t="s">
        <v>886</v>
      </c>
      <c r="D347" s="2">
        <v>1</v>
      </c>
      <c r="E347" s="2" t="s">
        <v>4</v>
      </c>
      <c r="F347" s="1">
        <v>0</v>
      </c>
      <c r="G347" s="1">
        <v>0</v>
      </c>
      <c r="H347" s="1">
        <f t="shared" si="18"/>
        <v>0</v>
      </c>
      <c r="I347" s="1">
        <f t="shared" si="19"/>
        <v>0</v>
      </c>
      <c r="J347" s="1">
        <f t="shared" si="20"/>
        <v>0</v>
      </c>
    </row>
    <row r="348" spans="1:10" x14ac:dyDescent="0.2">
      <c r="C348" s="12" t="s">
        <v>887</v>
      </c>
      <c r="D348" s="2">
        <v>6</v>
      </c>
      <c r="E348" s="2" t="s">
        <v>4</v>
      </c>
      <c r="F348" s="1">
        <v>0</v>
      </c>
      <c r="G348" s="1">
        <v>0</v>
      </c>
      <c r="H348" s="1">
        <f t="shared" si="18"/>
        <v>0</v>
      </c>
      <c r="I348" s="1">
        <f t="shared" si="19"/>
        <v>0</v>
      </c>
      <c r="J348" s="1">
        <f t="shared" si="20"/>
        <v>0</v>
      </c>
    </row>
    <row r="349" spans="1:10" x14ac:dyDescent="0.2">
      <c r="C349" s="12" t="s">
        <v>888</v>
      </c>
      <c r="D349" s="2">
        <v>1</v>
      </c>
      <c r="E349" s="2" t="s">
        <v>4</v>
      </c>
      <c r="F349" s="1">
        <v>0</v>
      </c>
      <c r="G349" s="1">
        <v>0</v>
      </c>
      <c r="H349" s="1">
        <f t="shared" si="18"/>
        <v>0</v>
      </c>
      <c r="I349" s="1">
        <f t="shared" si="19"/>
        <v>0</v>
      </c>
      <c r="J349" s="1">
        <f t="shared" si="20"/>
        <v>0</v>
      </c>
    </row>
    <row r="350" spans="1:10" x14ac:dyDescent="0.2">
      <c r="C350" s="12" t="s">
        <v>889</v>
      </c>
      <c r="D350" s="2">
        <v>1</v>
      </c>
      <c r="E350" s="2" t="s">
        <v>4</v>
      </c>
      <c r="F350" s="1">
        <v>0</v>
      </c>
      <c r="G350" s="1">
        <v>0</v>
      </c>
      <c r="H350" s="1">
        <f t="shared" si="18"/>
        <v>0</v>
      </c>
      <c r="I350" s="1">
        <f t="shared" si="19"/>
        <v>0</v>
      </c>
      <c r="J350" s="1">
        <f t="shared" si="20"/>
        <v>0</v>
      </c>
    </row>
    <row r="351" spans="1:10" x14ac:dyDescent="0.2">
      <c r="C351" s="12" t="s">
        <v>890</v>
      </c>
      <c r="D351" s="2">
        <v>2</v>
      </c>
      <c r="E351" s="2" t="s">
        <v>4</v>
      </c>
      <c r="F351" s="1">
        <v>0</v>
      </c>
      <c r="G351" s="1">
        <v>0</v>
      </c>
      <c r="H351" s="1">
        <f t="shared" si="18"/>
        <v>0</v>
      </c>
      <c r="I351" s="1">
        <f t="shared" si="19"/>
        <v>0</v>
      </c>
      <c r="J351" s="1">
        <f t="shared" si="20"/>
        <v>0</v>
      </c>
    </row>
    <row r="352" spans="1:10" x14ac:dyDescent="0.2">
      <c r="C352" s="12" t="s">
        <v>891</v>
      </c>
      <c r="D352" s="2">
        <v>3</v>
      </c>
      <c r="E352" s="2" t="s">
        <v>4</v>
      </c>
      <c r="F352" s="1">
        <v>0</v>
      </c>
      <c r="G352" s="1">
        <v>0</v>
      </c>
      <c r="H352" s="1">
        <f t="shared" si="18"/>
        <v>0</v>
      </c>
      <c r="I352" s="1">
        <f t="shared" si="19"/>
        <v>0</v>
      </c>
      <c r="J352" s="1">
        <f t="shared" si="20"/>
        <v>0</v>
      </c>
    </row>
    <row r="353" spans="3:10" x14ac:dyDescent="0.2">
      <c r="C353" s="12" t="s">
        <v>892</v>
      </c>
      <c r="D353" s="2">
        <v>4</v>
      </c>
      <c r="E353" s="2" t="s">
        <v>4</v>
      </c>
      <c r="F353" s="1">
        <v>0</v>
      </c>
      <c r="G353" s="1">
        <v>0</v>
      </c>
      <c r="H353" s="1">
        <f t="shared" si="18"/>
        <v>0</v>
      </c>
      <c r="I353" s="1">
        <f t="shared" si="19"/>
        <v>0</v>
      </c>
      <c r="J353" s="1">
        <f t="shared" si="20"/>
        <v>0</v>
      </c>
    </row>
    <row r="354" spans="3:10" x14ac:dyDescent="0.2">
      <c r="C354" s="12" t="s">
        <v>893</v>
      </c>
      <c r="D354" s="2">
        <v>1</v>
      </c>
      <c r="E354" s="2" t="s">
        <v>4</v>
      </c>
      <c r="F354" s="1">
        <v>0</v>
      </c>
      <c r="G354" s="1">
        <v>0</v>
      </c>
      <c r="H354" s="1">
        <f t="shared" si="18"/>
        <v>0</v>
      </c>
      <c r="I354" s="1">
        <f t="shared" si="19"/>
        <v>0</v>
      </c>
      <c r="J354" s="1">
        <f t="shared" si="20"/>
        <v>0</v>
      </c>
    </row>
    <row r="355" spans="3:10" x14ac:dyDescent="0.2">
      <c r="C355" s="12" t="s">
        <v>894</v>
      </c>
      <c r="D355" s="2">
        <v>1</v>
      </c>
      <c r="E355" s="2" t="s">
        <v>4</v>
      </c>
      <c r="F355" s="1">
        <v>0</v>
      </c>
      <c r="G355" s="1">
        <v>0</v>
      </c>
      <c r="H355" s="1">
        <f t="shared" si="18"/>
        <v>0</v>
      </c>
      <c r="I355" s="1">
        <f t="shared" si="19"/>
        <v>0</v>
      </c>
      <c r="J355" s="1">
        <f t="shared" si="20"/>
        <v>0</v>
      </c>
    </row>
    <row r="356" spans="3:10" x14ac:dyDescent="0.2">
      <c r="C356" s="12" t="s">
        <v>895</v>
      </c>
      <c r="D356" s="2">
        <v>1</v>
      </c>
      <c r="E356" s="2" t="s">
        <v>4</v>
      </c>
      <c r="F356" s="1">
        <v>0</v>
      </c>
      <c r="G356" s="1">
        <v>0</v>
      </c>
      <c r="H356" s="1">
        <f t="shared" si="18"/>
        <v>0</v>
      </c>
      <c r="I356" s="1">
        <f t="shared" si="19"/>
        <v>0</v>
      </c>
      <c r="J356" s="1">
        <f t="shared" si="20"/>
        <v>0</v>
      </c>
    </row>
    <row r="357" spans="3:10" x14ac:dyDescent="0.2">
      <c r="C357" s="12" t="s">
        <v>896</v>
      </c>
      <c r="D357" s="2">
        <v>1</v>
      </c>
      <c r="E357" s="2" t="s">
        <v>4</v>
      </c>
      <c r="F357" s="1">
        <v>0</v>
      </c>
      <c r="G357" s="1">
        <v>0</v>
      </c>
      <c r="H357" s="1">
        <f t="shared" si="18"/>
        <v>0</v>
      </c>
      <c r="I357" s="1">
        <f t="shared" si="19"/>
        <v>0</v>
      </c>
      <c r="J357" s="1">
        <f t="shared" si="20"/>
        <v>0</v>
      </c>
    </row>
    <row r="358" spans="3:10" x14ac:dyDescent="0.2">
      <c r="C358" s="12" t="s">
        <v>897</v>
      </c>
      <c r="D358" s="2">
        <v>1</v>
      </c>
      <c r="E358" s="2" t="s">
        <v>4</v>
      </c>
      <c r="F358" s="1">
        <v>0</v>
      </c>
      <c r="G358" s="1">
        <v>0</v>
      </c>
      <c r="H358" s="1">
        <f t="shared" si="18"/>
        <v>0</v>
      </c>
      <c r="I358" s="1">
        <f t="shared" si="19"/>
        <v>0</v>
      </c>
      <c r="J358" s="1">
        <f t="shared" si="20"/>
        <v>0</v>
      </c>
    </row>
    <row r="359" spans="3:10" x14ac:dyDescent="0.2">
      <c r="C359" s="12" t="s">
        <v>898</v>
      </c>
      <c r="D359" s="2">
        <v>1</v>
      </c>
      <c r="E359" s="2" t="s">
        <v>4</v>
      </c>
      <c r="F359" s="1">
        <v>0</v>
      </c>
      <c r="G359" s="1">
        <v>0</v>
      </c>
      <c r="H359" s="1">
        <f t="shared" si="18"/>
        <v>0</v>
      </c>
      <c r="I359" s="1">
        <f t="shared" si="19"/>
        <v>0</v>
      </c>
      <c r="J359" s="1">
        <f t="shared" si="20"/>
        <v>0</v>
      </c>
    </row>
    <row r="360" spans="3:10" x14ac:dyDescent="0.2">
      <c r="C360" s="12" t="s">
        <v>899</v>
      </c>
      <c r="D360" s="2">
        <v>1</v>
      </c>
      <c r="E360" s="2" t="s">
        <v>4</v>
      </c>
      <c r="F360" s="1">
        <v>0</v>
      </c>
      <c r="G360" s="1">
        <v>0</v>
      </c>
      <c r="H360" s="1">
        <f t="shared" si="18"/>
        <v>0</v>
      </c>
      <c r="I360" s="1">
        <f t="shared" si="19"/>
        <v>0</v>
      </c>
      <c r="J360" s="1">
        <f t="shared" si="20"/>
        <v>0</v>
      </c>
    </row>
    <row r="361" spans="3:10" x14ac:dyDescent="0.2">
      <c r="C361" s="12" t="s">
        <v>900</v>
      </c>
      <c r="D361" s="2">
        <v>1</v>
      </c>
      <c r="E361" s="2" t="s">
        <v>4</v>
      </c>
      <c r="F361" s="1">
        <v>0</v>
      </c>
      <c r="G361" s="1">
        <v>0</v>
      </c>
      <c r="H361" s="1">
        <f t="shared" si="18"/>
        <v>0</v>
      </c>
      <c r="I361" s="1">
        <f t="shared" si="19"/>
        <v>0</v>
      </c>
      <c r="J361" s="1">
        <f t="shared" si="20"/>
        <v>0</v>
      </c>
    </row>
    <row r="362" spans="3:10" x14ac:dyDescent="0.2">
      <c r="C362" s="12" t="s">
        <v>901</v>
      </c>
      <c r="D362" s="2">
        <v>1</v>
      </c>
      <c r="E362" s="2" t="s">
        <v>4</v>
      </c>
      <c r="F362" s="1">
        <v>0</v>
      </c>
      <c r="G362" s="1">
        <v>0</v>
      </c>
      <c r="H362" s="1">
        <f t="shared" si="18"/>
        <v>0</v>
      </c>
      <c r="I362" s="1">
        <f t="shared" si="19"/>
        <v>0</v>
      </c>
      <c r="J362" s="1">
        <f t="shared" si="20"/>
        <v>0</v>
      </c>
    </row>
    <row r="363" spans="3:10" x14ac:dyDescent="0.2">
      <c r="C363" s="12" t="s">
        <v>902</v>
      </c>
      <c r="D363" s="2">
        <v>1</v>
      </c>
      <c r="E363" s="2" t="s">
        <v>4</v>
      </c>
      <c r="F363" s="1">
        <v>0</v>
      </c>
      <c r="G363" s="1">
        <v>0</v>
      </c>
      <c r="H363" s="1">
        <f t="shared" si="18"/>
        <v>0</v>
      </c>
      <c r="I363" s="1">
        <f t="shared" si="19"/>
        <v>0</v>
      </c>
      <c r="J363" s="1">
        <f t="shared" si="20"/>
        <v>0</v>
      </c>
    </row>
    <row r="364" spans="3:10" x14ac:dyDescent="0.2">
      <c r="C364" s="12" t="s">
        <v>903</v>
      </c>
      <c r="D364" s="2">
        <v>1</v>
      </c>
      <c r="E364" s="2" t="s">
        <v>4</v>
      </c>
      <c r="F364" s="1">
        <v>0</v>
      </c>
      <c r="G364" s="1">
        <v>0</v>
      </c>
      <c r="H364" s="1">
        <f t="shared" si="18"/>
        <v>0</v>
      </c>
      <c r="I364" s="1">
        <f t="shared" si="19"/>
        <v>0</v>
      </c>
      <c r="J364" s="1">
        <f t="shared" si="20"/>
        <v>0</v>
      </c>
    </row>
    <row r="365" spans="3:10" x14ac:dyDescent="0.2">
      <c r="C365" s="12" t="s">
        <v>904</v>
      </c>
      <c r="D365" s="2">
        <v>2</v>
      </c>
      <c r="E365" s="2" t="s">
        <v>4</v>
      </c>
      <c r="F365" s="1">
        <v>0</v>
      </c>
      <c r="G365" s="1">
        <v>0</v>
      </c>
      <c r="H365" s="1">
        <f t="shared" si="18"/>
        <v>0</v>
      </c>
      <c r="I365" s="1">
        <f t="shared" si="19"/>
        <v>0</v>
      </c>
      <c r="J365" s="1">
        <f t="shared" si="20"/>
        <v>0</v>
      </c>
    </row>
    <row r="366" spans="3:10" x14ac:dyDescent="0.2">
      <c r="C366" s="12" t="s">
        <v>905</v>
      </c>
      <c r="D366" s="2">
        <v>1</v>
      </c>
      <c r="E366" s="2" t="s">
        <v>4</v>
      </c>
      <c r="F366" s="1">
        <v>0</v>
      </c>
      <c r="G366" s="1">
        <v>0</v>
      </c>
      <c r="H366" s="1">
        <f t="shared" si="18"/>
        <v>0</v>
      </c>
      <c r="I366" s="1">
        <f t="shared" si="19"/>
        <v>0</v>
      </c>
      <c r="J366" s="1">
        <f t="shared" si="20"/>
        <v>0</v>
      </c>
    </row>
    <row r="367" spans="3:10" x14ac:dyDescent="0.2">
      <c r="C367" s="12" t="s">
        <v>906</v>
      </c>
      <c r="D367" s="2">
        <v>1</v>
      </c>
      <c r="E367" s="2" t="s">
        <v>4</v>
      </c>
      <c r="F367" s="1">
        <v>0</v>
      </c>
      <c r="G367" s="1">
        <v>0</v>
      </c>
      <c r="H367" s="1">
        <f t="shared" si="18"/>
        <v>0</v>
      </c>
      <c r="I367" s="1">
        <f t="shared" si="19"/>
        <v>0</v>
      </c>
      <c r="J367" s="1">
        <f t="shared" si="20"/>
        <v>0</v>
      </c>
    </row>
    <row r="368" spans="3:10" x14ac:dyDescent="0.2">
      <c r="C368" s="12" t="s">
        <v>907</v>
      </c>
      <c r="D368" s="2">
        <v>1</v>
      </c>
      <c r="E368" s="2" t="s">
        <v>4</v>
      </c>
      <c r="F368" s="1">
        <v>0</v>
      </c>
      <c r="G368" s="1">
        <v>0</v>
      </c>
      <c r="H368" s="1">
        <f t="shared" si="18"/>
        <v>0</v>
      </c>
      <c r="I368" s="1">
        <f t="shared" si="19"/>
        <v>0</v>
      </c>
      <c r="J368" s="1">
        <f t="shared" si="20"/>
        <v>0</v>
      </c>
    </row>
    <row r="369" spans="3:10" x14ac:dyDescent="0.2">
      <c r="C369" s="12" t="s">
        <v>908</v>
      </c>
      <c r="D369" s="2">
        <v>1</v>
      </c>
      <c r="E369" s="2" t="s">
        <v>4</v>
      </c>
      <c r="F369" s="1">
        <v>0</v>
      </c>
      <c r="G369" s="1">
        <v>0</v>
      </c>
      <c r="H369" s="1">
        <f t="shared" si="18"/>
        <v>0</v>
      </c>
      <c r="I369" s="1">
        <f t="shared" si="19"/>
        <v>0</v>
      </c>
      <c r="J369" s="1">
        <f t="shared" si="20"/>
        <v>0</v>
      </c>
    </row>
    <row r="370" spans="3:10" x14ac:dyDescent="0.2">
      <c r="C370" s="12" t="s">
        <v>909</v>
      </c>
      <c r="D370" s="2">
        <v>1</v>
      </c>
      <c r="E370" s="2" t="s">
        <v>4</v>
      </c>
      <c r="F370" s="1">
        <v>0</v>
      </c>
      <c r="G370" s="1">
        <v>0</v>
      </c>
      <c r="H370" s="1">
        <f t="shared" si="18"/>
        <v>0</v>
      </c>
      <c r="I370" s="1">
        <f t="shared" si="19"/>
        <v>0</v>
      </c>
      <c r="J370" s="1">
        <f t="shared" si="20"/>
        <v>0</v>
      </c>
    </row>
    <row r="371" spans="3:10" x14ac:dyDescent="0.2">
      <c r="C371" s="12" t="s">
        <v>910</v>
      </c>
      <c r="D371" s="2">
        <v>1</v>
      </c>
      <c r="E371" s="2" t="s">
        <v>4</v>
      </c>
      <c r="F371" s="1">
        <v>0</v>
      </c>
      <c r="G371" s="1">
        <v>0</v>
      </c>
      <c r="H371" s="1">
        <f t="shared" si="18"/>
        <v>0</v>
      </c>
      <c r="I371" s="1">
        <f t="shared" si="19"/>
        <v>0</v>
      </c>
      <c r="J371" s="1">
        <f t="shared" si="20"/>
        <v>0</v>
      </c>
    </row>
    <row r="372" spans="3:10" x14ac:dyDescent="0.2">
      <c r="C372" s="12" t="s">
        <v>911</v>
      </c>
      <c r="D372" s="2">
        <v>2</v>
      </c>
      <c r="E372" s="2" t="s">
        <v>4</v>
      </c>
      <c r="F372" s="1">
        <v>0</v>
      </c>
      <c r="G372" s="1">
        <v>0</v>
      </c>
      <c r="H372" s="1">
        <f t="shared" si="18"/>
        <v>0</v>
      </c>
      <c r="I372" s="1">
        <f t="shared" si="19"/>
        <v>0</v>
      </c>
      <c r="J372" s="1">
        <f t="shared" si="20"/>
        <v>0</v>
      </c>
    </row>
    <row r="373" spans="3:10" x14ac:dyDescent="0.2">
      <c r="C373" s="12" t="s">
        <v>912</v>
      </c>
      <c r="D373" s="2">
        <v>1</v>
      </c>
      <c r="E373" s="2" t="s">
        <v>4</v>
      </c>
      <c r="F373" s="1">
        <v>0</v>
      </c>
      <c r="G373" s="1">
        <v>0</v>
      </c>
      <c r="H373" s="1">
        <f t="shared" si="18"/>
        <v>0</v>
      </c>
      <c r="I373" s="1">
        <f t="shared" si="19"/>
        <v>0</v>
      </c>
      <c r="J373" s="1">
        <f t="shared" si="20"/>
        <v>0</v>
      </c>
    </row>
    <row r="374" spans="3:10" x14ac:dyDescent="0.2">
      <c r="C374" s="12" t="s">
        <v>913</v>
      </c>
      <c r="D374" s="2">
        <v>1</v>
      </c>
      <c r="E374" s="2" t="s">
        <v>4</v>
      </c>
      <c r="F374" s="1">
        <v>0</v>
      </c>
      <c r="G374" s="1">
        <v>0</v>
      </c>
      <c r="H374" s="1">
        <f t="shared" si="18"/>
        <v>0</v>
      </c>
      <c r="I374" s="1">
        <f t="shared" si="19"/>
        <v>0</v>
      </c>
      <c r="J374" s="1">
        <f t="shared" si="20"/>
        <v>0</v>
      </c>
    </row>
    <row r="375" spans="3:10" x14ac:dyDescent="0.2">
      <c r="C375" s="12" t="s">
        <v>914</v>
      </c>
      <c r="D375" s="2">
        <v>1</v>
      </c>
      <c r="E375" s="2" t="s">
        <v>4</v>
      </c>
      <c r="F375" s="1">
        <v>0</v>
      </c>
      <c r="G375" s="1">
        <v>0</v>
      </c>
      <c r="H375" s="1">
        <f t="shared" si="18"/>
        <v>0</v>
      </c>
      <c r="I375" s="1">
        <f t="shared" si="19"/>
        <v>0</v>
      </c>
      <c r="J375" s="1">
        <f t="shared" si="20"/>
        <v>0</v>
      </c>
    </row>
    <row r="376" spans="3:10" x14ac:dyDescent="0.2">
      <c r="C376" s="12" t="s">
        <v>915</v>
      </c>
      <c r="D376" s="2">
        <v>5</v>
      </c>
      <c r="E376" s="2" t="s">
        <v>4</v>
      </c>
      <c r="F376" s="1">
        <v>0</v>
      </c>
      <c r="G376" s="1">
        <v>0</v>
      </c>
      <c r="H376" s="1">
        <f t="shared" si="18"/>
        <v>0</v>
      </c>
      <c r="I376" s="1">
        <f t="shared" si="19"/>
        <v>0</v>
      </c>
      <c r="J376" s="1">
        <f t="shared" si="20"/>
        <v>0</v>
      </c>
    </row>
    <row r="377" spans="3:10" x14ac:dyDescent="0.2">
      <c r="C377" s="12" t="s">
        <v>916</v>
      </c>
      <c r="D377" s="2">
        <v>1</v>
      </c>
      <c r="E377" s="2" t="s">
        <v>4</v>
      </c>
      <c r="F377" s="1">
        <v>0</v>
      </c>
      <c r="G377" s="1">
        <v>0</v>
      </c>
      <c r="H377" s="1">
        <f t="shared" si="18"/>
        <v>0</v>
      </c>
      <c r="I377" s="1">
        <f t="shared" si="19"/>
        <v>0</v>
      </c>
      <c r="J377" s="1">
        <f t="shared" si="20"/>
        <v>0</v>
      </c>
    </row>
    <row r="378" spans="3:10" x14ac:dyDescent="0.2">
      <c r="C378" s="12" t="s">
        <v>917</v>
      </c>
      <c r="D378" s="2">
        <v>1</v>
      </c>
      <c r="E378" s="2" t="s">
        <v>4</v>
      </c>
      <c r="F378" s="1">
        <v>0</v>
      </c>
      <c r="G378" s="1">
        <v>0</v>
      </c>
      <c r="H378" s="1">
        <f t="shared" si="18"/>
        <v>0</v>
      </c>
      <c r="I378" s="1">
        <f t="shared" si="19"/>
        <v>0</v>
      </c>
      <c r="J378" s="1">
        <f t="shared" si="20"/>
        <v>0</v>
      </c>
    </row>
    <row r="379" spans="3:10" x14ac:dyDescent="0.2">
      <c r="C379" s="12" t="s">
        <v>918</v>
      </c>
      <c r="D379" s="2">
        <v>1</v>
      </c>
      <c r="E379" s="2" t="s">
        <v>4</v>
      </c>
      <c r="F379" s="1">
        <v>0</v>
      </c>
      <c r="G379" s="1">
        <v>0</v>
      </c>
      <c r="H379" s="1">
        <f t="shared" si="18"/>
        <v>0</v>
      </c>
      <c r="I379" s="1">
        <f t="shared" si="19"/>
        <v>0</v>
      </c>
      <c r="J379" s="1">
        <f t="shared" si="20"/>
        <v>0</v>
      </c>
    </row>
    <row r="380" spans="3:10" x14ac:dyDescent="0.2">
      <c r="C380" s="12" t="s">
        <v>919</v>
      </c>
      <c r="D380" s="2">
        <v>1</v>
      </c>
      <c r="E380" s="2" t="s">
        <v>4</v>
      </c>
      <c r="F380" s="1">
        <v>0</v>
      </c>
      <c r="G380" s="1">
        <v>0</v>
      </c>
      <c r="H380" s="1">
        <f t="shared" si="18"/>
        <v>0</v>
      </c>
      <c r="I380" s="1">
        <f t="shared" si="19"/>
        <v>0</v>
      </c>
      <c r="J380" s="1">
        <f t="shared" si="20"/>
        <v>0</v>
      </c>
    </row>
    <row r="381" spans="3:10" x14ac:dyDescent="0.2">
      <c r="C381" s="12" t="s">
        <v>920</v>
      </c>
      <c r="D381" s="2">
        <v>1</v>
      </c>
      <c r="E381" s="2" t="s">
        <v>4</v>
      </c>
      <c r="F381" s="1">
        <v>0</v>
      </c>
      <c r="G381" s="1">
        <v>0</v>
      </c>
      <c r="H381" s="1">
        <f t="shared" si="18"/>
        <v>0</v>
      </c>
      <c r="I381" s="1">
        <f t="shared" si="19"/>
        <v>0</v>
      </c>
      <c r="J381" s="1">
        <f t="shared" si="20"/>
        <v>0</v>
      </c>
    </row>
    <row r="382" spans="3:10" x14ac:dyDescent="0.2">
      <c r="C382" s="12" t="s">
        <v>921</v>
      </c>
      <c r="D382" s="2">
        <v>1</v>
      </c>
      <c r="E382" s="2" t="s">
        <v>4</v>
      </c>
      <c r="F382" s="1">
        <v>0</v>
      </c>
      <c r="G382" s="1">
        <v>0</v>
      </c>
      <c r="H382" s="1">
        <f t="shared" si="18"/>
        <v>0</v>
      </c>
      <c r="I382" s="1">
        <f t="shared" si="19"/>
        <v>0</v>
      </c>
      <c r="J382" s="1">
        <f t="shared" si="20"/>
        <v>0</v>
      </c>
    </row>
    <row r="383" spans="3:10" x14ac:dyDescent="0.2">
      <c r="C383" s="12" t="s">
        <v>922</v>
      </c>
      <c r="D383" s="2">
        <v>1</v>
      </c>
      <c r="E383" s="2" t="s">
        <v>4</v>
      </c>
      <c r="F383" s="1">
        <v>0</v>
      </c>
      <c r="G383" s="1">
        <v>0</v>
      </c>
      <c r="H383" s="1">
        <f t="shared" si="18"/>
        <v>0</v>
      </c>
      <c r="I383" s="1">
        <f t="shared" si="19"/>
        <v>0</v>
      </c>
      <c r="J383" s="1">
        <f t="shared" si="20"/>
        <v>0</v>
      </c>
    </row>
    <row r="384" spans="3:10" x14ac:dyDescent="0.2">
      <c r="C384" s="12" t="s">
        <v>923</v>
      </c>
      <c r="D384" s="2">
        <v>6</v>
      </c>
      <c r="E384" s="2" t="s">
        <v>4</v>
      </c>
      <c r="F384" s="1">
        <v>0</v>
      </c>
      <c r="G384" s="1">
        <v>0</v>
      </c>
      <c r="H384" s="1">
        <f t="shared" si="18"/>
        <v>0</v>
      </c>
      <c r="I384" s="1">
        <f t="shared" si="19"/>
        <v>0</v>
      </c>
      <c r="J384" s="1">
        <f t="shared" si="20"/>
        <v>0</v>
      </c>
    </row>
    <row r="385" spans="1:10" x14ac:dyDescent="0.2">
      <c r="C385" s="12" t="s">
        <v>924</v>
      </c>
      <c r="D385" s="2">
        <v>1</v>
      </c>
      <c r="E385" s="2" t="s">
        <v>4</v>
      </c>
      <c r="F385" s="1">
        <v>0</v>
      </c>
      <c r="G385" s="1">
        <v>0</v>
      </c>
      <c r="H385" s="1">
        <f t="shared" si="18"/>
        <v>0</v>
      </c>
      <c r="I385" s="1">
        <f t="shared" si="19"/>
        <v>0</v>
      </c>
      <c r="J385" s="1">
        <f t="shared" si="20"/>
        <v>0</v>
      </c>
    </row>
    <row r="386" spans="1:10" x14ac:dyDescent="0.2">
      <c r="C386" s="12" t="s">
        <v>925</v>
      </c>
      <c r="D386" s="2">
        <v>1</v>
      </c>
      <c r="E386" s="2" t="s">
        <v>4</v>
      </c>
      <c r="F386" s="1">
        <v>0</v>
      </c>
      <c r="G386" s="1">
        <v>0</v>
      </c>
      <c r="H386" s="1">
        <f t="shared" si="18"/>
        <v>0</v>
      </c>
      <c r="I386" s="1">
        <f t="shared" si="19"/>
        <v>0</v>
      </c>
      <c r="J386" s="1">
        <f t="shared" si="20"/>
        <v>0</v>
      </c>
    </row>
    <row r="387" spans="1:10" x14ac:dyDescent="0.2">
      <c r="C387" s="12" t="s">
        <v>926</v>
      </c>
      <c r="D387" s="2">
        <v>1</v>
      </c>
      <c r="E387" s="2" t="s">
        <v>4</v>
      </c>
      <c r="F387" s="1">
        <v>0</v>
      </c>
      <c r="G387" s="1">
        <v>0</v>
      </c>
      <c r="H387" s="1">
        <f t="shared" si="18"/>
        <v>0</v>
      </c>
      <c r="I387" s="1">
        <f t="shared" si="19"/>
        <v>0</v>
      </c>
      <c r="J387" s="1">
        <f t="shared" si="20"/>
        <v>0</v>
      </c>
    </row>
    <row r="388" spans="1:10" x14ac:dyDescent="0.2">
      <c r="C388" s="12" t="s">
        <v>927</v>
      </c>
      <c r="D388" s="2">
        <v>1</v>
      </c>
      <c r="E388" s="2" t="s">
        <v>4</v>
      </c>
      <c r="F388" s="1">
        <v>0</v>
      </c>
      <c r="G388" s="1">
        <v>0</v>
      </c>
      <c r="H388" s="1">
        <f t="shared" si="18"/>
        <v>0</v>
      </c>
      <c r="I388" s="1">
        <f t="shared" si="19"/>
        <v>0</v>
      </c>
      <c r="J388" s="1">
        <f t="shared" si="20"/>
        <v>0</v>
      </c>
    </row>
    <row r="389" spans="1:10" x14ac:dyDescent="0.2">
      <c r="C389" s="12" t="s">
        <v>928</v>
      </c>
      <c r="D389" s="2">
        <v>1</v>
      </c>
      <c r="E389" s="2" t="s">
        <v>4</v>
      </c>
      <c r="F389" s="1">
        <v>0</v>
      </c>
      <c r="G389" s="1">
        <v>0</v>
      </c>
      <c r="H389" s="1">
        <f t="shared" si="18"/>
        <v>0</v>
      </c>
      <c r="I389" s="1">
        <f t="shared" si="19"/>
        <v>0</v>
      </c>
      <c r="J389" s="1">
        <f t="shared" si="20"/>
        <v>0</v>
      </c>
    </row>
    <row r="390" spans="1:10" x14ac:dyDescent="0.2">
      <c r="C390" s="12" t="s">
        <v>929</v>
      </c>
      <c r="D390" s="2">
        <v>1</v>
      </c>
      <c r="E390" s="2" t="s">
        <v>4</v>
      </c>
      <c r="F390" s="1">
        <v>0</v>
      </c>
      <c r="G390" s="1">
        <v>0</v>
      </c>
      <c r="H390" s="1">
        <f t="shared" si="18"/>
        <v>0</v>
      </c>
      <c r="I390" s="1">
        <f t="shared" si="19"/>
        <v>0</v>
      </c>
      <c r="J390" s="1">
        <f t="shared" si="20"/>
        <v>0</v>
      </c>
    </row>
    <row r="391" spans="1:10" x14ac:dyDescent="0.2">
      <c r="C391" s="12" t="s">
        <v>930</v>
      </c>
      <c r="D391" s="2">
        <v>1</v>
      </c>
      <c r="E391" s="2" t="s">
        <v>4</v>
      </c>
      <c r="F391" s="1">
        <v>0</v>
      </c>
      <c r="G391" s="1">
        <v>0</v>
      </c>
      <c r="H391" s="1">
        <f t="shared" si="18"/>
        <v>0</v>
      </c>
      <c r="I391" s="1">
        <f t="shared" si="19"/>
        <v>0</v>
      </c>
      <c r="J391" s="1">
        <f t="shared" si="20"/>
        <v>0</v>
      </c>
    </row>
    <row r="392" spans="1:10" x14ac:dyDescent="0.2">
      <c r="C392" s="12" t="s">
        <v>931</v>
      </c>
      <c r="D392" s="2">
        <v>1</v>
      </c>
      <c r="E392" s="2" t="s">
        <v>4</v>
      </c>
      <c r="F392" s="1">
        <v>0</v>
      </c>
      <c r="G392" s="1">
        <v>0</v>
      </c>
      <c r="H392" s="1">
        <f t="shared" si="18"/>
        <v>0</v>
      </c>
      <c r="I392" s="1">
        <f t="shared" si="19"/>
        <v>0</v>
      </c>
      <c r="J392" s="1">
        <f t="shared" si="20"/>
        <v>0</v>
      </c>
    </row>
    <row r="393" spans="1:10" x14ac:dyDescent="0.2">
      <c r="C393" s="12" t="s">
        <v>932</v>
      </c>
      <c r="D393" s="2">
        <v>2</v>
      </c>
      <c r="E393" s="2" t="s">
        <v>4</v>
      </c>
      <c r="F393" s="1">
        <v>0</v>
      </c>
      <c r="G393" s="1">
        <v>0</v>
      </c>
      <c r="H393" s="1">
        <f t="shared" si="18"/>
        <v>0</v>
      </c>
      <c r="I393" s="1">
        <f t="shared" si="19"/>
        <v>0</v>
      </c>
      <c r="J393" s="1">
        <f t="shared" si="20"/>
        <v>0</v>
      </c>
    </row>
    <row r="394" spans="1:10" x14ac:dyDescent="0.2">
      <c r="C394" s="12" t="s">
        <v>933</v>
      </c>
      <c r="D394" s="2">
        <v>2</v>
      </c>
      <c r="E394" s="2" t="s">
        <v>4</v>
      </c>
      <c r="F394" s="1">
        <v>0</v>
      </c>
      <c r="G394" s="1">
        <v>0</v>
      </c>
      <c r="H394" s="1">
        <f t="shared" si="18"/>
        <v>0</v>
      </c>
      <c r="I394" s="1">
        <f t="shared" si="19"/>
        <v>0</v>
      </c>
      <c r="J394" s="1">
        <f t="shared" si="20"/>
        <v>0</v>
      </c>
    </row>
    <row r="395" spans="1:10" s="10" customFormat="1" x14ac:dyDescent="0.2">
      <c r="A395" s="6"/>
      <c r="B395" s="46"/>
      <c r="C395" s="51"/>
      <c r="D395" s="2"/>
      <c r="E395" s="2"/>
      <c r="F395" s="1"/>
      <c r="G395" s="1"/>
      <c r="H395" s="1"/>
      <c r="I395" s="1"/>
      <c r="J395" s="1"/>
    </row>
    <row r="396" spans="1:10" s="10" customFormat="1" ht="38.25" x14ac:dyDescent="0.2">
      <c r="A396" s="6">
        <f>MAX($A$100:A395)+1</f>
        <v>4</v>
      </c>
      <c r="B396" s="12" t="s">
        <v>544</v>
      </c>
      <c r="C396" s="12" t="s">
        <v>582</v>
      </c>
      <c r="D396" s="2">
        <v>1</v>
      </c>
      <c r="E396" s="2" t="s">
        <v>4</v>
      </c>
      <c r="F396" s="1">
        <v>0</v>
      </c>
      <c r="G396" s="1">
        <v>0</v>
      </c>
      <c r="H396" s="1">
        <f>ROUND(D396*F396,)</f>
        <v>0</v>
      </c>
      <c r="I396" s="1">
        <f>ROUND(D396*G396,)</f>
        <v>0</v>
      </c>
      <c r="J396" s="1">
        <f>H396+I396</f>
        <v>0</v>
      </c>
    </row>
    <row r="397" spans="1:10" x14ac:dyDescent="0.2">
      <c r="C397" s="12" t="s">
        <v>934</v>
      </c>
      <c r="D397" s="2">
        <v>1</v>
      </c>
      <c r="E397" s="2" t="s">
        <v>4</v>
      </c>
      <c r="F397" s="1">
        <v>0</v>
      </c>
      <c r="G397" s="1">
        <v>0</v>
      </c>
      <c r="H397" s="1">
        <f t="shared" ref="H397" si="21">ROUND(D397*F397,)</f>
        <v>0</v>
      </c>
      <c r="I397" s="1">
        <f t="shared" ref="I397" si="22">ROUND(D397*G397,)</f>
        <v>0</v>
      </c>
      <c r="J397" s="1">
        <f t="shared" ref="J397" si="23">H397+I397</f>
        <v>0</v>
      </c>
    </row>
    <row r="398" spans="1:10" x14ac:dyDescent="0.2">
      <c r="C398" s="12" t="s">
        <v>935</v>
      </c>
      <c r="D398" s="2">
        <v>1</v>
      </c>
      <c r="E398" s="2" t="s">
        <v>4</v>
      </c>
      <c r="F398" s="1">
        <v>0</v>
      </c>
      <c r="G398" s="1">
        <v>0</v>
      </c>
      <c r="H398" s="1">
        <f t="shared" ref="H398:H402" si="24">ROUND(D398*F398,)</f>
        <v>0</v>
      </c>
      <c r="I398" s="1">
        <f t="shared" ref="I398:I402" si="25">ROUND(D398*G398,)</f>
        <v>0</v>
      </c>
      <c r="J398" s="1">
        <f t="shared" ref="J398:J402" si="26">H398+I398</f>
        <v>0</v>
      </c>
    </row>
    <row r="399" spans="1:10" x14ac:dyDescent="0.2">
      <c r="C399" s="12" t="s">
        <v>936</v>
      </c>
      <c r="D399" s="2">
        <v>1</v>
      </c>
      <c r="E399" s="2" t="s">
        <v>4</v>
      </c>
      <c r="F399" s="1">
        <v>0</v>
      </c>
      <c r="G399" s="1">
        <v>0</v>
      </c>
      <c r="H399" s="1">
        <f t="shared" si="24"/>
        <v>0</v>
      </c>
      <c r="I399" s="1">
        <f t="shared" si="25"/>
        <v>0</v>
      </c>
      <c r="J399" s="1">
        <f t="shared" si="26"/>
        <v>0</v>
      </c>
    </row>
    <row r="400" spans="1:10" x14ac:dyDescent="0.2">
      <c r="C400" s="12" t="s">
        <v>937</v>
      </c>
      <c r="D400" s="2">
        <v>1</v>
      </c>
      <c r="E400" s="2" t="s">
        <v>4</v>
      </c>
      <c r="F400" s="1">
        <v>0</v>
      </c>
      <c r="G400" s="1">
        <v>0</v>
      </c>
      <c r="H400" s="1">
        <f t="shared" si="24"/>
        <v>0</v>
      </c>
      <c r="I400" s="1">
        <f t="shared" si="25"/>
        <v>0</v>
      </c>
      <c r="J400" s="1">
        <f t="shared" si="26"/>
        <v>0</v>
      </c>
    </row>
    <row r="401" spans="1:10" x14ac:dyDescent="0.2">
      <c r="C401" s="12" t="s">
        <v>938</v>
      </c>
      <c r="D401" s="2">
        <v>1</v>
      </c>
      <c r="E401" s="2" t="s">
        <v>4</v>
      </c>
      <c r="F401" s="1">
        <v>0</v>
      </c>
      <c r="G401" s="1">
        <v>0</v>
      </c>
      <c r="H401" s="1">
        <f t="shared" si="24"/>
        <v>0</v>
      </c>
      <c r="I401" s="1">
        <f t="shared" si="25"/>
        <v>0</v>
      </c>
      <c r="J401" s="1">
        <f t="shared" si="26"/>
        <v>0</v>
      </c>
    </row>
    <row r="402" spans="1:10" x14ac:dyDescent="0.2">
      <c r="C402" s="12" t="s">
        <v>939</v>
      </c>
      <c r="D402" s="2">
        <v>1</v>
      </c>
      <c r="E402" s="2" t="s">
        <v>4</v>
      </c>
      <c r="F402" s="1">
        <v>0</v>
      </c>
      <c r="G402" s="1">
        <v>0</v>
      </c>
      <c r="H402" s="1">
        <f t="shared" si="24"/>
        <v>0</v>
      </c>
      <c r="I402" s="1">
        <f t="shared" si="25"/>
        <v>0</v>
      </c>
      <c r="J402" s="1">
        <f t="shared" si="26"/>
        <v>0</v>
      </c>
    </row>
    <row r="403" spans="1:10" s="10" customFormat="1" x14ac:dyDescent="0.2">
      <c r="A403" s="6"/>
      <c r="B403" s="46"/>
      <c r="C403" s="51"/>
      <c r="D403" s="2"/>
      <c r="E403" s="2"/>
      <c r="F403" s="1"/>
      <c r="G403" s="1"/>
      <c r="H403" s="1"/>
      <c r="I403" s="1"/>
      <c r="J403" s="1"/>
    </row>
    <row r="404" spans="1:10" s="10" customFormat="1" ht="38.25" x14ac:dyDescent="0.2">
      <c r="A404" s="6">
        <f>MAX($A$100:A403)+1</f>
        <v>5</v>
      </c>
      <c r="B404" s="12" t="s">
        <v>544</v>
      </c>
      <c r="C404" s="12" t="s">
        <v>547</v>
      </c>
      <c r="D404" s="2">
        <v>49</v>
      </c>
      <c r="E404" s="2" t="s">
        <v>4</v>
      </c>
      <c r="F404" s="1">
        <v>0</v>
      </c>
      <c r="G404" s="1">
        <v>0</v>
      </c>
      <c r="H404" s="1">
        <f>ROUND(D404*F404,)</f>
        <v>0</v>
      </c>
      <c r="I404" s="1">
        <f>ROUND(D404*G404,)</f>
        <v>0</v>
      </c>
      <c r="J404" s="1">
        <f>H404+I404</f>
        <v>0</v>
      </c>
    </row>
    <row r="405" spans="1:10" x14ac:dyDescent="0.2">
      <c r="C405" s="12" t="s">
        <v>940</v>
      </c>
      <c r="D405" s="2">
        <v>49</v>
      </c>
      <c r="E405" s="2" t="s">
        <v>4</v>
      </c>
      <c r="F405" s="1">
        <v>0</v>
      </c>
      <c r="G405" s="1">
        <v>0</v>
      </c>
      <c r="H405" s="1">
        <f t="shared" ref="H405" si="27">ROUND(D405*F405,)</f>
        <v>0</v>
      </c>
      <c r="I405" s="1">
        <f t="shared" ref="I405" si="28">ROUND(D405*G405,)</f>
        <v>0</v>
      </c>
      <c r="J405" s="1">
        <f t="shared" ref="J405" si="29">H405+I405</f>
        <v>0</v>
      </c>
    </row>
    <row r="406" spans="1:10" x14ac:dyDescent="0.2">
      <c r="C406" s="12" t="s">
        <v>941</v>
      </c>
      <c r="D406" s="2">
        <v>49</v>
      </c>
      <c r="E406" s="2" t="s">
        <v>4</v>
      </c>
      <c r="F406" s="1">
        <v>0</v>
      </c>
      <c r="G406" s="1">
        <v>0</v>
      </c>
      <c r="H406" s="1">
        <f t="shared" ref="H406:H446" si="30">ROUND(D406*F406,)</f>
        <v>0</v>
      </c>
      <c r="I406" s="1">
        <f t="shared" ref="I406:I446" si="31">ROUND(D406*G406,)</f>
        <v>0</v>
      </c>
      <c r="J406" s="1">
        <f t="shared" ref="J406:J446" si="32">H406+I406</f>
        <v>0</v>
      </c>
    </row>
    <row r="407" spans="1:10" x14ac:dyDescent="0.2">
      <c r="C407" s="12" t="s">
        <v>942</v>
      </c>
      <c r="D407" s="2">
        <v>45</v>
      </c>
      <c r="E407" s="2" t="s">
        <v>4</v>
      </c>
      <c r="F407" s="1">
        <v>0</v>
      </c>
      <c r="G407" s="1">
        <v>0</v>
      </c>
      <c r="H407" s="1">
        <f t="shared" si="30"/>
        <v>0</v>
      </c>
      <c r="I407" s="1">
        <f t="shared" si="31"/>
        <v>0</v>
      </c>
      <c r="J407" s="1">
        <f t="shared" si="32"/>
        <v>0</v>
      </c>
    </row>
    <row r="408" spans="1:10" x14ac:dyDescent="0.2">
      <c r="C408" s="12" t="s">
        <v>943</v>
      </c>
      <c r="D408" s="2">
        <v>46</v>
      </c>
      <c r="E408" s="2" t="s">
        <v>4</v>
      </c>
      <c r="F408" s="1">
        <v>0</v>
      </c>
      <c r="G408" s="1">
        <v>0</v>
      </c>
      <c r="H408" s="1">
        <f t="shared" si="30"/>
        <v>0</v>
      </c>
      <c r="I408" s="1">
        <f t="shared" si="31"/>
        <v>0</v>
      </c>
      <c r="J408" s="1">
        <f t="shared" si="32"/>
        <v>0</v>
      </c>
    </row>
    <row r="409" spans="1:10" x14ac:dyDescent="0.2">
      <c r="C409" s="12" t="s">
        <v>944</v>
      </c>
      <c r="D409" s="2">
        <v>38</v>
      </c>
      <c r="E409" s="2" t="s">
        <v>4</v>
      </c>
      <c r="F409" s="1">
        <v>0</v>
      </c>
      <c r="G409" s="1">
        <v>0</v>
      </c>
      <c r="H409" s="1">
        <f t="shared" si="30"/>
        <v>0</v>
      </c>
      <c r="I409" s="1">
        <f t="shared" si="31"/>
        <v>0</v>
      </c>
      <c r="J409" s="1">
        <f t="shared" si="32"/>
        <v>0</v>
      </c>
    </row>
    <row r="410" spans="1:10" x14ac:dyDescent="0.2">
      <c r="C410" s="12" t="s">
        <v>945</v>
      </c>
      <c r="D410" s="2">
        <v>6</v>
      </c>
      <c r="E410" s="2" t="s">
        <v>4</v>
      </c>
      <c r="F410" s="1">
        <v>0</v>
      </c>
      <c r="G410" s="1">
        <v>0</v>
      </c>
      <c r="H410" s="1">
        <f t="shared" si="30"/>
        <v>0</v>
      </c>
      <c r="I410" s="1">
        <f t="shared" si="31"/>
        <v>0</v>
      </c>
      <c r="J410" s="1">
        <f t="shared" si="32"/>
        <v>0</v>
      </c>
    </row>
    <row r="411" spans="1:10" x14ac:dyDescent="0.2">
      <c r="C411" s="12" t="s">
        <v>946</v>
      </c>
      <c r="D411" s="2">
        <v>6</v>
      </c>
      <c r="E411" s="2" t="s">
        <v>4</v>
      </c>
      <c r="F411" s="1">
        <v>0</v>
      </c>
      <c r="G411" s="1">
        <v>0</v>
      </c>
      <c r="H411" s="1">
        <f t="shared" si="30"/>
        <v>0</v>
      </c>
      <c r="I411" s="1">
        <f t="shared" si="31"/>
        <v>0</v>
      </c>
      <c r="J411" s="1">
        <f t="shared" si="32"/>
        <v>0</v>
      </c>
    </row>
    <row r="412" spans="1:10" x14ac:dyDescent="0.2">
      <c r="C412" s="12" t="s">
        <v>947</v>
      </c>
      <c r="D412" s="2">
        <v>6</v>
      </c>
      <c r="E412" s="2" t="s">
        <v>4</v>
      </c>
      <c r="F412" s="1">
        <v>0</v>
      </c>
      <c r="G412" s="1">
        <v>0</v>
      </c>
      <c r="H412" s="1">
        <f t="shared" si="30"/>
        <v>0</v>
      </c>
      <c r="I412" s="1">
        <f t="shared" si="31"/>
        <v>0</v>
      </c>
      <c r="J412" s="1">
        <f t="shared" si="32"/>
        <v>0</v>
      </c>
    </row>
    <row r="413" spans="1:10" x14ac:dyDescent="0.2">
      <c r="C413" s="12" t="s">
        <v>948</v>
      </c>
      <c r="D413" s="2">
        <v>2</v>
      </c>
      <c r="E413" s="2" t="s">
        <v>4</v>
      </c>
      <c r="F413" s="1">
        <v>0</v>
      </c>
      <c r="G413" s="1">
        <v>0</v>
      </c>
      <c r="H413" s="1">
        <f t="shared" si="30"/>
        <v>0</v>
      </c>
      <c r="I413" s="1">
        <f t="shared" si="31"/>
        <v>0</v>
      </c>
      <c r="J413" s="1">
        <f t="shared" si="32"/>
        <v>0</v>
      </c>
    </row>
    <row r="414" spans="1:10" x14ac:dyDescent="0.2">
      <c r="C414" s="12" t="s">
        <v>949</v>
      </c>
      <c r="D414" s="2">
        <v>2</v>
      </c>
      <c r="E414" s="2" t="s">
        <v>4</v>
      </c>
      <c r="F414" s="1">
        <v>0</v>
      </c>
      <c r="G414" s="1">
        <v>0</v>
      </c>
      <c r="H414" s="1">
        <f t="shared" si="30"/>
        <v>0</v>
      </c>
      <c r="I414" s="1">
        <f t="shared" si="31"/>
        <v>0</v>
      </c>
      <c r="J414" s="1">
        <f t="shared" si="32"/>
        <v>0</v>
      </c>
    </row>
    <row r="415" spans="1:10" x14ac:dyDescent="0.2">
      <c r="C415" s="12" t="s">
        <v>950</v>
      </c>
      <c r="D415" s="2">
        <v>2</v>
      </c>
      <c r="E415" s="2" t="s">
        <v>4</v>
      </c>
      <c r="F415" s="1">
        <v>0</v>
      </c>
      <c r="G415" s="1">
        <v>0</v>
      </c>
      <c r="H415" s="1">
        <f t="shared" si="30"/>
        <v>0</v>
      </c>
      <c r="I415" s="1">
        <f t="shared" si="31"/>
        <v>0</v>
      </c>
      <c r="J415" s="1">
        <f t="shared" si="32"/>
        <v>0</v>
      </c>
    </row>
    <row r="416" spans="1:10" x14ac:dyDescent="0.2">
      <c r="C416" s="12" t="s">
        <v>951</v>
      </c>
      <c r="D416" s="2">
        <v>2</v>
      </c>
      <c r="E416" s="2" t="s">
        <v>4</v>
      </c>
      <c r="F416" s="1">
        <v>0</v>
      </c>
      <c r="G416" s="1">
        <v>0</v>
      </c>
      <c r="H416" s="1">
        <f t="shared" si="30"/>
        <v>0</v>
      </c>
      <c r="I416" s="1">
        <f t="shared" si="31"/>
        <v>0</v>
      </c>
      <c r="J416" s="1">
        <f t="shared" si="32"/>
        <v>0</v>
      </c>
    </row>
    <row r="417" spans="3:10" x14ac:dyDescent="0.2">
      <c r="C417" s="12" t="s">
        <v>952</v>
      </c>
      <c r="D417" s="2">
        <v>2</v>
      </c>
      <c r="E417" s="2" t="s">
        <v>4</v>
      </c>
      <c r="F417" s="1">
        <v>0</v>
      </c>
      <c r="G417" s="1">
        <v>0</v>
      </c>
      <c r="H417" s="1">
        <f t="shared" si="30"/>
        <v>0</v>
      </c>
      <c r="I417" s="1">
        <f t="shared" si="31"/>
        <v>0</v>
      </c>
      <c r="J417" s="1">
        <f t="shared" si="32"/>
        <v>0</v>
      </c>
    </row>
    <row r="418" spans="3:10" x14ac:dyDescent="0.2">
      <c r="C418" s="12" t="s">
        <v>953</v>
      </c>
      <c r="D418" s="2">
        <v>8</v>
      </c>
      <c r="E418" s="2" t="s">
        <v>4</v>
      </c>
      <c r="F418" s="1">
        <v>0</v>
      </c>
      <c r="G418" s="1">
        <v>0</v>
      </c>
      <c r="H418" s="1">
        <f t="shared" si="30"/>
        <v>0</v>
      </c>
      <c r="I418" s="1">
        <f t="shared" si="31"/>
        <v>0</v>
      </c>
      <c r="J418" s="1">
        <f t="shared" si="32"/>
        <v>0</v>
      </c>
    </row>
    <row r="419" spans="3:10" x14ac:dyDescent="0.2">
      <c r="C419" s="12" t="s">
        <v>954</v>
      </c>
      <c r="D419" s="2">
        <v>2</v>
      </c>
      <c r="E419" s="2" t="s">
        <v>4</v>
      </c>
      <c r="F419" s="1">
        <v>0</v>
      </c>
      <c r="G419" s="1">
        <v>0</v>
      </c>
      <c r="H419" s="1">
        <f t="shared" si="30"/>
        <v>0</v>
      </c>
      <c r="I419" s="1">
        <f t="shared" si="31"/>
        <v>0</v>
      </c>
      <c r="J419" s="1">
        <f t="shared" si="32"/>
        <v>0</v>
      </c>
    </row>
    <row r="420" spans="3:10" x14ac:dyDescent="0.2">
      <c r="C420" s="12" t="s">
        <v>955</v>
      </c>
      <c r="D420" s="2">
        <v>2</v>
      </c>
      <c r="E420" s="2" t="s">
        <v>4</v>
      </c>
      <c r="F420" s="1">
        <v>0</v>
      </c>
      <c r="G420" s="1">
        <v>0</v>
      </c>
      <c r="H420" s="1">
        <f t="shared" si="30"/>
        <v>0</v>
      </c>
      <c r="I420" s="1">
        <f t="shared" si="31"/>
        <v>0</v>
      </c>
      <c r="J420" s="1">
        <f t="shared" si="32"/>
        <v>0</v>
      </c>
    </row>
    <row r="421" spans="3:10" x14ac:dyDescent="0.2">
      <c r="C421" s="12" t="s">
        <v>956</v>
      </c>
      <c r="D421" s="2">
        <v>2</v>
      </c>
      <c r="E421" s="2" t="s">
        <v>4</v>
      </c>
      <c r="F421" s="1">
        <v>0</v>
      </c>
      <c r="G421" s="1">
        <v>0</v>
      </c>
      <c r="H421" s="1">
        <f t="shared" si="30"/>
        <v>0</v>
      </c>
      <c r="I421" s="1">
        <f t="shared" si="31"/>
        <v>0</v>
      </c>
      <c r="J421" s="1">
        <f t="shared" si="32"/>
        <v>0</v>
      </c>
    </row>
    <row r="422" spans="3:10" x14ac:dyDescent="0.2">
      <c r="C422" s="12" t="s">
        <v>957</v>
      </c>
      <c r="D422" s="2">
        <v>12</v>
      </c>
      <c r="E422" s="2" t="s">
        <v>4</v>
      </c>
      <c r="F422" s="1">
        <v>0</v>
      </c>
      <c r="G422" s="1">
        <v>0</v>
      </c>
      <c r="H422" s="1">
        <f t="shared" si="30"/>
        <v>0</v>
      </c>
      <c r="I422" s="1">
        <f t="shared" si="31"/>
        <v>0</v>
      </c>
      <c r="J422" s="1">
        <f t="shared" si="32"/>
        <v>0</v>
      </c>
    </row>
    <row r="423" spans="3:10" x14ac:dyDescent="0.2">
      <c r="C423" s="12" t="s">
        <v>958</v>
      </c>
      <c r="D423" s="2">
        <v>3</v>
      </c>
      <c r="E423" s="2" t="s">
        <v>4</v>
      </c>
      <c r="F423" s="1">
        <v>0</v>
      </c>
      <c r="G423" s="1">
        <v>0</v>
      </c>
      <c r="H423" s="1">
        <f t="shared" si="30"/>
        <v>0</v>
      </c>
      <c r="I423" s="1">
        <f t="shared" si="31"/>
        <v>0</v>
      </c>
      <c r="J423" s="1">
        <f t="shared" si="32"/>
        <v>0</v>
      </c>
    </row>
    <row r="424" spans="3:10" x14ac:dyDescent="0.2">
      <c r="C424" s="12" t="s">
        <v>959</v>
      </c>
      <c r="D424" s="2">
        <v>8</v>
      </c>
      <c r="E424" s="2" t="s">
        <v>4</v>
      </c>
      <c r="F424" s="1">
        <v>0</v>
      </c>
      <c r="G424" s="1">
        <v>0</v>
      </c>
      <c r="H424" s="1">
        <f t="shared" si="30"/>
        <v>0</v>
      </c>
      <c r="I424" s="1">
        <f t="shared" si="31"/>
        <v>0</v>
      </c>
      <c r="J424" s="1">
        <f t="shared" si="32"/>
        <v>0</v>
      </c>
    </row>
    <row r="425" spans="3:10" x14ac:dyDescent="0.2">
      <c r="C425" s="12" t="s">
        <v>960</v>
      </c>
      <c r="D425" s="2">
        <v>4</v>
      </c>
      <c r="E425" s="2" t="s">
        <v>4</v>
      </c>
      <c r="F425" s="1">
        <v>0</v>
      </c>
      <c r="G425" s="1">
        <v>0</v>
      </c>
      <c r="H425" s="1">
        <f t="shared" si="30"/>
        <v>0</v>
      </c>
      <c r="I425" s="1">
        <f t="shared" si="31"/>
        <v>0</v>
      </c>
      <c r="J425" s="1">
        <f t="shared" si="32"/>
        <v>0</v>
      </c>
    </row>
    <row r="426" spans="3:10" x14ac:dyDescent="0.2">
      <c r="C426" s="12" t="s">
        <v>961</v>
      </c>
      <c r="D426" s="2">
        <v>4</v>
      </c>
      <c r="E426" s="2" t="s">
        <v>4</v>
      </c>
      <c r="F426" s="1">
        <v>0</v>
      </c>
      <c r="G426" s="1">
        <v>0</v>
      </c>
      <c r="H426" s="1">
        <f t="shared" si="30"/>
        <v>0</v>
      </c>
      <c r="I426" s="1">
        <f t="shared" si="31"/>
        <v>0</v>
      </c>
      <c r="J426" s="1">
        <f t="shared" si="32"/>
        <v>0</v>
      </c>
    </row>
    <row r="427" spans="3:10" x14ac:dyDescent="0.2">
      <c r="C427" s="12" t="s">
        <v>962</v>
      </c>
      <c r="D427" s="2">
        <v>24</v>
      </c>
      <c r="E427" s="2" t="s">
        <v>4</v>
      </c>
      <c r="F427" s="1">
        <v>0</v>
      </c>
      <c r="G427" s="1">
        <v>0</v>
      </c>
      <c r="H427" s="1">
        <f t="shared" si="30"/>
        <v>0</v>
      </c>
      <c r="I427" s="1">
        <f t="shared" si="31"/>
        <v>0</v>
      </c>
      <c r="J427" s="1">
        <f t="shared" si="32"/>
        <v>0</v>
      </c>
    </row>
    <row r="428" spans="3:10" x14ac:dyDescent="0.2">
      <c r="C428" s="12" t="s">
        <v>963</v>
      </c>
      <c r="D428" s="2">
        <v>4</v>
      </c>
      <c r="E428" s="2" t="s">
        <v>4</v>
      </c>
      <c r="F428" s="1">
        <v>0</v>
      </c>
      <c r="G428" s="1">
        <v>0</v>
      </c>
      <c r="H428" s="1">
        <f t="shared" si="30"/>
        <v>0</v>
      </c>
      <c r="I428" s="1">
        <f t="shared" si="31"/>
        <v>0</v>
      </c>
      <c r="J428" s="1">
        <f t="shared" si="32"/>
        <v>0</v>
      </c>
    </row>
    <row r="429" spans="3:10" x14ac:dyDescent="0.2">
      <c r="C429" s="12" t="s">
        <v>964</v>
      </c>
      <c r="D429" s="2">
        <v>4</v>
      </c>
      <c r="E429" s="2" t="s">
        <v>4</v>
      </c>
      <c r="F429" s="1">
        <v>0</v>
      </c>
      <c r="G429" s="1">
        <v>0</v>
      </c>
      <c r="H429" s="1">
        <f t="shared" si="30"/>
        <v>0</v>
      </c>
      <c r="I429" s="1">
        <f t="shared" si="31"/>
        <v>0</v>
      </c>
      <c r="J429" s="1">
        <f t="shared" si="32"/>
        <v>0</v>
      </c>
    </row>
    <row r="430" spans="3:10" x14ac:dyDescent="0.2">
      <c r="C430" s="12" t="s">
        <v>965</v>
      </c>
      <c r="D430" s="2">
        <v>4</v>
      </c>
      <c r="E430" s="2" t="s">
        <v>4</v>
      </c>
      <c r="F430" s="1">
        <v>0</v>
      </c>
      <c r="G430" s="1">
        <v>0</v>
      </c>
      <c r="H430" s="1">
        <f t="shared" si="30"/>
        <v>0</v>
      </c>
      <c r="I430" s="1">
        <f t="shared" si="31"/>
        <v>0</v>
      </c>
      <c r="J430" s="1">
        <f t="shared" si="32"/>
        <v>0</v>
      </c>
    </row>
    <row r="431" spans="3:10" x14ac:dyDescent="0.2">
      <c r="C431" s="12" t="s">
        <v>966</v>
      </c>
      <c r="D431" s="2">
        <v>1</v>
      </c>
      <c r="E431" s="2" t="s">
        <v>4</v>
      </c>
      <c r="F431" s="1">
        <v>0</v>
      </c>
      <c r="G431" s="1">
        <v>0</v>
      </c>
      <c r="H431" s="1">
        <f t="shared" si="30"/>
        <v>0</v>
      </c>
      <c r="I431" s="1">
        <f t="shared" si="31"/>
        <v>0</v>
      </c>
      <c r="J431" s="1">
        <f t="shared" si="32"/>
        <v>0</v>
      </c>
    </row>
    <row r="432" spans="3:10" x14ac:dyDescent="0.2">
      <c r="C432" s="12" t="s">
        <v>967</v>
      </c>
      <c r="D432" s="2">
        <v>1</v>
      </c>
      <c r="E432" s="2" t="s">
        <v>4</v>
      </c>
      <c r="F432" s="1">
        <v>0</v>
      </c>
      <c r="G432" s="1">
        <v>0</v>
      </c>
      <c r="H432" s="1">
        <f t="shared" si="30"/>
        <v>0</v>
      </c>
      <c r="I432" s="1">
        <f t="shared" si="31"/>
        <v>0</v>
      </c>
      <c r="J432" s="1">
        <f t="shared" si="32"/>
        <v>0</v>
      </c>
    </row>
    <row r="433" spans="3:10" x14ac:dyDescent="0.2">
      <c r="C433" s="12" t="s">
        <v>968</v>
      </c>
      <c r="D433" s="2">
        <v>2</v>
      </c>
      <c r="E433" s="2" t="s">
        <v>4</v>
      </c>
      <c r="F433" s="1">
        <v>0</v>
      </c>
      <c r="G433" s="1">
        <v>0</v>
      </c>
      <c r="H433" s="1">
        <f t="shared" si="30"/>
        <v>0</v>
      </c>
      <c r="I433" s="1">
        <f t="shared" si="31"/>
        <v>0</v>
      </c>
      <c r="J433" s="1">
        <f t="shared" si="32"/>
        <v>0</v>
      </c>
    </row>
    <row r="434" spans="3:10" x14ac:dyDescent="0.2">
      <c r="C434" s="12" t="s">
        <v>969</v>
      </c>
      <c r="D434" s="2">
        <v>6</v>
      </c>
      <c r="E434" s="2" t="s">
        <v>4</v>
      </c>
      <c r="F434" s="1">
        <v>0</v>
      </c>
      <c r="G434" s="1">
        <v>0</v>
      </c>
      <c r="H434" s="1">
        <f t="shared" si="30"/>
        <v>0</v>
      </c>
      <c r="I434" s="1">
        <f t="shared" si="31"/>
        <v>0</v>
      </c>
      <c r="J434" s="1">
        <f t="shared" si="32"/>
        <v>0</v>
      </c>
    </row>
    <row r="435" spans="3:10" x14ac:dyDescent="0.2">
      <c r="C435" s="12" t="s">
        <v>970</v>
      </c>
      <c r="D435" s="2">
        <v>1</v>
      </c>
      <c r="E435" s="2" t="s">
        <v>4</v>
      </c>
      <c r="F435" s="1">
        <v>0</v>
      </c>
      <c r="G435" s="1">
        <v>0</v>
      </c>
      <c r="H435" s="1">
        <f t="shared" si="30"/>
        <v>0</v>
      </c>
      <c r="I435" s="1">
        <f t="shared" si="31"/>
        <v>0</v>
      </c>
      <c r="J435" s="1">
        <f t="shared" si="32"/>
        <v>0</v>
      </c>
    </row>
    <row r="436" spans="3:10" x14ac:dyDescent="0.2">
      <c r="C436" s="12" t="s">
        <v>971</v>
      </c>
      <c r="D436" s="2">
        <v>1</v>
      </c>
      <c r="E436" s="2" t="s">
        <v>4</v>
      </c>
      <c r="F436" s="1">
        <v>0</v>
      </c>
      <c r="G436" s="1">
        <v>0</v>
      </c>
      <c r="H436" s="1">
        <f t="shared" si="30"/>
        <v>0</v>
      </c>
      <c r="I436" s="1">
        <f t="shared" si="31"/>
        <v>0</v>
      </c>
      <c r="J436" s="1">
        <f t="shared" si="32"/>
        <v>0</v>
      </c>
    </row>
    <row r="437" spans="3:10" x14ac:dyDescent="0.2">
      <c r="C437" s="12" t="s">
        <v>972</v>
      </c>
      <c r="D437" s="2">
        <v>2</v>
      </c>
      <c r="E437" s="2" t="s">
        <v>4</v>
      </c>
      <c r="F437" s="1">
        <v>0</v>
      </c>
      <c r="G437" s="1">
        <v>0</v>
      </c>
      <c r="H437" s="1">
        <f t="shared" si="30"/>
        <v>0</v>
      </c>
      <c r="I437" s="1">
        <f t="shared" si="31"/>
        <v>0</v>
      </c>
      <c r="J437" s="1">
        <f t="shared" si="32"/>
        <v>0</v>
      </c>
    </row>
    <row r="438" spans="3:10" x14ac:dyDescent="0.2">
      <c r="C438" s="12" t="s">
        <v>973</v>
      </c>
      <c r="D438" s="2">
        <v>1</v>
      </c>
      <c r="E438" s="2" t="s">
        <v>4</v>
      </c>
      <c r="F438" s="1">
        <v>0</v>
      </c>
      <c r="G438" s="1">
        <v>0</v>
      </c>
      <c r="H438" s="1">
        <f t="shared" si="30"/>
        <v>0</v>
      </c>
      <c r="I438" s="1">
        <f t="shared" si="31"/>
        <v>0</v>
      </c>
      <c r="J438" s="1">
        <f t="shared" si="32"/>
        <v>0</v>
      </c>
    </row>
    <row r="439" spans="3:10" x14ac:dyDescent="0.2">
      <c r="C439" s="12" t="s">
        <v>974</v>
      </c>
      <c r="D439" s="2">
        <v>1</v>
      </c>
      <c r="E439" s="2" t="s">
        <v>4</v>
      </c>
      <c r="F439" s="1">
        <v>0</v>
      </c>
      <c r="G439" s="1">
        <v>0</v>
      </c>
      <c r="H439" s="1">
        <f t="shared" si="30"/>
        <v>0</v>
      </c>
      <c r="I439" s="1">
        <f t="shared" si="31"/>
        <v>0</v>
      </c>
      <c r="J439" s="1">
        <f t="shared" si="32"/>
        <v>0</v>
      </c>
    </row>
    <row r="440" spans="3:10" x14ac:dyDescent="0.2">
      <c r="C440" s="12" t="s">
        <v>975</v>
      </c>
      <c r="D440" s="2">
        <v>1</v>
      </c>
      <c r="E440" s="2" t="s">
        <v>4</v>
      </c>
      <c r="F440" s="1">
        <v>0</v>
      </c>
      <c r="G440" s="1">
        <v>0</v>
      </c>
      <c r="H440" s="1">
        <f t="shared" si="30"/>
        <v>0</v>
      </c>
      <c r="I440" s="1">
        <f t="shared" si="31"/>
        <v>0</v>
      </c>
      <c r="J440" s="1">
        <f t="shared" si="32"/>
        <v>0</v>
      </c>
    </row>
    <row r="441" spans="3:10" x14ac:dyDescent="0.2">
      <c r="C441" s="12" t="s">
        <v>976</v>
      </c>
      <c r="D441" s="2">
        <v>1</v>
      </c>
      <c r="E441" s="2" t="s">
        <v>4</v>
      </c>
      <c r="F441" s="1">
        <v>0</v>
      </c>
      <c r="G441" s="1">
        <v>0</v>
      </c>
      <c r="H441" s="1">
        <f t="shared" si="30"/>
        <v>0</v>
      </c>
      <c r="I441" s="1">
        <f t="shared" si="31"/>
        <v>0</v>
      </c>
      <c r="J441" s="1">
        <f t="shared" si="32"/>
        <v>0</v>
      </c>
    </row>
    <row r="442" spans="3:10" x14ac:dyDescent="0.2">
      <c r="C442" s="12" t="s">
        <v>977</v>
      </c>
      <c r="D442" s="2">
        <v>1</v>
      </c>
      <c r="E442" s="2" t="s">
        <v>4</v>
      </c>
      <c r="F442" s="1">
        <v>0</v>
      </c>
      <c r="G442" s="1">
        <v>0</v>
      </c>
      <c r="H442" s="1">
        <f t="shared" si="30"/>
        <v>0</v>
      </c>
      <c r="I442" s="1">
        <f t="shared" si="31"/>
        <v>0</v>
      </c>
      <c r="J442" s="1">
        <f t="shared" si="32"/>
        <v>0</v>
      </c>
    </row>
    <row r="443" spans="3:10" x14ac:dyDescent="0.2">
      <c r="C443" s="12" t="s">
        <v>978</v>
      </c>
      <c r="D443" s="2">
        <v>2</v>
      </c>
      <c r="E443" s="2" t="s">
        <v>4</v>
      </c>
      <c r="F443" s="1">
        <v>0</v>
      </c>
      <c r="G443" s="1">
        <v>0</v>
      </c>
      <c r="H443" s="1">
        <f t="shared" si="30"/>
        <v>0</v>
      </c>
      <c r="I443" s="1">
        <f t="shared" si="31"/>
        <v>0</v>
      </c>
      <c r="J443" s="1">
        <f t="shared" si="32"/>
        <v>0</v>
      </c>
    </row>
    <row r="444" spans="3:10" x14ac:dyDescent="0.2">
      <c r="C444" s="12" t="s">
        <v>979</v>
      </c>
      <c r="D444" s="2">
        <v>1</v>
      </c>
      <c r="E444" s="2" t="s">
        <v>4</v>
      </c>
      <c r="F444" s="1">
        <v>0</v>
      </c>
      <c r="G444" s="1">
        <v>0</v>
      </c>
      <c r="H444" s="1">
        <f t="shared" si="30"/>
        <v>0</v>
      </c>
      <c r="I444" s="1">
        <f t="shared" si="31"/>
        <v>0</v>
      </c>
      <c r="J444" s="1">
        <f t="shared" si="32"/>
        <v>0</v>
      </c>
    </row>
    <row r="445" spans="3:10" x14ac:dyDescent="0.2">
      <c r="C445" s="12" t="s">
        <v>980</v>
      </c>
      <c r="D445" s="2">
        <v>1</v>
      </c>
      <c r="E445" s="2" t="s">
        <v>4</v>
      </c>
      <c r="F445" s="1">
        <v>0</v>
      </c>
      <c r="G445" s="1">
        <v>0</v>
      </c>
      <c r="H445" s="1">
        <f t="shared" si="30"/>
        <v>0</v>
      </c>
      <c r="I445" s="1">
        <f t="shared" si="31"/>
        <v>0</v>
      </c>
      <c r="J445" s="1">
        <f t="shared" si="32"/>
        <v>0</v>
      </c>
    </row>
    <row r="446" spans="3:10" x14ac:dyDescent="0.2">
      <c r="C446" s="12" t="s">
        <v>981</v>
      </c>
      <c r="D446" s="2">
        <v>1</v>
      </c>
      <c r="E446" s="2" t="s">
        <v>4</v>
      </c>
      <c r="F446" s="1">
        <v>0</v>
      </c>
      <c r="G446" s="1">
        <v>0</v>
      </c>
      <c r="H446" s="1">
        <f t="shared" si="30"/>
        <v>0</v>
      </c>
      <c r="I446" s="1">
        <f t="shared" si="31"/>
        <v>0</v>
      </c>
      <c r="J446" s="1">
        <f t="shared" si="32"/>
        <v>0</v>
      </c>
    </row>
    <row r="447" spans="3:10" x14ac:dyDescent="0.2">
      <c r="C447" s="12" t="s">
        <v>982</v>
      </c>
      <c r="D447" s="2">
        <v>49</v>
      </c>
      <c r="E447" s="2" t="s">
        <v>4</v>
      </c>
      <c r="F447" s="1">
        <v>0</v>
      </c>
      <c r="G447" s="1">
        <v>0</v>
      </c>
      <c r="H447" s="1">
        <f t="shared" ref="H447:H448" si="33">ROUND(D447*F447,)</f>
        <v>0</v>
      </c>
      <c r="I447" s="1">
        <f t="shared" ref="I447:I448" si="34">ROUND(D447*G447,)</f>
        <v>0</v>
      </c>
      <c r="J447" s="1">
        <f t="shared" ref="J447:J448" si="35">H447+I447</f>
        <v>0</v>
      </c>
    </row>
    <row r="448" spans="3:10" x14ac:dyDescent="0.2">
      <c r="C448" s="12" t="s">
        <v>983</v>
      </c>
      <c r="D448" s="2">
        <v>2</v>
      </c>
      <c r="E448" s="2" t="s">
        <v>4</v>
      </c>
      <c r="F448" s="1">
        <v>0</v>
      </c>
      <c r="G448" s="1">
        <v>0</v>
      </c>
      <c r="H448" s="1">
        <f t="shared" si="33"/>
        <v>0</v>
      </c>
      <c r="I448" s="1">
        <f t="shared" si="34"/>
        <v>0</v>
      </c>
      <c r="J448" s="1">
        <f t="shared" si="35"/>
        <v>0</v>
      </c>
    </row>
    <row r="449" spans="1:10" s="10" customFormat="1" x14ac:dyDescent="0.2">
      <c r="A449" s="6"/>
      <c r="B449" s="46"/>
      <c r="C449" s="51"/>
      <c r="D449" s="2"/>
      <c r="E449" s="2"/>
      <c r="F449" s="1"/>
      <c r="G449" s="1"/>
      <c r="H449" s="1"/>
      <c r="I449" s="1"/>
      <c r="J449" s="1"/>
    </row>
    <row r="450" spans="1:10" s="10" customFormat="1" ht="38.25" x14ac:dyDescent="0.2">
      <c r="A450" s="6">
        <f>MAX($A$100:A449)+1</f>
        <v>6</v>
      </c>
      <c r="B450" s="12" t="s">
        <v>544</v>
      </c>
      <c r="C450" s="12" t="s">
        <v>548</v>
      </c>
      <c r="D450" s="2">
        <v>1</v>
      </c>
      <c r="E450" s="2" t="s">
        <v>4</v>
      </c>
      <c r="F450" s="1">
        <v>0</v>
      </c>
      <c r="G450" s="1">
        <v>0</v>
      </c>
      <c r="H450" s="1">
        <f>ROUND(D450*F450,)</f>
        <v>0</v>
      </c>
      <c r="I450" s="1">
        <f>ROUND(D450*G450,)</f>
        <v>0</v>
      </c>
      <c r="J450" s="1">
        <f>H450+I450</f>
        <v>0</v>
      </c>
    </row>
    <row r="451" spans="1:10" x14ac:dyDescent="0.2">
      <c r="C451" s="12" t="s">
        <v>984</v>
      </c>
      <c r="D451" s="2">
        <v>3</v>
      </c>
      <c r="E451" s="2" t="s">
        <v>4</v>
      </c>
      <c r="F451" s="1">
        <v>0</v>
      </c>
      <c r="G451" s="1">
        <v>0</v>
      </c>
      <c r="H451" s="1">
        <f t="shared" ref="H451" si="36">ROUND(D451*F451,)</f>
        <v>0</v>
      </c>
      <c r="I451" s="1">
        <f t="shared" ref="I451" si="37">ROUND(D451*G451,)</f>
        <v>0</v>
      </c>
      <c r="J451" s="1">
        <f t="shared" ref="J451" si="38">H451+I451</f>
        <v>0</v>
      </c>
    </row>
    <row r="452" spans="1:10" x14ac:dyDescent="0.2">
      <c r="C452" s="12" t="s">
        <v>985</v>
      </c>
      <c r="D452" s="2">
        <v>5</v>
      </c>
      <c r="E452" s="2" t="s">
        <v>4</v>
      </c>
      <c r="F452" s="1">
        <v>0</v>
      </c>
      <c r="G452" s="1">
        <v>0</v>
      </c>
      <c r="H452" s="1">
        <f t="shared" ref="H452:H456" si="39">ROUND(D452*F452,)</f>
        <v>0</v>
      </c>
      <c r="I452" s="1">
        <f t="shared" ref="I452:I456" si="40">ROUND(D452*G452,)</f>
        <v>0</v>
      </c>
      <c r="J452" s="1">
        <f t="shared" ref="J452:J456" si="41">H452+I452</f>
        <v>0</v>
      </c>
    </row>
    <row r="453" spans="1:10" x14ac:dyDescent="0.2">
      <c r="C453" s="12" t="s">
        <v>986</v>
      </c>
      <c r="D453" s="2">
        <v>1</v>
      </c>
      <c r="E453" s="2" t="s">
        <v>4</v>
      </c>
      <c r="F453" s="1">
        <v>0</v>
      </c>
      <c r="G453" s="1">
        <v>0</v>
      </c>
      <c r="H453" s="1">
        <f t="shared" si="39"/>
        <v>0</v>
      </c>
      <c r="I453" s="1">
        <f t="shared" si="40"/>
        <v>0</v>
      </c>
      <c r="J453" s="1">
        <f t="shared" si="41"/>
        <v>0</v>
      </c>
    </row>
    <row r="454" spans="1:10" x14ac:dyDescent="0.2">
      <c r="C454" s="12" t="s">
        <v>987</v>
      </c>
      <c r="D454" s="2">
        <v>2</v>
      </c>
      <c r="E454" s="2" t="s">
        <v>4</v>
      </c>
      <c r="F454" s="1">
        <v>0</v>
      </c>
      <c r="G454" s="1">
        <v>0</v>
      </c>
      <c r="H454" s="1">
        <f t="shared" si="39"/>
        <v>0</v>
      </c>
      <c r="I454" s="1">
        <f t="shared" si="40"/>
        <v>0</v>
      </c>
      <c r="J454" s="1">
        <f t="shared" si="41"/>
        <v>0</v>
      </c>
    </row>
    <row r="455" spans="1:10" x14ac:dyDescent="0.2">
      <c r="C455" s="12" t="s">
        <v>988</v>
      </c>
      <c r="D455" s="2">
        <v>1</v>
      </c>
      <c r="E455" s="2" t="s">
        <v>4</v>
      </c>
      <c r="F455" s="1">
        <v>0</v>
      </c>
      <c r="G455" s="1">
        <v>0</v>
      </c>
      <c r="H455" s="1">
        <f t="shared" si="39"/>
        <v>0</v>
      </c>
      <c r="I455" s="1">
        <f t="shared" si="40"/>
        <v>0</v>
      </c>
      <c r="J455" s="1">
        <f t="shared" si="41"/>
        <v>0</v>
      </c>
    </row>
    <row r="456" spans="1:10" x14ac:dyDescent="0.2">
      <c r="C456" s="12" t="s">
        <v>989</v>
      </c>
      <c r="D456" s="2">
        <v>1</v>
      </c>
      <c r="E456" s="2" t="s">
        <v>4</v>
      </c>
      <c r="F456" s="1">
        <v>0</v>
      </c>
      <c r="G456" s="1">
        <v>0</v>
      </c>
      <c r="H456" s="1">
        <f t="shared" si="39"/>
        <v>0</v>
      </c>
      <c r="I456" s="1">
        <f t="shared" si="40"/>
        <v>0</v>
      </c>
      <c r="J456" s="1">
        <f t="shared" si="41"/>
        <v>0</v>
      </c>
    </row>
    <row r="457" spans="1:10" x14ac:dyDescent="0.2">
      <c r="C457" s="12" t="s">
        <v>990</v>
      </c>
      <c r="D457" s="2">
        <v>2</v>
      </c>
      <c r="E457" s="2" t="s">
        <v>4</v>
      </c>
      <c r="F457" s="1">
        <v>0</v>
      </c>
      <c r="G457" s="1">
        <v>0</v>
      </c>
      <c r="H457" s="1">
        <f t="shared" ref="H457" si="42">ROUND(D457*F457,)</f>
        <v>0</v>
      </c>
      <c r="I457" s="1">
        <f t="shared" ref="I457" si="43">ROUND(D457*G457,)</f>
        <v>0</v>
      </c>
      <c r="J457" s="1">
        <f t="shared" ref="J457" si="44">H457+I457</f>
        <v>0</v>
      </c>
    </row>
    <row r="458" spans="1:10" x14ac:dyDescent="0.2">
      <c r="C458" s="12" t="s">
        <v>991</v>
      </c>
      <c r="D458" s="2">
        <v>1</v>
      </c>
      <c r="E458" s="2" t="s">
        <v>4</v>
      </c>
      <c r="F458" s="1">
        <v>0</v>
      </c>
      <c r="G458" s="1">
        <v>0</v>
      </c>
      <c r="H458" s="1">
        <f t="shared" ref="H458:H521" si="45">ROUND(D458*F458,)</f>
        <v>0</v>
      </c>
      <c r="I458" s="1">
        <f t="shared" ref="I458:I521" si="46">ROUND(D458*G458,)</f>
        <v>0</v>
      </c>
      <c r="J458" s="1">
        <f t="shared" ref="J458:J521" si="47">H458+I458</f>
        <v>0</v>
      </c>
    </row>
    <row r="459" spans="1:10" x14ac:dyDescent="0.2">
      <c r="C459" s="12" t="s">
        <v>992</v>
      </c>
      <c r="D459" s="2">
        <v>1</v>
      </c>
      <c r="E459" s="2" t="s">
        <v>4</v>
      </c>
      <c r="F459" s="1">
        <v>0</v>
      </c>
      <c r="G459" s="1">
        <v>0</v>
      </c>
      <c r="H459" s="1">
        <f t="shared" si="45"/>
        <v>0</v>
      </c>
      <c r="I459" s="1">
        <f t="shared" si="46"/>
        <v>0</v>
      </c>
      <c r="J459" s="1">
        <f t="shared" si="47"/>
        <v>0</v>
      </c>
    </row>
    <row r="460" spans="1:10" x14ac:dyDescent="0.2">
      <c r="C460" s="12" t="s">
        <v>993</v>
      </c>
      <c r="D460" s="2">
        <v>1</v>
      </c>
      <c r="E460" s="2" t="s">
        <v>4</v>
      </c>
      <c r="F460" s="1">
        <v>0</v>
      </c>
      <c r="G460" s="1">
        <v>0</v>
      </c>
      <c r="H460" s="1">
        <f t="shared" si="45"/>
        <v>0</v>
      </c>
      <c r="I460" s="1">
        <f t="shared" si="46"/>
        <v>0</v>
      </c>
      <c r="J460" s="1">
        <f t="shared" si="47"/>
        <v>0</v>
      </c>
    </row>
    <row r="461" spans="1:10" x14ac:dyDescent="0.2">
      <c r="C461" s="12" t="s">
        <v>994</v>
      </c>
      <c r="D461" s="2">
        <v>2</v>
      </c>
      <c r="E461" s="2" t="s">
        <v>4</v>
      </c>
      <c r="F461" s="1">
        <v>0</v>
      </c>
      <c r="G461" s="1">
        <v>0</v>
      </c>
      <c r="H461" s="1">
        <f t="shared" si="45"/>
        <v>0</v>
      </c>
      <c r="I461" s="1">
        <f t="shared" si="46"/>
        <v>0</v>
      </c>
      <c r="J461" s="1">
        <f t="shared" si="47"/>
        <v>0</v>
      </c>
    </row>
    <row r="462" spans="1:10" x14ac:dyDescent="0.2">
      <c r="C462" s="12" t="s">
        <v>995</v>
      </c>
      <c r="D462" s="2">
        <v>1</v>
      </c>
      <c r="E462" s="2" t="s">
        <v>4</v>
      </c>
      <c r="F462" s="1">
        <v>0</v>
      </c>
      <c r="G462" s="1">
        <v>0</v>
      </c>
      <c r="H462" s="1">
        <f t="shared" si="45"/>
        <v>0</v>
      </c>
      <c r="I462" s="1">
        <f t="shared" si="46"/>
        <v>0</v>
      </c>
      <c r="J462" s="1">
        <f t="shared" si="47"/>
        <v>0</v>
      </c>
    </row>
    <row r="463" spans="1:10" x14ac:dyDescent="0.2">
      <c r="C463" s="12" t="s">
        <v>996</v>
      </c>
      <c r="D463" s="2">
        <v>1</v>
      </c>
      <c r="E463" s="2" t="s">
        <v>4</v>
      </c>
      <c r="F463" s="1">
        <v>0</v>
      </c>
      <c r="G463" s="1">
        <v>0</v>
      </c>
      <c r="H463" s="1">
        <f t="shared" si="45"/>
        <v>0</v>
      </c>
      <c r="I463" s="1">
        <f t="shared" si="46"/>
        <v>0</v>
      </c>
      <c r="J463" s="1">
        <f t="shared" si="47"/>
        <v>0</v>
      </c>
    </row>
    <row r="464" spans="1:10" x14ac:dyDescent="0.2">
      <c r="C464" s="12" t="s">
        <v>997</v>
      </c>
      <c r="D464" s="2">
        <v>2</v>
      </c>
      <c r="E464" s="2" t="s">
        <v>4</v>
      </c>
      <c r="F464" s="1">
        <v>0</v>
      </c>
      <c r="G464" s="1">
        <v>0</v>
      </c>
      <c r="H464" s="1">
        <f t="shared" si="45"/>
        <v>0</v>
      </c>
      <c r="I464" s="1">
        <f t="shared" si="46"/>
        <v>0</v>
      </c>
      <c r="J464" s="1">
        <f t="shared" si="47"/>
        <v>0</v>
      </c>
    </row>
    <row r="465" spans="3:10" x14ac:dyDescent="0.2">
      <c r="C465" s="12" t="s">
        <v>998</v>
      </c>
      <c r="D465" s="2">
        <v>2</v>
      </c>
      <c r="E465" s="2" t="s">
        <v>4</v>
      </c>
      <c r="F465" s="1">
        <v>0</v>
      </c>
      <c r="G465" s="1">
        <v>0</v>
      </c>
      <c r="H465" s="1">
        <f t="shared" si="45"/>
        <v>0</v>
      </c>
      <c r="I465" s="1">
        <f t="shared" si="46"/>
        <v>0</v>
      </c>
      <c r="J465" s="1">
        <f t="shared" si="47"/>
        <v>0</v>
      </c>
    </row>
    <row r="466" spans="3:10" x14ac:dyDescent="0.2">
      <c r="C466" s="12" t="s">
        <v>999</v>
      </c>
      <c r="D466" s="2">
        <v>1</v>
      </c>
      <c r="E466" s="2" t="s">
        <v>4</v>
      </c>
      <c r="F466" s="1">
        <v>0</v>
      </c>
      <c r="G466" s="1">
        <v>0</v>
      </c>
      <c r="H466" s="1">
        <f t="shared" si="45"/>
        <v>0</v>
      </c>
      <c r="I466" s="1">
        <f t="shared" si="46"/>
        <v>0</v>
      </c>
      <c r="J466" s="1">
        <f t="shared" si="47"/>
        <v>0</v>
      </c>
    </row>
    <row r="467" spans="3:10" x14ac:dyDescent="0.2">
      <c r="C467" s="12" t="s">
        <v>1000</v>
      </c>
      <c r="D467" s="2">
        <v>1</v>
      </c>
      <c r="E467" s="2" t="s">
        <v>4</v>
      </c>
      <c r="F467" s="1">
        <v>0</v>
      </c>
      <c r="G467" s="1">
        <v>0</v>
      </c>
      <c r="H467" s="1">
        <f t="shared" si="45"/>
        <v>0</v>
      </c>
      <c r="I467" s="1">
        <f t="shared" si="46"/>
        <v>0</v>
      </c>
      <c r="J467" s="1">
        <f t="shared" si="47"/>
        <v>0</v>
      </c>
    </row>
    <row r="468" spans="3:10" x14ac:dyDescent="0.2">
      <c r="C468" s="12" t="s">
        <v>1001</v>
      </c>
      <c r="D468" s="2">
        <v>1</v>
      </c>
      <c r="E468" s="2" t="s">
        <v>4</v>
      </c>
      <c r="F468" s="1">
        <v>0</v>
      </c>
      <c r="G468" s="1">
        <v>0</v>
      </c>
      <c r="H468" s="1">
        <f t="shared" si="45"/>
        <v>0</v>
      </c>
      <c r="I468" s="1">
        <f t="shared" si="46"/>
        <v>0</v>
      </c>
      <c r="J468" s="1">
        <f t="shared" si="47"/>
        <v>0</v>
      </c>
    </row>
    <row r="469" spans="3:10" x14ac:dyDescent="0.2">
      <c r="C469" s="12" t="s">
        <v>1002</v>
      </c>
      <c r="D469" s="2">
        <v>1</v>
      </c>
      <c r="E469" s="2" t="s">
        <v>4</v>
      </c>
      <c r="F469" s="1">
        <v>0</v>
      </c>
      <c r="G469" s="1">
        <v>0</v>
      </c>
      <c r="H469" s="1">
        <f t="shared" si="45"/>
        <v>0</v>
      </c>
      <c r="I469" s="1">
        <f t="shared" si="46"/>
        <v>0</v>
      </c>
      <c r="J469" s="1">
        <f t="shared" si="47"/>
        <v>0</v>
      </c>
    </row>
    <row r="470" spans="3:10" x14ac:dyDescent="0.2">
      <c r="C470" s="12" t="s">
        <v>1003</v>
      </c>
      <c r="D470" s="2">
        <v>1</v>
      </c>
      <c r="E470" s="2" t="s">
        <v>4</v>
      </c>
      <c r="F470" s="1">
        <v>0</v>
      </c>
      <c r="G470" s="1">
        <v>0</v>
      </c>
      <c r="H470" s="1">
        <f t="shared" si="45"/>
        <v>0</v>
      </c>
      <c r="I470" s="1">
        <f t="shared" si="46"/>
        <v>0</v>
      </c>
      <c r="J470" s="1">
        <f t="shared" si="47"/>
        <v>0</v>
      </c>
    </row>
    <row r="471" spans="3:10" x14ac:dyDescent="0.2">
      <c r="C471" s="12" t="s">
        <v>1004</v>
      </c>
      <c r="D471" s="2">
        <v>1</v>
      </c>
      <c r="E471" s="2" t="s">
        <v>4</v>
      </c>
      <c r="F471" s="1">
        <v>0</v>
      </c>
      <c r="G471" s="1">
        <v>0</v>
      </c>
      <c r="H471" s="1">
        <f t="shared" si="45"/>
        <v>0</v>
      </c>
      <c r="I471" s="1">
        <f t="shared" si="46"/>
        <v>0</v>
      </c>
      <c r="J471" s="1">
        <f t="shared" si="47"/>
        <v>0</v>
      </c>
    </row>
    <row r="472" spans="3:10" x14ac:dyDescent="0.2">
      <c r="C472" s="12" t="s">
        <v>1005</v>
      </c>
      <c r="D472" s="2">
        <v>1</v>
      </c>
      <c r="E472" s="2" t="s">
        <v>4</v>
      </c>
      <c r="F472" s="1">
        <v>0</v>
      </c>
      <c r="G472" s="1">
        <v>0</v>
      </c>
      <c r="H472" s="1">
        <f t="shared" si="45"/>
        <v>0</v>
      </c>
      <c r="I472" s="1">
        <f t="shared" si="46"/>
        <v>0</v>
      </c>
      <c r="J472" s="1">
        <f t="shared" si="47"/>
        <v>0</v>
      </c>
    </row>
    <row r="473" spans="3:10" x14ac:dyDescent="0.2">
      <c r="C473" s="12" t="s">
        <v>1006</v>
      </c>
      <c r="D473" s="2">
        <v>1</v>
      </c>
      <c r="E473" s="2" t="s">
        <v>4</v>
      </c>
      <c r="F473" s="1">
        <v>0</v>
      </c>
      <c r="G473" s="1">
        <v>0</v>
      </c>
      <c r="H473" s="1">
        <f t="shared" si="45"/>
        <v>0</v>
      </c>
      <c r="I473" s="1">
        <f t="shared" si="46"/>
        <v>0</v>
      </c>
      <c r="J473" s="1">
        <f t="shared" si="47"/>
        <v>0</v>
      </c>
    </row>
    <row r="474" spans="3:10" x14ac:dyDescent="0.2">
      <c r="C474" s="12" t="s">
        <v>1007</v>
      </c>
      <c r="D474" s="2">
        <v>1</v>
      </c>
      <c r="E474" s="2" t="s">
        <v>4</v>
      </c>
      <c r="F474" s="1">
        <v>0</v>
      </c>
      <c r="G474" s="1">
        <v>0</v>
      </c>
      <c r="H474" s="1">
        <f t="shared" si="45"/>
        <v>0</v>
      </c>
      <c r="I474" s="1">
        <f t="shared" si="46"/>
        <v>0</v>
      </c>
      <c r="J474" s="1">
        <f t="shared" si="47"/>
        <v>0</v>
      </c>
    </row>
    <row r="475" spans="3:10" x14ac:dyDescent="0.2">
      <c r="C475" s="12" t="s">
        <v>1008</v>
      </c>
      <c r="D475" s="2">
        <v>1</v>
      </c>
      <c r="E475" s="2" t="s">
        <v>4</v>
      </c>
      <c r="F475" s="1">
        <v>0</v>
      </c>
      <c r="G475" s="1">
        <v>0</v>
      </c>
      <c r="H475" s="1">
        <f t="shared" si="45"/>
        <v>0</v>
      </c>
      <c r="I475" s="1">
        <f t="shared" si="46"/>
        <v>0</v>
      </c>
      <c r="J475" s="1">
        <f t="shared" si="47"/>
        <v>0</v>
      </c>
    </row>
    <row r="476" spans="3:10" x14ac:dyDescent="0.2">
      <c r="C476" s="12" t="s">
        <v>1009</v>
      </c>
      <c r="D476" s="2">
        <v>1</v>
      </c>
      <c r="E476" s="2" t="s">
        <v>4</v>
      </c>
      <c r="F476" s="1">
        <v>0</v>
      </c>
      <c r="G476" s="1">
        <v>0</v>
      </c>
      <c r="H476" s="1">
        <f t="shared" si="45"/>
        <v>0</v>
      </c>
      <c r="I476" s="1">
        <f t="shared" si="46"/>
        <v>0</v>
      </c>
      <c r="J476" s="1">
        <f t="shared" si="47"/>
        <v>0</v>
      </c>
    </row>
    <row r="477" spans="3:10" x14ac:dyDescent="0.2">
      <c r="C477" s="12" t="s">
        <v>1010</v>
      </c>
      <c r="D477" s="2">
        <v>1</v>
      </c>
      <c r="E477" s="2" t="s">
        <v>4</v>
      </c>
      <c r="F477" s="1">
        <v>0</v>
      </c>
      <c r="G477" s="1">
        <v>0</v>
      </c>
      <c r="H477" s="1">
        <f t="shared" si="45"/>
        <v>0</v>
      </c>
      <c r="I477" s="1">
        <f t="shared" si="46"/>
        <v>0</v>
      </c>
      <c r="J477" s="1">
        <f t="shared" si="47"/>
        <v>0</v>
      </c>
    </row>
    <row r="478" spans="3:10" x14ac:dyDescent="0.2">
      <c r="C478" s="12" t="s">
        <v>1011</v>
      </c>
      <c r="D478" s="2">
        <v>1</v>
      </c>
      <c r="E478" s="2" t="s">
        <v>4</v>
      </c>
      <c r="F478" s="1">
        <v>0</v>
      </c>
      <c r="G478" s="1">
        <v>0</v>
      </c>
      <c r="H478" s="1">
        <f t="shared" si="45"/>
        <v>0</v>
      </c>
      <c r="I478" s="1">
        <f t="shared" si="46"/>
        <v>0</v>
      </c>
      <c r="J478" s="1">
        <f t="shared" si="47"/>
        <v>0</v>
      </c>
    </row>
    <row r="479" spans="3:10" x14ac:dyDescent="0.2">
      <c r="C479" s="12" t="s">
        <v>1012</v>
      </c>
      <c r="D479" s="2">
        <v>1</v>
      </c>
      <c r="E479" s="2" t="s">
        <v>4</v>
      </c>
      <c r="F479" s="1">
        <v>0</v>
      </c>
      <c r="G479" s="1">
        <v>0</v>
      </c>
      <c r="H479" s="1">
        <f t="shared" si="45"/>
        <v>0</v>
      </c>
      <c r="I479" s="1">
        <f t="shared" si="46"/>
        <v>0</v>
      </c>
      <c r="J479" s="1">
        <f t="shared" si="47"/>
        <v>0</v>
      </c>
    </row>
    <row r="480" spans="3:10" x14ac:dyDescent="0.2">
      <c r="C480" s="12" t="s">
        <v>1013</v>
      </c>
      <c r="D480" s="2">
        <v>1</v>
      </c>
      <c r="E480" s="2" t="s">
        <v>4</v>
      </c>
      <c r="F480" s="1">
        <v>0</v>
      </c>
      <c r="G480" s="1">
        <v>0</v>
      </c>
      <c r="H480" s="1">
        <f t="shared" si="45"/>
        <v>0</v>
      </c>
      <c r="I480" s="1">
        <f t="shared" si="46"/>
        <v>0</v>
      </c>
      <c r="J480" s="1">
        <f t="shared" si="47"/>
        <v>0</v>
      </c>
    </row>
    <row r="481" spans="3:10" x14ac:dyDescent="0.2">
      <c r="C481" s="12" t="s">
        <v>1014</v>
      </c>
      <c r="D481" s="2">
        <v>2</v>
      </c>
      <c r="E481" s="2" t="s">
        <v>4</v>
      </c>
      <c r="F481" s="1">
        <v>0</v>
      </c>
      <c r="G481" s="1">
        <v>0</v>
      </c>
      <c r="H481" s="1">
        <f t="shared" si="45"/>
        <v>0</v>
      </c>
      <c r="I481" s="1">
        <f t="shared" si="46"/>
        <v>0</v>
      </c>
      <c r="J481" s="1">
        <f t="shared" si="47"/>
        <v>0</v>
      </c>
    </row>
    <row r="482" spans="3:10" x14ac:dyDescent="0.2">
      <c r="C482" s="12" t="s">
        <v>1015</v>
      </c>
      <c r="D482" s="2">
        <v>2</v>
      </c>
      <c r="E482" s="2" t="s">
        <v>4</v>
      </c>
      <c r="F482" s="1">
        <v>0</v>
      </c>
      <c r="G482" s="1">
        <v>0</v>
      </c>
      <c r="H482" s="1">
        <f t="shared" si="45"/>
        <v>0</v>
      </c>
      <c r="I482" s="1">
        <f t="shared" si="46"/>
        <v>0</v>
      </c>
      <c r="J482" s="1">
        <f t="shared" si="47"/>
        <v>0</v>
      </c>
    </row>
    <row r="483" spans="3:10" x14ac:dyDescent="0.2">
      <c r="C483" s="12" t="s">
        <v>1016</v>
      </c>
      <c r="D483" s="2">
        <v>2</v>
      </c>
      <c r="E483" s="2" t="s">
        <v>4</v>
      </c>
      <c r="F483" s="1">
        <v>0</v>
      </c>
      <c r="G483" s="1">
        <v>0</v>
      </c>
      <c r="H483" s="1">
        <f t="shared" si="45"/>
        <v>0</v>
      </c>
      <c r="I483" s="1">
        <f t="shared" si="46"/>
        <v>0</v>
      </c>
      <c r="J483" s="1">
        <f t="shared" si="47"/>
        <v>0</v>
      </c>
    </row>
    <row r="484" spans="3:10" x14ac:dyDescent="0.2">
      <c r="C484" s="12" t="s">
        <v>1017</v>
      </c>
      <c r="D484" s="2">
        <v>2</v>
      </c>
      <c r="E484" s="2" t="s">
        <v>4</v>
      </c>
      <c r="F484" s="1">
        <v>0</v>
      </c>
      <c r="G484" s="1">
        <v>0</v>
      </c>
      <c r="H484" s="1">
        <f t="shared" si="45"/>
        <v>0</v>
      </c>
      <c r="I484" s="1">
        <f t="shared" si="46"/>
        <v>0</v>
      </c>
      <c r="J484" s="1">
        <f t="shared" si="47"/>
        <v>0</v>
      </c>
    </row>
    <row r="485" spans="3:10" x14ac:dyDescent="0.2">
      <c r="C485" s="12" t="s">
        <v>1018</v>
      </c>
      <c r="D485" s="2">
        <v>2</v>
      </c>
      <c r="E485" s="2" t="s">
        <v>4</v>
      </c>
      <c r="F485" s="1">
        <v>0</v>
      </c>
      <c r="G485" s="1">
        <v>0</v>
      </c>
      <c r="H485" s="1">
        <f t="shared" si="45"/>
        <v>0</v>
      </c>
      <c r="I485" s="1">
        <f t="shared" si="46"/>
        <v>0</v>
      </c>
      <c r="J485" s="1">
        <f t="shared" si="47"/>
        <v>0</v>
      </c>
    </row>
    <row r="486" spans="3:10" x14ac:dyDescent="0.2">
      <c r="C486" s="12" t="s">
        <v>1019</v>
      </c>
      <c r="D486" s="2">
        <v>2</v>
      </c>
      <c r="E486" s="2" t="s">
        <v>4</v>
      </c>
      <c r="F486" s="1">
        <v>0</v>
      </c>
      <c r="G486" s="1">
        <v>0</v>
      </c>
      <c r="H486" s="1">
        <f t="shared" si="45"/>
        <v>0</v>
      </c>
      <c r="I486" s="1">
        <f t="shared" si="46"/>
        <v>0</v>
      </c>
      <c r="J486" s="1">
        <f t="shared" si="47"/>
        <v>0</v>
      </c>
    </row>
    <row r="487" spans="3:10" x14ac:dyDescent="0.2">
      <c r="C487" s="12" t="s">
        <v>1020</v>
      </c>
      <c r="D487" s="2">
        <v>2</v>
      </c>
      <c r="E487" s="2" t="s">
        <v>4</v>
      </c>
      <c r="F487" s="1">
        <v>0</v>
      </c>
      <c r="G487" s="1">
        <v>0</v>
      </c>
      <c r="H487" s="1">
        <f t="shared" si="45"/>
        <v>0</v>
      </c>
      <c r="I487" s="1">
        <f t="shared" si="46"/>
        <v>0</v>
      </c>
      <c r="J487" s="1">
        <f t="shared" si="47"/>
        <v>0</v>
      </c>
    </row>
    <row r="488" spans="3:10" x14ac:dyDescent="0.2">
      <c r="C488" s="12" t="s">
        <v>1021</v>
      </c>
      <c r="D488" s="2">
        <v>2</v>
      </c>
      <c r="E488" s="2" t="s">
        <v>4</v>
      </c>
      <c r="F488" s="1">
        <v>0</v>
      </c>
      <c r="G488" s="1">
        <v>0</v>
      </c>
      <c r="H488" s="1">
        <f t="shared" si="45"/>
        <v>0</v>
      </c>
      <c r="I488" s="1">
        <f t="shared" si="46"/>
        <v>0</v>
      </c>
      <c r="J488" s="1">
        <f t="shared" si="47"/>
        <v>0</v>
      </c>
    </row>
    <row r="489" spans="3:10" x14ac:dyDescent="0.2">
      <c r="C489" s="12" t="s">
        <v>1022</v>
      </c>
      <c r="D489" s="2">
        <v>2</v>
      </c>
      <c r="E489" s="2" t="s">
        <v>4</v>
      </c>
      <c r="F489" s="1">
        <v>0</v>
      </c>
      <c r="G489" s="1">
        <v>0</v>
      </c>
      <c r="H489" s="1">
        <f t="shared" si="45"/>
        <v>0</v>
      </c>
      <c r="I489" s="1">
        <f t="shared" si="46"/>
        <v>0</v>
      </c>
      <c r="J489" s="1">
        <f t="shared" si="47"/>
        <v>0</v>
      </c>
    </row>
    <row r="490" spans="3:10" x14ac:dyDescent="0.2">
      <c r="C490" s="12" t="s">
        <v>1023</v>
      </c>
      <c r="D490" s="2">
        <v>4</v>
      </c>
      <c r="E490" s="2" t="s">
        <v>4</v>
      </c>
      <c r="F490" s="1">
        <v>0</v>
      </c>
      <c r="G490" s="1">
        <v>0</v>
      </c>
      <c r="H490" s="1">
        <f t="shared" si="45"/>
        <v>0</v>
      </c>
      <c r="I490" s="1">
        <f t="shared" si="46"/>
        <v>0</v>
      </c>
      <c r="J490" s="1">
        <f t="shared" si="47"/>
        <v>0</v>
      </c>
    </row>
    <row r="491" spans="3:10" x14ac:dyDescent="0.2">
      <c r="C491" s="12" t="s">
        <v>1024</v>
      </c>
      <c r="D491" s="2">
        <v>2</v>
      </c>
      <c r="E491" s="2" t="s">
        <v>4</v>
      </c>
      <c r="F491" s="1">
        <v>0</v>
      </c>
      <c r="G491" s="1">
        <v>0</v>
      </c>
      <c r="H491" s="1">
        <f t="shared" si="45"/>
        <v>0</v>
      </c>
      <c r="I491" s="1">
        <f t="shared" si="46"/>
        <v>0</v>
      </c>
      <c r="J491" s="1">
        <f t="shared" si="47"/>
        <v>0</v>
      </c>
    </row>
    <row r="492" spans="3:10" x14ac:dyDescent="0.2">
      <c r="C492" s="12" t="s">
        <v>1025</v>
      </c>
      <c r="D492" s="2">
        <v>2</v>
      </c>
      <c r="E492" s="2" t="s">
        <v>4</v>
      </c>
      <c r="F492" s="1">
        <v>0</v>
      </c>
      <c r="G492" s="1">
        <v>0</v>
      </c>
      <c r="H492" s="1">
        <f t="shared" si="45"/>
        <v>0</v>
      </c>
      <c r="I492" s="1">
        <f t="shared" si="46"/>
        <v>0</v>
      </c>
      <c r="J492" s="1">
        <f t="shared" si="47"/>
        <v>0</v>
      </c>
    </row>
    <row r="493" spans="3:10" x14ac:dyDescent="0.2">
      <c r="C493" s="12" t="s">
        <v>1026</v>
      </c>
      <c r="D493" s="2">
        <v>2</v>
      </c>
      <c r="E493" s="2" t="s">
        <v>4</v>
      </c>
      <c r="F493" s="1">
        <v>0</v>
      </c>
      <c r="G493" s="1">
        <v>0</v>
      </c>
      <c r="H493" s="1">
        <f t="shared" si="45"/>
        <v>0</v>
      </c>
      <c r="I493" s="1">
        <f t="shared" si="46"/>
        <v>0</v>
      </c>
      <c r="J493" s="1">
        <f t="shared" si="47"/>
        <v>0</v>
      </c>
    </row>
    <row r="494" spans="3:10" x14ac:dyDescent="0.2">
      <c r="C494" s="12" t="s">
        <v>1027</v>
      </c>
      <c r="D494" s="2">
        <v>2</v>
      </c>
      <c r="E494" s="2" t="s">
        <v>4</v>
      </c>
      <c r="F494" s="1">
        <v>0</v>
      </c>
      <c r="G494" s="1">
        <v>0</v>
      </c>
      <c r="H494" s="1">
        <f t="shared" si="45"/>
        <v>0</v>
      </c>
      <c r="I494" s="1">
        <f t="shared" si="46"/>
        <v>0</v>
      </c>
      <c r="J494" s="1">
        <f t="shared" si="47"/>
        <v>0</v>
      </c>
    </row>
    <row r="495" spans="3:10" x14ac:dyDescent="0.2">
      <c r="C495" s="12" t="s">
        <v>1028</v>
      </c>
      <c r="D495" s="2">
        <v>2</v>
      </c>
      <c r="E495" s="2" t="s">
        <v>4</v>
      </c>
      <c r="F495" s="1">
        <v>0</v>
      </c>
      <c r="G495" s="1">
        <v>0</v>
      </c>
      <c r="H495" s="1">
        <f t="shared" si="45"/>
        <v>0</v>
      </c>
      <c r="I495" s="1">
        <f t="shared" si="46"/>
        <v>0</v>
      </c>
      <c r="J495" s="1">
        <f t="shared" si="47"/>
        <v>0</v>
      </c>
    </row>
    <row r="496" spans="3:10" x14ac:dyDescent="0.2">
      <c r="C496" s="12" t="s">
        <v>1029</v>
      </c>
      <c r="D496" s="2">
        <v>142</v>
      </c>
      <c r="E496" s="2" t="s">
        <v>4</v>
      </c>
      <c r="F496" s="1">
        <v>0</v>
      </c>
      <c r="G496" s="1">
        <v>0</v>
      </c>
      <c r="H496" s="1">
        <f t="shared" si="45"/>
        <v>0</v>
      </c>
      <c r="I496" s="1">
        <f t="shared" si="46"/>
        <v>0</v>
      </c>
      <c r="J496" s="1">
        <f t="shared" si="47"/>
        <v>0</v>
      </c>
    </row>
    <row r="497" spans="3:10" x14ac:dyDescent="0.2">
      <c r="C497" s="12" t="s">
        <v>1030</v>
      </c>
      <c r="D497" s="2">
        <v>18</v>
      </c>
      <c r="E497" s="2" t="s">
        <v>4</v>
      </c>
      <c r="F497" s="1">
        <v>0</v>
      </c>
      <c r="G497" s="1">
        <v>0</v>
      </c>
      <c r="H497" s="1">
        <f t="shared" si="45"/>
        <v>0</v>
      </c>
      <c r="I497" s="1">
        <f t="shared" si="46"/>
        <v>0</v>
      </c>
      <c r="J497" s="1">
        <f t="shared" si="47"/>
        <v>0</v>
      </c>
    </row>
    <row r="498" spans="3:10" x14ac:dyDescent="0.2">
      <c r="C498" s="12" t="s">
        <v>1031</v>
      </c>
      <c r="D498" s="2">
        <v>18</v>
      </c>
      <c r="E498" s="2" t="s">
        <v>4</v>
      </c>
      <c r="F498" s="1">
        <v>0</v>
      </c>
      <c r="G498" s="1">
        <v>0</v>
      </c>
      <c r="H498" s="1">
        <f t="shared" si="45"/>
        <v>0</v>
      </c>
      <c r="I498" s="1">
        <f t="shared" si="46"/>
        <v>0</v>
      </c>
      <c r="J498" s="1">
        <f t="shared" si="47"/>
        <v>0</v>
      </c>
    </row>
    <row r="499" spans="3:10" x14ac:dyDescent="0.2">
      <c r="C499" s="12" t="s">
        <v>1032</v>
      </c>
      <c r="D499" s="2">
        <v>18</v>
      </c>
      <c r="E499" s="2" t="s">
        <v>4</v>
      </c>
      <c r="F499" s="1">
        <v>0</v>
      </c>
      <c r="G499" s="1">
        <v>0</v>
      </c>
      <c r="H499" s="1">
        <f t="shared" si="45"/>
        <v>0</v>
      </c>
      <c r="I499" s="1">
        <f t="shared" si="46"/>
        <v>0</v>
      </c>
      <c r="J499" s="1">
        <f t="shared" si="47"/>
        <v>0</v>
      </c>
    </row>
    <row r="500" spans="3:10" x14ac:dyDescent="0.2">
      <c r="C500" s="12" t="s">
        <v>1033</v>
      </c>
      <c r="D500" s="2">
        <v>9</v>
      </c>
      <c r="E500" s="2" t="s">
        <v>4</v>
      </c>
      <c r="F500" s="1">
        <v>0</v>
      </c>
      <c r="G500" s="1">
        <v>0</v>
      </c>
      <c r="H500" s="1">
        <f t="shared" si="45"/>
        <v>0</v>
      </c>
      <c r="I500" s="1">
        <f t="shared" si="46"/>
        <v>0</v>
      </c>
      <c r="J500" s="1">
        <f t="shared" si="47"/>
        <v>0</v>
      </c>
    </row>
    <row r="501" spans="3:10" x14ac:dyDescent="0.2">
      <c r="C501" s="12" t="s">
        <v>1034</v>
      </c>
      <c r="D501" s="2">
        <v>9</v>
      </c>
      <c r="E501" s="2" t="s">
        <v>4</v>
      </c>
      <c r="F501" s="1">
        <v>0</v>
      </c>
      <c r="G501" s="1">
        <v>0</v>
      </c>
      <c r="H501" s="1">
        <f t="shared" si="45"/>
        <v>0</v>
      </c>
      <c r="I501" s="1">
        <f t="shared" si="46"/>
        <v>0</v>
      </c>
      <c r="J501" s="1">
        <f t="shared" si="47"/>
        <v>0</v>
      </c>
    </row>
    <row r="502" spans="3:10" x14ac:dyDescent="0.2">
      <c r="C502" s="12" t="s">
        <v>1035</v>
      </c>
      <c r="D502" s="2">
        <v>9</v>
      </c>
      <c r="E502" s="2" t="s">
        <v>4</v>
      </c>
      <c r="F502" s="1">
        <v>0</v>
      </c>
      <c r="G502" s="1">
        <v>0</v>
      </c>
      <c r="H502" s="1">
        <f t="shared" si="45"/>
        <v>0</v>
      </c>
      <c r="I502" s="1">
        <f t="shared" si="46"/>
        <v>0</v>
      </c>
      <c r="J502" s="1">
        <f t="shared" si="47"/>
        <v>0</v>
      </c>
    </row>
    <row r="503" spans="3:10" x14ac:dyDescent="0.2">
      <c r="C503" s="12" t="s">
        <v>1036</v>
      </c>
      <c r="D503" s="2">
        <v>9</v>
      </c>
      <c r="E503" s="2" t="s">
        <v>4</v>
      </c>
      <c r="F503" s="1">
        <v>0</v>
      </c>
      <c r="G503" s="1">
        <v>0</v>
      </c>
      <c r="H503" s="1">
        <f t="shared" si="45"/>
        <v>0</v>
      </c>
      <c r="I503" s="1">
        <f t="shared" si="46"/>
        <v>0</v>
      </c>
      <c r="J503" s="1">
        <f t="shared" si="47"/>
        <v>0</v>
      </c>
    </row>
    <row r="504" spans="3:10" x14ac:dyDescent="0.2">
      <c r="C504" s="12" t="s">
        <v>1037</v>
      </c>
      <c r="D504" s="2">
        <v>9</v>
      </c>
      <c r="E504" s="2" t="s">
        <v>4</v>
      </c>
      <c r="F504" s="1">
        <v>0</v>
      </c>
      <c r="G504" s="1">
        <v>0</v>
      </c>
      <c r="H504" s="1">
        <f t="shared" si="45"/>
        <v>0</v>
      </c>
      <c r="I504" s="1">
        <f t="shared" si="46"/>
        <v>0</v>
      </c>
      <c r="J504" s="1">
        <f t="shared" si="47"/>
        <v>0</v>
      </c>
    </row>
    <row r="505" spans="3:10" x14ac:dyDescent="0.2">
      <c r="C505" s="12" t="s">
        <v>1038</v>
      </c>
      <c r="D505" s="2">
        <v>9</v>
      </c>
      <c r="E505" s="2" t="s">
        <v>4</v>
      </c>
      <c r="F505" s="1">
        <v>0</v>
      </c>
      <c r="G505" s="1">
        <v>0</v>
      </c>
      <c r="H505" s="1">
        <f t="shared" si="45"/>
        <v>0</v>
      </c>
      <c r="I505" s="1">
        <f t="shared" si="46"/>
        <v>0</v>
      </c>
      <c r="J505" s="1">
        <f t="shared" si="47"/>
        <v>0</v>
      </c>
    </row>
    <row r="506" spans="3:10" x14ac:dyDescent="0.2">
      <c r="C506" s="12" t="s">
        <v>1039</v>
      </c>
      <c r="D506" s="2">
        <v>27</v>
      </c>
      <c r="E506" s="2" t="s">
        <v>4</v>
      </c>
      <c r="F506" s="1">
        <v>0</v>
      </c>
      <c r="G506" s="1">
        <v>0</v>
      </c>
      <c r="H506" s="1">
        <f t="shared" si="45"/>
        <v>0</v>
      </c>
      <c r="I506" s="1">
        <f t="shared" si="46"/>
        <v>0</v>
      </c>
      <c r="J506" s="1">
        <f t="shared" si="47"/>
        <v>0</v>
      </c>
    </row>
    <row r="507" spans="3:10" x14ac:dyDescent="0.2">
      <c r="C507" s="12" t="s">
        <v>1040</v>
      </c>
      <c r="D507" s="2">
        <v>9</v>
      </c>
      <c r="E507" s="2" t="s">
        <v>4</v>
      </c>
      <c r="F507" s="1">
        <v>0</v>
      </c>
      <c r="G507" s="1">
        <v>0</v>
      </c>
      <c r="H507" s="1">
        <f t="shared" si="45"/>
        <v>0</v>
      </c>
      <c r="I507" s="1">
        <f t="shared" si="46"/>
        <v>0</v>
      </c>
      <c r="J507" s="1">
        <f t="shared" si="47"/>
        <v>0</v>
      </c>
    </row>
    <row r="508" spans="3:10" x14ac:dyDescent="0.2">
      <c r="C508" s="12" t="s">
        <v>1041</v>
      </c>
      <c r="D508" s="2">
        <v>9</v>
      </c>
      <c r="E508" s="2" t="s">
        <v>4</v>
      </c>
      <c r="F508" s="1">
        <v>0</v>
      </c>
      <c r="G508" s="1">
        <v>0</v>
      </c>
      <c r="H508" s="1">
        <f t="shared" si="45"/>
        <v>0</v>
      </c>
      <c r="I508" s="1">
        <f t="shared" si="46"/>
        <v>0</v>
      </c>
      <c r="J508" s="1">
        <f t="shared" si="47"/>
        <v>0</v>
      </c>
    </row>
    <row r="509" spans="3:10" x14ac:dyDescent="0.2">
      <c r="C509" s="12" t="s">
        <v>1042</v>
      </c>
      <c r="D509" s="2">
        <v>9</v>
      </c>
      <c r="E509" s="2" t="s">
        <v>4</v>
      </c>
      <c r="F509" s="1">
        <v>0</v>
      </c>
      <c r="G509" s="1">
        <v>0</v>
      </c>
      <c r="H509" s="1">
        <f t="shared" si="45"/>
        <v>0</v>
      </c>
      <c r="I509" s="1">
        <f t="shared" si="46"/>
        <v>0</v>
      </c>
      <c r="J509" s="1">
        <f t="shared" si="47"/>
        <v>0</v>
      </c>
    </row>
    <row r="510" spans="3:10" x14ac:dyDescent="0.2">
      <c r="C510" s="12" t="s">
        <v>1043</v>
      </c>
      <c r="D510" s="2">
        <v>18</v>
      </c>
      <c r="E510" s="2" t="s">
        <v>4</v>
      </c>
      <c r="F510" s="1">
        <v>0</v>
      </c>
      <c r="G510" s="1">
        <v>0</v>
      </c>
      <c r="H510" s="1">
        <f t="shared" si="45"/>
        <v>0</v>
      </c>
      <c r="I510" s="1">
        <f t="shared" si="46"/>
        <v>0</v>
      </c>
      <c r="J510" s="1">
        <f t="shared" si="47"/>
        <v>0</v>
      </c>
    </row>
    <row r="511" spans="3:10" x14ac:dyDescent="0.2">
      <c r="C511" s="12" t="s">
        <v>1044</v>
      </c>
      <c r="D511" s="2">
        <v>36</v>
      </c>
      <c r="E511" s="2" t="s">
        <v>4</v>
      </c>
      <c r="F511" s="1">
        <v>0</v>
      </c>
      <c r="G511" s="1">
        <v>0</v>
      </c>
      <c r="H511" s="1">
        <f t="shared" si="45"/>
        <v>0</v>
      </c>
      <c r="I511" s="1">
        <f t="shared" si="46"/>
        <v>0</v>
      </c>
      <c r="J511" s="1">
        <f t="shared" si="47"/>
        <v>0</v>
      </c>
    </row>
    <row r="512" spans="3:10" x14ac:dyDescent="0.2">
      <c r="C512" s="12" t="s">
        <v>1045</v>
      </c>
      <c r="D512" s="2">
        <v>18</v>
      </c>
      <c r="E512" s="2" t="s">
        <v>4</v>
      </c>
      <c r="F512" s="1">
        <v>0</v>
      </c>
      <c r="G512" s="1">
        <v>0</v>
      </c>
      <c r="H512" s="1">
        <f t="shared" si="45"/>
        <v>0</v>
      </c>
      <c r="I512" s="1">
        <f t="shared" si="46"/>
        <v>0</v>
      </c>
      <c r="J512" s="1">
        <f t="shared" si="47"/>
        <v>0</v>
      </c>
    </row>
    <row r="513" spans="3:10" x14ac:dyDescent="0.2">
      <c r="C513" s="12" t="s">
        <v>1046</v>
      </c>
      <c r="D513" s="2">
        <v>9</v>
      </c>
      <c r="E513" s="2" t="s">
        <v>4</v>
      </c>
      <c r="F513" s="1">
        <v>0</v>
      </c>
      <c r="G513" s="1">
        <v>0</v>
      </c>
      <c r="H513" s="1">
        <f t="shared" si="45"/>
        <v>0</v>
      </c>
      <c r="I513" s="1">
        <f t="shared" si="46"/>
        <v>0</v>
      </c>
      <c r="J513" s="1">
        <f t="shared" si="47"/>
        <v>0</v>
      </c>
    </row>
    <row r="514" spans="3:10" x14ac:dyDescent="0.2">
      <c r="C514" s="12" t="s">
        <v>1047</v>
      </c>
      <c r="D514" s="2">
        <v>9</v>
      </c>
      <c r="E514" s="2" t="s">
        <v>4</v>
      </c>
      <c r="F514" s="1">
        <v>0</v>
      </c>
      <c r="G514" s="1">
        <v>0</v>
      </c>
      <c r="H514" s="1">
        <f t="shared" si="45"/>
        <v>0</v>
      </c>
      <c r="I514" s="1">
        <f t="shared" si="46"/>
        <v>0</v>
      </c>
      <c r="J514" s="1">
        <f t="shared" si="47"/>
        <v>0</v>
      </c>
    </row>
    <row r="515" spans="3:10" x14ac:dyDescent="0.2">
      <c r="C515" s="12" t="s">
        <v>1048</v>
      </c>
      <c r="D515" s="2">
        <v>54</v>
      </c>
      <c r="E515" s="2" t="s">
        <v>4</v>
      </c>
      <c r="F515" s="1">
        <v>0</v>
      </c>
      <c r="G515" s="1">
        <v>0</v>
      </c>
      <c r="H515" s="1">
        <f t="shared" si="45"/>
        <v>0</v>
      </c>
      <c r="I515" s="1">
        <f t="shared" si="46"/>
        <v>0</v>
      </c>
      <c r="J515" s="1">
        <f t="shared" si="47"/>
        <v>0</v>
      </c>
    </row>
    <row r="516" spans="3:10" x14ac:dyDescent="0.2">
      <c r="C516" s="12" t="s">
        <v>1049</v>
      </c>
      <c r="D516" s="2">
        <v>9</v>
      </c>
      <c r="E516" s="2" t="s">
        <v>4</v>
      </c>
      <c r="F516" s="1">
        <v>0</v>
      </c>
      <c r="G516" s="1">
        <v>0</v>
      </c>
      <c r="H516" s="1">
        <f t="shared" si="45"/>
        <v>0</v>
      </c>
      <c r="I516" s="1">
        <f t="shared" si="46"/>
        <v>0</v>
      </c>
      <c r="J516" s="1">
        <f t="shared" si="47"/>
        <v>0</v>
      </c>
    </row>
    <row r="517" spans="3:10" x14ac:dyDescent="0.2">
      <c r="C517" s="12" t="s">
        <v>1050</v>
      </c>
      <c r="D517" s="2">
        <v>9</v>
      </c>
      <c r="E517" s="2" t="s">
        <v>4</v>
      </c>
      <c r="F517" s="1">
        <v>0</v>
      </c>
      <c r="G517" s="1">
        <v>0</v>
      </c>
      <c r="H517" s="1">
        <f t="shared" si="45"/>
        <v>0</v>
      </c>
      <c r="I517" s="1">
        <f t="shared" si="46"/>
        <v>0</v>
      </c>
      <c r="J517" s="1">
        <f t="shared" si="47"/>
        <v>0</v>
      </c>
    </row>
    <row r="518" spans="3:10" x14ac:dyDescent="0.2">
      <c r="C518" s="12" t="s">
        <v>1051</v>
      </c>
      <c r="D518" s="2">
        <v>14</v>
      </c>
      <c r="E518" s="2" t="s">
        <v>4</v>
      </c>
      <c r="F518" s="1">
        <v>0</v>
      </c>
      <c r="G518" s="1">
        <v>0</v>
      </c>
      <c r="H518" s="1">
        <f t="shared" si="45"/>
        <v>0</v>
      </c>
      <c r="I518" s="1">
        <f t="shared" si="46"/>
        <v>0</v>
      </c>
      <c r="J518" s="1">
        <f t="shared" si="47"/>
        <v>0</v>
      </c>
    </row>
    <row r="519" spans="3:10" x14ac:dyDescent="0.2">
      <c r="C519" s="12" t="s">
        <v>1052</v>
      </c>
      <c r="D519" s="2">
        <v>9</v>
      </c>
      <c r="E519" s="2" t="s">
        <v>4</v>
      </c>
      <c r="F519" s="1">
        <v>0</v>
      </c>
      <c r="G519" s="1">
        <v>0</v>
      </c>
      <c r="H519" s="1">
        <f t="shared" si="45"/>
        <v>0</v>
      </c>
      <c r="I519" s="1">
        <f t="shared" si="46"/>
        <v>0</v>
      </c>
      <c r="J519" s="1">
        <f t="shared" si="47"/>
        <v>0</v>
      </c>
    </row>
    <row r="520" spans="3:10" x14ac:dyDescent="0.2">
      <c r="C520" s="12" t="s">
        <v>1053</v>
      </c>
      <c r="D520" s="2">
        <v>9</v>
      </c>
      <c r="E520" s="2" t="s">
        <v>4</v>
      </c>
      <c r="F520" s="1">
        <v>0</v>
      </c>
      <c r="G520" s="1">
        <v>0</v>
      </c>
      <c r="H520" s="1">
        <f t="shared" si="45"/>
        <v>0</v>
      </c>
      <c r="I520" s="1">
        <f t="shared" si="46"/>
        <v>0</v>
      </c>
      <c r="J520" s="1">
        <f t="shared" si="47"/>
        <v>0</v>
      </c>
    </row>
    <row r="521" spans="3:10" x14ac:dyDescent="0.2">
      <c r="C521" s="12" t="s">
        <v>1054</v>
      </c>
      <c r="D521" s="2">
        <v>1</v>
      </c>
      <c r="E521" s="2" t="s">
        <v>4</v>
      </c>
      <c r="F521" s="1">
        <v>0</v>
      </c>
      <c r="G521" s="1">
        <v>0</v>
      </c>
      <c r="H521" s="1">
        <f t="shared" si="45"/>
        <v>0</v>
      </c>
      <c r="I521" s="1">
        <f t="shared" si="46"/>
        <v>0</v>
      </c>
      <c r="J521" s="1">
        <f t="shared" si="47"/>
        <v>0</v>
      </c>
    </row>
    <row r="522" spans="3:10" x14ac:dyDescent="0.2">
      <c r="C522" s="12" t="s">
        <v>1055</v>
      </c>
      <c r="D522" s="2">
        <v>10</v>
      </c>
      <c r="E522" s="2" t="s">
        <v>4</v>
      </c>
      <c r="F522" s="1">
        <v>0</v>
      </c>
      <c r="G522" s="1">
        <v>0</v>
      </c>
      <c r="H522" s="1">
        <f t="shared" ref="H522:H536" si="48">ROUND(D522*F522,)</f>
        <v>0</v>
      </c>
      <c r="I522" s="1">
        <f t="shared" ref="I522:I536" si="49">ROUND(D522*G522,)</f>
        <v>0</v>
      </c>
      <c r="J522" s="1">
        <f t="shared" ref="J522:J536" si="50">H522+I522</f>
        <v>0</v>
      </c>
    </row>
    <row r="523" spans="3:10" x14ac:dyDescent="0.2">
      <c r="C523" s="12" t="s">
        <v>1056</v>
      </c>
      <c r="D523" s="2">
        <v>1</v>
      </c>
      <c r="E523" s="2" t="s">
        <v>4</v>
      </c>
      <c r="F523" s="1">
        <v>0</v>
      </c>
      <c r="G523" s="1">
        <v>0</v>
      </c>
      <c r="H523" s="1">
        <f t="shared" si="48"/>
        <v>0</v>
      </c>
      <c r="I523" s="1">
        <f t="shared" si="49"/>
        <v>0</v>
      </c>
      <c r="J523" s="1">
        <f t="shared" si="50"/>
        <v>0</v>
      </c>
    </row>
    <row r="524" spans="3:10" x14ac:dyDescent="0.2">
      <c r="C524" s="12" t="s">
        <v>1057</v>
      </c>
      <c r="D524" s="2">
        <v>4</v>
      </c>
      <c r="E524" s="2" t="s">
        <v>4</v>
      </c>
      <c r="F524" s="1">
        <v>0</v>
      </c>
      <c r="G524" s="1">
        <v>0</v>
      </c>
      <c r="H524" s="1">
        <f t="shared" si="48"/>
        <v>0</v>
      </c>
      <c r="I524" s="1">
        <f t="shared" si="49"/>
        <v>0</v>
      </c>
      <c r="J524" s="1">
        <f t="shared" si="50"/>
        <v>0</v>
      </c>
    </row>
    <row r="525" spans="3:10" x14ac:dyDescent="0.2">
      <c r="C525" s="12" t="s">
        <v>1058</v>
      </c>
      <c r="D525" s="2">
        <v>1</v>
      </c>
      <c r="E525" s="2" t="s">
        <v>4</v>
      </c>
      <c r="F525" s="1">
        <v>0</v>
      </c>
      <c r="G525" s="1">
        <v>0</v>
      </c>
      <c r="H525" s="1">
        <f t="shared" si="48"/>
        <v>0</v>
      </c>
      <c r="I525" s="1">
        <f t="shared" si="49"/>
        <v>0</v>
      </c>
      <c r="J525" s="1">
        <f t="shared" si="50"/>
        <v>0</v>
      </c>
    </row>
    <row r="526" spans="3:10" x14ac:dyDescent="0.2">
      <c r="C526" s="12" t="s">
        <v>1059</v>
      </c>
      <c r="D526" s="2">
        <v>1</v>
      </c>
      <c r="E526" s="2" t="s">
        <v>4</v>
      </c>
      <c r="F526" s="1">
        <v>0</v>
      </c>
      <c r="G526" s="1">
        <v>0</v>
      </c>
      <c r="H526" s="1">
        <f t="shared" si="48"/>
        <v>0</v>
      </c>
      <c r="I526" s="1">
        <f t="shared" si="49"/>
        <v>0</v>
      </c>
      <c r="J526" s="1">
        <f t="shared" si="50"/>
        <v>0</v>
      </c>
    </row>
    <row r="527" spans="3:10" x14ac:dyDescent="0.2">
      <c r="C527" s="12" t="s">
        <v>1060</v>
      </c>
      <c r="D527" s="2">
        <v>1</v>
      </c>
      <c r="E527" s="2" t="s">
        <v>4</v>
      </c>
      <c r="F527" s="1">
        <v>0</v>
      </c>
      <c r="G527" s="1">
        <v>0</v>
      </c>
      <c r="H527" s="1">
        <f t="shared" si="48"/>
        <v>0</v>
      </c>
      <c r="I527" s="1">
        <f t="shared" si="49"/>
        <v>0</v>
      </c>
      <c r="J527" s="1">
        <f t="shared" si="50"/>
        <v>0</v>
      </c>
    </row>
    <row r="528" spans="3:10" x14ac:dyDescent="0.2">
      <c r="C528" s="12" t="s">
        <v>1061</v>
      </c>
      <c r="D528" s="2">
        <v>4</v>
      </c>
      <c r="E528" s="2" t="s">
        <v>4</v>
      </c>
      <c r="F528" s="1">
        <v>0</v>
      </c>
      <c r="G528" s="1">
        <v>0</v>
      </c>
      <c r="H528" s="1">
        <f t="shared" si="48"/>
        <v>0</v>
      </c>
      <c r="I528" s="1">
        <f t="shared" si="49"/>
        <v>0</v>
      </c>
      <c r="J528" s="1">
        <f t="shared" si="50"/>
        <v>0</v>
      </c>
    </row>
    <row r="529" spans="1:10" x14ac:dyDescent="0.2">
      <c r="C529" s="12" t="s">
        <v>1062</v>
      </c>
      <c r="D529" s="2">
        <v>1</v>
      </c>
      <c r="E529" s="2" t="s">
        <v>4</v>
      </c>
      <c r="F529" s="1">
        <v>0</v>
      </c>
      <c r="G529" s="1">
        <v>0</v>
      </c>
      <c r="H529" s="1">
        <f t="shared" si="48"/>
        <v>0</v>
      </c>
      <c r="I529" s="1">
        <f t="shared" si="49"/>
        <v>0</v>
      </c>
      <c r="J529" s="1">
        <f t="shared" si="50"/>
        <v>0</v>
      </c>
    </row>
    <row r="530" spans="1:10" x14ac:dyDescent="0.2">
      <c r="C530" s="12" t="s">
        <v>1063</v>
      </c>
      <c r="D530" s="2">
        <v>20</v>
      </c>
      <c r="E530" s="2" t="s">
        <v>4</v>
      </c>
      <c r="F530" s="1">
        <v>0</v>
      </c>
      <c r="G530" s="1">
        <v>0</v>
      </c>
      <c r="H530" s="1">
        <f t="shared" si="48"/>
        <v>0</v>
      </c>
      <c r="I530" s="1">
        <f t="shared" si="49"/>
        <v>0</v>
      </c>
      <c r="J530" s="1">
        <f t="shared" si="50"/>
        <v>0</v>
      </c>
    </row>
    <row r="531" spans="1:10" x14ac:dyDescent="0.2">
      <c r="C531" s="12" t="s">
        <v>1064</v>
      </c>
      <c r="D531" s="2">
        <v>3</v>
      </c>
      <c r="E531" s="2" t="s">
        <v>4</v>
      </c>
      <c r="F531" s="1">
        <v>0</v>
      </c>
      <c r="G531" s="1">
        <v>0</v>
      </c>
      <c r="H531" s="1">
        <f t="shared" si="48"/>
        <v>0</v>
      </c>
      <c r="I531" s="1">
        <f t="shared" si="49"/>
        <v>0</v>
      </c>
      <c r="J531" s="1">
        <f t="shared" si="50"/>
        <v>0</v>
      </c>
    </row>
    <row r="532" spans="1:10" x14ac:dyDescent="0.2">
      <c r="C532" s="12" t="s">
        <v>1065</v>
      </c>
      <c r="D532" s="2">
        <v>3</v>
      </c>
      <c r="E532" s="2" t="s">
        <v>4</v>
      </c>
      <c r="F532" s="1">
        <v>0</v>
      </c>
      <c r="G532" s="1">
        <v>0</v>
      </c>
      <c r="H532" s="1">
        <f t="shared" si="48"/>
        <v>0</v>
      </c>
      <c r="I532" s="1">
        <f t="shared" si="49"/>
        <v>0</v>
      </c>
      <c r="J532" s="1">
        <f t="shared" si="50"/>
        <v>0</v>
      </c>
    </row>
    <row r="533" spans="1:10" x14ac:dyDescent="0.2">
      <c r="C533" s="12" t="s">
        <v>1066</v>
      </c>
      <c r="D533" s="2">
        <v>13</v>
      </c>
      <c r="E533" s="2" t="s">
        <v>4</v>
      </c>
      <c r="F533" s="1">
        <v>0</v>
      </c>
      <c r="G533" s="1">
        <v>0</v>
      </c>
      <c r="H533" s="1">
        <f t="shared" si="48"/>
        <v>0</v>
      </c>
      <c r="I533" s="1">
        <f t="shared" si="49"/>
        <v>0</v>
      </c>
      <c r="J533" s="1">
        <f t="shared" si="50"/>
        <v>0</v>
      </c>
    </row>
    <row r="534" spans="1:10" x14ac:dyDescent="0.2">
      <c r="C534" s="12" t="s">
        <v>1067</v>
      </c>
      <c r="D534" s="2">
        <v>12</v>
      </c>
      <c r="E534" s="2" t="s">
        <v>4</v>
      </c>
      <c r="F534" s="1">
        <v>0</v>
      </c>
      <c r="G534" s="1">
        <v>0</v>
      </c>
      <c r="H534" s="1">
        <f t="shared" si="48"/>
        <v>0</v>
      </c>
      <c r="I534" s="1">
        <f t="shared" si="49"/>
        <v>0</v>
      </c>
      <c r="J534" s="1">
        <f t="shared" si="50"/>
        <v>0</v>
      </c>
    </row>
    <row r="535" spans="1:10" x14ac:dyDescent="0.2">
      <c r="C535" s="12" t="s">
        <v>1068</v>
      </c>
      <c r="D535" s="2">
        <v>1</v>
      </c>
      <c r="E535" s="2" t="s">
        <v>4</v>
      </c>
      <c r="F535" s="1">
        <v>0</v>
      </c>
      <c r="G535" s="1">
        <v>0</v>
      </c>
      <c r="H535" s="1">
        <f t="shared" si="48"/>
        <v>0</v>
      </c>
      <c r="I535" s="1">
        <f t="shared" si="49"/>
        <v>0</v>
      </c>
      <c r="J535" s="1">
        <f t="shared" si="50"/>
        <v>0</v>
      </c>
    </row>
    <row r="536" spans="1:10" x14ac:dyDescent="0.2">
      <c r="C536" s="12" t="s">
        <v>1069</v>
      </c>
      <c r="D536" s="2">
        <v>1</v>
      </c>
      <c r="E536" s="2" t="s">
        <v>4</v>
      </c>
      <c r="F536" s="1">
        <v>0</v>
      </c>
      <c r="G536" s="1">
        <v>0</v>
      </c>
      <c r="H536" s="1">
        <f t="shared" si="48"/>
        <v>0</v>
      </c>
      <c r="I536" s="1">
        <f t="shared" si="49"/>
        <v>0</v>
      </c>
      <c r="J536" s="1">
        <f t="shared" si="50"/>
        <v>0</v>
      </c>
    </row>
    <row r="537" spans="1:10" s="10" customFormat="1" x14ac:dyDescent="0.2">
      <c r="A537" s="6"/>
      <c r="B537" s="46"/>
      <c r="C537" s="51"/>
      <c r="D537" s="2"/>
      <c r="E537" s="2"/>
      <c r="F537" s="1"/>
      <c r="G537" s="1"/>
      <c r="H537" s="1"/>
      <c r="I537" s="1"/>
      <c r="J537" s="1"/>
    </row>
    <row r="538" spans="1:10" s="10" customFormat="1" ht="38.25" x14ac:dyDescent="0.2">
      <c r="A538" s="6">
        <f>MAX($A$100:A537)+1</f>
        <v>7</v>
      </c>
      <c r="B538" s="12" t="s">
        <v>544</v>
      </c>
      <c r="C538" s="12" t="s">
        <v>581</v>
      </c>
      <c r="D538" s="2">
        <v>3</v>
      </c>
      <c r="E538" s="2" t="s">
        <v>4</v>
      </c>
      <c r="F538" s="1">
        <v>0</v>
      </c>
      <c r="G538" s="1">
        <v>0</v>
      </c>
      <c r="H538" s="1">
        <f>ROUND(D538*F538,)</f>
        <v>0</v>
      </c>
      <c r="I538" s="1">
        <f>ROUND(D538*G538,)</f>
        <v>0</v>
      </c>
      <c r="J538" s="1">
        <f>H538+I538</f>
        <v>0</v>
      </c>
    </row>
    <row r="539" spans="1:10" x14ac:dyDescent="0.2">
      <c r="C539" s="12" t="s">
        <v>1070</v>
      </c>
      <c r="D539" s="2">
        <v>5</v>
      </c>
      <c r="E539" s="2" t="s">
        <v>4</v>
      </c>
      <c r="F539" s="1">
        <v>0</v>
      </c>
      <c r="G539" s="1">
        <v>0</v>
      </c>
      <c r="H539" s="1">
        <f t="shared" ref="H539:H570" si="51">ROUND(D539*F539,)</f>
        <v>0</v>
      </c>
      <c r="I539" s="1">
        <f t="shared" ref="I539:I570" si="52">ROUND(D539*G539,)</f>
        <v>0</v>
      </c>
      <c r="J539" s="1">
        <f t="shared" ref="J539:J570" si="53">H539+I539</f>
        <v>0</v>
      </c>
    </row>
    <row r="540" spans="1:10" x14ac:dyDescent="0.2">
      <c r="C540" s="12" t="s">
        <v>1071</v>
      </c>
      <c r="D540" s="2">
        <v>1</v>
      </c>
      <c r="E540" s="2" t="s">
        <v>4</v>
      </c>
      <c r="F540" s="1">
        <v>0</v>
      </c>
      <c r="G540" s="1">
        <v>0</v>
      </c>
      <c r="H540" s="1">
        <f t="shared" si="51"/>
        <v>0</v>
      </c>
      <c r="I540" s="1">
        <f t="shared" si="52"/>
        <v>0</v>
      </c>
      <c r="J540" s="1">
        <f t="shared" si="53"/>
        <v>0</v>
      </c>
    </row>
    <row r="541" spans="1:10" x14ac:dyDescent="0.2">
      <c r="C541" s="12" t="s">
        <v>1072</v>
      </c>
      <c r="D541" s="2">
        <v>2</v>
      </c>
      <c r="E541" s="2" t="s">
        <v>4</v>
      </c>
      <c r="F541" s="1">
        <v>0</v>
      </c>
      <c r="G541" s="1">
        <v>0</v>
      </c>
      <c r="H541" s="1">
        <f t="shared" si="51"/>
        <v>0</v>
      </c>
      <c r="I541" s="1">
        <f t="shared" si="52"/>
        <v>0</v>
      </c>
      <c r="J541" s="1">
        <f t="shared" si="53"/>
        <v>0</v>
      </c>
    </row>
    <row r="542" spans="1:10" x14ac:dyDescent="0.2">
      <c r="C542" s="12" t="s">
        <v>1073</v>
      </c>
      <c r="D542" s="2">
        <v>1</v>
      </c>
      <c r="E542" s="2" t="s">
        <v>4</v>
      </c>
      <c r="F542" s="1">
        <v>0</v>
      </c>
      <c r="G542" s="1">
        <v>0</v>
      </c>
      <c r="H542" s="1">
        <f t="shared" si="51"/>
        <v>0</v>
      </c>
      <c r="I542" s="1">
        <f t="shared" si="52"/>
        <v>0</v>
      </c>
      <c r="J542" s="1">
        <f t="shared" si="53"/>
        <v>0</v>
      </c>
    </row>
    <row r="543" spans="1:10" x14ac:dyDescent="0.2">
      <c r="C543" s="12" t="s">
        <v>1074</v>
      </c>
      <c r="D543" s="2">
        <v>1</v>
      </c>
      <c r="E543" s="2" t="s">
        <v>4</v>
      </c>
      <c r="F543" s="1">
        <v>0</v>
      </c>
      <c r="G543" s="1">
        <v>0</v>
      </c>
      <c r="H543" s="1">
        <f t="shared" si="51"/>
        <v>0</v>
      </c>
      <c r="I543" s="1">
        <f t="shared" si="52"/>
        <v>0</v>
      </c>
      <c r="J543" s="1">
        <f t="shared" si="53"/>
        <v>0</v>
      </c>
    </row>
    <row r="544" spans="1:10" x14ac:dyDescent="0.2">
      <c r="C544" s="12" t="s">
        <v>1075</v>
      </c>
      <c r="D544" s="2">
        <v>1</v>
      </c>
      <c r="E544" s="2" t="s">
        <v>4</v>
      </c>
      <c r="F544" s="1">
        <v>0</v>
      </c>
      <c r="G544" s="1">
        <v>0</v>
      </c>
      <c r="H544" s="1">
        <f t="shared" si="51"/>
        <v>0</v>
      </c>
      <c r="I544" s="1">
        <f t="shared" si="52"/>
        <v>0</v>
      </c>
      <c r="J544" s="1">
        <f t="shared" si="53"/>
        <v>0</v>
      </c>
    </row>
    <row r="545" spans="3:10" x14ac:dyDescent="0.2">
      <c r="C545" s="12" t="s">
        <v>1076</v>
      </c>
      <c r="D545" s="2">
        <v>2</v>
      </c>
      <c r="E545" s="2" t="s">
        <v>4</v>
      </c>
      <c r="F545" s="1">
        <v>0</v>
      </c>
      <c r="G545" s="1">
        <v>0</v>
      </c>
      <c r="H545" s="1">
        <f t="shared" si="51"/>
        <v>0</v>
      </c>
      <c r="I545" s="1">
        <f t="shared" si="52"/>
        <v>0</v>
      </c>
      <c r="J545" s="1">
        <f t="shared" si="53"/>
        <v>0</v>
      </c>
    </row>
    <row r="546" spans="3:10" x14ac:dyDescent="0.2">
      <c r="C546" s="12" t="s">
        <v>1077</v>
      </c>
      <c r="D546" s="2">
        <v>2</v>
      </c>
      <c r="E546" s="2" t="s">
        <v>4</v>
      </c>
      <c r="F546" s="1">
        <v>0</v>
      </c>
      <c r="G546" s="1">
        <v>0</v>
      </c>
      <c r="H546" s="1">
        <f t="shared" si="51"/>
        <v>0</v>
      </c>
      <c r="I546" s="1">
        <f t="shared" si="52"/>
        <v>0</v>
      </c>
      <c r="J546" s="1">
        <f t="shared" si="53"/>
        <v>0</v>
      </c>
    </row>
    <row r="547" spans="3:10" x14ac:dyDescent="0.2">
      <c r="C547" s="12" t="s">
        <v>1078</v>
      </c>
      <c r="D547" s="2">
        <v>1</v>
      </c>
      <c r="E547" s="2" t="s">
        <v>4</v>
      </c>
      <c r="F547" s="1">
        <v>0</v>
      </c>
      <c r="G547" s="1">
        <v>0</v>
      </c>
      <c r="H547" s="1">
        <f t="shared" si="51"/>
        <v>0</v>
      </c>
      <c r="I547" s="1">
        <f t="shared" si="52"/>
        <v>0</v>
      </c>
      <c r="J547" s="1">
        <f t="shared" si="53"/>
        <v>0</v>
      </c>
    </row>
    <row r="548" spans="3:10" x14ac:dyDescent="0.2">
      <c r="C548" s="12" t="s">
        <v>1079</v>
      </c>
      <c r="D548" s="2">
        <v>2</v>
      </c>
      <c r="E548" s="2" t="s">
        <v>4</v>
      </c>
      <c r="F548" s="1">
        <v>0</v>
      </c>
      <c r="G548" s="1">
        <v>0</v>
      </c>
      <c r="H548" s="1">
        <f t="shared" si="51"/>
        <v>0</v>
      </c>
      <c r="I548" s="1">
        <f t="shared" si="52"/>
        <v>0</v>
      </c>
      <c r="J548" s="1">
        <f t="shared" si="53"/>
        <v>0</v>
      </c>
    </row>
    <row r="549" spans="3:10" x14ac:dyDescent="0.2">
      <c r="C549" s="12" t="s">
        <v>1080</v>
      </c>
      <c r="D549" s="2">
        <v>1</v>
      </c>
      <c r="E549" s="2" t="s">
        <v>4</v>
      </c>
      <c r="F549" s="1">
        <v>0</v>
      </c>
      <c r="G549" s="1">
        <v>0</v>
      </c>
      <c r="H549" s="1">
        <f t="shared" si="51"/>
        <v>0</v>
      </c>
      <c r="I549" s="1">
        <f t="shared" si="52"/>
        <v>0</v>
      </c>
      <c r="J549" s="1">
        <f t="shared" si="53"/>
        <v>0</v>
      </c>
    </row>
    <row r="550" spans="3:10" x14ac:dyDescent="0.2">
      <c r="C550" s="12" t="s">
        <v>1081</v>
      </c>
      <c r="D550" s="2">
        <v>1</v>
      </c>
      <c r="E550" s="2" t="s">
        <v>4</v>
      </c>
      <c r="F550" s="1">
        <v>0</v>
      </c>
      <c r="G550" s="1">
        <v>0</v>
      </c>
      <c r="H550" s="1">
        <f t="shared" si="51"/>
        <v>0</v>
      </c>
      <c r="I550" s="1">
        <f t="shared" si="52"/>
        <v>0</v>
      </c>
      <c r="J550" s="1">
        <f t="shared" si="53"/>
        <v>0</v>
      </c>
    </row>
    <row r="551" spans="3:10" x14ac:dyDescent="0.2">
      <c r="C551" s="12" t="s">
        <v>1082</v>
      </c>
      <c r="D551" s="2">
        <v>1</v>
      </c>
      <c r="E551" s="2" t="s">
        <v>4</v>
      </c>
      <c r="F551" s="1">
        <v>0</v>
      </c>
      <c r="G551" s="1">
        <v>0</v>
      </c>
      <c r="H551" s="1">
        <f t="shared" si="51"/>
        <v>0</v>
      </c>
      <c r="I551" s="1">
        <f t="shared" si="52"/>
        <v>0</v>
      </c>
      <c r="J551" s="1">
        <f t="shared" si="53"/>
        <v>0</v>
      </c>
    </row>
    <row r="552" spans="3:10" x14ac:dyDescent="0.2">
      <c r="C552" s="12" t="s">
        <v>1083</v>
      </c>
      <c r="D552" s="2">
        <v>4</v>
      </c>
      <c r="E552" s="2" t="s">
        <v>4</v>
      </c>
      <c r="F552" s="1">
        <v>0</v>
      </c>
      <c r="G552" s="1">
        <v>0</v>
      </c>
      <c r="H552" s="1">
        <f t="shared" si="51"/>
        <v>0</v>
      </c>
      <c r="I552" s="1">
        <f t="shared" si="52"/>
        <v>0</v>
      </c>
      <c r="J552" s="1">
        <f t="shared" si="53"/>
        <v>0</v>
      </c>
    </row>
    <row r="553" spans="3:10" x14ac:dyDescent="0.2">
      <c r="C553" s="12" t="s">
        <v>1084</v>
      </c>
      <c r="D553" s="2">
        <v>6</v>
      </c>
      <c r="E553" s="2" t="s">
        <v>4</v>
      </c>
      <c r="F553" s="1">
        <v>0</v>
      </c>
      <c r="G553" s="1">
        <v>0</v>
      </c>
      <c r="H553" s="1">
        <f t="shared" si="51"/>
        <v>0</v>
      </c>
      <c r="I553" s="1">
        <f t="shared" si="52"/>
        <v>0</v>
      </c>
      <c r="J553" s="1">
        <f t="shared" si="53"/>
        <v>0</v>
      </c>
    </row>
    <row r="554" spans="3:10" x14ac:dyDescent="0.2">
      <c r="C554" s="12" t="s">
        <v>1085</v>
      </c>
      <c r="D554" s="2">
        <v>6</v>
      </c>
      <c r="E554" s="2" t="s">
        <v>4</v>
      </c>
      <c r="F554" s="1">
        <v>0</v>
      </c>
      <c r="G554" s="1">
        <v>0</v>
      </c>
      <c r="H554" s="1">
        <f t="shared" si="51"/>
        <v>0</v>
      </c>
      <c r="I554" s="1">
        <f t="shared" si="52"/>
        <v>0</v>
      </c>
      <c r="J554" s="1">
        <f t="shared" si="53"/>
        <v>0</v>
      </c>
    </row>
    <row r="555" spans="3:10" x14ac:dyDescent="0.2">
      <c r="C555" s="12" t="s">
        <v>1086</v>
      </c>
      <c r="D555" s="2">
        <v>1</v>
      </c>
      <c r="E555" s="2" t="s">
        <v>4</v>
      </c>
      <c r="F555" s="1">
        <v>0</v>
      </c>
      <c r="G555" s="1">
        <v>0</v>
      </c>
      <c r="H555" s="1">
        <f t="shared" si="51"/>
        <v>0</v>
      </c>
      <c r="I555" s="1">
        <f t="shared" si="52"/>
        <v>0</v>
      </c>
      <c r="J555" s="1">
        <f t="shared" si="53"/>
        <v>0</v>
      </c>
    </row>
    <row r="556" spans="3:10" x14ac:dyDescent="0.2">
      <c r="C556" s="12" t="s">
        <v>1087</v>
      </c>
      <c r="D556" s="2">
        <v>1</v>
      </c>
      <c r="E556" s="2" t="s">
        <v>4</v>
      </c>
      <c r="F556" s="1">
        <v>0</v>
      </c>
      <c r="G556" s="1">
        <v>0</v>
      </c>
      <c r="H556" s="1">
        <f t="shared" si="51"/>
        <v>0</v>
      </c>
      <c r="I556" s="1">
        <f t="shared" si="52"/>
        <v>0</v>
      </c>
      <c r="J556" s="1">
        <f t="shared" si="53"/>
        <v>0</v>
      </c>
    </row>
    <row r="557" spans="3:10" x14ac:dyDescent="0.2">
      <c r="C557" s="12" t="s">
        <v>1088</v>
      </c>
      <c r="D557" s="2">
        <v>1</v>
      </c>
      <c r="E557" s="2" t="s">
        <v>4</v>
      </c>
      <c r="F557" s="1">
        <v>0</v>
      </c>
      <c r="G557" s="1">
        <v>0</v>
      </c>
      <c r="H557" s="1">
        <f t="shared" si="51"/>
        <v>0</v>
      </c>
      <c r="I557" s="1">
        <f t="shared" si="52"/>
        <v>0</v>
      </c>
      <c r="J557" s="1">
        <f t="shared" si="53"/>
        <v>0</v>
      </c>
    </row>
    <row r="558" spans="3:10" x14ac:dyDescent="0.2">
      <c r="C558" s="12" t="s">
        <v>1089</v>
      </c>
      <c r="D558" s="2">
        <v>4</v>
      </c>
      <c r="E558" s="2" t="s">
        <v>4</v>
      </c>
      <c r="F558" s="1">
        <v>0</v>
      </c>
      <c r="G558" s="1">
        <v>0</v>
      </c>
      <c r="H558" s="1">
        <f t="shared" si="51"/>
        <v>0</v>
      </c>
      <c r="I558" s="1">
        <f t="shared" si="52"/>
        <v>0</v>
      </c>
      <c r="J558" s="1">
        <f t="shared" si="53"/>
        <v>0</v>
      </c>
    </row>
    <row r="559" spans="3:10" x14ac:dyDescent="0.2">
      <c r="C559" s="12" t="s">
        <v>1090</v>
      </c>
      <c r="D559" s="2">
        <v>1</v>
      </c>
      <c r="E559" s="2" t="s">
        <v>4</v>
      </c>
      <c r="F559" s="1">
        <v>0</v>
      </c>
      <c r="G559" s="1">
        <v>0</v>
      </c>
      <c r="H559" s="1">
        <f t="shared" si="51"/>
        <v>0</v>
      </c>
      <c r="I559" s="1">
        <f t="shared" si="52"/>
        <v>0</v>
      </c>
      <c r="J559" s="1">
        <f t="shared" si="53"/>
        <v>0</v>
      </c>
    </row>
    <row r="560" spans="3:10" x14ac:dyDescent="0.2">
      <c r="C560" s="12" t="s">
        <v>1091</v>
      </c>
      <c r="D560" s="2">
        <v>1</v>
      </c>
      <c r="E560" s="2" t="s">
        <v>4</v>
      </c>
      <c r="F560" s="1">
        <v>0</v>
      </c>
      <c r="G560" s="1">
        <v>0</v>
      </c>
      <c r="H560" s="1">
        <f t="shared" si="51"/>
        <v>0</v>
      </c>
      <c r="I560" s="1">
        <f t="shared" si="52"/>
        <v>0</v>
      </c>
      <c r="J560" s="1">
        <f t="shared" si="53"/>
        <v>0</v>
      </c>
    </row>
    <row r="561" spans="1:10" x14ac:dyDescent="0.2">
      <c r="C561" s="12" t="s">
        <v>1092</v>
      </c>
      <c r="D561" s="2">
        <v>1</v>
      </c>
      <c r="E561" s="2" t="s">
        <v>4</v>
      </c>
      <c r="F561" s="1">
        <v>0</v>
      </c>
      <c r="G561" s="1">
        <v>0</v>
      </c>
      <c r="H561" s="1">
        <f t="shared" si="51"/>
        <v>0</v>
      </c>
      <c r="I561" s="1">
        <f t="shared" si="52"/>
        <v>0</v>
      </c>
      <c r="J561" s="1">
        <f t="shared" si="53"/>
        <v>0</v>
      </c>
    </row>
    <row r="562" spans="1:10" x14ac:dyDescent="0.2">
      <c r="C562" s="12" t="s">
        <v>1093</v>
      </c>
      <c r="D562" s="2">
        <v>9</v>
      </c>
      <c r="E562" s="2" t="s">
        <v>4</v>
      </c>
      <c r="F562" s="1">
        <v>0</v>
      </c>
      <c r="G562" s="1">
        <v>0</v>
      </c>
      <c r="H562" s="1">
        <f t="shared" si="51"/>
        <v>0</v>
      </c>
      <c r="I562" s="1">
        <f t="shared" si="52"/>
        <v>0</v>
      </c>
      <c r="J562" s="1">
        <f t="shared" si="53"/>
        <v>0</v>
      </c>
    </row>
    <row r="563" spans="1:10" x14ac:dyDescent="0.2">
      <c r="C563" s="12" t="s">
        <v>1094</v>
      </c>
      <c r="D563" s="2">
        <v>1</v>
      </c>
      <c r="E563" s="2" t="s">
        <v>4</v>
      </c>
      <c r="F563" s="1">
        <v>0</v>
      </c>
      <c r="G563" s="1">
        <v>0</v>
      </c>
      <c r="H563" s="1">
        <f t="shared" si="51"/>
        <v>0</v>
      </c>
      <c r="I563" s="1">
        <f t="shared" si="52"/>
        <v>0</v>
      </c>
      <c r="J563" s="1">
        <f t="shared" si="53"/>
        <v>0</v>
      </c>
    </row>
    <row r="564" spans="1:10" x14ac:dyDescent="0.2">
      <c r="C564" s="12" t="s">
        <v>1095</v>
      </c>
      <c r="D564" s="2">
        <v>1</v>
      </c>
      <c r="E564" s="2" t="s">
        <v>4</v>
      </c>
      <c r="F564" s="1">
        <v>0</v>
      </c>
      <c r="G564" s="1">
        <v>0</v>
      </c>
      <c r="H564" s="1">
        <f t="shared" si="51"/>
        <v>0</v>
      </c>
      <c r="I564" s="1">
        <f t="shared" si="52"/>
        <v>0</v>
      </c>
      <c r="J564" s="1">
        <f t="shared" si="53"/>
        <v>0</v>
      </c>
    </row>
    <row r="565" spans="1:10" x14ac:dyDescent="0.2">
      <c r="C565" s="12" t="s">
        <v>1096</v>
      </c>
      <c r="D565" s="2">
        <v>1</v>
      </c>
      <c r="E565" s="2" t="s">
        <v>4</v>
      </c>
      <c r="F565" s="1">
        <v>0</v>
      </c>
      <c r="G565" s="1">
        <v>0</v>
      </c>
      <c r="H565" s="1">
        <f t="shared" si="51"/>
        <v>0</v>
      </c>
      <c r="I565" s="1">
        <f t="shared" si="52"/>
        <v>0</v>
      </c>
      <c r="J565" s="1">
        <f t="shared" si="53"/>
        <v>0</v>
      </c>
    </row>
    <row r="566" spans="1:10" x14ac:dyDescent="0.2">
      <c r="C566" s="12" t="s">
        <v>1097</v>
      </c>
      <c r="D566" s="2">
        <v>2</v>
      </c>
      <c r="E566" s="2" t="s">
        <v>4</v>
      </c>
      <c r="F566" s="1">
        <v>0</v>
      </c>
      <c r="G566" s="1">
        <v>0</v>
      </c>
      <c r="H566" s="1">
        <f t="shared" si="51"/>
        <v>0</v>
      </c>
      <c r="I566" s="1">
        <f t="shared" si="52"/>
        <v>0</v>
      </c>
      <c r="J566" s="1">
        <f t="shared" si="53"/>
        <v>0</v>
      </c>
    </row>
    <row r="567" spans="1:10" x14ac:dyDescent="0.2">
      <c r="C567" s="12" t="s">
        <v>1098</v>
      </c>
      <c r="D567" s="2">
        <v>2</v>
      </c>
      <c r="E567" s="2" t="s">
        <v>4</v>
      </c>
      <c r="F567" s="1">
        <v>0</v>
      </c>
      <c r="G567" s="1">
        <v>0</v>
      </c>
      <c r="H567" s="1">
        <f t="shared" si="51"/>
        <v>0</v>
      </c>
      <c r="I567" s="1">
        <f t="shared" si="52"/>
        <v>0</v>
      </c>
      <c r="J567" s="1">
        <f t="shared" si="53"/>
        <v>0</v>
      </c>
    </row>
    <row r="568" spans="1:10" x14ac:dyDescent="0.2">
      <c r="C568" s="12" t="s">
        <v>1099</v>
      </c>
      <c r="D568" s="2">
        <v>1</v>
      </c>
      <c r="E568" s="2" t="s">
        <v>4</v>
      </c>
      <c r="F568" s="1">
        <v>0</v>
      </c>
      <c r="G568" s="1">
        <v>0</v>
      </c>
      <c r="H568" s="1">
        <f t="shared" si="51"/>
        <v>0</v>
      </c>
      <c r="I568" s="1">
        <f t="shared" si="52"/>
        <v>0</v>
      </c>
      <c r="J568" s="1">
        <f t="shared" si="53"/>
        <v>0</v>
      </c>
    </row>
    <row r="569" spans="1:10" x14ac:dyDescent="0.2">
      <c r="C569" s="12" t="s">
        <v>1100</v>
      </c>
      <c r="D569" s="2">
        <v>1</v>
      </c>
      <c r="E569" s="2" t="s">
        <v>4</v>
      </c>
      <c r="F569" s="1">
        <v>0</v>
      </c>
      <c r="G569" s="1">
        <v>0</v>
      </c>
      <c r="H569" s="1">
        <f t="shared" si="51"/>
        <v>0</v>
      </c>
      <c r="I569" s="1">
        <f t="shared" si="52"/>
        <v>0</v>
      </c>
      <c r="J569" s="1">
        <f t="shared" si="53"/>
        <v>0</v>
      </c>
    </row>
    <row r="570" spans="1:10" x14ac:dyDescent="0.2">
      <c r="C570" s="12" t="s">
        <v>1101</v>
      </c>
      <c r="D570" s="2">
        <v>2</v>
      </c>
      <c r="E570" s="2" t="s">
        <v>4</v>
      </c>
      <c r="F570" s="1">
        <v>0</v>
      </c>
      <c r="G570" s="1">
        <v>0</v>
      </c>
      <c r="H570" s="1">
        <f t="shared" si="51"/>
        <v>0</v>
      </c>
      <c r="I570" s="1">
        <f t="shared" si="52"/>
        <v>0</v>
      </c>
      <c r="J570" s="1">
        <f t="shared" si="53"/>
        <v>0</v>
      </c>
    </row>
    <row r="571" spans="1:10" x14ac:dyDescent="0.2">
      <c r="C571" s="12" t="s">
        <v>1102</v>
      </c>
      <c r="D571" s="2">
        <v>4</v>
      </c>
      <c r="E571" s="2" t="s">
        <v>4</v>
      </c>
      <c r="F571" s="1">
        <v>0</v>
      </c>
      <c r="G571" s="1">
        <v>0</v>
      </c>
      <c r="H571" s="1">
        <f t="shared" ref="H571" si="54">ROUND(D571*F571,)</f>
        <v>0</v>
      </c>
      <c r="I571" s="1">
        <f t="shared" ref="I571" si="55">ROUND(D571*G571,)</f>
        <v>0</v>
      </c>
      <c r="J571" s="1">
        <f t="shared" ref="J571" si="56">H571+I571</f>
        <v>0</v>
      </c>
    </row>
    <row r="572" spans="1:10" s="10" customFormat="1" x14ac:dyDescent="0.2">
      <c r="A572" s="6"/>
      <c r="B572" s="46"/>
      <c r="C572" s="51"/>
      <c r="D572" s="2"/>
      <c r="E572" s="2"/>
      <c r="F572" s="1"/>
      <c r="G572" s="1"/>
      <c r="H572" s="1"/>
      <c r="I572" s="1"/>
      <c r="J572" s="1"/>
    </row>
    <row r="573" spans="1:10" s="10" customFormat="1" ht="51" x14ac:dyDescent="0.2">
      <c r="A573" s="6">
        <f>MAX($A$100:A572)+1</f>
        <v>8</v>
      </c>
      <c r="B573" s="12" t="s">
        <v>550</v>
      </c>
      <c r="C573" s="12" t="s">
        <v>559</v>
      </c>
      <c r="D573" s="2">
        <v>1</v>
      </c>
      <c r="E573" s="2" t="s">
        <v>4</v>
      </c>
      <c r="F573" s="1">
        <v>0</v>
      </c>
      <c r="G573" s="1">
        <v>0</v>
      </c>
      <c r="H573" s="1">
        <f>ROUND(D573*F573,)</f>
        <v>0</v>
      </c>
      <c r="I573" s="1">
        <f>ROUND(D573*G573,)</f>
        <v>0</v>
      </c>
      <c r="J573" s="1">
        <f>H573+I573</f>
        <v>0</v>
      </c>
    </row>
    <row r="574" spans="1:10" x14ac:dyDescent="0.2">
      <c r="C574" s="12" t="s">
        <v>1103</v>
      </c>
      <c r="D574" s="2">
        <v>1</v>
      </c>
      <c r="E574" s="2" t="s">
        <v>4</v>
      </c>
      <c r="F574" s="1">
        <v>0</v>
      </c>
      <c r="G574" s="1">
        <v>0</v>
      </c>
      <c r="H574" s="1">
        <f t="shared" ref="H574" si="57">ROUND(D574*F574,)</f>
        <v>0</v>
      </c>
      <c r="I574" s="1">
        <f t="shared" ref="I574" si="58">ROUND(D574*G574,)</f>
        <v>0</v>
      </c>
      <c r="J574" s="1">
        <f t="shared" ref="J574" si="59">H574+I574</f>
        <v>0</v>
      </c>
    </row>
    <row r="575" spans="1:10" x14ac:dyDescent="0.2">
      <c r="C575" s="12" t="s">
        <v>1104</v>
      </c>
      <c r="D575" s="2">
        <v>2</v>
      </c>
      <c r="E575" s="2" t="s">
        <v>4</v>
      </c>
      <c r="F575" s="1">
        <v>0</v>
      </c>
      <c r="G575" s="1">
        <v>0</v>
      </c>
      <c r="H575" s="1">
        <f t="shared" ref="H575:H584" si="60">ROUND(D575*F575,)</f>
        <v>0</v>
      </c>
      <c r="I575" s="1">
        <f t="shared" ref="I575:I584" si="61">ROUND(D575*G575,)</f>
        <v>0</v>
      </c>
      <c r="J575" s="1">
        <f t="shared" ref="J575:J584" si="62">H575+I575</f>
        <v>0</v>
      </c>
    </row>
    <row r="576" spans="1:10" x14ac:dyDescent="0.2">
      <c r="C576" s="12" t="s">
        <v>1105</v>
      </c>
      <c r="D576" s="2">
        <v>1</v>
      </c>
      <c r="E576" s="2" t="s">
        <v>4</v>
      </c>
      <c r="F576" s="1">
        <v>0</v>
      </c>
      <c r="G576" s="1">
        <v>0</v>
      </c>
      <c r="H576" s="1">
        <f t="shared" si="60"/>
        <v>0</v>
      </c>
      <c r="I576" s="1">
        <f t="shared" si="61"/>
        <v>0</v>
      </c>
      <c r="J576" s="1">
        <f t="shared" si="62"/>
        <v>0</v>
      </c>
    </row>
    <row r="577" spans="1:10" x14ac:dyDescent="0.2">
      <c r="C577" s="12" t="s">
        <v>1106</v>
      </c>
      <c r="D577" s="2">
        <v>2</v>
      </c>
      <c r="E577" s="2" t="s">
        <v>4</v>
      </c>
      <c r="F577" s="1">
        <v>0</v>
      </c>
      <c r="G577" s="1">
        <v>0</v>
      </c>
      <c r="H577" s="1">
        <f t="shared" si="60"/>
        <v>0</v>
      </c>
      <c r="I577" s="1">
        <f t="shared" si="61"/>
        <v>0</v>
      </c>
      <c r="J577" s="1">
        <f t="shared" si="62"/>
        <v>0</v>
      </c>
    </row>
    <row r="578" spans="1:10" x14ac:dyDescent="0.2">
      <c r="C578" s="12" t="s">
        <v>1107</v>
      </c>
      <c r="D578" s="2">
        <v>2</v>
      </c>
      <c r="E578" s="2" t="s">
        <v>4</v>
      </c>
      <c r="F578" s="1">
        <v>0</v>
      </c>
      <c r="G578" s="1">
        <v>0</v>
      </c>
      <c r="H578" s="1">
        <f t="shared" si="60"/>
        <v>0</v>
      </c>
      <c r="I578" s="1">
        <f t="shared" si="61"/>
        <v>0</v>
      </c>
      <c r="J578" s="1">
        <f t="shared" si="62"/>
        <v>0</v>
      </c>
    </row>
    <row r="579" spans="1:10" x14ac:dyDescent="0.2">
      <c r="C579" s="12" t="s">
        <v>1108</v>
      </c>
      <c r="D579" s="2">
        <v>1</v>
      </c>
      <c r="E579" s="2" t="s">
        <v>4</v>
      </c>
      <c r="F579" s="1">
        <v>0</v>
      </c>
      <c r="G579" s="1">
        <v>0</v>
      </c>
      <c r="H579" s="1">
        <f t="shared" si="60"/>
        <v>0</v>
      </c>
      <c r="I579" s="1">
        <f t="shared" si="61"/>
        <v>0</v>
      </c>
      <c r="J579" s="1">
        <f t="shared" si="62"/>
        <v>0</v>
      </c>
    </row>
    <row r="580" spans="1:10" x14ac:dyDescent="0.2">
      <c r="C580" s="12" t="s">
        <v>1109</v>
      </c>
      <c r="D580" s="2">
        <v>1</v>
      </c>
      <c r="E580" s="2" t="s">
        <v>4</v>
      </c>
      <c r="F580" s="1">
        <v>0</v>
      </c>
      <c r="G580" s="1">
        <v>0</v>
      </c>
      <c r="H580" s="1">
        <f t="shared" si="60"/>
        <v>0</v>
      </c>
      <c r="I580" s="1">
        <f t="shared" si="61"/>
        <v>0</v>
      </c>
      <c r="J580" s="1">
        <f t="shared" si="62"/>
        <v>0</v>
      </c>
    </row>
    <row r="581" spans="1:10" x14ac:dyDescent="0.2">
      <c r="C581" s="12" t="s">
        <v>1110</v>
      </c>
      <c r="D581" s="2">
        <v>1</v>
      </c>
      <c r="E581" s="2" t="s">
        <v>4</v>
      </c>
      <c r="F581" s="1">
        <v>0</v>
      </c>
      <c r="G581" s="1">
        <v>0</v>
      </c>
      <c r="H581" s="1">
        <f t="shared" si="60"/>
        <v>0</v>
      </c>
      <c r="I581" s="1">
        <f t="shared" si="61"/>
        <v>0</v>
      </c>
      <c r="J581" s="1">
        <f t="shared" si="62"/>
        <v>0</v>
      </c>
    </row>
    <row r="582" spans="1:10" x14ac:dyDescent="0.2">
      <c r="C582" s="12" t="s">
        <v>1111</v>
      </c>
      <c r="D582" s="2">
        <v>1</v>
      </c>
      <c r="E582" s="2" t="s">
        <v>4</v>
      </c>
      <c r="F582" s="1">
        <v>0</v>
      </c>
      <c r="G582" s="1">
        <v>0</v>
      </c>
      <c r="H582" s="1">
        <f t="shared" si="60"/>
        <v>0</v>
      </c>
      <c r="I582" s="1">
        <f t="shared" si="61"/>
        <v>0</v>
      </c>
      <c r="J582" s="1">
        <f t="shared" si="62"/>
        <v>0</v>
      </c>
    </row>
    <row r="583" spans="1:10" x14ac:dyDescent="0.2">
      <c r="C583" s="12" t="s">
        <v>1112</v>
      </c>
      <c r="D583" s="2">
        <v>1</v>
      </c>
      <c r="E583" s="2" t="s">
        <v>4</v>
      </c>
      <c r="F583" s="1">
        <v>0</v>
      </c>
      <c r="G583" s="1">
        <v>0</v>
      </c>
      <c r="H583" s="1">
        <f t="shared" si="60"/>
        <v>0</v>
      </c>
      <c r="I583" s="1">
        <f t="shared" si="61"/>
        <v>0</v>
      </c>
      <c r="J583" s="1">
        <f t="shared" si="62"/>
        <v>0</v>
      </c>
    </row>
    <row r="584" spans="1:10" x14ac:dyDescent="0.2">
      <c r="C584" s="12" t="s">
        <v>1113</v>
      </c>
      <c r="D584" s="2">
        <v>1</v>
      </c>
      <c r="E584" s="2" t="s">
        <v>4</v>
      </c>
      <c r="F584" s="1">
        <v>0</v>
      </c>
      <c r="G584" s="1">
        <v>0</v>
      </c>
      <c r="H584" s="1">
        <f t="shared" si="60"/>
        <v>0</v>
      </c>
      <c r="I584" s="1">
        <f t="shared" si="61"/>
        <v>0</v>
      </c>
      <c r="J584" s="1">
        <f t="shared" si="62"/>
        <v>0</v>
      </c>
    </row>
    <row r="585" spans="1:10" s="10" customFormat="1" x14ac:dyDescent="0.2">
      <c r="A585" s="6"/>
      <c r="B585" s="46"/>
      <c r="C585" s="51"/>
      <c r="D585" s="2"/>
      <c r="E585" s="2"/>
      <c r="F585" s="1"/>
      <c r="G585" s="1"/>
      <c r="H585" s="1"/>
      <c r="I585" s="1"/>
      <c r="J585" s="1"/>
    </row>
    <row r="586" spans="1:10" s="10" customFormat="1" ht="38.25" x14ac:dyDescent="0.2">
      <c r="A586" s="6">
        <f>MAX($A$100:A585)+1</f>
        <v>9</v>
      </c>
      <c r="B586" s="12" t="s">
        <v>563</v>
      </c>
      <c r="C586" s="27" t="s">
        <v>565</v>
      </c>
      <c r="D586" s="2">
        <v>1</v>
      </c>
      <c r="E586" s="2" t="s">
        <v>4</v>
      </c>
      <c r="F586" s="1">
        <v>0</v>
      </c>
      <c r="G586" s="1">
        <v>0</v>
      </c>
      <c r="H586" s="1">
        <f>ROUND(D586*F586,)</f>
        <v>0</v>
      </c>
      <c r="I586" s="1">
        <f>ROUND(D586*G586,)</f>
        <v>0</v>
      </c>
      <c r="J586" s="1">
        <f>H586+I586</f>
        <v>0</v>
      </c>
    </row>
    <row r="587" spans="1:10" s="10" customFormat="1" x14ac:dyDescent="0.2">
      <c r="A587" s="6"/>
      <c r="B587" s="12"/>
      <c r="C587" s="12" t="s">
        <v>1114</v>
      </c>
      <c r="D587" s="2">
        <v>1</v>
      </c>
      <c r="E587" s="2" t="s">
        <v>4</v>
      </c>
      <c r="F587" s="1">
        <v>0</v>
      </c>
      <c r="G587" s="1">
        <v>0</v>
      </c>
      <c r="H587" s="1">
        <f t="shared" ref="H587" si="63">ROUND(D587*F587,)</f>
        <v>0</v>
      </c>
      <c r="I587" s="1">
        <f t="shared" ref="I587" si="64">ROUND(D587*G587,)</f>
        <v>0</v>
      </c>
      <c r="J587" s="1">
        <f t="shared" ref="J587" si="65">H587+I587</f>
        <v>0</v>
      </c>
    </row>
    <row r="588" spans="1:10" s="10" customFormat="1" x14ac:dyDescent="0.2">
      <c r="A588" s="6"/>
      <c r="B588" s="12"/>
      <c r="C588" s="12" t="s">
        <v>1115</v>
      </c>
      <c r="D588" s="2">
        <v>1</v>
      </c>
      <c r="E588" s="2" t="s">
        <v>4</v>
      </c>
      <c r="F588" s="1">
        <v>0</v>
      </c>
      <c r="G588" s="1">
        <v>0</v>
      </c>
      <c r="H588" s="1">
        <f t="shared" ref="H588:H593" si="66">ROUND(D588*F588,)</f>
        <v>0</v>
      </c>
      <c r="I588" s="1">
        <f t="shared" ref="I588:I593" si="67">ROUND(D588*G588,)</f>
        <v>0</v>
      </c>
      <c r="J588" s="1">
        <f t="shared" ref="J588:J593" si="68">H588+I588</f>
        <v>0</v>
      </c>
    </row>
    <row r="589" spans="1:10" s="10" customFormat="1" x14ac:dyDescent="0.2">
      <c r="A589" s="6"/>
      <c r="B589" s="12"/>
      <c r="C589" s="12" t="s">
        <v>1116</v>
      </c>
      <c r="D589" s="2">
        <v>1</v>
      </c>
      <c r="E589" s="2" t="s">
        <v>4</v>
      </c>
      <c r="F589" s="1">
        <v>0</v>
      </c>
      <c r="G589" s="1">
        <v>0</v>
      </c>
      <c r="H589" s="1">
        <f t="shared" si="66"/>
        <v>0</v>
      </c>
      <c r="I589" s="1">
        <f t="shared" si="67"/>
        <v>0</v>
      </c>
      <c r="J589" s="1">
        <f t="shared" si="68"/>
        <v>0</v>
      </c>
    </row>
    <row r="590" spans="1:10" s="10" customFormat="1" x14ac:dyDescent="0.2">
      <c r="A590" s="6"/>
      <c r="B590" s="12"/>
      <c r="C590" s="12" t="s">
        <v>1117</v>
      </c>
      <c r="D590" s="2">
        <v>1</v>
      </c>
      <c r="E590" s="2" t="s">
        <v>4</v>
      </c>
      <c r="F590" s="1">
        <v>0</v>
      </c>
      <c r="G590" s="1">
        <v>0</v>
      </c>
      <c r="H590" s="1">
        <f t="shared" si="66"/>
        <v>0</v>
      </c>
      <c r="I590" s="1">
        <f t="shared" si="67"/>
        <v>0</v>
      </c>
      <c r="J590" s="1">
        <f t="shared" si="68"/>
        <v>0</v>
      </c>
    </row>
    <row r="591" spans="1:10" s="10" customFormat="1" x14ac:dyDescent="0.2">
      <c r="A591" s="6"/>
      <c r="B591" s="12"/>
      <c r="C591" s="12" t="s">
        <v>1118</v>
      </c>
      <c r="D591" s="2">
        <v>1</v>
      </c>
      <c r="E591" s="2" t="s">
        <v>4</v>
      </c>
      <c r="F591" s="1">
        <v>0</v>
      </c>
      <c r="G591" s="1">
        <v>0</v>
      </c>
      <c r="H591" s="1">
        <f t="shared" si="66"/>
        <v>0</v>
      </c>
      <c r="I591" s="1">
        <f t="shared" si="67"/>
        <v>0</v>
      </c>
      <c r="J591" s="1">
        <f t="shared" si="68"/>
        <v>0</v>
      </c>
    </row>
    <row r="592" spans="1:10" s="10" customFormat="1" x14ac:dyDescent="0.2">
      <c r="A592" s="6"/>
      <c r="B592" s="12"/>
      <c r="C592" s="12" t="s">
        <v>1119</v>
      </c>
      <c r="D592" s="2">
        <v>1</v>
      </c>
      <c r="E592" s="2" t="s">
        <v>4</v>
      </c>
      <c r="F592" s="1">
        <v>0</v>
      </c>
      <c r="G592" s="1">
        <v>0</v>
      </c>
      <c r="H592" s="1">
        <f t="shared" si="66"/>
        <v>0</v>
      </c>
      <c r="I592" s="1">
        <f t="shared" si="67"/>
        <v>0</v>
      </c>
      <c r="J592" s="1">
        <f t="shared" si="68"/>
        <v>0</v>
      </c>
    </row>
    <row r="593" spans="1:10" s="10" customFormat="1" x14ac:dyDescent="0.2">
      <c r="A593" s="6"/>
      <c r="B593" s="12"/>
      <c r="C593" s="12" t="s">
        <v>1120</v>
      </c>
      <c r="D593" s="2">
        <v>1</v>
      </c>
      <c r="E593" s="2" t="s">
        <v>4</v>
      </c>
      <c r="F593" s="1">
        <v>0</v>
      </c>
      <c r="G593" s="1">
        <v>0</v>
      </c>
      <c r="H593" s="1">
        <f t="shared" si="66"/>
        <v>0</v>
      </c>
      <c r="I593" s="1">
        <f t="shared" si="67"/>
        <v>0</v>
      </c>
      <c r="J593" s="1">
        <f t="shared" si="68"/>
        <v>0</v>
      </c>
    </row>
    <row r="594" spans="1:10" s="10" customFormat="1" x14ac:dyDescent="0.2">
      <c r="A594" s="6"/>
      <c r="B594" s="46"/>
      <c r="C594" s="51"/>
      <c r="D594" s="2"/>
      <c r="E594" s="2"/>
      <c r="F594" s="1"/>
      <c r="G594" s="1"/>
      <c r="H594" s="1"/>
      <c r="I594" s="1"/>
      <c r="J594" s="1"/>
    </row>
    <row r="595" spans="1:10" s="10" customFormat="1" ht="51" x14ac:dyDescent="0.2">
      <c r="A595" s="6">
        <f>MAX($A$100:A594)+1</f>
        <v>10</v>
      </c>
      <c r="B595" s="12" t="s">
        <v>563</v>
      </c>
      <c r="C595" s="27" t="s">
        <v>609</v>
      </c>
      <c r="D595" s="2">
        <v>4</v>
      </c>
      <c r="E595" s="2" t="s">
        <v>4</v>
      </c>
      <c r="F595" s="1">
        <v>0</v>
      </c>
      <c r="G595" s="1">
        <v>0</v>
      </c>
      <c r="H595" s="1">
        <f>ROUND(D595*F595,)</f>
        <v>0</v>
      </c>
      <c r="I595" s="1">
        <f>ROUND(D595*G595,)</f>
        <v>0</v>
      </c>
      <c r="J595" s="1">
        <f>H595+I595</f>
        <v>0</v>
      </c>
    </row>
    <row r="596" spans="1:10" s="10" customFormat="1" x14ac:dyDescent="0.2">
      <c r="A596" s="6"/>
      <c r="B596" s="12"/>
      <c r="C596" s="12" t="s">
        <v>1121</v>
      </c>
      <c r="D596" s="2">
        <v>1</v>
      </c>
      <c r="E596" s="2" t="s">
        <v>4</v>
      </c>
      <c r="F596" s="1">
        <v>0</v>
      </c>
      <c r="G596" s="1">
        <v>0</v>
      </c>
      <c r="H596" s="1">
        <f t="shared" ref="H596" si="69">ROUND(D596*F596,)</f>
        <v>0</v>
      </c>
      <c r="I596" s="1">
        <f t="shared" ref="I596" si="70">ROUND(D596*G596,)</f>
        <v>0</v>
      </c>
      <c r="J596" s="1">
        <f t="shared" ref="J596" si="71">H596+I596</f>
        <v>0</v>
      </c>
    </row>
    <row r="597" spans="1:10" s="10" customFormat="1" x14ac:dyDescent="0.2">
      <c r="A597" s="6"/>
      <c r="B597" s="12"/>
      <c r="C597" s="12" t="s">
        <v>1122</v>
      </c>
      <c r="D597" s="2">
        <v>1</v>
      </c>
      <c r="E597" s="2" t="s">
        <v>4</v>
      </c>
      <c r="F597" s="1">
        <v>0</v>
      </c>
      <c r="G597" s="1">
        <v>0</v>
      </c>
      <c r="H597" s="1">
        <f t="shared" ref="H597:H613" si="72">ROUND(D597*F597,)</f>
        <v>0</v>
      </c>
      <c r="I597" s="1">
        <f t="shared" ref="I597:I613" si="73">ROUND(D597*G597,)</f>
        <v>0</v>
      </c>
      <c r="J597" s="1">
        <f t="shared" ref="J597:J613" si="74">H597+I597</f>
        <v>0</v>
      </c>
    </row>
    <row r="598" spans="1:10" s="10" customFormat="1" x14ac:dyDescent="0.2">
      <c r="A598" s="6"/>
      <c r="B598" s="12"/>
      <c r="C598" s="12" t="s">
        <v>1123</v>
      </c>
      <c r="D598" s="2">
        <v>1</v>
      </c>
      <c r="E598" s="2" t="s">
        <v>4</v>
      </c>
      <c r="F598" s="1">
        <v>0</v>
      </c>
      <c r="G598" s="1">
        <v>0</v>
      </c>
      <c r="H598" s="1">
        <f t="shared" si="72"/>
        <v>0</v>
      </c>
      <c r="I598" s="1">
        <f t="shared" si="73"/>
        <v>0</v>
      </c>
      <c r="J598" s="1">
        <f t="shared" si="74"/>
        <v>0</v>
      </c>
    </row>
    <row r="599" spans="1:10" s="10" customFormat="1" x14ac:dyDescent="0.2">
      <c r="A599" s="6"/>
      <c r="B599" s="12"/>
      <c r="C599" s="12" t="s">
        <v>1124</v>
      </c>
      <c r="D599" s="2">
        <v>1</v>
      </c>
      <c r="E599" s="2" t="s">
        <v>4</v>
      </c>
      <c r="F599" s="1">
        <v>0</v>
      </c>
      <c r="G599" s="1">
        <v>0</v>
      </c>
      <c r="H599" s="1">
        <f t="shared" si="72"/>
        <v>0</v>
      </c>
      <c r="I599" s="1">
        <f t="shared" si="73"/>
        <v>0</v>
      </c>
      <c r="J599" s="1">
        <f t="shared" si="74"/>
        <v>0</v>
      </c>
    </row>
    <row r="600" spans="1:10" s="10" customFormat="1" x14ac:dyDescent="0.2">
      <c r="A600" s="6"/>
      <c r="B600" s="12"/>
      <c r="C600" s="12" t="s">
        <v>1125</v>
      </c>
      <c r="D600" s="2">
        <v>1</v>
      </c>
      <c r="E600" s="2" t="s">
        <v>4</v>
      </c>
      <c r="F600" s="1">
        <v>0</v>
      </c>
      <c r="G600" s="1">
        <v>0</v>
      </c>
      <c r="H600" s="1">
        <f t="shared" si="72"/>
        <v>0</v>
      </c>
      <c r="I600" s="1">
        <f t="shared" si="73"/>
        <v>0</v>
      </c>
      <c r="J600" s="1">
        <f t="shared" si="74"/>
        <v>0</v>
      </c>
    </row>
    <row r="601" spans="1:10" s="10" customFormat="1" x14ac:dyDescent="0.2">
      <c r="A601" s="6"/>
      <c r="B601" s="12"/>
      <c r="C601" s="12" t="s">
        <v>1126</v>
      </c>
      <c r="D601" s="2">
        <v>1</v>
      </c>
      <c r="E601" s="2" t="s">
        <v>4</v>
      </c>
      <c r="F601" s="1">
        <v>0</v>
      </c>
      <c r="G601" s="1">
        <v>0</v>
      </c>
      <c r="H601" s="1">
        <f t="shared" si="72"/>
        <v>0</v>
      </c>
      <c r="I601" s="1">
        <f t="shared" si="73"/>
        <v>0</v>
      </c>
      <c r="J601" s="1">
        <f t="shared" si="74"/>
        <v>0</v>
      </c>
    </row>
    <row r="602" spans="1:10" s="10" customFormat="1" x14ac:dyDescent="0.2">
      <c r="A602" s="6"/>
      <c r="B602" s="12"/>
      <c r="C602" s="12" t="s">
        <v>1127</v>
      </c>
      <c r="D602" s="2">
        <v>1</v>
      </c>
      <c r="E602" s="2" t="s">
        <v>4</v>
      </c>
      <c r="F602" s="1">
        <v>0</v>
      </c>
      <c r="G602" s="1">
        <v>0</v>
      </c>
      <c r="H602" s="1">
        <f t="shared" si="72"/>
        <v>0</v>
      </c>
      <c r="I602" s="1">
        <f t="shared" si="73"/>
        <v>0</v>
      </c>
      <c r="J602" s="1">
        <f t="shared" si="74"/>
        <v>0</v>
      </c>
    </row>
    <row r="603" spans="1:10" s="10" customFormat="1" x14ac:dyDescent="0.2">
      <c r="A603" s="6"/>
      <c r="B603" s="12"/>
      <c r="C603" s="12" t="s">
        <v>1128</v>
      </c>
      <c r="D603" s="2">
        <v>1</v>
      </c>
      <c r="E603" s="2" t="s">
        <v>4</v>
      </c>
      <c r="F603" s="1">
        <v>0</v>
      </c>
      <c r="G603" s="1">
        <v>0</v>
      </c>
      <c r="H603" s="1">
        <f t="shared" si="72"/>
        <v>0</v>
      </c>
      <c r="I603" s="1">
        <f t="shared" si="73"/>
        <v>0</v>
      </c>
      <c r="J603" s="1">
        <f t="shared" si="74"/>
        <v>0</v>
      </c>
    </row>
    <row r="604" spans="1:10" s="10" customFormat="1" x14ac:dyDescent="0.2">
      <c r="A604" s="6"/>
      <c r="B604" s="12"/>
      <c r="C604" s="12" t="s">
        <v>1129</v>
      </c>
      <c r="D604" s="2">
        <v>1</v>
      </c>
      <c r="E604" s="2" t="s">
        <v>4</v>
      </c>
      <c r="F604" s="1">
        <v>0</v>
      </c>
      <c r="G604" s="1">
        <v>0</v>
      </c>
      <c r="H604" s="1">
        <f t="shared" si="72"/>
        <v>0</v>
      </c>
      <c r="I604" s="1">
        <f t="shared" si="73"/>
        <v>0</v>
      </c>
      <c r="J604" s="1">
        <f t="shared" si="74"/>
        <v>0</v>
      </c>
    </row>
    <row r="605" spans="1:10" s="10" customFormat="1" x14ac:dyDescent="0.2">
      <c r="A605" s="6"/>
      <c r="B605" s="12"/>
      <c r="C605" s="12" t="s">
        <v>1130</v>
      </c>
      <c r="D605" s="2">
        <v>1</v>
      </c>
      <c r="E605" s="2" t="s">
        <v>4</v>
      </c>
      <c r="F605" s="1">
        <v>0</v>
      </c>
      <c r="G605" s="1">
        <v>0</v>
      </c>
      <c r="H605" s="1">
        <f t="shared" si="72"/>
        <v>0</v>
      </c>
      <c r="I605" s="1">
        <f t="shared" si="73"/>
        <v>0</v>
      </c>
      <c r="J605" s="1">
        <f t="shared" si="74"/>
        <v>0</v>
      </c>
    </row>
    <row r="606" spans="1:10" s="10" customFormat="1" x14ac:dyDescent="0.2">
      <c r="A606" s="6"/>
      <c r="B606" s="12"/>
      <c r="C606" s="12" t="s">
        <v>1131</v>
      </c>
      <c r="D606" s="2">
        <v>1</v>
      </c>
      <c r="E606" s="2" t="s">
        <v>4</v>
      </c>
      <c r="F606" s="1">
        <v>0</v>
      </c>
      <c r="G606" s="1">
        <v>0</v>
      </c>
      <c r="H606" s="1">
        <f t="shared" si="72"/>
        <v>0</v>
      </c>
      <c r="I606" s="1">
        <f t="shared" si="73"/>
        <v>0</v>
      </c>
      <c r="J606" s="1">
        <f t="shared" si="74"/>
        <v>0</v>
      </c>
    </row>
    <row r="607" spans="1:10" s="10" customFormat="1" x14ac:dyDescent="0.2">
      <c r="A607" s="6"/>
      <c r="B607" s="12"/>
      <c r="C607" s="12" t="s">
        <v>1132</v>
      </c>
      <c r="D607" s="2">
        <v>1</v>
      </c>
      <c r="E607" s="2" t="s">
        <v>4</v>
      </c>
      <c r="F607" s="1">
        <v>0</v>
      </c>
      <c r="G607" s="1">
        <v>0</v>
      </c>
      <c r="H607" s="1">
        <f t="shared" si="72"/>
        <v>0</v>
      </c>
      <c r="I607" s="1">
        <f t="shared" si="73"/>
        <v>0</v>
      </c>
      <c r="J607" s="1">
        <f t="shared" si="74"/>
        <v>0</v>
      </c>
    </row>
    <row r="608" spans="1:10" s="10" customFormat="1" x14ac:dyDescent="0.2">
      <c r="A608" s="6"/>
      <c r="B608" s="12"/>
      <c r="C608" s="12" t="s">
        <v>1133</v>
      </c>
      <c r="D608" s="2">
        <v>1</v>
      </c>
      <c r="E608" s="2" t="s">
        <v>4</v>
      </c>
      <c r="F608" s="1">
        <v>0</v>
      </c>
      <c r="G608" s="1">
        <v>0</v>
      </c>
      <c r="H608" s="1">
        <f t="shared" si="72"/>
        <v>0</v>
      </c>
      <c r="I608" s="1">
        <f t="shared" si="73"/>
        <v>0</v>
      </c>
      <c r="J608" s="1">
        <f t="shared" si="74"/>
        <v>0</v>
      </c>
    </row>
    <row r="609" spans="1:10" s="10" customFormat="1" x14ac:dyDescent="0.2">
      <c r="A609" s="6"/>
      <c r="B609" s="12"/>
      <c r="C609" s="12" t="s">
        <v>1134</v>
      </c>
      <c r="D609" s="2">
        <v>1</v>
      </c>
      <c r="E609" s="2" t="s">
        <v>4</v>
      </c>
      <c r="F609" s="1">
        <v>0</v>
      </c>
      <c r="G609" s="1">
        <v>0</v>
      </c>
      <c r="H609" s="1">
        <f t="shared" si="72"/>
        <v>0</v>
      </c>
      <c r="I609" s="1">
        <f t="shared" si="73"/>
        <v>0</v>
      </c>
      <c r="J609" s="1">
        <f t="shared" si="74"/>
        <v>0</v>
      </c>
    </row>
    <row r="610" spans="1:10" s="10" customFormat="1" x14ac:dyDescent="0.2">
      <c r="A610" s="6"/>
      <c r="B610" s="12"/>
      <c r="C610" s="12" t="s">
        <v>1135</v>
      </c>
      <c r="D610" s="2">
        <v>1</v>
      </c>
      <c r="E610" s="2" t="s">
        <v>4</v>
      </c>
      <c r="F610" s="1">
        <v>0</v>
      </c>
      <c r="G610" s="1">
        <v>0</v>
      </c>
      <c r="H610" s="1">
        <f t="shared" si="72"/>
        <v>0</v>
      </c>
      <c r="I610" s="1">
        <f t="shared" si="73"/>
        <v>0</v>
      </c>
      <c r="J610" s="1">
        <f t="shared" si="74"/>
        <v>0</v>
      </c>
    </row>
    <row r="611" spans="1:10" s="10" customFormat="1" x14ac:dyDescent="0.2">
      <c r="A611" s="6"/>
      <c r="B611" s="12"/>
      <c r="C611" s="12" t="s">
        <v>1136</v>
      </c>
      <c r="D611" s="2">
        <v>1</v>
      </c>
      <c r="E611" s="2" t="s">
        <v>4</v>
      </c>
      <c r="F611" s="1">
        <v>0</v>
      </c>
      <c r="G611" s="1">
        <v>0</v>
      </c>
      <c r="H611" s="1">
        <f t="shared" si="72"/>
        <v>0</v>
      </c>
      <c r="I611" s="1">
        <f t="shared" si="73"/>
        <v>0</v>
      </c>
      <c r="J611" s="1">
        <f t="shared" si="74"/>
        <v>0</v>
      </c>
    </row>
    <row r="612" spans="1:10" s="10" customFormat="1" x14ac:dyDescent="0.2">
      <c r="A612" s="6"/>
      <c r="B612" s="12"/>
      <c r="C612" s="12" t="s">
        <v>1137</v>
      </c>
      <c r="D612" s="2">
        <v>1</v>
      </c>
      <c r="E612" s="2" t="s">
        <v>4</v>
      </c>
      <c r="F612" s="1">
        <v>0</v>
      </c>
      <c r="G612" s="1">
        <v>0</v>
      </c>
      <c r="H612" s="1">
        <f t="shared" si="72"/>
        <v>0</v>
      </c>
      <c r="I612" s="1">
        <f t="shared" si="73"/>
        <v>0</v>
      </c>
      <c r="J612" s="1">
        <f t="shared" si="74"/>
        <v>0</v>
      </c>
    </row>
    <row r="613" spans="1:10" s="10" customFormat="1" x14ac:dyDescent="0.2">
      <c r="A613" s="6"/>
      <c r="B613" s="12"/>
      <c r="C613" s="12" t="s">
        <v>1138</v>
      </c>
      <c r="D613" s="2">
        <v>3</v>
      </c>
      <c r="E613" s="2" t="s">
        <v>4</v>
      </c>
      <c r="F613" s="1">
        <v>0</v>
      </c>
      <c r="G613" s="1">
        <v>0</v>
      </c>
      <c r="H613" s="1">
        <f t="shared" si="72"/>
        <v>0</v>
      </c>
      <c r="I613" s="1">
        <f t="shared" si="73"/>
        <v>0</v>
      </c>
      <c r="J613" s="1">
        <f t="shared" si="74"/>
        <v>0</v>
      </c>
    </row>
    <row r="614" spans="1:10" s="10" customFormat="1" x14ac:dyDescent="0.2">
      <c r="A614" s="6"/>
      <c r="B614" s="46"/>
      <c r="C614" s="51"/>
      <c r="D614" s="2"/>
      <c r="E614" s="2"/>
      <c r="F614" s="1"/>
      <c r="G614" s="1"/>
      <c r="H614" s="1"/>
      <c r="I614" s="1"/>
      <c r="J614" s="1"/>
    </row>
    <row r="615" spans="1:10" s="10" customFormat="1" ht="38.25" x14ac:dyDescent="0.2">
      <c r="A615" s="6">
        <f>MAX($A$100:A614)+1</f>
        <v>11</v>
      </c>
      <c r="B615" s="27" t="s">
        <v>574</v>
      </c>
      <c r="C615" s="27" t="s">
        <v>594</v>
      </c>
      <c r="D615" s="2">
        <v>1600</v>
      </c>
      <c r="E615" s="2" t="s">
        <v>1</v>
      </c>
      <c r="F615" s="1">
        <v>0</v>
      </c>
      <c r="G615" s="1">
        <v>0</v>
      </c>
      <c r="H615" s="1">
        <f>ROUND(D615*F615,)</f>
        <v>0</v>
      </c>
      <c r="I615" s="1">
        <f>ROUND(D615*G615,)</f>
        <v>0</v>
      </c>
      <c r="J615" s="1">
        <f>H615+I615</f>
        <v>0</v>
      </c>
    </row>
    <row r="616" spans="1:10" s="10" customFormat="1" x14ac:dyDescent="0.2">
      <c r="A616" s="6"/>
      <c r="B616" s="46"/>
      <c r="C616" s="51"/>
      <c r="D616" s="2"/>
      <c r="E616" s="2"/>
      <c r="F616" s="1"/>
      <c r="G616" s="1"/>
      <c r="H616" s="1"/>
      <c r="I616" s="1"/>
      <c r="J616" s="1"/>
    </row>
    <row r="617" spans="1:10" s="10" customFormat="1" ht="38.25" x14ac:dyDescent="0.2">
      <c r="A617" s="6">
        <f>MAX($A$100:A616)+1</f>
        <v>12</v>
      </c>
      <c r="B617" s="27" t="s">
        <v>574</v>
      </c>
      <c r="C617" s="27" t="s">
        <v>575</v>
      </c>
      <c r="D617" s="2">
        <v>14</v>
      </c>
      <c r="E617" s="2" t="s">
        <v>4</v>
      </c>
      <c r="F617" s="1">
        <v>0</v>
      </c>
      <c r="G617" s="1">
        <v>0</v>
      </c>
      <c r="H617" s="1">
        <f>ROUND(D617*F617,)</f>
        <v>0</v>
      </c>
      <c r="I617" s="1">
        <f>ROUND(D617*G617,)</f>
        <v>0</v>
      </c>
      <c r="J617" s="1">
        <f>H617+I617</f>
        <v>0</v>
      </c>
    </row>
    <row r="618" spans="1:10" s="10" customFormat="1" x14ac:dyDescent="0.2">
      <c r="A618" s="6"/>
      <c r="B618" s="27"/>
      <c r="C618" s="27" t="s">
        <v>576</v>
      </c>
      <c r="D618" s="2">
        <v>10</v>
      </c>
      <c r="E618" s="2" t="s">
        <v>4</v>
      </c>
      <c r="F618" s="1">
        <v>0</v>
      </c>
      <c r="G618" s="1">
        <v>0</v>
      </c>
      <c r="H618" s="1">
        <f>ROUND(D618*F618,)</f>
        <v>0</v>
      </c>
      <c r="I618" s="1">
        <f>ROUND(D618*G618,)</f>
        <v>0</v>
      </c>
      <c r="J618" s="1">
        <f>H618+I618</f>
        <v>0</v>
      </c>
    </row>
    <row r="619" spans="1:10" s="10" customFormat="1" x14ac:dyDescent="0.2">
      <c r="A619" s="6"/>
      <c r="B619" s="27"/>
      <c r="C619" s="27" t="s">
        <v>577</v>
      </c>
      <c r="D619" s="2">
        <v>10</v>
      </c>
      <c r="E619" s="2" t="s">
        <v>4</v>
      </c>
      <c r="F619" s="1">
        <v>0</v>
      </c>
      <c r="G619" s="1">
        <v>0</v>
      </c>
      <c r="H619" s="1">
        <f>ROUND(D619*F619,)</f>
        <v>0</v>
      </c>
      <c r="I619" s="1">
        <f>ROUND(D619*G619,)</f>
        <v>0</v>
      </c>
      <c r="J619" s="1">
        <f>H619+I619</f>
        <v>0</v>
      </c>
    </row>
    <row r="620" spans="1:10" s="10" customFormat="1" x14ac:dyDescent="0.2">
      <c r="A620" s="6"/>
      <c r="B620" s="46"/>
      <c r="C620" s="51"/>
      <c r="D620" s="2"/>
      <c r="E620" s="2"/>
      <c r="F620" s="1"/>
      <c r="G620" s="1"/>
      <c r="H620" s="1"/>
      <c r="I620" s="1"/>
      <c r="J620" s="1"/>
    </row>
    <row r="621" spans="1:10" s="10" customFormat="1" ht="38.25" x14ac:dyDescent="0.2">
      <c r="A621" s="6">
        <f>MAX($A$100:A620)+1</f>
        <v>13</v>
      </c>
      <c r="B621" s="27" t="s">
        <v>574</v>
      </c>
      <c r="C621" s="27" t="s">
        <v>593</v>
      </c>
      <c r="D621" s="2">
        <v>2300</v>
      </c>
      <c r="E621" s="2" t="s">
        <v>1</v>
      </c>
      <c r="F621" s="1">
        <v>0</v>
      </c>
      <c r="G621" s="1">
        <v>0</v>
      </c>
      <c r="H621" s="1">
        <f>ROUND(D621*F621,)</f>
        <v>0</v>
      </c>
      <c r="I621" s="1">
        <f>ROUND(D621*G621,)</f>
        <v>0</v>
      </c>
      <c r="J621" s="1">
        <f>H621+I621</f>
        <v>0</v>
      </c>
    </row>
    <row r="622" spans="1:10" s="10" customFormat="1" x14ac:dyDescent="0.2">
      <c r="A622" s="6"/>
      <c r="B622" s="46"/>
      <c r="C622" s="51"/>
      <c r="D622" s="2"/>
      <c r="E622" s="2"/>
      <c r="F622" s="1"/>
      <c r="G622" s="1"/>
      <c r="H622" s="1"/>
      <c r="I622" s="1"/>
      <c r="J622" s="1"/>
    </row>
    <row r="623" spans="1:10" s="10" customFormat="1" ht="38.25" x14ac:dyDescent="0.2">
      <c r="A623" s="6">
        <f>MAX($A$100:A622)+1</f>
        <v>14</v>
      </c>
      <c r="B623" s="27" t="s">
        <v>561</v>
      </c>
      <c r="C623" s="27" t="s">
        <v>584</v>
      </c>
      <c r="D623" s="2">
        <v>650</v>
      </c>
      <c r="E623" s="2" t="s">
        <v>1</v>
      </c>
      <c r="F623" s="1">
        <v>0</v>
      </c>
      <c r="G623" s="1">
        <v>0</v>
      </c>
      <c r="H623" s="1">
        <f>ROUND(D623*F623,)</f>
        <v>0</v>
      </c>
      <c r="I623" s="1">
        <f>ROUND(D623*G623,)</f>
        <v>0</v>
      </c>
      <c r="J623" s="1">
        <f>H623+I623</f>
        <v>0</v>
      </c>
    </row>
    <row r="624" spans="1:10" s="10" customFormat="1" x14ac:dyDescent="0.2">
      <c r="A624" s="6"/>
      <c r="B624" s="46"/>
      <c r="C624" s="51"/>
      <c r="D624" s="2"/>
      <c r="E624" s="2"/>
      <c r="F624" s="1"/>
      <c r="G624" s="1"/>
      <c r="H624" s="1"/>
      <c r="I624" s="1"/>
      <c r="J624" s="1"/>
    </row>
    <row r="625" spans="1:10" s="10" customFormat="1" ht="38.25" x14ac:dyDescent="0.2">
      <c r="A625" s="6">
        <f>MAX($A$100:A624)+1</f>
        <v>15</v>
      </c>
      <c r="B625" s="27" t="s">
        <v>561</v>
      </c>
      <c r="C625" s="27" t="s">
        <v>585</v>
      </c>
      <c r="D625" s="2">
        <v>48</v>
      </c>
      <c r="E625" s="2" t="s">
        <v>4</v>
      </c>
      <c r="F625" s="1">
        <v>0</v>
      </c>
      <c r="G625" s="1">
        <v>0</v>
      </c>
      <c r="H625" s="1">
        <f>ROUND(D625*F625,)</f>
        <v>0</v>
      </c>
      <c r="I625" s="1">
        <f>ROUND(D625*G625,)</f>
        <v>0</v>
      </c>
      <c r="J625" s="1">
        <f>H625+I625</f>
        <v>0</v>
      </c>
    </row>
    <row r="626" spans="1:10" s="10" customFormat="1" x14ac:dyDescent="0.2">
      <c r="A626" s="6"/>
      <c r="B626" s="27"/>
      <c r="C626" s="27" t="s">
        <v>586</v>
      </c>
      <c r="D626" s="2">
        <v>8</v>
      </c>
      <c r="E626" s="2" t="s">
        <v>4</v>
      </c>
      <c r="F626" s="1">
        <v>0</v>
      </c>
      <c r="G626" s="1">
        <v>0</v>
      </c>
      <c r="H626" s="1">
        <f>ROUND(D626*F626,)</f>
        <v>0</v>
      </c>
      <c r="I626" s="1">
        <f>ROUND(D626*G626,)</f>
        <v>0</v>
      </c>
      <c r="J626" s="1">
        <f>H626+I626</f>
        <v>0</v>
      </c>
    </row>
    <row r="627" spans="1:10" s="10" customFormat="1" x14ac:dyDescent="0.2">
      <c r="A627" s="6"/>
      <c r="B627" s="27"/>
      <c r="C627" s="27" t="s">
        <v>587</v>
      </c>
      <c r="D627" s="2">
        <v>8</v>
      </c>
      <c r="E627" s="2" t="s">
        <v>4</v>
      </c>
      <c r="F627" s="1">
        <v>0</v>
      </c>
      <c r="G627" s="1">
        <v>0</v>
      </c>
      <c r="H627" s="1">
        <f>ROUND(D627*F627,)</f>
        <v>0</v>
      </c>
      <c r="I627" s="1">
        <f>ROUND(D627*G627,)</f>
        <v>0</v>
      </c>
      <c r="J627" s="1">
        <f>H627+I627</f>
        <v>0</v>
      </c>
    </row>
    <row r="628" spans="1:10" s="10" customFormat="1" x14ac:dyDescent="0.2">
      <c r="A628" s="6"/>
      <c r="B628" s="46"/>
      <c r="C628" s="51"/>
      <c r="D628" s="2"/>
      <c r="E628" s="2"/>
      <c r="F628" s="1"/>
      <c r="G628" s="1"/>
      <c r="H628" s="1"/>
      <c r="I628" s="1"/>
      <c r="J628" s="1"/>
    </row>
    <row r="629" spans="1:10" s="10" customFormat="1" ht="38.25" x14ac:dyDescent="0.2">
      <c r="A629" s="6">
        <f>MAX($A$100:A628)+1</f>
        <v>16</v>
      </c>
      <c r="B629" s="12" t="s">
        <v>551</v>
      </c>
      <c r="C629" s="12" t="s">
        <v>598</v>
      </c>
      <c r="D629" s="4">
        <v>132.86000000000001</v>
      </c>
      <c r="E629" s="2" t="s">
        <v>194</v>
      </c>
      <c r="F629" s="1">
        <v>0</v>
      </c>
      <c r="G629" s="1">
        <v>0</v>
      </c>
      <c r="H629" s="1">
        <f>ROUND(D629*F629,)</f>
        <v>0</v>
      </c>
      <c r="I629" s="1">
        <f>ROUND(D629*G629,)</f>
        <v>0</v>
      </c>
      <c r="J629" s="1">
        <f>H629+I629</f>
        <v>0</v>
      </c>
    </row>
    <row r="630" spans="1:10" x14ac:dyDescent="0.2">
      <c r="A630" s="47"/>
      <c r="B630" s="48"/>
      <c r="C630" s="24"/>
      <c r="D630" s="23"/>
      <c r="E630" s="23"/>
      <c r="F630" s="11"/>
      <c r="G630" s="11"/>
      <c r="H630" s="11"/>
      <c r="I630" s="11"/>
      <c r="J630" s="11"/>
    </row>
    <row r="631" spans="1:10" x14ac:dyDescent="0.2">
      <c r="C631" s="12" t="str">
        <f>CONCATENATE(Munkanem_32," összesen:")</f>
        <v>32. Előregyártott épületszerkezeti elemek összesen:</v>
      </c>
      <c r="H631" s="5">
        <f>SUM(H100:H630)</f>
        <v>0</v>
      </c>
      <c r="I631" s="5">
        <f>SUM(I100:I630)</f>
        <v>0</v>
      </c>
      <c r="J631" s="5">
        <f>SUM(J100:J630)</f>
        <v>0</v>
      </c>
    </row>
    <row r="633" spans="1:10" x14ac:dyDescent="0.2">
      <c r="C633" s="25" t="str">
        <f>$C$27</f>
        <v>34. Fém és könnyű épületszerkezetek</v>
      </c>
    </row>
    <row r="635" spans="1:10" ht="38.25" x14ac:dyDescent="0.2">
      <c r="A635" s="6">
        <v>1</v>
      </c>
      <c r="B635" s="12" t="s">
        <v>552</v>
      </c>
      <c r="C635" s="27" t="s">
        <v>566</v>
      </c>
      <c r="D635" s="2">
        <v>162.86199999999999</v>
      </c>
      <c r="E635" s="2" t="s">
        <v>223</v>
      </c>
      <c r="F635" s="1">
        <v>0</v>
      </c>
      <c r="G635" s="1">
        <v>0</v>
      </c>
      <c r="H635" s="1">
        <f>ROUND(D635*F635,)</f>
        <v>0</v>
      </c>
      <c r="I635" s="1">
        <f>ROUND(D635*G635,)</f>
        <v>0</v>
      </c>
      <c r="J635" s="1">
        <f>H635+I635</f>
        <v>0</v>
      </c>
    </row>
    <row r="637" spans="1:10" ht="38.25" x14ac:dyDescent="0.2">
      <c r="A637" s="6">
        <f>MAX($A$634:A636)+1</f>
        <v>2</v>
      </c>
      <c r="B637" s="12" t="s">
        <v>552</v>
      </c>
      <c r="C637" s="27" t="s">
        <v>567</v>
      </c>
      <c r="D637" s="2">
        <v>311.63600000000002</v>
      </c>
      <c r="E637" s="2" t="s">
        <v>223</v>
      </c>
      <c r="F637" s="1">
        <v>0</v>
      </c>
      <c r="G637" s="1">
        <v>0</v>
      </c>
      <c r="H637" s="1">
        <f>ROUND(D637*F637,)</f>
        <v>0</v>
      </c>
      <c r="I637" s="1">
        <f>ROUND(D637*G637,)</f>
        <v>0</v>
      </c>
      <c r="J637" s="1">
        <f>H637+I637</f>
        <v>0</v>
      </c>
    </row>
    <row r="639" spans="1:10" ht="38.25" x14ac:dyDescent="0.2">
      <c r="A639" s="6">
        <f>MAX($A$634:A638)+1</f>
        <v>3</v>
      </c>
      <c r="B639" s="12" t="s">
        <v>552</v>
      </c>
      <c r="C639" s="27" t="s">
        <v>595</v>
      </c>
      <c r="D639" s="2">
        <v>175</v>
      </c>
      <c r="E639" s="2" t="s">
        <v>1</v>
      </c>
      <c r="F639" s="1" t="s">
        <v>607</v>
      </c>
    </row>
    <row r="640" spans="1:10" s="10" customFormat="1" x14ac:dyDescent="0.2">
      <c r="A640" s="6"/>
      <c r="B640" s="46"/>
      <c r="C640" s="51"/>
      <c r="D640" s="2"/>
      <c r="E640" s="2"/>
      <c r="F640" s="1"/>
      <c r="G640" s="1"/>
      <c r="H640" s="1"/>
      <c r="I640" s="1"/>
      <c r="J640" s="1"/>
    </row>
    <row r="641" spans="1:10" s="10" customFormat="1" ht="38.25" x14ac:dyDescent="0.2">
      <c r="A641" s="6">
        <f>MAX($A$634:A640)+1</f>
        <v>4</v>
      </c>
      <c r="B641" s="12" t="s">
        <v>552</v>
      </c>
      <c r="C641" s="12" t="s">
        <v>571</v>
      </c>
      <c r="D641" s="2">
        <v>131.62200000000001</v>
      </c>
      <c r="E641" s="2" t="s">
        <v>223</v>
      </c>
      <c r="F641" s="1">
        <v>0</v>
      </c>
      <c r="G641" s="1">
        <v>0</v>
      </c>
      <c r="H641" s="1">
        <f>ROUND(D641*F641,)</f>
        <v>0</v>
      </c>
      <c r="I641" s="1">
        <f>ROUND(D641*G641,)</f>
        <v>0</v>
      </c>
      <c r="J641" s="1">
        <f>H641+I641</f>
        <v>0</v>
      </c>
    </row>
    <row r="642" spans="1:10" s="10" customFormat="1" x14ac:dyDescent="0.2">
      <c r="A642" s="6"/>
      <c r="B642" s="46"/>
      <c r="C642" s="51"/>
      <c r="D642" s="2"/>
      <c r="E642" s="2"/>
      <c r="F642" s="1"/>
      <c r="G642" s="1"/>
      <c r="H642" s="1"/>
      <c r="I642" s="1"/>
      <c r="J642" s="1"/>
    </row>
    <row r="643" spans="1:10" s="10" customFormat="1" ht="51" x14ac:dyDescent="0.2">
      <c r="A643" s="6">
        <f>MAX($A$634:A642)+1</f>
        <v>5</v>
      </c>
      <c r="B643" s="12" t="s">
        <v>552</v>
      </c>
      <c r="C643" s="12" t="s">
        <v>569</v>
      </c>
      <c r="D643" s="2">
        <v>575</v>
      </c>
      <c r="E643" s="2" t="s">
        <v>62</v>
      </c>
      <c r="F643" s="1">
        <v>0</v>
      </c>
      <c r="G643" s="1">
        <v>0</v>
      </c>
      <c r="H643" s="1">
        <f>ROUND(D643*F643,)</f>
        <v>0</v>
      </c>
      <c r="I643" s="1">
        <f>ROUND(D643*G643,)</f>
        <v>0</v>
      </c>
      <c r="J643" s="1">
        <f>H643+I643</f>
        <v>0</v>
      </c>
    </row>
    <row r="644" spans="1:10" s="10" customFormat="1" x14ac:dyDescent="0.2">
      <c r="A644" s="6"/>
      <c r="B644" s="46"/>
      <c r="C644" s="51"/>
      <c r="D644" s="2"/>
      <c r="E644" s="2"/>
      <c r="F644" s="1"/>
      <c r="G644" s="1"/>
      <c r="H644" s="1"/>
      <c r="I644" s="1"/>
      <c r="J644" s="1"/>
    </row>
    <row r="645" spans="1:10" s="10" customFormat="1" ht="25.5" x14ac:dyDescent="0.2">
      <c r="A645" s="6">
        <f>MAX($A$634:A644)+1</f>
        <v>6</v>
      </c>
      <c r="B645" s="12" t="s">
        <v>573</v>
      </c>
      <c r="C645" s="12" t="s">
        <v>608</v>
      </c>
      <c r="D645" s="2">
        <v>0.253</v>
      </c>
      <c r="E645" s="2" t="s">
        <v>4</v>
      </c>
      <c r="F645" s="1">
        <v>0</v>
      </c>
      <c r="G645" s="1">
        <v>0</v>
      </c>
      <c r="H645" s="1">
        <f>ROUND(D645*F645,)</f>
        <v>0</v>
      </c>
      <c r="I645" s="1">
        <f>ROUND(D645*G645,)</f>
        <v>0</v>
      </c>
      <c r="J645" s="1">
        <f>H645+I645</f>
        <v>0</v>
      </c>
    </row>
    <row r="646" spans="1:10" s="10" customFormat="1" x14ac:dyDescent="0.2">
      <c r="A646" s="6"/>
      <c r="B646" s="46"/>
      <c r="C646" s="51"/>
      <c r="D646" s="2"/>
      <c r="E646" s="2"/>
      <c r="F646" s="1"/>
      <c r="G646" s="1"/>
      <c r="H646" s="1"/>
      <c r="I646" s="1"/>
      <c r="J646" s="1"/>
    </row>
    <row r="647" spans="1:10" s="10" customFormat="1" ht="38.25" x14ac:dyDescent="0.2">
      <c r="A647" s="6">
        <f>MAX($A$634:A646)+1</f>
        <v>7</v>
      </c>
      <c r="B647" s="12" t="s">
        <v>558</v>
      </c>
      <c r="C647" s="12" t="s">
        <v>568</v>
      </c>
      <c r="D647" s="2">
        <v>0.54500000000000004</v>
      </c>
      <c r="E647" s="2" t="s">
        <v>223</v>
      </c>
      <c r="F647" s="1">
        <v>0</v>
      </c>
      <c r="G647" s="1">
        <v>0</v>
      </c>
      <c r="H647" s="1">
        <f>ROUND(D647*F647,)</f>
        <v>0</v>
      </c>
      <c r="I647" s="1">
        <f>ROUND(D647*G647,)</f>
        <v>0</v>
      </c>
      <c r="J647" s="1">
        <f>H647+I647</f>
        <v>0</v>
      </c>
    </row>
    <row r="648" spans="1:10" s="10" customFormat="1" x14ac:dyDescent="0.2">
      <c r="A648" s="6"/>
      <c r="B648" s="46"/>
      <c r="C648" s="51"/>
      <c r="D648" s="2"/>
      <c r="E648" s="2"/>
      <c r="F648" s="1"/>
      <c r="G648" s="1"/>
      <c r="H648" s="1"/>
      <c r="I648" s="1"/>
      <c r="J648" s="1"/>
    </row>
    <row r="649" spans="1:10" s="10" customFormat="1" ht="38.25" x14ac:dyDescent="0.2">
      <c r="A649" s="6">
        <f>MAX($A$634:A648)+1</f>
        <v>8</v>
      </c>
      <c r="B649" s="12" t="s">
        <v>570</v>
      </c>
      <c r="C649" s="12" t="s">
        <v>606</v>
      </c>
      <c r="D649" s="2">
        <v>7.492</v>
      </c>
      <c r="E649" s="2" t="s">
        <v>223</v>
      </c>
      <c r="F649" s="1">
        <v>0</v>
      </c>
      <c r="G649" s="1">
        <v>0</v>
      </c>
      <c r="H649" s="1">
        <f>ROUND(D649*F649,)</f>
        <v>0</v>
      </c>
      <c r="I649" s="1">
        <f>ROUND(D649*G649,)</f>
        <v>0</v>
      </c>
      <c r="J649" s="1">
        <f>H649+I649</f>
        <v>0</v>
      </c>
    </row>
    <row r="650" spans="1:10" s="10" customFormat="1" x14ac:dyDescent="0.2">
      <c r="A650" s="6"/>
      <c r="B650" s="46"/>
      <c r="C650" s="51"/>
      <c r="D650" s="2"/>
      <c r="E650" s="2"/>
      <c r="F650" s="1"/>
      <c r="G650" s="1"/>
      <c r="H650" s="1"/>
      <c r="I650" s="1"/>
      <c r="J650" s="1"/>
    </row>
    <row r="651" spans="1:10" s="10" customFormat="1" ht="38.25" x14ac:dyDescent="0.2">
      <c r="A651" s="6">
        <f>MAX($A$634:A650)+1</f>
        <v>9</v>
      </c>
      <c r="B651" s="12" t="s">
        <v>570</v>
      </c>
      <c r="C651" s="12" t="s">
        <v>605</v>
      </c>
      <c r="D651" s="2">
        <v>4.1660000000000004</v>
      </c>
      <c r="E651" s="2" t="s">
        <v>223</v>
      </c>
      <c r="F651" s="1">
        <v>0</v>
      </c>
      <c r="G651" s="1">
        <v>0</v>
      </c>
      <c r="H651" s="1">
        <f>ROUND(D651*F651,)</f>
        <v>0</v>
      </c>
      <c r="I651" s="1">
        <f>ROUND(D651*G651,)</f>
        <v>0</v>
      </c>
      <c r="J651" s="1">
        <f>H651+I651</f>
        <v>0</v>
      </c>
    </row>
    <row r="652" spans="1:10" s="10" customFormat="1" x14ac:dyDescent="0.2">
      <c r="A652" s="6"/>
      <c r="B652" s="46"/>
      <c r="C652" s="51"/>
      <c r="D652" s="2"/>
      <c r="E652" s="2"/>
      <c r="F652" s="1"/>
      <c r="G652" s="1"/>
      <c r="H652" s="1"/>
      <c r="I652" s="1"/>
      <c r="J652" s="1"/>
    </row>
    <row r="653" spans="1:10" s="10" customFormat="1" ht="63.75" x14ac:dyDescent="0.2">
      <c r="A653" s="6">
        <f>MAX($A$634:A652)+1</f>
        <v>10</v>
      </c>
      <c r="B653" s="12" t="s">
        <v>596</v>
      </c>
      <c r="C653" s="12" t="s">
        <v>597</v>
      </c>
      <c r="D653" s="2">
        <v>57382.67</v>
      </c>
      <c r="E653" s="2" t="s">
        <v>1</v>
      </c>
      <c r="F653" s="1">
        <v>0</v>
      </c>
      <c r="G653" s="1">
        <v>0</v>
      </c>
      <c r="H653" s="1">
        <f>ROUND(D653*F653,)</f>
        <v>0</v>
      </c>
      <c r="I653" s="1">
        <f>ROUND(D653*G653,)</f>
        <v>0</v>
      </c>
      <c r="J653" s="1">
        <f>H653+I653</f>
        <v>0</v>
      </c>
    </row>
    <row r="654" spans="1:10" x14ac:dyDescent="0.2">
      <c r="A654" s="47"/>
      <c r="B654" s="48"/>
      <c r="C654" s="24"/>
      <c r="D654" s="23"/>
      <c r="E654" s="23"/>
      <c r="F654" s="11"/>
      <c r="G654" s="11"/>
      <c r="H654" s="11"/>
      <c r="I654" s="11"/>
      <c r="J654" s="11"/>
    </row>
    <row r="655" spans="1:10" x14ac:dyDescent="0.2">
      <c r="C655" s="12" t="str">
        <f>CONCATENATE(Munkanem_34," összesen:")</f>
        <v>34. Fém és könnyű épületszerkezetek összesen:</v>
      </c>
      <c r="H655" s="5">
        <f>SUM(H634:H654)</f>
        <v>0</v>
      </c>
      <c r="I655" s="5">
        <f>SUM(I634:I654)</f>
        <v>0</v>
      </c>
      <c r="J655" s="5">
        <f>SUM(J634:J654)</f>
        <v>0</v>
      </c>
    </row>
  </sheetData>
  <mergeCells count="10">
    <mergeCell ref="A43:J43"/>
    <mergeCell ref="A45:J45"/>
    <mergeCell ref="A11:J11"/>
    <mergeCell ref="A8:J8"/>
    <mergeCell ref="A10:J10"/>
    <mergeCell ref="A13:J13"/>
    <mergeCell ref="A15:J15"/>
    <mergeCell ref="A38:J38"/>
    <mergeCell ref="A40:J40"/>
    <mergeCell ref="A41:J41"/>
  </mergeCells>
  <hyperlinks>
    <hyperlink ref="C25" location="Munkanem_31" display="31. Helyszíni beton és vasbeton munka" xr:uid="{00000000-0004-0000-0200-000000000000}"/>
    <hyperlink ref="C26" location="Munkanem_32" display="32. Előregyártott épületszerkezeti elem elhelyezése és szerelése" xr:uid="{00000000-0004-0000-0200-000001000000}"/>
    <hyperlink ref="C27" location="Munkanem_34" display="34. Fém és könnyű épületszerkezet szerelése" xr:uid="{00000000-0004-0000-0200-000002000000}"/>
    <hyperlink ref="C24" location="Munkanem_23" display="23. Síkalapozás" xr:uid="{00000000-0004-0000-0200-000003000000}"/>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4" manualBreakCount="4">
    <brk id="30" max="7" man="1"/>
    <brk id="62" max="7" man="1"/>
    <brk id="96" max="7" man="1"/>
    <brk id="632" max="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J125"/>
  <sheetViews>
    <sheetView view="pageBreakPreview" zoomScaleNormal="85" workbookViewId="0">
      <selection activeCell="G18" sqref="G18"/>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1139</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641</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72" t="s">
        <v>483</v>
      </c>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7</v>
      </c>
      <c r="D24" s="13"/>
      <c r="E24" s="13"/>
      <c r="F24" s="20"/>
      <c r="G24" s="20"/>
      <c r="H24" s="20">
        <f>ÉP_Csarnok!H24</f>
        <v>0</v>
      </c>
      <c r="I24" s="20">
        <f>ÉP_Csarnok!I24</f>
        <v>0</v>
      </c>
      <c r="J24" s="20">
        <f>ÉP_Csarnok!J24</f>
        <v>0</v>
      </c>
    </row>
    <row r="25" spans="1:10" s="10" customFormat="1" ht="15" customHeight="1" x14ac:dyDescent="0.2">
      <c r="A25" s="14"/>
      <c r="B25" s="14"/>
      <c r="C25" s="13" t="s">
        <v>38</v>
      </c>
      <c r="D25" s="13"/>
      <c r="E25" s="13"/>
      <c r="F25" s="20"/>
      <c r="G25" s="20"/>
      <c r="H25" s="20">
        <f>ÉP_Csarnok!H25</f>
        <v>0</v>
      </c>
      <c r="I25" s="20">
        <f>ÉP_Csarnok!I25</f>
        <v>0</v>
      </c>
      <c r="J25" s="20">
        <f>ÉP_Csarnok!J25</f>
        <v>0</v>
      </c>
    </row>
    <row r="26" spans="1:10" s="10" customFormat="1" ht="15" customHeight="1" x14ac:dyDescent="0.2">
      <c r="A26" s="14"/>
      <c r="B26" s="14"/>
      <c r="C26" s="40" t="s">
        <v>14</v>
      </c>
      <c r="D26" s="13"/>
      <c r="E26" s="13"/>
      <c r="F26" s="20"/>
      <c r="G26" s="20"/>
      <c r="H26" s="20">
        <f>ÉP_Csarnok!H26</f>
        <v>0</v>
      </c>
      <c r="I26" s="20">
        <f>ÉP_Csarnok!I26</f>
        <v>0</v>
      </c>
      <c r="J26" s="20">
        <f>ÉP_Csarnok!J26</f>
        <v>0</v>
      </c>
    </row>
    <row r="27" spans="1:10" s="10" customFormat="1" ht="15" customHeight="1" x14ac:dyDescent="0.2">
      <c r="A27" s="14"/>
      <c r="B27" s="14"/>
      <c r="C27" s="13" t="s">
        <v>36</v>
      </c>
      <c r="D27" s="13"/>
      <c r="E27" s="13"/>
      <c r="F27" s="20"/>
      <c r="G27" s="20"/>
      <c r="H27" s="20">
        <f>ÉP_Csarnok!H27</f>
        <v>0</v>
      </c>
      <c r="I27" s="20">
        <f>ÉP_Csarnok!I27</f>
        <v>0</v>
      </c>
      <c r="J27" s="20">
        <f>ÉP_Csarnok!J27</f>
        <v>0</v>
      </c>
    </row>
    <row r="28" spans="1:10" s="10" customFormat="1" ht="15" customHeight="1" x14ac:dyDescent="0.2">
      <c r="A28" s="14"/>
      <c r="B28" s="14"/>
      <c r="C28" s="40" t="s">
        <v>15</v>
      </c>
      <c r="D28" s="13"/>
      <c r="E28" s="13"/>
      <c r="F28" s="20"/>
      <c r="G28" s="20"/>
      <c r="H28" s="20">
        <f>ÉP_Csarnok!H28</f>
        <v>0</v>
      </c>
      <c r="I28" s="20">
        <f>ÉP_Csarnok!I28</f>
        <v>0</v>
      </c>
      <c r="J28" s="20">
        <f>ÉP_Csarnok!J28</f>
        <v>0</v>
      </c>
    </row>
    <row r="29" spans="1:10" s="10" customFormat="1" ht="15" customHeight="1" x14ac:dyDescent="0.2">
      <c r="A29" s="14"/>
      <c r="B29" s="14"/>
      <c r="C29" s="13" t="s">
        <v>16</v>
      </c>
      <c r="D29" s="13"/>
      <c r="E29" s="13"/>
      <c r="F29" s="20"/>
      <c r="G29" s="20"/>
      <c r="H29" s="20">
        <f>ÉP_Csarnok!H29</f>
        <v>0</v>
      </c>
      <c r="I29" s="20">
        <f>ÉP_Csarnok!I29</f>
        <v>0</v>
      </c>
      <c r="J29" s="20">
        <f>ÉP_Csarnok!J29</f>
        <v>0</v>
      </c>
    </row>
    <row r="30" spans="1:10" s="10" customFormat="1" ht="15" customHeight="1" x14ac:dyDescent="0.2">
      <c r="A30" s="14"/>
      <c r="B30" s="14"/>
      <c r="C30" s="13" t="s">
        <v>17</v>
      </c>
      <c r="D30" s="13"/>
      <c r="E30" s="13"/>
      <c r="F30" s="20"/>
      <c r="G30" s="20"/>
      <c r="H30" s="20">
        <f>ÉP_Csarnok!H30</f>
        <v>0</v>
      </c>
      <c r="I30" s="20">
        <f>ÉP_Csarnok!I30</f>
        <v>0</v>
      </c>
      <c r="J30" s="20">
        <f>ÉP_Csarnok!J30</f>
        <v>0</v>
      </c>
    </row>
    <row r="31" spans="1:10" s="10" customFormat="1" ht="2.4500000000000002" customHeight="1" x14ac:dyDescent="0.2">
      <c r="A31" s="14"/>
      <c r="B31" s="14"/>
      <c r="C31" s="15"/>
      <c r="D31" s="15"/>
      <c r="E31" s="15"/>
      <c r="F31" s="21"/>
      <c r="G31" s="21"/>
      <c r="H31" s="21"/>
      <c r="I31" s="21"/>
      <c r="J31" s="21"/>
    </row>
    <row r="32" spans="1:10" s="10" customFormat="1" x14ac:dyDescent="0.2">
      <c r="A32" s="14"/>
      <c r="B32" s="14"/>
      <c r="C32" s="17" t="s">
        <v>6</v>
      </c>
      <c r="D32" s="13"/>
      <c r="E32" s="13"/>
      <c r="F32" s="20"/>
      <c r="G32" s="20"/>
      <c r="H32" s="22">
        <f>SUM(H23:H31)</f>
        <v>0</v>
      </c>
      <c r="I32" s="22">
        <f>SUM(I23:I31)</f>
        <v>0</v>
      </c>
      <c r="J32" s="22">
        <f>SUM(J23:J31)</f>
        <v>0</v>
      </c>
    </row>
    <row r="33" spans="1:10" s="10" customFormat="1" x14ac:dyDescent="0.2">
      <c r="A33" s="14"/>
      <c r="B33" s="14"/>
      <c r="C33" s="13"/>
      <c r="D33" s="13"/>
      <c r="E33" s="13"/>
      <c r="F33" s="20"/>
      <c r="G33" s="20"/>
      <c r="H33" s="20"/>
      <c r="I33" s="20"/>
      <c r="J33" s="20"/>
    </row>
    <row r="35" spans="1:10" x14ac:dyDescent="0.2">
      <c r="C35" s="73" t="s">
        <v>504</v>
      </c>
    </row>
    <row r="37" spans="1:10" s="10" customFormat="1" x14ac:dyDescent="0.2">
      <c r="A37" s="14"/>
      <c r="B37" s="14"/>
      <c r="C37" s="17" t="s">
        <v>28</v>
      </c>
      <c r="D37" s="13"/>
      <c r="E37" s="13"/>
      <c r="F37" s="20"/>
      <c r="G37" s="20"/>
      <c r="H37" s="26" t="s">
        <v>0</v>
      </c>
      <c r="I37" s="26" t="s">
        <v>5</v>
      </c>
      <c r="J37" s="26" t="s">
        <v>32</v>
      </c>
    </row>
    <row r="38" spans="1:10" s="10" customFormat="1" ht="2.4500000000000002" customHeight="1" x14ac:dyDescent="0.2">
      <c r="A38" s="14"/>
      <c r="B38" s="14"/>
      <c r="C38" s="15"/>
      <c r="D38" s="15"/>
      <c r="E38" s="15"/>
      <c r="F38" s="21"/>
      <c r="G38" s="21"/>
      <c r="H38" s="30"/>
      <c r="I38" s="30"/>
      <c r="J38" s="30"/>
    </row>
    <row r="39" spans="1:10" x14ac:dyDescent="0.2">
      <c r="C39" s="12" t="s">
        <v>7</v>
      </c>
      <c r="H39" s="1">
        <f>ÉP_Verwaltung!H24</f>
        <v>0</v>
      </c>
      <c r="I39" s="1">
        <f>ÉP_Verwaltung!I24</f>
        <v>0</v>
      </c>
      <c r="J39" s="1">
        <f>ÉP_Verwaltung!J24</f>
        <v>0</v>
      </c>
    </row>
    <row r="40" spans="1:10" x14ac:dyDescent="0.2">
      <c r="C40" s="12" t="s">
        <v>10</v>
      </c>
      <c r="H40" s="1">
        <f>ÉP_Verwaltung!H25</f>
        <v>0</v>
      </c>
      <c r="I40" s="1">
        <f>ÉP_Verwaltung!I25</f>
        <v>0</v>
      </c>
      <c r="J40" s="1">
        <f>ÉP_Verwaltung!J25</f>
        <v>0</v>
      </c>
    </row>
    <row r="41" spans="1:10" x14ac:dyDescent="0.2">
      <c r="C41" s="12" t="s">
        <v>11</v>
      </c>
      <c r="H41" s="1">
        <f>ÉP_Verwaltung!H26</f>
        <v>0</v>
      </c>
      <c r="I41" s="1">
        <f>ÉP_Verwaltung!I26</f>
        <v>0</v>
      </c>
      <c r="J41" s="1">
        <f>ÉP_Verwaltung!J26</f>
        <v>0</v>
      </c>
    </row>
    <row r="42" spans="1:10" x14ac:dyDescent="0.2">
      <c r="C42" s="12" t="s">
        <v>12</v>
      </c>
      <c r="H42" s="1">
        <f>ÉP_Verwaltung!H27</f>
        <v>0</v>
      </c>
      <c r="I42" s="1">
        <f>ÉP_Verwaltung!I27</f>
        <v>0</v>
      </c>
      <c r="J42" s="1">
        <f>ÉP_Verwaltung!J27</f>
        <v>0</v>
      </c>
    </row>
    <row r="43" spans="1:10" x14ac:dyDescent="0.2">
      <c r="C43" s="12" t="s">
        <v>14</v>
      </c>
      <c r="H43" s="1">
        <f>ÉP_Verwaltung!H28</f>
        <v>0</v>
      </c>
      <c r="I43" s="1">
        <f>ÉP_Verwaltung!I28</f>
        <v>0</v>
      </c>
      <c r="J43" s="1">
        <f>ÉP_Verwaltung!J28</f>
        <v>0</v>
      </c>
    </row>
    <row r="44" spans="1:10" x14ac:dyDescent="0.2">
      <c r="C44" s="12" t="s">
        <v>36</v>
      </c>
      <c r="H44" s="1">
        <f>ÉP_Verwaltung!H29</f>
        <v>0</v>
      </c>
      <c r="I44" s="1">
        <f>ÉP_Verwaltung!I29</f>
        <v>0</v>
      </c>
      <c r="J44" s="1">
        <f>ÉP_Verwaltung!J29</f>
        <v>0</v>
      </c>
    </row>
    <row r="45" spans="1:10" x14ac:dyDescent="0.2">
      <c r="C45" s="12" t="s">
        <v>15</v>
      </c>
      <c r="H45" s="1">
        <f>ÉP_Verwaltung!H30</f>
        <v>0</v>
      </c>
      <c r="I45" s="1">
        <f>ÉP_Verwaltung!I30</f>
        <v>0</v>
      </c>
      <c r="J45" s="1">
        <f>ÉP_Verwaltung!J30</f>
        <v>0</v>
      </c>
    </row>
    <row r="46" spans="1:10" x14ac:dyDescent="0.2">
      <c r="C46" s="12" t="s">
        <v>16</v>
      </c>
      <c r="H46" s="1">
        <f>ÉP_Verwaltung!H31</f>
        <v>0</v>
      </c>
      <c r="I46" s="1">
        <f>ÉP_Verwaltung!I31</f>
        <v>0</v>
      </c>
      <c r="J46" s="1">
        <f>ÉP_Verwaltung!J31</f>
        <v>0</v>
      </c>
    </row>
    <row r="47" spans="1:10" x14ac:dyDescent="0.2">
      <c r="C47" s="12" t="s">
        <v>17</v>
      </c>
      <c r="H47" s="1">
        <f>ÉP_Verwaltung!H32</f>
        <v>0</v>
      </c>
      <c r="I47" s="1">
        <f>ÉP_Verwaltung!I32</f>
        <v>0</v>
      </c>
      <c r="J47" s="1">
        <f>ÉP_Verwaltung!J32</f>
        <v>0</v>
      </c>
    </row>
    <row r="48" spans="1:10" x14ac:dyDescent="0.2">
      <c r="C48" s="12" t="s">
        <v>39</v>
      </c>
      <c r="H48" s="1">
        <f>ÉP_Verwaltung!H33</f>
        <v>0</v>
      </c>
      <c r="I48" s="1">
        <f>ÉP_Verwaltung!I33</f>
        <v>0</v>
      </c>
      <c r="J48" s="1">
        <f>ÉP_Verwaltung!J33</f>
        <v>0</v>
      </c>
    </row>
    <row r="49" spans="1:10" x14ac:dyDescent="0.2">
      <c r="C49" s="12" t="s">
        <v>19</v>
      </c>
      <c r="H49" s="1">
        <f>ÉP_Verwaltung!H34</f>
        <v>0</v>
      </c>
      <c r="I49" s="1">
        <f>ÉP_Verwaltung!I34</f>
        <v>0</v>
      </c>
      <c r="J49" s="1">
        <f>ÉP_Verwaltung!J34</f>
        <v>0</v>
      </c>
    </row>
    <row r="50" spans="1:10" x14ac:dyDescent="0.2">
      <c r="C50" s="12" t="s">
        <v>542</v>
      </c>
      <c r="H50" s="1">
        <f>ÉP_Verwaltung!H35</f>
        <v>0</v>
      </c>
      <c r="I50" s="1">
        <f>ÉP_Verwaltung!I35</f>
        <v>0</v>
      </c>
      <c r="J50" s="1">
        <f>ÉP_Verwaltung!J35</f>
        <v>0</v>
      </c>
    </row>
    <row r="51" spans="1:10" s="10" customFormat="1" ht="2.4500000000000002" customHeight="1" x14ac:dyDescent="0.2">
      <c r="A51" s="14"/>
      <c r="B51" s="14"/>
      <c r="C51" s="15"/>
      <c r="D51" s="15"/>
      <c r="E51" s="15"/>
      <c r="F51" s="21"/>
      <c r="G51" s="21"/>
      <c r="H51" s="21"/>
      <c r="I51" s="21"/>
      <c r="J51" s="21"/>
    </row>
    <row r="52" spans="1:10" s="10" customFormat="1" x14ac:dyDescent="0.2">
      <c r="A52" s="14"/>
      <c r="B52" s="14"/>
      <c r="C52" s="17" t="s">
        <v>6</v>
      </c>
      <c r="D52" s="13"/>
      <c r="E52" s="13"/>
      <c r="F52" s="20"/>
      <c r="G52" s="20"/>
      <c r="H52" s="22">
        <f>SUM(H39:H51)</f>
        <v>0</v>
      </c>
      <c r="I52" s="22">
        <f t="shared" ref="I52:J52" si="0">SUM(I39:I51)</f>
        <v>0</v>
      </c>
      <c r="J52" s="22">
        <f t="shared" si="0"/>
        <v>0</v>
      </c>
    </row>
    <row r="55" spans="1:10" x14ac:dyDescent="0.2">
      <c r="C55" s="73" t="s">
        <v>484</v>
      </c>
    </row>
    <row r="56" spans="1:10" s="10" customFormat="1" x14ac:dyDescent="0.2">
      <c r="A56" s="14"/>
      <c r="B56" s="14"/>
      <c r="C56" s="13"/>
      <c r="D56" s="13"/>
      <c r="E56" s="13"/>
      <c r="F56" s="20"/>
      <c r="G56" s="20"/>
      <c r="H56" s="20"/>
      <c r="I56" s="20"/>
      <c r="J56" s="20"/>
    </row>
    <row r="57" spans="1:10" s="10" customFormat="1" x14ac:dyDescent="0.2">
      <c r="A57" s="14"/>
      <c r="B57" s="14"/>
      <c r="C57" s="17" t="s">
        <v>28</v>
      </c>
      <c r="D57" s="13"/>
      <c r="E57" s="13"/>
      <c r="F57" s="20"/>
      <c r="G57" s="20"/>
      <c r="H57" s="26" t="s">
        <v>0</v>
      </c>
      <c r="I57" s="26" t="s">
        <v>5</v>
      </c>
      <c r="J57" s="26" t="s">
        <v>32</v>
      </c>
    </row>
    <row r="58" spans="1:10" s="10" customFormat="1" ht="2.4500000000000002" customHeight="1" x14ac:dyDescent="0.2">
      <c r="A58" s="14"/>
      <c r="B58" s="14"/>
      <c r="C58" s="15"/>
      <c r="D58" s="15"/>
      <c r="E58" s="15"/>
      <c r="F58" s="21"/>
      <c r="G58" s="21"/>
      <c r="H58" s="30"/>
      <c r="I58" s="30"/>
      <c r="J58" s="30"/>
    </row>
    <row r="59" spans="1:10" s="10" customFormat="1" ht="15" customHeight="1" x14ac:dyDescent="0.2">
      <c r="A59" s="14"/>
      <c r="B59" s="14"/>
      <c r="C59" s="13" t="s">
        <v>7</v>
      </c>
      <c r="D59" s="13"/>
      <c r="E59" s="13"/>
      <c r="F59" s="20"/>
      <c r="G59" s="20"/>
      <c r="H59" s="20">
        <f>'ÉP_EWM Theke'!H24</f>
        <v>0</v>
      </c>
      <c r="I59" s="20">
        <f>'ÉP_EWM Theke'!I24</f>
        <v>0</v>
      </c>
      <c r="J59" s="20">
        <f>'ÉP_EWM Theke'!J24</f>
        <v>0</v>
      </c>
    </row>
    <row r="60" spans="1:10" s="10" customFormat="1" ht="15" customHeight="1" x14ac:dyDescent="0.2">
      <c r="A60" s="14"/>
      <c r="B60" s="14"/>
      <c r="C60" s="13" t="s">
        <v>8</v>
      </c>
      <c r="D60" s="13"/>
      <c r="E60" s="13"/>
      <c r="F60" s="20"/>
      <c r="G60" s="20"/>
      <c r="H60" s="20">
        <f>'ÉP_EWM Theke'!H25</f>
        <v>0</v>
      </c>
      <c r="I60" s="20">
        <f>'ÉP_EWM Theke'!I25</f>
        <v>0</v>
      </c>
      <c r="J60" s="20">
        <f>'ÉP_EWM Theke'!J25</f>
        <v>0</v>
      </c>
    </row>
    <row r="61" spans="1:10" s="10" customFormat="1" ht="15" customHeight="1" x14ac:dyDescent="0.2">
      <c r="A61" s="14"/>
      <c r="B61" s="14"/>
      <c r="C61" s="13" t="s">
        <v>10</v>
      </c>
      <c r="D61" s="13"/>
      <c r="E61" s="13"/>
      <c r="F61" s="20"/>
      <c r="G61" s="20"/>
      <c r="H61" s="20">
        <f>'ÉP_EWM Theke'!H26</f>
        <v>0</v>
      </c>
      <c r="I61" s="20">
        <f>'ÉP_EWM Theke'!I26</f>
        <v>0</v>
      </c>
      <c r="J61" s="20">
        <f>'ÉP_EWM Theke'!J26</f>
        <v>0</v>
      </c>
    </row>
    <row r="62" spans="1:10" s="10" customFormat="1" ht="15" customHeight="1" x14ac:dyDescent="0.2">
      <c r="A62" s="14"/>
      <c r="B62" s="14"/>
      <c r="C62" s="13" t="s">
        <v>37</v>
      </c>
      <c r="D62" s="13"/>
      <c r="E62" s="13"/>
      <c r="F62" s="20"/>
      <c r="G62" s="20"/>
      <c r="H62" s="20">
        <f>'ÉP_EWM Theke'!H27</f>
        <v>0</v>
      </c>
      <c r="I62" s="20">
        <f>'ÉP_EWM Theke'!I27</f>
        <v>0</v>
      </c>
      <c r="J62" s="20">
        <f>'ÉP_EWM Theke'!J27</f>
        <v>0</v>
      </c>
    </row>
    <row r="63" spans="1:10" s="10" customFormat="1" ht="15" customHeight="1" x14ac:dyDescent="0.2">
      <c r="A63" s="14"/>
      <c r="B63" s="14"/>
      <c r="C63" s="40" t="s">
        <v>11</v>
      </c>
      <c r="D63" s="13"/>
      <c r="E63" s="13"/>
      <c r="F63" s="20"/>
      <c r="G63" s="20"/>
      <c r="H63" s="20">
        <f>'ÉP_EWM Theke'!H28</f>
        <v>0</v>
      </c>
      <c r="I63" s="20">
        <f>'ÉP_EWM Theke'!I28</f>
        <v>0</v>
      </c>
      <c r="J63" s="20">
        <f>'ÉP_EWM Theke'!J28</f>
        <v>0</v>
      </c>
    </row>
    <row r="64" spans="1:10" s="10" customFormat="1" ht="15" customHeight="1" x14ac:dyDescent="0.2">
      <c r="A64" s="14"/>
      <c r="B64" s="14"/>
      <c r="C64" s="13" t="s">
        <v>12</v>
      </c>
      <c r="D64" s="13"/>
      <c r="E64" s="13"/>
      <c r="F64" s="20"/>
      <c r="G64" s="20"/>
      <c r="H64" s="20">
        <f>'ÉP_EWM Theke'!H29</f>
        <v>0</v>
      </c>
      <c r="I64" s="20">
        <f>'ÉP_EWM Theke'!I29</f>
        <v>0</v>
      </c>
      <c r="J64" s="20">
        <f>'ÉP_EWM Theke'!J29</f>
        <v>0</v>
      </c>
    </row>
    <row r="65" spans="1:10" s="10" customFormat="1" ht="15" customHeight="1" x14ac:dyDescent="0.2">
      <c r="A65" s="14"/>
      <c r="B65" s="14"/>
      <c r="C65" s="40" t="s">
        <v>14</v>
      </c>
      <c r="D65" s="13"/>
      <c r="E65" s="13"/>
      <c r="F65" s="20"/>
      <c r="G65" s="20"/>
      <c r="H65" s="20">
        <f>'ÉP_EWM Theke'!H30</f>
        <v>0</v>
      </c>
      <c r="I65" s="20">
        <f>'ÉP_EWM Theke'!I30</f>
        <v>0</v>
      </c>
      <c r="J65" s="20">
        <f>'ÉP_EWM Theke'!J30</f>
        <v>0</v>
      </c>
    </row>
    <row r="66" spans="1:10" s="10" customFormat="1" ht="15" customHeight="1" x14ac:dyDescent="0.2">
      <c r="A66" s="14"/>
      <c r="B66" s="14"/>
      <c r="C66" s="13" t="s">
        <v>36</v>
      </c>
      <c r="D66" s="13"/>
      <c r="E66" s="13"/>
      <c r="F66" s="20"/>
      <c r="G66" s="20"/>
      <c r="H66" s="20">
        <f>'ÉP_EWM Theke'!H31</f>
        <v>0</v>
      </c>
      <c r="I66" s="20">
        <f>'ÉP_EWM Theke'!I31</f>
        <v>0</v>
      </c>
      <c r="J66" s="20">
        <f>'ÉP_EWM Theke'!J31</f>
        <v>0</v>
      </c>
    </row>
    <row r="67" spans="1:10" s="10" customFormat="1" ht="15" customHeight="1" x14ac:dyDescent="0.2">
      <c r="A67" s="14"/>
      <c r="B67" s="14"/>
      <c r="C67" s="40" t="s">
        <v>15</v>
      </c>
      <c r="D67" s="13"/>
      <c r="E67" s="13"/>
      <c r="F67" s="20"/>
      <c r="G67" s="20"/>
      <c r="H67" s="20">
        <f>'ÉP_EWM Theke'!H32</f>
        <v>0</v>
      </c>
      <c r="I67" s="20">
        <f>'ÉP_EWM Theke'!I32</f>
        <v>0</v>
      </c>
      <c r="J67" s="20">
        <f>'ÉP_EWM Theke'!J32</f>
        <v>0</v>
      </c>
    </row>
    <row r="68" spans="1:10" s="10" customFormat="1" ht="15" customHeight="1" x14ac:dyDescent="0.2">
      <c r="A68" s="14"/>
      <c r="B68" s="14"/>
      <c r="C68" s="13" t="s">
        <v>16</v>
      </c>
      <c r="D68" s="13"/>
      <c r="E68" s="13"/>
      <c r="F68" s="20"/>
      <c r="G68" s="20"/>
      <c r="H68" s="20">
        <f>'ÉP_EWM Theke'!H33</f>
        <v>0</v>
      </c>
      <c r="I68" s="20">
        <f>'ÉP_EWM Theke'!I33</f>
        <v>0</v>
      </c>
      <c r="J68" s="20">
        <f>'ÉP_EWM Theke'!J33</f>
        <v>0</v>
      </c>
    </row>
    <row r="69" spans="1:10" s="10" customFormat="1" ht="15" customHeight="1" x14ac:dyDescent="0.2">
      <c r="A69" s="14"/>
      <c r="B69" s="14"/>
      <c r="C69" s="13" t="s">
        <v>17</v>
      </c>
      <c r="D69" s="13"/>
      <c r="E69" s="13"/>
      <c r="F69" s="20"/>
      <c r="G69" s="20"/>
      <c r="H69" s="20">
        <f>'ÉP_EWM Theke'!H34</f>
        <v>0</v>
      </c>
      <c r="I69" s="20">
        <f>'ÉP_EWM Theke'!I34</f>
        <v>0</v>
      </c>
      <c r="J69" s="20">
        <f>'ÉP_EWM Theke'!J34</f>
        <v>0</v>
      </c>
    </row>
    <row r="70" spans="1:10" s="10" customFormat="1" ht="2.4500000000000002" customHeight="1" x14ac:dyDescent="0.2">
      <c r="A70" s="14"/>
      <c r="B70" s="14"/>
      <c r="C70" s="15"/>
      <c r="D70" s="15"/>
      <c r="E70" s="15"/>
      <c r="F70" s="21"/>
      <c r="G70" s="21"/>
      <c r="H70" s="21"/>
      <c r="I70" s="21"/>
      <c r="J70" s="21"/>
    </row>
    <row r="71" spans="1:10" s="10" customFormat="1" x14ac:dyDescent="0.2">
      <c r="A71" s="14"/>
      <c r="B71" s="14"/>
      <c r="C71" s="17" t="s">
        <v>6</v>
      </c>
      <c r="D71" s="13"/>
      <c r="E71" s="13"/>
      <c r="F71" s="20"/>
      <c r="G71" s="20"/>
      <c r="H71" s="22">
        <f>SUM(H58:H70)</f>
        <v>0</v>
      </c>
      <c r="I71" s="22">
        <f>SUM(I58:I70)</f>
        <v>0</v>
      </c>
      <c r="J71" s="22">
        <f>SUM(J58:J70)</f>
        <v>0</v>
      </c>
    </row>
    <row r="74" spans="1:10" x14ac:dyDescent="0.2">
      <c r="C74" s="73" t="s">
        <v>338</v>
      </c>
    </row>
    <row r="75" spans="1:10" s="10" customFormat="1" x14ac:dyDescent="0.2">
      <c r="A75" s="14"/>
      <c r="B75" s="14"/>
      <c r="C75" s="13"/>
      <c r="D75" s="13"/>
      <c r="E75" s="13"/>
      <c r="F75" s="20"/>
      <c r="G75" s="20"/>
      <c r="H75" s="20"/>
      <c r="I75" s="20"/>
      <c r="J75" s="20"/>
    </row>
    <row r="76" spans="1:10" s="10" customFormat="1" x14ac:dyDescent="0.2">
      <c r="A76" s="14"/>
      <c r="B76" s="14"/>
      <c r="C76" s="17" t="s">
        <v>28</v>
      </c>
      <c r="D76" s="13"/>
      <c r="E76" s="13"/>
      <c r="F76" s="20"/>
      <c r="G76" s="20"/>
      <c r="H76" s="26" t="s">
        <v>0</v>
      </c>
      <c r="I76" s="26" t="s">
        <v>5</v>
      </c>
      <c r="J76" s="26" t="s">
        <v>32</v>
      </c>
    </row>
    <row r="77" spans="1:10" s="10" customFormat="1" ht="2.4500000000000002" customHeight="1" x14ac:dyDescent="0.2">
      <c r="A77" s="14"/>
      <c r="B77" s="14"/>
      <c r="C77" s="15"/>
      <c r="D77" s="15"/>
      <c r="E77" s="15"/>
      <c r="F77" s="21"/>
      <c r="G77" s="21"/>
      <c r="H77" s="30"/>
      <c r="I77" s="30"/>
      <c r="J77" s="30"/>
    </row>
    <row r="78" spans="1:10" s="10" customFormat="1" ht="15" customHeight="1" x14ac:dyDescent="0.2">
      <c r="A78" s="14"/>
      <c r="B78" s="14"/>
      <c r="C78" s="13" t="s">
        <v>7</v>
      </c>
      <c r="D78" s="13"/>
      <c r="E78" s="13"/>
      <c r="F78" s="20"/>
      <c r="G78" s="20"/>
      <c r="H78" s="20">
        <f>ÉP_Porta!H24</f>
        <v>0</v>
      </c>
      <c r="I78" s="20">
        <f>ÉP_Porta!I24</f>
        <v>0</v>
      </c>
      <c r="J78" s="20">
        <f>ÉP_Porta!J24</f>
        <v>0</v>
      </c>
    </row>
    <row r="79" spans="1:10" s="10" customFormat="1" ht="15" customHeight="1" x14ac:dyDescent="0.2">
      <c r="A79" s="14"/>
      <c r="B79" s="14"/>
      <c r="C79" s="13" t="s">
        <v>10</v>
      </c>
      <c r="D79" s="13"/>
      <c r="E79" s="13"/>
      <c r="F79" s="20"/>
      <c r="G79" s="20"/>
      <c r="H79" s="20">
        <f>ÉP_Porta!H25</f>
        <v>0</v>
      </c>
      <c r="I79" s="20">
        <f>ÉP_Porta!I25</f>
        <v>0</v>
      </c>
      <c r="J79" s="20">
        <f>ÉP_Porta!J25</f>
        <v>0</v>
      </c>
    </row>
    <row r="80" spans="1:10" s="10" customFormat="1" ht="15" customHeight="1" x14ac:dyDescent="0.2">
      <c r="A80" s="14"/>
      <c r="B80" s="14"/>
      <c r="C80" s="13" t="s">
        <v>37</v>
      </c>
      <c r="D80" s="13"/>
      <c r="E80" s="13"/>
      <c r="F80" s="20"/>
      <c r="G80" s="20"/>
      <c r="H80" s="20">
        <f>ÉP_Porta!H26</f>
        <v>0</v>
      </c>
      <c r="I80" s="20">
        <f>ÉP_Porta!I26</f>
        <v>0</v>
      </c>
      <c r="J80" s="20">
        <f>ÉP_Porta!J26</f>
        <v>0</v>
      </c>
    </row>
    <row r="81" spans="1:10" s="10" customFormat="1" ht="15" customHeight="1" x14ac:dyDescent="0.2">
      <c r="A81" s="14"/>
      <c r="B81" s="14"/>
      <c r="C81" s="40" t="s">
        <v>11</v>
      </c>
      <c r="D81" s="13"/>
      <c r="E81" s="13"/>
      <c r="F81" s="20"/>
      <c r="G81" s="20"/>
      <c r="H81" s="20">
        <f>ÉP_Porta!H27</f>
        <v>0</v>
      </c>
      <c r="I81" s="20">
        <f>ÉP_Porta!I27</f>
        <v>0</v>
      </c>
      <c r="J81" s="20">
        <f>ÉP_Porta!J27</f>
        <v>0</v>
      </c>
    </row>
    <row r="82" spans="1:10" s="10" customFormat="1" ht="15" customHeight="1" x14ac:dyDescent="0.2">
      <c r="A82" s="14"/>
      <c r="B82" s="14"/>
      <c r="C82" s="13" t="s">
        <v>38</v>
      </c>
      <c r="D82" s="13"/>
      <c r="E82" s="13"/>
      <c r="F82" s="20"/>
      <c r="G82" s="20"/>
      <c r="H82" s="20">
        <f>ÉP_Porta!H28</f>
        <v>0</v>
      </c>
      <c r="I82" s="20">
        <f>ÉP_Porta!I28</f>
        <v>0</v>
      </c>
      <c r="J82" s="20">
        <f>ÉP_Porta!J28</f>
        <v>0</v>
      </c>
    </row>
    <row r="83" spans="1:10" s="10" customFormat="1" ht="15" customHeight="1" x14ac:dyDescent="0.2">
      <c r="A83" s="14"/>
      <c r="B83" s="14"/>
      <c r="C83" s="13" t="s">
        <v>12</v>
      </c>
      <c r="D83" s="13"/>
      <c r="E83" s="13"/>
      <c r="F83" s="20"/>
      <c r="G83" s="20"/>
      <c r="H83" s="20">
        <f>ÉP_Porta!H29</f>
        <v>0</v>
      </c>
      <c r="I83" s="20">
        <f>ÉP_Porta!I29</f>
        <v>0</v>
      </c>
      <c r="J83" s="20">
        <f>ÉP_Porta!J29</f>
        <v>0</v>
      </c>
    </row>
    <row r="84" spans="1:10" s="10" customFormat="1" ht="15" customHeight="1" x14ac:dyDescent="0.2">
      <c r="A84" s="14"/>
      <c r="B84" s="14"/>
      <c r="C84" s="40" t="s">
        <v>14</v>
      </c>
      <c r="D84" s="13"/>
      <c r="E84" s="13"/>
      <c r="F84" s="20"/>
      <c r="G84" s="20"/>
      <c r="H84" s="20">
        <f>ÉP_Porta!H30</f>
        <v>0</v>
      </c>
      <c r="I84" s="20">
        <f>ÉP_Porta!I30</f>
        <v>0</v>
      </c>
      <c r="J84" s="20">
        <f>ÉP_Porta!J30</f>
        <v>0</v>
      </c>
    </row>
    <row r="85" spans="1:10" s="10" customFormat="1" ht="15" customHeight="1" x14ac:dyDescent="0.2">
      <c r="A85" s="14"/>
      <c r="B85" s="14"/>
      <c r="C85" s="13" t="s">
        <v>36</v>
      </c>
      <c r="D85" s="13"/>
      <c r="E85" s="13"/>
      <c r="F85" s="20"/>
      <c r="G85" s="20"/>
      <c r="H85" s="20">
        <f>ÉP_Porta!H31</f>
        <v>0</v>
      </c>
      <c r="I85" s="20">
        <f>ÉP_Porta!I31</f>
        <v>0</v>
      </c>
      <c r="J85" s="20">
        <f>ÉP_Porta!J31</f>
        <v>0</v>
      </c>
    </row>
    <row r="86" spans="1:10" s="10" customFormat="1" ht="15" customHeight="1" x14ac:dyDescent="0.2">
      <c r="A86" s="14"/>
      <c r="B86" s="14"/>
      <c r="C86" s="40" t="s">
        <v>15</v>
      </c>
      <c r="D86" s="13"/>
      <c r="E86" s="13"/>
      <c r="F86" s="20"/>
      <c r="G86" s="20"/>
      <c r="H86" s="20">
        <f>ÉP_Porta!H32</f>
        <v>0</v>
      </c>
      <c r="I86" s="20">
        <f>ÉP_Porta!I32</f>
        <v>0</v>
      </c>
      <c r="J86" s="20">
        <f>ÉP_Porta!J32</f>
        <v>0</v>
      </c>
    </row>
    <row r="87" spans="1:10" s="10" customFormat="1" ht="15" customHeight="1" x14ac:dyDescent="0.2">
      <c r="A87" s="14"/>
      <c r="B87" s="14"/>
      <c r="C87" s="13" t="s">
        <v>16</v>
      </c>
      <c r="D87" s="13"/>
      <c r="E87" s="13"/>
      <c r="F87" s="20"/>
      <c r="G87" s="20"/>
      <c r="H87" s="20">
        <f>ÉP_Porta!H33</f>
        <v>0</v>
      </c>
      <c r="I87" s="20">
        <f>ÉP_Porta!I33</f>
        <v>0</v>
      </c>
      <c r="J87" s="20">
        <f>ÉP_Porta!J33</f>
        <v>0</v>
      </c>
    </row>
    <row r="88" spans="1:10" s="10" customFormat="1" ht="15" customHeight="1" x14ac:dyDescent="0.2">
      <c r="A88" s="14"/>
      <c r="B88" s="14"/>
      <c r="C88" s="13" t="s">
        <v>17</v>
      </c>
      <c r="D88" s="13"/>
      <c r="E88" s="13"/>
      <c r="F88" s="20"/>
      <c r="G88" s="20"/>
      <c r="H88" s="20">
        <f>ÉP_Porta!H34</f>
        <v>0</v>
      </c>
      <c r="I88" s="20">
        <f>ÉP_Porta!I34</f>
        <v>0</v>
      </c>
      <c r="J88" s="20">
        <f>ÉP_Porta!J34</f>
        <v>0</v>
      </c>
    </row>
    <row r="89" spans="1:10" s="10" customFormat="1" ht="2.4500000000000002" customHeight="1" x14ac:dyDescent="0.2">
      <c r="A89" s="14"/>
      <c r="B89" s="14"/>
      <c r="C89" s="15"/>
      <c r="D89" s="15"/>
      <c r="E89" s="15"/>
      <c r="F89" s="21"/>
      <c r="G89" s="21"/>
      <c r="H89" s="21"/>
      <c r="I89" s="21"/>
      <c r="J89" s="21"/>
    </row>
    <row r="90" spans="1:10" s="10" customFormat="1" x14ac:dyDescent="0.2">
      <c r="A90" s="14"/>
      <c r="B90" s="14"/>
      <c r="C90" s="17" t="s">
        <v>6</v>
      </c>
      <c r="D90" s="13"/>
      <c r="E90" s="13"/>
      <c r="F90" s="20"/>
      <c r="G90" s="20"/>
      <c r="H90" s="22">
        <f>SUM(H77:H89)</f>
        <v>0</v>
      </c>
      <c r="I90" s="22">
        <f>SUM(I77:I89)</f>
        <v>0</v>
      </c>
      <c r="J90" s="22">
        <f>SUM(J77:J89)</f>
        <v>0</v>
      </c>
    </row>
    <row r="93" spans="1:10" x14ac:dyDescent="0.2">
      <c r="C93" s="73" t="s">
        <v>485</v>
      </c>
    </row>
    <row r="94" spans="1:10" s="10" customFormat="1" x14ac:dyDescent="0.2">
      <c r="A94" s="14"/>
      <c r="B94" s="14"/>
      <c r="C94" s="13"/>
      <c r="D94" s="13"/>
      <c r="E94" s="13"/>
      <c r="F94" s="20"/>
      <c r="G94" s="20"/>
      <c r="H94" s="20"/>
      <c r="I94" s="20"/>
      <c r="J94" s="20"/>
    </row>
    <row r="95" spans="1:10" s="10" customFormat="1" x14ac:dyDescent="0.2">
      <c r="A95" s="14"/>
      <c r="B95" s="14"/>
      <c r="C95" s="17" t="s">
        <v>28</v>
      </c>
      <c r="D95" s="13"/>
      <c r="E95" s="13"/>
      <c r="F95" s="20"/>
      <c r="G95" s="20"/>
      <c r="H95" s="26" t="s">
        <v>0</v>
      </c>
      <c r="I95" s="26" t="s">
        <v>5</v>
      </c>
      <c r="J95" s="26" t="s">
        <v>32</v>
      </c>
    </row>
    <row r="96" spans="1:10" s="10" customFormat="1" ht="2.4500000000000002" customHeight="1" x14ac:dyDescent="0.2">
      <c r="A96" s="14"/>
      <c r="B96" s="14"/>
      <c r="C96" s="15"/>
      <c r="D96" s="15"/>
      <c r="E96" s="15"/>
      <c r="F96" s="21"/>
      <c r="G96" s="21"/>
      <c r="H96" s="30"/>
      <c r="I96" s="30"/>
      <c r="J96" s="30"/>
    </row>
    <row r="97" spans="1:10" s="10" customFormat="1" ht="15" customHeight="1" x14ac:dyDescent="0.2">
      <c r="A97" s="14"/>
      <c r="B97" s="14"/>
      <c r="C97" s="13" t="s">
        <v>7</v>
      </c>
      <c r="D97" s="13"/>
      <c r="E97" s="13"/>
      <c r="F97" s="20"/>
      <c r="G97" s="20"/>
      <c r="H97" s="20">
        <f>ÉP_Sprinkler_Trafó!H24</f>
        <v>0</v>
      </c>
      <c r="I97" s="20">
        <f>ÉP_Sprinkler_Trafó!I24</f>
        <v>0</v>
      </c>
      <c r="J97" s="20">
        <f>ÉP_Sprinkler_Trafó!J24</f>
        <v>0</v>
      </c>
    </row>
    <row r="98" spans="1:10" s="10" customFormat="1" ht="15" customHeight="1" x14ac:dyDescent="0.2">
      <c r="A98" s="14"/>
      <c r="B98" s="14"/>
      <c r="C98" s="13" t="s">
        <v>10</v>
      </c>
      <c r="D98" s="13"/>
      <c r="E98" s="13"/>
      <c r="F98" s="20"/>
      <c r="G98" s="20"/>
      <c r="H98" s="20">
        <f>ÉP_Sprinkler_Trafó!H25</f>
        <v>0</v>
      </c>
      <c r="I98" s="20">
        <f>ÉP_Sprinkler_Trafó!I25</f>
        <v>0</v>
      </c>
      <c r="J98" s="20">
        <f>ÉP_Sprinkler_Trafó!J25</f>
        <v>0</v>
      </c>
    </row>
    <row r="99" spans="1:10" s="10" customFormat="1" ht="15" customHeight="1" x14ac:dyDescent="0.2">
      <c r="A99" s="14"/>
      <c r="B99" s="14"/>
      <c r="C99" s="13" t="s">
        <v>12</v>
      </c>
      <c r="D99" s="13"/>
      <c r="E99" s="13"/>
      <c r="F99" s="20"/>
      <c r="G99" s="20"/>
      <c r="H99" s="20">
        <f>ÉP_Sprinkler_Trafó!H26</f>
        <v>0</v>
      </c>
      <c r="I99" s="20">
        <f>ÉP_Sprinkler_Trafó!I26</f>
        <v>0</v>
      </c>
      <c r="J99" s="20">
        <f>ÉP_Sprinkler_Trafó!J26</f>
        <v>0</v>
      </c>
    </row>
    <row r="100" spans="1:10" s="10" customFormat="1" ht="15" customHeight="1" x14ac:dyDescent="0.2">
      <c r="A100" s="14"/>
      <c r="B100" s="14"/>
      <c r="C100" s="40" t="s">
        <v>15</v>
      </c>
      <c r="D100" s="13"/>
      <c r="E100" s="13"/>
      <c r="F100" s="20"/>
      <c r="G100" s="20"/>
      <c r="H100" s="20">
        <f>ÉP_Sprinkler_Trafó!H27</f>
        <v>0</v>
      </c>
      <c r="I100" s="20">
        <f>ÉP_Sprinkler_Trafó!I27</f>
        <v>0</v>
      </c>
      <c r="J100" s="20">
        <f>ÉP_Sprinkler_Trafó!J27</f>
        <v>0</v>
      </c>
    </row>
    <row r="101" spans="1:10" s="10" customFormat="1" ht="15" customHeight="1" x14ac:dyDescent="0.2">
      <c r="A101" s="14"/>
      <c r="B101" s="14"/>
      <c r="C101" s="13" t="s">
        <v>16</v>
      </c>
      <c r="D101" s="13"/>
      <c r="E101" s="13"/>
      <c r="F101" s="20"/>
      <c r="G101" s="20"/>
      <c r="H101" s="20">
        <f>ÉP_Sprinkler_Trafó!H28</f>
        <v>0</v>
      </c>
      <c r="I101" s="20">
        <f>ÉP_Sprinkler_Trafó!I28</f>
        <v>0</v>
      </c>
      <c r="J101" s="20">
        <f>ÉP_Sprinkler_Trafó!J28</f>
        <v>0</v>
      </c>
    </row>
    <row r="102" spans="1:10" s="10" customFormat="1" ht="15" customHeight="1" x14ac:dyDescent="0.2">
      <c r="A102" s="14"/>
      <c r="B102" s="14"/>
      <c r="C102" s="13" t="s">
        <v>17</v>
      </c>
      <c r="D102" s="13"/>
      <c r="E102" s="13"/>
      <c r="F102" s="20"/>
      <c r="G102" s="20"/>
      <c r="H102" s="20">
        <f>ÉP_Sprinkler_Trafó!H29</f>
        <v>0</v>
      </c>
      <c r="I102" s="20">
        <f>ÉP_Sprinkler_Trafó!I29</f>
        <v>0</v>
      </c>
      <c r="J102" s="20">
        <f>ÉP_Sprinkler_Trafó!J29</f>
        <v>0</v>
      </c>
    </row>
    <row r="103" spans="1:10" s="10" customFormat="1" ht="2.4500000000000002" customHeight="1" x14ac:dyDescent="0.2">
      <c r="A103" s="14"/>
      <c r="B103" s="14"/>
      <c r="C103" s="15"/>
      <c r="D103" s="15"/>
      <c r="E103" s="15"/>
      <c r="F103" s="21"/>
      <c r="G103" s="21"/>
      <c r="H103" s="21"/>
      <c r="I103" s="21"/>
      <c r="J103" s="21"/>
    </row>
    <row r="104" spans="1:10" s="10" customFormat="1" x14ac:dyDescent="0.2">
      <c r="A104" s="14"/>
      <c r="B104" s="14"/>
      <c r="C104" s="17" t="s">
        <v>6</v>
      </c>
      <c r="D104" s="13"/>
      <c r="E104" s="13"/>
      <c r="F104" s="20"/>
      <c r="G104" s="20"/>
      <c r="H104" s="22">
        <f>SUM(H96:H103)</f>
        <v>0</v>
      </c>
      <c r="I104" s="22">
        <f>SUM(I96:I103)</f>
        <v>0</v>
      </c>
      <c r="J104" s="22">
        <f>SUM(J96:J103)</f>
        <v>0</v>
      </c>
    </row>
    <row r="105" spans="1:10" s="10" customFormat="1" x14ac:dyDescent="0.2">
      <c r="A105" s="14"/>
      <c r="B105" s="14"/>
      <c r="C105" s="13"/>
      <c r="D105" s="13"/>
      <c r="E105" s="13"/>
      <c r="F105" s="20"/>
      <c r="G105" s="20"/>
      <c r="H105" s="20"/>
      <c r="I105" s="20"/>
      <c r="J105" s="20"/>
    </row>
    <row r="106" spans="1:10" s="10" customFormat="1" x14ac:dyDescent="0.2">
      <c r="A106" s="14"/>
      <c r="B106" s="14"/>
      <c r="C106" s="13"/>
      <c r="D106" s="13"/>
      <c r="E106" s="13"/>
      <c r="F106" s="20"/>
      <c r="G106" s="20"/>
      <c r="H106" s="20"/>
      <c r="I106" s="20"/>
      <c r="J106" s="20"/>
    </row>
    <row r="107" spans="1:10" s="10" customFormat="1" x14ac:dyDescent="0.2">
      <c r="A107" s="14"/>
      <c r="B107" s="14"/>
      <c r="C107" s="72" t="s">
        <v>490</v>
      </c>
      <c r="D107" s="13"/>
      <c r="E107" s="13"/>
      <c r="F107" s="20"/>
      <c r="G107" s="20"/>
      <c r="H107" s="20"/>
      <c r="I107" s="20"/>
      <c r="J107" s="20"/>
    </row>
    <row r="108" spans="1:10" s="10" customFormat="1" x14ac:dyDescent="0.2">
      <c r="A108" s="14"/>
      <c r="B108" s="14"/>
      <c r="C108" s="13"/>
      <c r="D108" s="13"/>
      <c r="E108" s="13"/>
      <c r="F108" s="20"/>
      <c r="G108" s="20"/>
      <c r="H108" s="20"/>
      <c r="I108" s="20"/>
      <c r="J108" s="20"/>
    </row>
    <row r="109" spans="1:10" s="10" customFormat="1" x14ac:dyDescent="0.2">
      <c r="A109" s="14"/>
      <c r="B109" s="14"/>
      <c r="C109" s="17" t="s">
        <v>28</v>
      </c>
      <c r="D109" s="13"/>
      <c r="E109" s="13"/>
      <c r="F109" s="20"/>
      <c r="G109" s="20"/>
      <c r="H109" s="26" t="s">
        <v>0</v>
      </c>
      <c r="I109" s="26" t="s">
        <v>5</v>
      </c>
      <c r="J109" s="26" t="s">
        <v>32</v>
      </c>
    </row>
    <row r="110" spans="1:10" s="10" customFormat="1" ht="2.4500000000000002" customHeight="1" x14ac:dyDescent="0.2">
      <c r="A110" s="14"/>
      <c r="B110" s="14"/>
      <c r="C110" s="15"/>
      <c r="D110" s="15"/>
      <c r="E110" s="15"/>
      <c r="F110" s="21"/>
      <c r="G110" s="21"/>
      <c r="H110" s="30"/>
      <c r="I110" s="30"/>
      <c r="J110" s="30"/>
    </row>
    <row r="111" spans="1:10" s="10" customFormat="1" ht="15" customHeight="1" x14ac:dyDescent="0.2">
      <c r="A111" s="14"/>
      <c r="B111" s="14"/>
      <c r="C111" s="13" t="s">
        <v>492</v>
      </c>
      <c r="D111" s="13"/>
      <c r="E111" s="13"/>
      <c r="F111" s="20"/>
      <c r="G111" s="20"/>
      <c r="H111" s="20">
        <f>ÉP_konszignáció!H24</f>
        <v>0</v>
      </c>
      <c r="I111" s="20">
        <f>ÉP_konszignáció!I24</f>
        <v>0</v>
      </c>
      <c r="J111" s="20">
        <f>ÉP_konszignáció!J24</f>
        <v>0</v>
      </c>
    </row>
    <row r="112" spans="1:10" s="10" customFormat="1" ht="15" customHeight="1" x14ac:dyDescent="0.2">
      <c r="A112" s="14"/>
      <c r="B112" s="14"/>
      <c r="C112" s="13" t="s">
        <v>493</v>
      </c>
      <c r="D112" s="13"/>
      <c r="E112" s="13"/>
      <c r="F112" s="20"/>
      <c r="G112" s="20"/>
      <c r="H112" s="20">
        <f>ÉP_konszignáció!H25</f>
        <v>0</v>
      </c>
      <c r="I112" s="20">
        <f>ÉP_konszignáció!I25</f>
        <v>0</v>
      </c>
      <c r="J112" s="20">
        <f>ÉP_konszignáció!J25</f>
        <v>0</v>
      </c>
    </row>
    <row r="113" spans="1:10" s="10" customFormat="1" ht="15" customHeight="1" x14ac:dyDescent="0.2">
      <c r="A113" s="14"/>
      <c r="B113" s="14"/>
      <c r="C113" s="13" t="s">
        <v>494</v>
      </c>
      <c r="D113" s="13"/>
      <c r="E113" s="13"/>
      <c r="F113" s="20"/>
      <c r="G113" s="20"/>
      <c r="H113" s="20">
        <f>ÉP_konszignáció!H26</f>
        <v>0</v>
      </c>
      <c r="I113" s="20">
        <f>ÉP_konszignáció!I26</f>
        <v>0</v>
      </c>
      <c r="J113" s="20">
        <f>ÉP_konszignáció!J26</f>
        <v>0</v>
      </c>
    </row>
    <row r="114" spans="1:10" s="10" customFormat="1" ht="15" customHeight="1" x14ac:dyDescent="0.2">
      <c r="A114" s="14"/>
      <c r="B114" s="14"/>
      <c r="C114" s="13" t="s">
        <v>495</v>
      </c>
      <c r="D114" s="13"/>
      <c r="E114" s="13"/>
      <c r="F114" s="20"/>
      <c r="G114" s="20"/>
      <c r="H114" s="20">
        <f>ÉP_konszignáció!H27</f>
        <v>0</v>
      </c>
      <c r="I114" s="20">
        <f>ÉP_konszignáció!I27</f>
        <v>0</v>
      </c>
      <c r="J114" s="20">
        <f>ÉP_konszignáció!J27</f>
        <v>0</v>
      </c>
    </row>
    <row r="115" spans="1:10" s="10" customFormat="1" ht="15" customHeight="1" x14ac:dyDescent="0.2">
      <c r="A115" s="14"/>
      <c r="B115" s="14"/>
      <c r="C115" s="13" t="s">
        <v>503</v>
      </c>
      <c r="D115" s="13"/>
      <c r="E115" s="13"/>
      <c r="F115" s="20"/>
      <c r="G115" s="20"/>
      <c r="H115" s="20">
        <f>ÉP_konszignáció!H28</f>
        <v>0</v>
      </c>
      <c r="I115" s="20">
        <f>ÉP_konszignáció!I28</f>
        <v>0</v>
      </c>
      <c r="J115" s="20">
        <f>ÉP_konszignáció!J28</f>
        <v>0</v>
      </c>
    </row>
    <row r="116" spans="1:10" s="10" customFormat="1" ht="15" customHeight="1" x14ac:dyDescent="0.2">
      <c r="A116" s="14"/>
      <c r="B116" s="14"/>
      <c r="C116" s="43" t="s">
        <v>496</v>
      </c>
      <c r="D116" s="13"/>
      <c r="E116" s="13"/>
      <c r="F116" s="20"/>
      <c r="G116" s="20"/>
      <c r="H116" s="20">
        <f>ÉP_konszignáció!H29</f>
        <v>0</v>
      </c>
      <c r="I116" s="20">
        <f>ÉP_konszignáció!I29</f>
        <v>0</v>
      </c>
      <c r="J116" s="20">
        <f>ÉP_konszignáció!J29</f>
        <v>0</v>
      </c>
    </row>
    <row r="117" spans="1:10" s="10" customFormat="1" ht="15" customHeight="1" x14ac:dyDescent="0.2">
      <c r="A117" s="14"/>
      <c r="B117" s="14"/>
      <c r="C117" s="13" t="s">
        <v>498</v>
      </c>
      <c r="D117" s="13"/>
      <c r="E117" s="13"/>
      <c r="F117" s="20"/>
      <c r="G117" s="20"/>
      <c r="H117" s="20">
        <f>ÉP_konszignáció!H30</f>
        <v>0</v>
      </c>
      <c r="I117" s="20">
        <f>ÉP_konszignáció!I30</f>
        <v>0</v>
      </c>
      <c r="J117" s="20">
        <f>ÉP_konszignáció!J30</f>
        <v>0</v>
      </c>
    </row>
    <row r="118" spans="1:10" s="10" customFormat="1" ht="15" customHeight="1" x14ac:dyDescent="0.2">
      <c r="A118" s="14"/>
      <c r="B118" s="14"/>
      <c r="C118" s="43" t="s">
        <v>497</v>
      </c>
      <c r="D118" s="13"/>
      <c r="E118" s="13"/>
      <c r="F118" s="20"/>
      <c r="G118" s="20"/>
      <c r="H118" s="20">
        <f>ÉP_konszignáció!H31</f>
        <v>0</v>
      </c>
      <c r="I118" s="20">
        <f>ÉP_konszignáció!I31</f>
        <v>0</v>
      </c>
      <c r="J118" s="20">
        <f>ÉP_konszignáció!J31</f>
        <v>0</v>
      </c>
    </row>
    <row r="119" spans="1:10" s="10" customFormat="1" ht="15" customHeight="1" x14ac:dyDescent="0.2">
      <c r="A119" s="14"/>
      <c r="B119" s="14"/>
      <c r="C119" s="13" t="s">
        <v>499</v>
      </c>
      <c r="D119" s="13"/>
      <c r="E119" s="13"/>
      <c r="F119" s="20"/>
      <c r="G119" s="20"/>
      <c r="H119" s="20">
        <f>ÉP_konszignáció!H32</f>
        <v>0</v>
      </c>
      <c r="I119" s="20">
        <f>ÉP_konszignáció!I32</f>
        <v>0</v>
      </c>
      <c r="J119" s="20">
        <f>ÉP_konszignáció!J32</f>
        <v>0</v>
      </c>
    </row>
    <row r="120" spans="1:10" s="10" customFormat="1" ht="15" customHeight="1" x14ac:dyDescent="0.2">
      <c r="A120" s="14"/>
      <c r="B120" s="14"/>
      <c r="C120" s="13" t="s">
        <v>500</v>
      </c>
      <c r="D120" s="13"/>
      <c r="E120" s="13"/>
      <c r="F120" s="20"/>
      <c r="G120" s="20"/>
      <c r="H120" s="20">
        <f>ÉP_konszignáció!H33</f>
        <v>0</v>
      </c>
      <c r="I120" s="20">
        <f>ÉP_konszignáció!I33</f>
        <v>0</v>
      </c>
      <c r="J120" s="20">
        <f>ÉP_konszignáció!J33</f>
        <v>0</v>
      </c>
    </row>
    <row r="121" spans="1:10" s="10" customFormat="1" ht="2.4500000000000002" customHeight="1" x14ac:dyDescent="0.2">
      <c r="A121" s="14"/>
      <c r="B121" s="14"/>
      <c r="C121" s="15"/>
      <c r="D121" s="15"/>
      <c r="E121" s="15"/>
      <c r="F121" s="21"/>
      <c r="G121" s="21"/>
      <c r="H121" s="21"/>
      <c r="I121" s="21"/>
      <c r="J121" s="21"/>
    </row>
    <row r="122" spans="1:10" s="10" customFormat="1" x14ac:dyDescent="0.2">
      <c r="A122" s="14"/>
      <c r="B122" s="14"/>
      <c r="C122" s="17" t="s">
        <v>6</v>
      </c>
      <c r="D122" s="13"/>
      <c r="E122" s="13"/>
      <c r="F122" s="20"/>
      <c r="G122" s="20"/>
      <c r="H122" s="22">
        <f>SUM(H110:H121)</f>
        <v>0</v>
      </c>
      <c r="I122" s="22">
        <f>SUM(I110:I121)</f>
        <v>0</v>
      </c>
      <c r="J122" s="22">
        <f>SUM(J110:J121)</f>
        <v>0</v>
      </c>
    </row>
    <row r="124" spans="1:10" ht="13.5" thickBot="1" x14ac:dyDescent="0.25">
      <c r="C124" s="74"/>
      <c r="D124" s="75"/>
      <c r="E124" s="75"/>
      <c r="F124" s="76"/>
      <c r="G124" s="76"/>
      <c r="H124" s="76"/>
      <c r="I124" s="76"/>
      <c r="J124" s="76"/>
    </row>
    <row r="125" spans="1:10" ht="13.5" thickTop="1" x14ac:dyDescent="0.2">
      <c r="C125" s="25" t="s">
        <v>644</v>
      </c>
      <c r="H125" s="5">
        <f>H32+H52+H71+H90+H104+H122</f>
        <v>0</v>
      </c>
      <c r="I125" s="5">
        <f>I32+I52+I71+I90+I104+I122</f>
        <v>0</v>
      </c>
      <c r="J125" s="5">
        <f>J32+J52+J71+J90+J104+J122</f>
        <v>0</v>
      </c>
    </row>
  </sheetData>
  <mergeCells count="5">
    <mergeCell ref="A8:J8"/>
    <mergeCell ref="A10:J10"/>
    <mergeCell ref="A11:J11"/>
    <mergeCell ref="A13:J13"/>
    <mergeCell ref="A15:J15"/>
  </mergeCells>
  <hyperlinks>
    <hyperlink ref="C24" location="Munkanem_15" display="15. Zsaluzás és állványozás" xr:uid="{00000000-0004-0000-0300-000000000000}"/>
    <hyperlink ref="C30" location="Munkanem_48" display="48. Szigetelés" xr:uid="{00000000-0004-0000-0300-000001000000}"/>
    <hyperlink ref="C29" location="Munkanem_47" display="47. Felületképzés" xr:uid="{00000000-0004-0000-0300-000002000000}"/>
    <hyperlink ref="C26" location="Munkanem_39" display="39. Szárazépítés" xr:uid="{00000000-0004-0000-0300-000003000000}"/>
    <hyperlink ref="C27" location="Munkanem_42" display="42. Aljzatkészítés, hideg- és melegburkolatok készítése" xr:uid="{00000000-0004-0000-0300-000004000000}"/>
    <hyperlink ref="C28" location="Munkanem_43" display="43. Bádogozás" xr:uid="{00000000-0004-0000-0300-000005000000}"/>
    <hyperlink ref="C25" location="Munkanem_34" display="34. Fém és könnyű épületszerkezet szerelése" xr:uid="{00000000-0004-0000-0300-000006000000}"/>
    <hyperlink ref="C59" location="Munkanem_15" display="15. Zsaluzás és állványozás" xr:uid="{00000000-0004-0000-0300-000008000000}"/>
    <hyperlink ref="C60" location="Munkanem_21" display="21. Irtás, föld és sziklamunka" xr:uid="{00000000-0004-0000-0300-000009000000}"/>
    <hyperlink ref="C61" location="Munkanem_31" display="31. Helyszíni beton és vasbeton munka" xr:uid="{00000000-0004-0000-0300-00000A000000}"/>
    <hyperlink ref="C69" location="Munkanem_48" display="48. Szigetelés" xr:uid="{00000000-0004-0000-0300-00000B000000}"/>
    <hyperlink ref="C68" location="Munkanem_47" display="47. Felületképzés" xr:uid="{00000000-0004-0000-0300-00000C000000}"/>
    <hyperlink ref="C65" location="Munkanem_39" display="39. Szárazépítés" xr:uid="{00000000-0004-0000-0300-00000D000000}"/>
    <hyperlink ref="C66" location="Munkanem_42" display="42. Aljzatkészítés, hideg- és melegburkolatok készítése" xr:uid="{00000000-0004-0000-0300-00000E000000}"/>
    <hyperlink ref="C67" location="Munkanem_43" display="43. Bádogozás" xr:uid="{00000000-0004-0000-0300-00000F000000}"/>
    <hyperlink ref="C62" location="Munkanem_32" display="32. Előregyártott épületszerkezeti elem elhelyezése és szerelése" xr:uid="{00000000-0004-0000-0300-000010000000}"/>
    <hyperlink ref="C63" location="Munkanem_33" display="33. Falazás és egyéb kőművesmunkák" xr:uid="{00000000-0004-0000-0300-000011000000}"/>
    <hyperlink ref="C64" location="Munkanem_36" display="36. Vakolás és rabicolás" xr:uid="{00000000-0004-0000-0300-000013000000}"/>
    <hyperlink ref="C78" location="Munkanem_15" display="15. Zsaluzás és állványozás" xr:uid="{00000000-0004-0000-0300-000014000000}"/>
    <hyperlink ref="C79" location="Munkanem_31" display="31. Helyszíni beton és vasbeton munka" xr:uid="{00000000-0004-0000-0300-000015000000}"/>
    <hyperlink ref="C88" location="Munkanem_48" display="48. Szigetelés" xr:uid="{00000000-0004-0000-0300-000016000000}"/>
    <hyperlink ref="C87" location="Munkanem_47" display="47. Felületképzés" xr:uid="{00000000-0004-0000-0300-000017000000}"/>
    <hyperlink ref="C84" location="Munkanem_39" display="39. Szárazépítés" xr:uid="{00000000-0004-0000-0300-000018000000}"/>
    <hyperlink ref="C85" location="Munkanem_42" display="42. Aljzatkészítés, hideg- és melegburkolatok készítése" xr:uid="{00000000-0004-0000-0300-000019000000}"/>
    <hyperlink ref="C86" location="Munkanem_43" display="43. Bádogozás" xr:uid="{00000000-0004-0000-0300-00001A000000}"/>
    <hyperlink ref="C80" location="Munkanem_32" display="32. Előregyártott épületszerkezeti elem elhelyezése és szerelése" xr:uid="{00000000-0004-0000-0300-00001B000000}"/>
    <hyperlink ref="C81" location="Munkanem_33" display="33. Falazás és egyéb kőművesmunkák" xr:uid="{00000000-0004-0000-0300-00001C000000}"/>
    <hyperlink ref="C83" location="Munkanem_36" display="36. Vakolás és rabicolás" xr:uid="{00000000-0004-0000-0300-00001E000000}"/>
    <hyperlink ref="C82" location="Munkanem_34" display="34. Fém és könnyű épületszerkezet szerelése" xr:uid="{00000000-0004-0000-0300-00001F000000}"/>
    <hyperlink ref="C97" location="Munkanem_15" display="15. Zsaluzás és állványozás" xr:uid="{00000000-0004-0000-0300-000020000000}"/>
    <hyperlink ref="C98" location="Munkanem_31" display="31. Helyszíni beton és vasbeton munka" xr:uid="{00000000-0004-0000-0300-000021000000}"/>
    <hyperlink ref="C102" location="Munkanem_48" display="48. Szigetelés" xr:uid="{00000000-0004-0000-0300-000022000000}"/>
    <hyperlink ref="C101" location="Munkanem_47" display="47. Felületképzés" xr:uid="{00000000-0004-0000-0300-000023000000}"/>
    <hyperlink ref="C100" location="Munkanem_43" display="43. Bádogozás" xr:uid="{00000000-0004-0000-0300-000024000000}"/>
    <hyperlink ref="C99" location="Munkanem_36" display="36. Vakolás és rabicolás" xr:uid="{00000000-0004-0000-0300-000026000000}"/>
    <hyperlink ref="C111" location="Munkanem01" display="Munkanem 01" xr:uid="{00000000-0004-0000-0300-000027000000}"/>
    <hyperlink ref="C112" location="Munkanem02" display="Munkanem 02" xr:uid="{00000000-0004-0000-0300-000028000000}"/>
    <hyperlink ref="C113" location="Munkanem03" display="Munkanem 03" xr:uid="{00000000-0004-0000-0300-000029000000}"/>
    <hyperlink ref="C114" location="Munkanem04" display="Munkanem 04" xr:uid="{00000000-0004-0000-0300-00002A000000}"/>
    <hyperlink ref="C115" location="Munkanem05" display="Munkanem 05" xr:uid="{00000000-0004-0000-0300-00002B000000}"/>
    <hyperlink ref="C116" location="Munkanem06" display="Munkanem 06" xr:uid="{00000000-0004-0000-0300-00002C000000}"/>
    <hyperlink ref="C117" location="Munkanem07" display="Munkanem 07" xr:uid="{00000000-0004-0000-0300-00002D000000}"/>
    <hyperlink ref="C118" location="Munkanem08" display="Munkanem 08" xr:uid="{00000000-0004-0000-0300-00002E000000}"/>
    <hyperlink ref="C119" location="Munkanem09" display="Munkanem 09" xr:uid="{00000000-0004-0000-0300-00002F000000}"/>
    <hyperlink ref="C120" location="Munkanem10" display="Munkanem 10" xr:uid="{00000000-0004-0000-0300-000030000000}"/>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1" manualBreakCount="1">
    <brk id="73" max="9"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10"/>
  <sheetViews>
    <sheetView view="pageBreakPreview" zoomScaleNormal="85" workbookViewId="0">
      <selection activeCell="I17" sqref="I17"/>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257</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7</v>
      </c>
      <c r="D24" s="13"/>
      <c r="E24" s="13"/>
      <c r="F24" s="20"/>
      <c r="G24" s="20"/>
      <c r="H24" s="20">
        <f>H64</f>
        <v>0</v>
      </c>
      <c r="I24" s="20">
        <f>I64</f>
        <v>0</v>
      </c>
      <c r="J24" s="20">
        <f>J64</f>
        <v>0</v>
      </c>
    </row>
    <row r="25" spans="1:10" s="10" customFormat="1" ht="15" customHeight="1" x14ac:dyDescent="0.2">
      <c r="A25" s="14"/>
      <c r="B25" s="14"/>
      <c r="C25" s="13" t="s">
        <v>38</v>
      </c>
      <c r="D25" s="13"/>
      <c r="E25" s="13"/>
      <c r="F25" s="20"/>
      <c r="G25" s="20"/>
      <c r="H25" s="20">
        <f>H140</f>
        <v>0</v>
      </c>
      <c r="I25" s="20">
        <f>I140</f>
        <v>0</v>
      </c>
      <c r="J25" s="20">
        <f>J140</f>
        <v>0</v>
      </c>
    </row>
    <row r="26" spans="1:10" s="10" customFormat="1" ht="15" customHeight="1" x14ac:dyDescent="0.2">
      <c r="A26" s="14"/>
      <c r="B26" s="14"/>
      <c r="C26" s="40" t="s">
        <v>14</v>
      </c>
      <c r="D26" s="13"/>
      <c r="E26" s="13"/>
      <c r="F26" s="20"/>
      <c r="G26" s="20"/>
      <c r="H26" s="20">
        <f>H184</f>
        <v>0</v>
      </c>
      <c r="I26" s="20">
        <f>I184</f>
        <v>0</v>
      </c>
      <c r="J26" s="20">
        <f>J184</f>
        <v>0</v>
      </c>
    </row>
    <row r="27" spans="1:10" s="10" customFormat="1" ht="15" customHeight="1" x14ac:dyDescent="0.2">
      <c r="A27" s="14"/>
      <c r="B27" s="14"/>
      <c r="C27" s="13" t="s">
        <v>36</v>
      </c>
      <c r="D27" s="13"/>
      <c r="E27" s="13"/>
      <c r="F27" s="20"/>
      <c r="G27" s="20"/>
      <c r="H27" s="20">
        <f>H234</f>
        <v>0</v>
      </c>
      <c r="I27" s="20">
        <f>I234</f>
        <v>0</v>
      </c>
      <c r="J27" s="20">
        <f>J234</f>
        <v>0</v>
      </c>
    </row>
    <row r="28" spans="1:10" s="10" customFormat="1" ht="15" customHeight="1" x14ac:dyDescent="0.2">
      <c r="A28" s="14"/>
      <c r="B28" s="14"/>
      <c r="C28" s="40" t="s">
        <v>15</v>
      </c>
      <c r="D28" s="13"/>
      <c r="E28" s="13"/>
      <c r="F28" s="20"/>
      <c r="G28" s="20"/>
      <c r="H28" s="20">
        <f>H248</f>
        <v>0</v>
      </c>
      <c r="I28" s="20">
        <f>I248</f>
        <v>0</v>
      </c>
      <c r="J28" s="20">
        <f>J248</f>
        <v>0</v>
      </c>
    </row>
    <row r="29" spans="1:10" s="10" customFormat="1" ht="15" customHeight="1" x14ac:dyDescent="0.2">
      <c r="A29" s="14"/>
      <c r="B29" s="14"/>
      <c r="C29" s="13" t="s">
        <v>16</v>
      </c>
      <c r="D29" s="13"/>
      <c r="E29" s="13"/>
      <c r="F29" s="20"/>
      <c r="G29" s="20"/>
      <c r="H29" s="20">
        <f>H258</f>
        <v>0</v>
      </c>
      <c r="I29" s="20">
        <f>I258</f>
        <v>0</v>
      </c>
      <c r="J29" s="20">
        <f>J258</f>
        <v>0</v>
      </c>
    </row>
    <row r="30" spans="1:10" s="10" customFormat="1" ht="15" customHeight="1" x14ac:dyDescent="0.2">
      <c r="A30" s="14"/>
      <c r="B30" s="14"/>
      <c r="C30" s="13" t="s">
        <v>17</v>
      </c>
      <c r="D30" s="13"/>
      <c r="E30" s="13"/>
      <c r="F30" s="20"/>
      <c r="G30" s="20"/>
      <c r="H30" s="20">
        <f>H310</f>
        <v>0</v>
      </c>
      <c r="I30" s="20">
        <f>I310</f>
        <v>0</v>
      </c>
      <c r="J30" s="20">
        <f>J310</f>
        <v>0</v>
      </c>
    </row>
    <row r="31" spans="1:10" s="10" customFormat="1" ht="2.4500000000000002" customHeight="1" x14ac:dyDescent="0.2">
      <c r="A31" s="14"/>
      <c r="B31" s="14"/>
      <c r="C31" s="15"/>
      <c r="D31" s="15"/>
      <c r="E31" s="15"/>
      <c r="F31" s="21"/>
      <c r="G31" s="21"/>
      <c r="H31" s="21"/>
      <c r="I31" s="21"/>
      <c r="J31" s="21"/>
    </row>
    <row r="32" spans="1:10" s="10" customFormat="1" x14ac:dyDescent="0.2">
      <c r="A32" s="14"/>
      <c r="B32" s="14"/>
      <c r="C32" s="17" t="s">
        <v>6</v>
      </c>
      <c r="D32" s="13"/>
      <c r="E32" s="13"/>
      <c r="F32" s="20"/>
      <c r="G32" s="20"/>
      <c r="H32" s="22">
        <f>SUM(H23:H31)</f>
        <v>0</v>
      </c>
      <c r="I32" s="22">
        <f>SUM(I23:I31)</f>
        <v>0</v>
      </c>
      <c r="J32" s="22">
        <f>SUM(J23:J31)</f>
        <v>0</v>
      </c>
    </row>
    <row r="33" spans="1:10" s="10" customFormat="1" x14ac:dyDescent="0.2">
      <c r="A33" s="14"/>
      <c r="B33" s="14"/>
      <c r="C33" s="13"/>
      <c r="D33" s="13"/>
      <c r="E33" s="13"/>
      <c r="F33" s="20"/>
      <c r="G33" s="20"/>
      <c r="H33" s="20"/>
      <c r="I33" s="20"/>
      <c r="J33" s="20"/>
    </row>
    <row r="34" spans="1:10" s="10" customFormat="1" x14ac:dyDescent="0.2">
      <c r="A34" s="31">
        <f>A1</f>
        <v>0</v>
      </c>
      <c r="B34" s="31"/>
      <c r="C34" s="13"/>
      <c r="D34" s="13"/>
      <c r="E34" s="13"/>
      <c r="F34" s="20"/>
      <c r="G34" s="20"/>
      <c r="H34" s="20"/>
      <c r="I34" s="20"/>
      <c r="J34" s="32">
        <f>J1</f>
        <v>0</v>
      </c>
    </row>
    <row r="35" spans="1:10" s="10" customFormat="1" x14ac:dyDescent="0.2">
      <c r="A35" s="31">
        <f>A2</f>
        <v>0</v>
      </c>
      <c r="B35" s="31"/>
      <c r="C35" s="13"/>
      <c r="D35" s="13"/>
      <c r="E35" s="13"/>
      <c r="F35" s="20"/>
      <c r="G35" s="20"/>
      <c r="H35" s="20"/>
      <c r="I35" s="20"/>
      <c r="J35" s="29"/>
    </row>
    <row r="36" spans="1:10" s="10" customFormat="1" x14ac:dyDescent="0.2">
      <c r="A36" s="31"/>
      <c r="B36" s="31"/>
      <c r="C36" s="13"/>
      <c r="D36" s="13"/>
      <c r="E36" s="13"/>
      <c r="F36" s="20"/>
      <c r="G36" s="20"/>
      <c r="H36" s="20"/>
      <c r="I36" s="20"/>
      <c r="J36" s="29"/>
    </row>
    <row r="37" spans="1:10" s="10" customFormat="1" x14ac:dyDescent="0.2">
      <c r="A37" s="31"/>
      <c r="B37" s="31"/>
      <c r="C37" s="13"/>
      <c r="D37" s="13"/>
      <c r="E37" s="13"/>
      <c r="F37" s="20"/>
      <c r="G37" s="20"/>
      <c r="H37" s="20"/>
      <c r="I37" s="20"/>
      <c r="J37" s="20"/>
    </row>
    <row r="38" spans="1:10" s="10" customFormat="1" x14ac:dyDescent="0.2">
      <c r="A38" s="31"/>
      <c r="B38" s="31"/>
      <c r="C38" s="13"/>
      <c r="D38" s="13"/>
      <c r="E38" s="13"/>
      <c r="F38" s="20"/>
      <c r="G38" s="20"/>
      <c r="H38" s="20"/>
      <c r="I38" s="20"/>
      <c r="J38" s="20"/>
    </row>
    <row r="39" spans="1:10" s="10" customFormat="1" x14ac:dyDescent="0.2">
      <c r="A39" s="14"/>
      <c r="B39" s="14"/>
      <c r="C39" s="13"/>
      <c r="D39" s="13"/>
      <c r="E39" s="13"/>
      <c r="F39" s="20"/>
      <c r="G39" s="20"/>
      <c r="H39" s="20"/>
      <c r="I39" s="20"/>
      <c r="J39" s="20"/>
    </row>
    <row r="40" spans="1:10" s="10" customFormat="1" x14ac:dyDescent="0.2">
      <c r="A40" s="14"/>
      <c r="B40" s="14"/>
      <c r="C40" s="13"/>
      <c r="D40" s="13"/>
      <c r="E40" s="13"/>
      <c r="F40" s="20"/>
      <c r="G40" s="20"/>
      <c r="H40" s="20"/>
      <c r="I40" s="20"/>
      <c r="J40" s="20"/>
    </row>
    <row r="41" spans="1:10" s="10" customFormat="1" ht="20.25" x14ac:dyDescent="0.3">
      <c r="A41" s="533" t="s">
        <v>3</v>
      </c>
      <c r="B41" s="533"/>
      <c r="C41" s="533"/>
      <c r="D41" s="533"/>
      <c r="E41" s="533"/>
      <c r="F41" s="533"/>
      <c r="G41" s="533"/>
      <c r="H41" s="533"/>
      <c r="I41" s="533"/>
      <c r="J41" s="533"/>
    </row>
    <row r="42" spans="1:10" s="10" customFormat="1" x14ac:dyDescent="0.2">
      <c r="A42" s="13"/>
      <c r="B42" s="13"/>
      <c r="C42" s="13"/>
      <c r="D42" s="13"/>
      <c r="E42" s="13"/>
    </row>
    <row r="43" spans="1:10" s="10" customFormat="1" ht="18" x14ac:dyDescent="0.25">
      <c r="A43" s="530">
        <f>A10</f>
        <v>0</v>
      </c>
      <c r="B43" s="530"/>
      <c r="C43" s="530"/>
      <c r="D43" s="530"/>
      <c r="E43" s="530"/>
      <c r="F43" s="530"/>
      <c r="G43" s="530"/>
      <c r="H43" s="530"/>
      <c r="I43" s="530"/>
      <c r="J43" s="530"/>
    </row>
    <row r="44" spans="1:10" s="10" customFormat="1" ht="18" x14ac:dyDescent="0.25">
      <c r="A44" s="530">
        <f>A11</f>
        <v>0</v>
      </c>
      <c r="B44" s="530"/>
      <c r="C44" s="530"/>
      <c r="D44" s="530"/>
      <c r="E44" s="530"/>
      <c r="F44" s="530"/>
      <c r="G44" s="530"/>
      <c r="H44" s="530"/>
      <c r="I44" s="530"/>
      <c r="J44" s="530"/>
    </row>
    <row r="45" spans="1:10" s="10" customFormat="1" x14ac:dyDescent="0.2">
      <c r="A45" s="14"/>
      <c r="B45" s="14"/>
      <c r="C45" s="13"/>
      <c r="D45" s="13"/>
      <c r="E45" s="13"/>
      <c r="F45" s="20"/>
      <c r="G45" s="20"/>
      <c r="H45" s="20"/>
      <c r="I45" s="20"/>
      <c r="J45" s="20"/>
    </row>
    <row r="46" spans="1:10" s="10" customFormat="1" ht="15.75" x14ac:dyDescent="0.25">
      <c r="A46" s="531">
        <f>A13</f>
        <v>0</v>
      </c>
      <c r="B46" s="531"/>
      <c r="C46" s="531"/>
      <c r="D46" s="531"/>
      <c r="E46" s="531"/>
      <c r="F46" s="531"/>
      <c r="G46" s="531"/>
      <c r="H46" s="531"/>
      <c r="I46" s="531"/>
      <c r="J46" s="531"/>
    </row>
    <row r="47" spans="1:10" s="10" customFormat="1" x14ac:dyDescent="0.2">
      <c r="A47" s="14"/>
      <c r="B47" s="14"/>
      <c r="C47" s="13"/>
      <c r="D47" s="13"/>
      <c r="E47" s="13"/>
      <c r="F47" s="20"/>
      <c r="G47" s="20"/>
      <c r="H47" s="20"/>
      <c r="I47" s="20"/>
      <c r="J47" s="20"/>
    </row>
    <row r="48" spans="1:10" s="10" customFormat="1" ht="15.75" x14ac:dyDescent="0.25">
      <c r="A48" s="532" t="str">
        <f>A15</f>
        <v>CSARNOK - ÉPÍTÉSZETI MUNKÁK</v>
      </c>
      <c r="B48" s="532"/>
      <c r="C48" s="532"/>
      <c r="D48" s="532"/>
      <c r="E48" s="532"/>
      <c r="F48" s="532"/>
      <c r="G48" s="532"/>
      <c r="H48" s="532"/>
      <c r="I48" s="532"/>
      <c r="J48" s="532"/>
    </row>
    <row r="49" spans="1:10" s="10" customFormat="1" x14ac:dyDescent="0.2">
      <c r="A49" s="14"/>
      <c r="B49" s="14"/>
      <c r="C49" s="13"/>
      <c r="D49" s="13"/>
      <c r="E49" s="13"/>
      <c r="F49" s="20"/>
      <c r="G49" s="20"/>
      <c r="H49" s="20"/>
      <c r="I49" s="20"/>
      <c r="J49" s="20"/>
    </row>
    <row r="50" spans="1:10" s="10" customFormat="1" x14ac:dyDescent="0.2">
      <c r="A50" s="14"/>
      <c r="B50" s="14"/>
      <c r="C50" s="13"/>
      <c r="D50" s="13"/>
      <c r="E50" s="13"/>
      <c r="F50" s="20"/>
      <c r="G50" s="20"/>
      <c r="H50" s="20"/>
      <c r="I50" s="20"/>
      <c r="J50" s="20"/>
    </row>
    <row r="51" spans="1:10" s="10" customFormat="1" x14ac:dyDescent="0.2">
      <c r="A51" s="14"/>
      <c r="B51" s="14"/>
      <c r="C51" s="13"/>
      <c r="D51" s="13"/>
      <c r="E51" s="13"/>
      <c r="F51" s="20"/>
      <c r="G51" s="20"/>
      <c r="H51" s="20"/>
      <c r="I51" s="20"/>
      <c r="J51" s="20"/>
    </row>
    <row r="52" spans="1:10" s="10" customFormat="1" x14ac:dyDescent="0.2">
      <c r="A52" s="14"/>
      <c r="B52" s="14"/>
      <c r="C52" s="13"/>
      <c r="D52" s="13"/>
      <c r="E52" s="13"/>
      <c r="F52" s="20"/>
      <c r="G52" s="20"/>
      <c r="H52" s="20"/>
      <c r="I52" s="20"/>
      <c r="J52" s="20"/>
    </row>
    <row r="53" spans="1:10" s="10" customFormat="1" x14ac:dyDescent="0.2">
      <c r="A53" s="14"/>
      <c r="B53" s="14"/>
      <c r="C53" s="13"/>
      <c r="D53" s="13"/>
      <c r="E53" s="13"/>
      <c r="F53" s="20"/>
      <c r="G53" s="20"/>
      <c r="H53" s="20"/>
      <c r="I53" s="20"/>
      <c r="J53" s="20"/>
    </row>
    <row r="54" spans="1:10" s="10" customFormat="1" x14ac:dyDescent="0.2">
      <c r="A54" s="14"/>
      <c r="B54" s="14"/>
      <c r="C54" s="13"/>
      <c r="D54" s="13"/>
      <c r="E54" s="13"/>
      <c r="F54" s="20"/>
      <c r="G54" s="20"/>
      <c r="H54" s="20"/>
      <c r="I54" s="20"/>
      <c r="J54" s="20"/>
    </row>
    <row r="55" spans="1:10" s="10" customFormat="1" x14ac:dyDescent="0.2">
      <c r="A55" s="14"/>
      <c r="B55" s="14"/>
      <c r="C55" s="13"/>
      <c r="D55" s="13"/>
      <c r="E55" s="13"/>
      <c r="F55" s="20"/>
      <c r="G55" s="20"/>
      <c r="H55" s="20"/>
      <c r="I55" s="20"/>
      <c r="J55" s="20"/>
    </row>
    <row r="56" spans="1:10" s="19" customFormat="1" ht="25.5" x14ac:dyDescent="0.2">
      <c r="A56" s="7" t="s">
        <v>25</v>
      </c>
      <c r="B56" s="44" t="s">
        <v>20</v>
      </c>
      <c r="C56" s="45" t="s">
        <v>21</v>
      </c>
      <c r="D56" s="8" t="s">
        <v>24</v>
      </c>
      <c r="E56" s="8" t="s">
        <v>30</v>
      </c>
      <c r="F56" s="9" t="s">
        <v>29</v>
      </c>
      <c r="G56" s="9" t="s">
        <v>27</v>
      </c>
      <c r="H56" s="9" t="s">
        <v>23</v>
      </c>
      <c r="I56" s="9" t="s">
        <v>26</v>
      </c>
      <c r="J56" s="9" t="s">
        <v>33</v>
      </c>
    </row>
    <row r="58" spans="1:10" x14ac:dyDescent="0.2">
      <c r="C58" s="25" t="str">
        <f>$C$24</f>
        <v>15. Zsaluzás és állványozás</v>
      </c>
    </row>
    <row r="59" spans="1:10" x14ac:dyDescent="0.2">
      <c r="C59" s="51"/>
    </row>
    <row r="60" spans="1:10" ht="51" x14ac:dyDescent="0.2">
      <c r="A60" s="6">
        <v>1</v>
      </c>
      <c r="B60" s="12" t="s">
        <v>440</v>
      </c>
      <c r="C60" s="12" t="s">
        <v>441</v>
      </c>
      <c r="D60" s="2">
        <v>1</v>
      </c>
      <c r="E60" s="2" t="s">
        <v>205</v>
      </c>
      <c r="F60" s="1">
        <v>0</v>
      </c>
      <c r="G60" s="1">
        <v>0</v>
      </c>
      <c r="H60" s="1">
        <f>ROUND(D60*F60,)</f>
        <v>0</v>
      </c>
      <c r="I60" s="1">
        <f>ROUND(D60*G60,)</f>
        <v>0</v>
      </c>
      <c r="J60" s="1">
        <f>H60+I60</f>
        <v>0</v>
      </c>
    </row>
    <row r="61" spans="1:10" s="10" customFormat="1" x14ac:dyDescent="0.2">
      <c r="A61" s="6"/>
      <c r="B61" s="46"/>
      <c r="C61" s="51"/>
      <c r="D61" s="2"/>
      <c r="E61" s="2"/>
      <c r="F61" s="1"/>
      <c r="G61" s="1"/>
      <c r="H61" s="1"/>
      <c r="I61" s="1"/>
      <c r="J61" s="1"/>
    </row>
    <row r="62" spans="1:10" s="10" customFormat="1" ht="38.25" x14ac:dyDescent="0.2">
      <c r="A62" s="6">
        <f>MAX($A$59:A61)+1</f>
        <v>2</v>
      </c>
      <c r="B62" s="12" t="s">
        <v>265</v>
      </c>
      <c r="C62" s="12" t="s">
        <v>266</v>
      </c>
      <c r="D62" s="2">
        <v>1</v>
      </c>
      <c r="E62" s="2" t="s">
        <v>205</v>
      </c>
      <c r="F62" s="1">
        <v>0</v>
      </c>
      <c r="G62" s="1">
        <v>0</v>
      </c>
      <c r="H62" s="1">
        <f>ROUND(D62*F62,)</f>
        <v>0</v>
      </c>
      <c r="I62" s="1">
        <f>ROUND(D62*G62,)</f>
        <v>0</v>
      </c>
      <c r="J62" s="1">
        <f>H62+I62</f>
        <v>0</v>
      </c>
    </row>
    <row r="63" spans="1:10" x14ac:dyDescent="0.2">
      <c r="A63" s="47"/>
      <c r="B63" s="48"/>
      <c r="C63" s="24"/>
      <c r="D63" s="23"/>
      <c r="E63" s="23"/>
      <c r="F63" s="11"/>
      <c r="G63" s="11"/>
      <c r="H63" s="11"/>
      <c r="I63" s="11"/>
      <c r="J63" s="11"/>
    </row>
    <row r="64" spans="1:10" x14ac:dyDescent="0.2">
      <c r="C64" s="12" t="str">
        <f>CONCATENATE(Munkanem_15," összesen:")</f>
        <v>15. Zsaluzás és állványozás összesen:</v>
      </c>
      <c r="H64" s="5">
        <f>SUM(H59:H63)</f>
        <v>0</v>
      </c>
      <c r="I64" s="5">
        <f>SUM(I59:I63)</f>
        <v>0</v>
      </c>
      <c r="J64" s="5">
        <f>SUM(J59:J63)</f>
        <v>0</v>
      </c>
    </row>
    <row r="66" spans="1:10" x14ac:dyDescent="0.2">
      <c r="C66" s="25" t="str">
        <f>$C$25</f>
        <v>34. Fém és könnyű épületszerkezetek</v>
      </c>
    </row>
    <row r="68" spans="1:10" ht="89.25" x14ac:dyDescent="0.2">
      <c r="A68" s="6">
        <v>1</v>
      </c>
      <c r="B68" s="27" t="s">
        <v>207</v>
      </c>
      <c r="C68" s="12" t="s">
        <v>425</v>
      </c>
      <c r="D68" s="2">
        <v>168.76</v>
      </c>
      <c r="E68" s="2" t="s">
        <v>1</v>
      </c>
      <c r="F68" s="1">
        <v>0</v>
      </c>
      <c r="G68" s="1">
        <v>0</v>
      </c>
      <c r="H68" s="1">
        <f>ROUND(D68*F68,)</f>
        <v>0</v>
      </c>
      <c r="I68" s="1">
        <f>ROUND(D68*G68,)</f>
        <v>0</v>
      </c>
      <c r="J68" s="1">
        <f>H68+I68</f>
        <v>0</v>
      </c>
    </row>
    <row r="69" spans="1:10" s="10" customFormat="1" x14ac:dyDescent="0.2">
      <c r="A69" s="6"/>
      <c r="B69" s="46"/>
      <c r="C69" s="51"/>
      <c r="D69" s="2"/>
      <c r="E69" s="4"/>
      <c r="F69" s="1"/>
      <c r="G69" s="1"/>
      <c r="H69" s="1"/>
      <c r="I69" s="1"/>
      <c r="J69" s="1"/>
    </row>
    <row r="70" spans="1:10" s="10" customFormat="1" ht="76.5" x14ac:dyDescent="0.2">
      <c r="A70" s="6">
        <f>MAX($A$67:A69)+1</f>
        <v>2</v>
      </c>
      <c r="B70" s="27" t="s">
        <v>444</v>
      </c>
      <c r="C70" s="12" t="s">
        <v>445</v>
      </c>
      <c r="D70" s="2">
        <v>178.99</v>
      </c>
      <c r="E70" s="2" t="s">
        <v>1</v>
      </c>
      <c r="F70" s="1">
        <v>0</v>
      </c>
      <c r="G70" s="1">
        <v>0</v>
      </c>
      <c r="H70" s="1">
        <f>ROUND(D70*F70,)</f>
        <v>0</v>
      </c>
      <c r="I70" s="1">
        <f>ROUND(D70*G70,)</f>
        <v>0</v>
      </c>
      <c r="J70" s="1">
        <f>H70+I70</f>
        <v>0</v>
      </c>
    </row>
    <row r="71" spans="1:10" s="10" customFormat="1" x14ac:dyDescent="0.2">
      <c r="A71" s="6"/>
      <c r="B71" s="46"/>
      <c r="C71" s="51"/>
      <c r="D71" s="2"/>
      <c r="E71" s="4"/>
      <c r="F71" s="1"/>
      <c r="G71" s="1"/>
      <c r="H71" s="1"/>
      <c r="I71" s="1"/>
      <c r="J71" s="1"/>
    </row>
    <row r="72" spans="1:10" s="10" customFormat="1" ht="63.75" x14ac:dyDescent="0.2">
      <c r="A72" s="6">
        <f>MAX($A$67:A71)+1</f>
        <v>3</v>
      </c>
      <c r="B72" s="27" t="s">
        <v>446</v>
      </c>
      <c r="C72" s="12" t="s">
        <v>447</v>
      </c>
      <c r="D72" s="2">
        <v>102.15</v>
      </c>
      <c r="E72" s="2" t="s">
        <v>62</v>
      </c>
      <c r="F72" s="1">
        <v>0</v>
      </c>
      <c r="G72" s="1">
        <v>0</v>
      </c>
      <c r="H72" s="1">
        <f>ROUND(D72*F72,)</f>
        <v>0</v>
      </c>
      <c r="I72" s="1">
        <f>ROUND(D72*G72,)</f>
        <v>0</v>
      </c>
      <c r="J72" s="1">
        <f>H72+I72</f>
        <v>0</v>
      </c>
    </row>
    <row r="73" spans="1:10" s="10" customFormat="1" x14ac:dyDescent="0.2">
      <c r="A73" s="6"/>
      <c r="B73" s="46"/>
      <c r="C73" s="51"/>
      <c r="D73" s="2"/>
      <c r="E73" s="4"/>
      <c r="F73" s="1"/>
      <c r="G73" s="1"/>
      <c r="H73" s="1"/>
      <c r="I73" s="1"/>
      <c r="J73" s="1"/>
    </row>
    <row r="74" spans="1:10" s="10" customFormat="1" ht="89.25" x14ac:dyDescent="0.2">
      <c r="A74" s="6">
        <f>MAX($A$67:A73)+1</f>
        <v>4</v>
      </c>
      <c r="B74" s="27" t="s">
        <v>397</v>
      </c>
      <c r="C74" s="27" t="s">
        <v>611</v>
      </c>
      <c r="D74" s="2">
        <v>11078.61</v>
      </c>
      <c r="E74" s="2" t="s">
        <v>1</v>
      </c>
      <c r="F74" s="1">
        <v>0</v>
      </c>
      <c r="G74" s="1">
        <v>0</v>
      </c>
      <c r="H74" s="1">
        <f>ROUND(D74*F74,)</f>
        <v>0</v>
      </c>
      <c r="I74" s="1">
        <f>ROUND(D74*G74,)</f>
        <v>0</v>
      </c>
      <c r="J74" s="1">
        <f>H74+I74</f>
        <v>0</v>
      </c>
    </row>
    <row r="75" spans="1:10" s="10" customFormat="1" x14ac:dyDescent="0.2">
      <c r="A75" s="6"/>
      <c r="B75" s="46"/>
      <c r="C75" s="51"/>
      <c r="D75" s="2"/>
      <c r="E75" s="4"/>
      <c r="F75" s="1"/>
      <c r="G75" s="1"/>
      <c r="H75" s="1"/>
      <c r="I75" s="1"/>
      <c r="J75" s="1"/>
    </row>
    <row r="76" spans="1:10" s="10" customFormat="1" ht="89.25" x14ac:dyDescent="0.2">
      <c r="A76" s="6">
        <f>MAX($A$67:A75)+1</f>
        <v>5</v>
      </c>
      <c r="B76" s="27" t="s">
        <v>397</v>
      </c>
      <c r="C76" s="27" t="s">
        <v>612</v>
      </c>
      <c r="D76" s="2">
        <v>286.06</v>
      </c>
      <c r="E76" s="2" t="s">
        <v>1</v>
      </c>
      <c r="F76" s="1">
        <v>0</v>
      </c>
      <c r="G76" s="1">
        <v>0</v>
      </c>
      <c r="H76" s="1">
        <f>ROUND(D76*F76,)</f>
        <v>0</v>
      </c>
      <c r="I76" s="1">
        <f>ROUND(D76*G76,)</f>
        <v>0</v>
      </c>
      <c r="J76" s="1">
        <f>H76+I76</f>
        <v>0</v>
      </c>
    </row>
    <row r="77" spans="1:10" s="10" customFormat="1" x14ac:dyDescent="0.2">
      <c r="A77" s="6"/>
      <c r="B77" s="46"/>
      <c r="C77" s="51"/>
      <c r="D77" s="2"/>
      <c r="E77" s="4"/>
      <c r="F77" s="1"/>
      <c r="G77" s="1"/>
      <c r="H77" s="1"/>
      <c r="I77" s="1"/>
      <c r="J77" s="1"/>
    </row>
    <row r="78" spans="1:10" s="10" customFormat="1" ht="89.25" x14ac:dyDescent="0.2">
      <c r="A78" s="6">
        <f>MAX($A$67:A77)+1</f>
        <v>6</v>
      </c>
      <c r="B78" s="27" t="s">
        <v>397</v>
      </c>
      <c r="C78" s="27" t="s">
        <v>613</v>
      </c>
      <c r="D78" s="2">
        <v>3576.9</v>
      </c>
      <c r="E78" s="2" t="s">
        <v>1</v>
      </c>
      <c r="F78" s="1">
        <v>0</v>
      </c>
      <c r="G78" s="1">
        <v>0</v>
      </c>
      <c r="H78" s="1">
        <f>ROUND(D78*F78,)</f>
        <v>0</v>
      </c>
      <c r="I78" s="1">
        <f>ROUND(D78*G78,)</f>
        <v>0</v>
      </c>
      <c r="J78" s="1">
        <f>H78+I78</f>
        <v>0</v>
      </c>
    </row>
    <row r="79" spans="1:10" s="10" customFormat="1" x14ac:dyDescent="0.2">
      <c r="A79" s="6"/>
      <c r="B79" s="46"/>
      <c r="C79" s="51"/>
      <c r="D79" s="2"/>
      <c r="E79" s="4"/>
      <c r="F79" s="1"/>
      <c r="G79" s="1"/>
      <c r="H79" s="1"/>
      <c r="I79" s="1"/>
      <c r="J79" s="1"/>
    </row>
    <row r="80" spans="1:10" s="10" customFormat="1" ht="89.25" x14ac:dyDescent="0.2">
      <c r="A80" s="6">
        <f>MAX($A$67:A79)+1</f>
        <v>7</v>
      </c>
      <c r="B80" s="27" t="s">
        <v>418</v>
      </c>
      <c r="C80" s="27" t="s">
        <v>614</v>
      </c>
      <c r="D80" s="2">
        <v>1625.63</v>
      </c>
      <c r="E80" s="2" t="s">
        <v>1</v>
      </c>
      <c r="F80" s="1">
        <v>0</v>
      </c>
      <c r="G80" s="1">
        <v>0</v>
      </c>
      <c r="H80" s="1">
        <f>ROUND(D80*F80,)</f>
        <v>0</v>
      </c>
      <c r="I80" s="1">
        <f>ROUND(D80*G80,)</f>
        <v>0</v>
      </c>
      <c r="J80" s="1">
        <f>H80+I80</f>
        <v>0</v>
      </c>
    </row>
    <row r="81" spans="1:10" s="10" customFormat="1" x14ac:dyDescent="0.2">
      <c r="A81" s="6"/>
      <c r="B81" s="27"/>
      <c r="C81" s="27"/>
      <c r="D81" s="2"/>
      <c r="E81" s="2"/>
      <c r="F81" s="1"/>
      <c r="G81" s="1"/>
      <c r="H81" s="1"/>
      <c r="I81" s="1"/>
      <c r="J81" s="1"/>
    </row>
    <row r="82" spans="1:10" s="10" customFormat="1" ht="89.25" x14ac:dyDescent="0.2">
      <c r="A82" s="6">
        <f>MAX($A$67:A81)+1</f>
        <v>8</v>
      </c>
      <c r="B82" s="27" t="s">
        <v>418</v>
      </c>
      <c r="C82" s="27" t="s">
        <v>630</v>
      </c>
      <c r="D82" s="2">
        <v>54.3</v>
      </c>
      <c r="E82" s="2" t="s">
        <v>1</v>
      </c>
      <c r="F82" s="1">
        <v>0</v>
      </c>
      <c r="G82" s="1">
        <v>0</v>
      </c>
      <c r="H82" s="1">
        <f>ROUND(D82*F82,)</f>
        <v>0</v>
      </c>
      <c r="I82" s="1">
        <f>ROUND(D82*G82,)</f>
        <v>0</v>
      </c>
      <c r="J82" s="1">
        <f>H82+I82</f>
        <v>0</v>
      </c>
    </row>
    <row r="83" spans="1:10" s="10" customFormat="1" x14ac:dyDescent="0.2">
      <c r="A83" s="6"/>
      <c r="B83" s="46"/>
      <c r="C83" s="64"/>
      <c r="D83" s="2"/>
      <c r="E83" s="4"/>
      <c r="F83" s="1"/>
      <c r="G83" s="1"/>
      <c r="H83" s="1"/>
      <c r="I83" s="1"/>
      <c r="J83" s="1"/>
    </row>
    <row r="84" spans="1:10" s="10" customFormat="1" ht="89.25" x14ac:dyDescent="0.2">
      <c r="A84" s="6">
        <f>MAX($A$67:A82)+1</f>
        <v>9</v>
      </c>
      <c r="B84" s="27" t="s">
        <v>418</v>
      </c>
      <c r="C84" s="27" t="s">
        <v>615</v>
      </c>
      <c r="D84" s="2">
        <v>27.62</v>
      </c>
      <c r="E84" s="2" t="s">
        <v>1</v>
      </c>
      <c r="F84" s="1">
        <v>0</v>
      </c>
      <c r="G84" s="1">
        <v>0</v>
      </c>
      <c r="H84" s="1">
        <f>ROUND(D84*F84,)</f>
        <v>0</v>
      </c>
      <c r="I84" s="1">
        <f>ROUND(D84*G84,)</f>
        <v>0</v>
      </c>
      <c r="J84" s="1">
        <f>H84+I84</f>
        <v>0</v>
      </c>
    </row>
    <row r="85" spans="1:10" s="10" customFormat="1" x14ac:dyDescent="0.2">
      <c r="A85" s="6"/>
      <c r="B85" s="46"/>
      <c r="C85" s="51"/>
      <c r="D85" s="2"/>
      <c r="E85" s="4"/>
      <c r="F85" s="1"/>
      <c r="G85" s="1"/>
      <c r="H85" s="1"/>
      <c r="I85" s="1"/>
      <c r="J85" s="1"/>
    </row>
    <row r="86" spans="1:10" s="10" customFormat="1" ht="76.5" x14ac:dyDescent="0.2">
      <c r="A86" s="6">
        <f>MAX($A$67:A85)+1</f>
        <v>10</v>
      </c>
      <c r="B86" s="27" t="s">
        <v>406</v>
      </c>
      <c r="C86" s="12" t="s">
        <v>407</v>
      </c>
      <c r="D86" s="2">
        <v>3712.65</v>
      </c>
      <c r="E86" s="2" t="s">
        <v>62</v>
      </c>
      <c r="F86" s="1">
        <v>0</v>
      </c>
      <c r="G86" s="1">
        <v>0</v>
      </c>
      <c r="H86" s="1">
        <f>ROUND(D86*F86,)</f>
        <v>0</v>
      </c>
      <c r="I86" s="1">
        <f>ROUND(D86*G86,)</f>
        <v>0</v>
      </c>
      <c r="J86" s="1">
        <f>H86+I86</f>
        <v>0</v>
      </c>
    </row>
    <row r="87" spans="1:10" s="10" customFormat="1" x14ac:dyDescent="0.2">
      <c r="A87" s="6"/>
      <c r="B87" s="46"/>
      <c r="C87" s="51"/>
      <c r="D87" s="2"/>
      <c r="E87" s="4"/>
      <c r="F87" s="1"/>
      <c r="G87" s="1"/>
      <c r="H87" s="1"/>
      <c r="I87" s="1"/>
      <c r="J87" s="1"/>
    </row>
    <row r="88" spans="1:10" s="10" customFormat="1" ht="38.25" x14ac:dyDescent="0.2">
      <c r="A88" s="6">
        <f>MAX($A$67:A87)+1</f>
        <v>11</v>
      </c>
      <c r="B88" s="27" t="s">
        <v>416</v>
      </c>
      <c r="C88" s="27" t="s">
        <v>417</v>
      </c>
      <c r="D88" s="2">
        <v>77.94</v>
      </c>
      <c r="E88" s="2" t="s">
        <v>62</v>
      </c>
      <c r="F88" s="1">
        <v>0</v>
      </c>
      <c r="G88" s="1">
        <v>0</v>
      </c>
      <c r="H88" s="1">
        <f>ROUND(D88*F88,)</f>
        <v>0</v>
      </c>
      <c r="I88" s="1">
        <f>ROUND(D88*G88,)</f>
        <v>0</v>
      </c>
      <c r="J88" s="1">
        <f>H88+I88</f>
        <v>0</v>
      </c>
    </row>
    <row r="89" spans="1:10" s="10" customFormat="1" x14ac:dyDescent="0.2">
      <c r="A89" s="6"/>
      <c r="B89" s="46"/>
      <c r="C89" s="51"/>
      <c r="D89" s="2"/>
      <c r="E89" s="4"/>
      <c r="F89" s="1"/>
      <c r="G89" s="1"/>
      <c r="H89" s="1"/>
      <c r="I89" s="1"/>
      <c r="J89" s="1"/>
    </row>
    <row r="90" spans="1:10" s="10" customFormat="1" ht="63.75" x14ac:dyDescent="0.2">
      <c r="A90" s="6">
        <f>MAX($A$67:A89)+1</f>
        <v>12</v>
      </c>
      <c r="B90" s="27" t="s">
        <v>406</v>
      </c>
      <c r="C90" s="12" t="s">
        <v>409</v>
      </c>
      <c r="D90" s="2">
        <v>68.900000000000006</v>
      </c>
      <c r="E90" s="2" t="s">
        <v>62</v>
      </c>
      <c r="F90" s="1">
        <v>0</v>
      </c>
      <c r="G90" s="1">
        <v>0</v>
      </c>
      <c r="H90" s="1">
        <f>ROUND(D90*F90,)</f>
        <v>0</v>
      </c>
      <c r="I90" s="1">
        <f>ROUND(D90*G90,)</f>
        <v>0</v>
      </c>
      <c r="J90" s="1">
        <f>H90+I90</f>
        <v>0</v>
      </c>
    </row>
    <row r="91" spans="1:10" s="10" customFormat="1" x14ac:dyDescent="0.2">
      <c r="A91" s="6"/>
      <c r="B91" s="46"/>
      <c r="C91" s="51"/>
      <c r="D91" s="2"/>
      <c r="E91" s="4"/>
      <c r="F91" s="1"/>
      <c r="G91" s="1"/>
      <c r="H91" s="1"/>
      <c r="I91" s="1"/>
      <c r="J91" s="1"/>
    </row>
    <row r="92" spans="1:10" s="10" customFormat="1" ht="51" x14ac:dyDescent="0.2">
      <c r="A92" s="6">
        <f>MAX($A$67:A91)+1</f>
        <v>13</v>
      </c>
      <c r="B92" s="27" t="s">
        <v>406</v>
      </c>
      <c r="C92" s="12" t="s">
        <v>410</v>
      </c>
      <c r="D92" s="2">
        <v>641.67999999999995</v>
      </c>
      <c r="E92" s="2" t="s">
        <v>62</v>
      </c>
      <c r="F92" s="1">
        <v>0</v>
      </c>
      <c r="G92" s="1">
        <v>0</v>
      </c>
      <c r="H92" s="1">
        <f>ROUND(D92*F92,)</f>
        <v>0</v>
      </c>
      <c r="I92" s="1">
        <f>ROUND(D92*G92,)</f>
        <v>0</v>
      </c>
      <c r="J92" s="1">
        <f>H92+I92</f>
        <v>0</v>
      </c>
    </row>
    <row r="93" spans="1:10" s="10" customFormat="1" x14ac:dyDescent="0.2">
      <c r="A93" s="6"/>
      <c r="B93" s="46"/>
      <c r="C93" s="51"/>
      <c r="D93" s="2"/>
      <c r="E93" s="4"/>
      <c r="F93" s="1"/>
      <c r="G93" s="1"/>
      <c r="H93" s="1"/>
      <c r="I93" s="1"/>
      <c r="J93" s="1"/>
    </row>
    <row r="94" spans="1:10" s="10" customFormat="1" ht="63.75" x14ac:dyDescent="0.2">
      <c r="A94" s="6">
        <f>MAX($A$67:A93)+1</f>
        <v>14</v>
      </c>
      <c r="B94" s="27" t="s">
        <v>406</v>
      </c>
      <c r="C94" s="12" t="s">
        <v>430</v>
      </c>
      <c r="D94" s="2">
        <v>42.5</v>
      </c>
      <c r="E94" s="2" t="s">
        <v>62</v>
      </c>
      <c r="F94" s="1">
        <v>0</v>
      </c>
      <c r="G94" s="1">
        <v>0</v>
      </c>
      <c r="H94" s="1">
        <f>ROUND(D94*F94,)</f>
        <v>0</v>
      </c>
      <c r="I94" s="1">
        <f>ROUND(D94*G94,)</f>
        <v>0</v>
      </c>
      <c r="J94" s="1">
        <f>H94+I94</f>
        <v>0</v>
      </c>
    </row>
    <row r="95" spans="1:10" s="10" customFormat="1" x14ac:dyDescent="0.2">
      <c r="A95" s="6"/>
      <c r="B95" s="46"/>
      <c r="C95" s="51"/>
      <c r="D95" s="2"/>
      <c r="E95" s="4"/>
      <c r="F95" s="1"/>
      <c r="G95" s="1"/>
      <c r="H95" s="1"/>
      <c r="I95" s="1"/>
      <c r="J95" s="1"/>
    </row>
    <row r="96" spans="1:10" s="10" customFormat="1" ht="63.75" x14ac:dyDescent="0.2">
      <c r="A96" s="6">
        <f>MAX($A$67:A95)+1</f>
        <v>15</v>
      </c>
      <c r="B96" s="27" t="s">
        <v>406</v>
      </c>
      <c r="C96" s="12" t="s">
        <v>411</v>
      </c>
      <c r="D96" s="2">
        <v>1351.78</v>
      </c>
      <c r="E96" s="2" t="s">
        <v>62</v>
      </c>
      <c r="F96" s="1">
        <v>0</v>
      </c>
      <c r="G96" s="1">
        <v>0</v>
      </c>
      <c r="H96" s="1">
        <f>ROUND(D96*F96,)</f>
        <v>0</v>
      </c>
      <c r="I96" s="1">
        <f>ROUND(D96*G96,)</f>
        <v>0</v>
      </c>
      <c r="J96" s="1">
        <f>H96+I96</f>
        <v>0</v>
      </c>
    </row>
    <row r="97" spans="1:10" s="10" customFormat="1" x14ac:dyDescent="0.2">
      <c r="A97" s="6"/>
      <c r="B97" s="46"/>
      <c r="C97" s="51"/>
      <c r="D97" s="2"/>
      <c r="E97" s="4"/>
      <c r="F97" s="1"/>
      <c r="G97" s="1"/>
      <c r="H97" s="1"/>
      <c r="I97" s="1"/>
      <c r="J97" s="1"/>
    </row>
    <row r="98" spans="1:10" s="10" customFormat="1" ht="63.75" x14ac:dyDescent="0.2">
      <c r="A98" s="6">
        <f>MAX($A$67:A97)+1</f>
        <v>16</v>
      </c>
      <c r="B98" s="27" t="s">
        <v>406</v>
      </c>
      <c r="C98" s="12" t="s">
        <v>411</v>
      </c>
      <c r="D98" s="2">
        <v>312.95</v>
      </c>
      <c r="E98" s="2" t="s">
        <v>62</v>
      </c>
      <c r="F98" s="1">
        <v>0</v>
      </c>
      <c r="G98" s="1">
        <v>0</v>
      </c>
      <c r="H98" s="1">
        <f>ROUND(D98*F98,)</f>
        <v>0</v>
      </c>
      <c r="I98" s="1">
        <f>ROUND(D98*G98,)</f>
        <v>0</v>
      </c>
      <c r="J98" s="1">
        <f>H98+I98</f>
        <v>0</v>
      </c>
    </row>
    <row r="99" spans="1:10" s="10" customFormat="1" x14ac:dyDescent="0.2">
      <c r="A99" s="6"/>
      <c r="B99" s="46"/>
      <c r="C99" s="64"/>
      <c r="D99" s="2"/>
      <c r="E99" s="4"/>
      <c r="F99" s="1"/>
      <c r="G99" s="1"/>
      <c r="H99" s="1"/>
      <c r="I99" s="1"/>
      <c r="J99" s="1"/>
    </row>
    <row r="100" spans="1:10" s="10" customFormat="1" ht="63.75" x14ac:dyDescent="0.2">
      <c r="A100" s="6">
        <f>MAX($A$67:A98)+1</f>
        <v>17</v>
      </c>
      <c r="B100" s="27" t="s">
        <v>406</v>
      </c>
      <c r="C100" s="12" t="s">
        <v>412</v>
      </c>
      <c r="D100" s="2">
        <v>513.83000000000004</v>
      </c>
      <c r="E100" s="2" t="s">
        <v>62</v>
      </c>
      <c r="F100" s="1">
        <v>0</v>
      </c>
      <c r="G100" s="1">
        <v>0</v>
      </c>
      <c r="H100" s="1">
        <f>ROUND(D100*F100,)</f>
        <v>0</v>
      </c>
      <c r="I100" s="1">
        <f>ROUND(D100*G100,)</f>
        <v>0</v>
      </c>
      <c r="J100" s="1">
        <f>H100+I100</f>
        <v>0</v>
      </c>
    </row>
    <row r="101" spans="1:10" s="10" customFormat="1" x14ac:dyDescent="0.2">
      <c r="A101" s="6"/>
      <c r="B101" s="46"/>
      <c r="C101" s="51"/>
      <c r="D101" s="2"/>
      <c r="E101" s="4"/>
      <c r="F101" s="1"/>
      <c r="G101" s="1"/>
      <c r="H101" s="1"/>
      <c r="I101" s="1"/>
      <c r="J101" s="1"/>
    </row>
    <row r="102" spans="1:10" s="10" customFormat="1" ht="63.75" x14ac:dyDescent="0.2">
      <c r="A102" s="6">
        <f>MAX($A$67:A101)+1</f>
        <v>18</v>
      </c>
      <c r="B102" s="27" t="s">
        <v>406</v>
      </c>
      <c r="C102" s="12" t="s">
        <v>414</v>
      </c>
      <c r="D102" s="2">
        <v>382.12</v>
      </c>
      <c r="E102" s="2" t="s">
        <v>62</v>
      </c>
      <c r="F102" s="1">
        <v>0</v>
      </c>
      <c r="G102" s="1">
        <v>0</v>
      </c>
      <c r="H102" s="1">
        <f>ROUND(D102*F102,)</f>
        <v>0</v>
      </c>
      <c r="I102" s="1">
        <f>ROUND(D102*G102,)</f>
        <v>0</v>
      </c>
      <c r="J102" s="1">
        <f>H102+I102</f>
        <v>0</v>
      </c>
    </row>
    <row r="103" spans="1:10" s="10" customFormat="1" x14ac:dyDescent="0.2">
      <c r="A103" s="6"/>
      <c r="B103" s="46"/>
      <c r="C103" s="51"/>
      <c r="D103" s="2"/>
      <c r="E103" s="4"/>
      <c r="F103" s="1"/>
      <c r="G103" s="1"/>
      <c r="H103" s="1"/>
      <c r="I103" s="1"/>
      <c r="J103" s="1"/>
    </row>
    <row r="104" spans="1:10" s="10" customFormat="1" ht="51" x14ac:dyDescent="0.2">
      <c r="A104" s="6">
        <f>MAX($A$67:A103)+1</f>
        <v>19</v>
      </c>
      <c r="B104" s="27" t="s">
        <v>406</v>
      </c>
      <c r="C104" s="12" t="s">
        <v>413</v>
      </c>
      <c r="D104" s="2">
        <v>141.4</v>
      </c>
      <c r="E104" s="2" t="s">
        <v>62</v>
      </c>
      <c r="F104" s="1">
        <v>0</v>
      </c>
      <c r="G104" s="1">
        <v>0</v>
      </c>
      <c r="H104" s="1">
        <f>ROUND(D104*F104,)</f>
        <v>0</v>
      </c>
      <c r="I104" s="1">
        <f>ROUND(D104*G104,)</f>
        <v>0</v>
      </c>
      <c r="J104" s="1">
        <f>H104+I104</f>
        <v>0</v>
      </c>
    </row>
    <row r="105" spans="1:10" s="10" customFormat="1" x14ac:dyDescent="0.2">
      <c r="A105" s="6"/>
      <c r="B105" s="46"/>
      <c r="C105" s="51"/>
      <c r="D105" s="2"/>
      <c r="E105" s="4"/>
      <c r="F105" s="1"/>
      <c r="G105" s="1"/>
      <c r="H105" s="1"/>
      <c r="I105" s="1"/>
      <c r="J105" s="1"/>
    </row>
    <row r="106" spans="1:10" s="10" customFormat="1" ht="63.75" x14ac:dyDescent="0.2">
      <c r="A106" s="6">
        <f>MAX($A$67:A105)+1</f>
        <v>20</v>
      </c>
      <c r="B106" s="27" t="s">
        <v>406</v>
      </c>
      <c r="C106" s="12" t="s">
        <v>415</v>
      </c>
      <c r="D106" s="2">
        <v>812.96</v>
      </c>
      <c r="E106" s="2" t="s">
        <v>62</v>
      </c>
      <c r="F106" s="1">
        <v>0</v>
      </c>
      <c r="G106" s="1">
        <v>0</v>
      </c>
      <c r="H106" s="1">
        <f>ROUND(D106*F106,)</f>
        <v>0</v>
      </c>
      <c r="I106" s="1">
        <f>ROUND(D106*G106,)</f>
        <v>0</v>
      </c>
      <c r="J106" s="1">
        <f>H106+I106</f>
        <v>0</v>
      </c>
    </row>
    <row r="107" spans="1:10" s="10" customFormat="1" x14ac:dyDescent="0.2">
      <c r="A107" s="6"/>
      <c r="B107" s="46"/>
      <c r="C107" s="51"/>
      <c r="D107" s="2"/>
      <c r="E107" s="2"/>
      <c r="F107" s="1"/>
      <c r="G107" s="1"/>
      <c r="H107" s="1"/>
      <c r="I107" s="1"/>
      <c r="J107" s="1"/>
    </row>
    <row r="108" spans="1:10" s="10" customFormat="1" ht="76.5" x14ac:dyDescent="0.2">
      <c r="A108" s="6">
        <f>MAX($A$67:A107)+1</f>
        <v>21</v>
      </c>
      <c r="B108" s="27" t="s">
        <v>213</v>
      </c>
      <c r="C108" s="27" t="s">
        <v>431</v>
      </c>
      <c r="D108" s="2">
        <v>16306.8</v>
      </c>
      <c r="E108" s="2" t="s">
        <v>1</v>
      </c>
      <c r="F108" s="1">
        <v>0</v>
      </c>
      <c r="G108" s="1">
        <v>0</v>
      </c>
      <c r="H108" s="1">
        <f>ROUND(D108*F108,)</f>
        <v>0</v>
      </c>
      <c r="I108" s="1">
        <f>ROUND(D108*G108,)</f>
        <v>0</v>
      </c>
      <c r="J108" s="1">
        <f>H108+I108</f>
        <v>0</v>
      </c>
    </row>
    <row r="109" spans="1:10" s="10" customFormat="1" x14ac:dyDescent="0.2">
      <c r="A109" s="6"/>
      <c r="B109" s="46"/>
      <c r="C109" s="51"/>
      <c r="D109" s="2"/>
      <c r="E109" s="4"/>
      <c r="F109" s="1"/>
      <c r="G109" s="1"/>
      <c r="H109" s="1"/>
      <c r="I109" s="1"/>
      <c r="J109" s="1"/>
    </row>
    <row r="110" spans="1:10" s="10" customFormat="1" ht="63.75" x14ac:dyDescent="0.2">
      <c r="A110" s="6">
        <f>MAX($A$67:A109)+1</f>
        <v>22</v>
      </c>
      <c r="B110" s="27" t="s">
        <v>213</v>
      </c>
      <c r="C110" s="12" t="s">
        <v>433</v>
      </c>
      <c r="D110" s="2">
        <v>131.75</v>
      </c>
      <c r="E110" s="2" t="s">
        <v>62</v>
      </c>
      <c r="F110" s="1">
        <v>0</v>
      </c>
      <c r="G110" s="1">
        <v>0</v>
      </c>
      <c r="H110" s="1">
        <f>ROUND(D110*F110,)</f>
        <v>0</v>
      </c>
      <c r="I110" s="1">
        <f>ROUND(D110*G110,)</f>
        <v>0</v>
      </c>
      <c r="J110" s="1">
        <f>H110+I110</f>
        <v>0</v>
      </c>
    </row>
    <row r="111" spans="1:10" s="10" customFormat="1" x14ac:dyDescent="0.2">
      <c r="A111" s="6"/>
      <c r="B111" s="46"/>
      <c r="C111" s="51"/>
      <c r="D111" s="2"/>
      <c r="E111" s="4"/>
      <c r="F111" s="1"/>
      <c r="G111" s="1"/>
      <c r="H111" s="1"/>
      <c r="I111" s="1"/>
      <c r="J111" s="1"/>
    </row>
    <row r="112" spans="1:10" s="10" customFormat="1" ht="63.75" x14ac:dyDescent="0.2">
      <c r="A112" s="6">
        <f>MAX($A$67:A111)+1</f>
        <v>23</v>
      </c>
      <c r="B112" s="27" t="s">
        <v>213</v>
      </c>
      <c r="C112" s="12" t="s">
        <v>434</v>
      </c>
      <c r="D112" s="2">
        <v>1101.51</v>
      </c>
      <c r="E112" s="2" t="s">
        <v>62</v>
      </c>
      <c r="F112" s="1">
        <v>0</v>
      </c>
      <c r="G112" s="1">
        <v>0</v>
      </c>
      <c r="H112" s="1">
        <f>ROUND(D112*F112,)</f>
        <v>0</v>
      </c>
      <c r="I112" s="1">
        <f>ROUND(D112*G112,)</f>
        <v>0</v>
      </c>
      <c r="J112" s="1">
        <f>H112+I112</f>
        <v>0</v>
      </c>
    </row>
    <row r="113" spans="1:10" s="10" customFormat="1" x14ac:dyDescent="0.2">
      <c r="A113" s="6"/>
      <c r="B113" s="46"/>
      <c r="C113" s="51"/>
      <c r="D113" s="2"/>
      <c r="E113" s="4"/>
      <c r="F113" s="1"/>
      <c r="G113" s="1"/>
      <c r="H113" s="1"/>
      <c r="I113" s="1"/>
      <c r="J113" s="1"/>
    </row>
    <row r="114" spans="1:10" s="10" customFormat="1" ht="63.75" x14ac:dyDescent="0.2">
      <c r="A114" s="6">
        <f>MAX($A$67:A113)+1</f>
        <v>24</v>
      </c>
      <c r="B114" s="27" t="s">
        <v>213</v>
      </c>
      <c r="C114" s="12" t="s">
        <v>435</v>
      </c>
      <c r="D114" s="2">
        <v>1237.6500000000001</v>
      </c>
      <c r="E114" s="2" t="s">
        <v>62</v>
      </c>
      <c r="F114" s="1">
        <v>0</v>
      </c>
      <c r="G114" s="1">
        <v>0</v>
      </c>
      <c r="H114" s="1">
        <f>ROUND(D114*F114,)</f>
        <v>0</v>
      </c>
      <c r="I114" s="1">
        <f>ROUND(D114*G114,)</f>
        <v>0</v>
      </c>
      <c r="J114" s="1">
        <f>H114+I114</f>
        <v>0</v>
      </c>
    </row>
    <row r="115" spans="1:10" s="10" customFormat="1" x14ac:dyDescent="0.2">
      <c r="A115" s="6"/>
      <c r="B115" s="46"/>
      <c r="C115" s="51"/>
      <c r="D115" s="2"/>
      <c r="E115" s="4"/>
      <c r="F115" s="1"/>
      <c r="G115" s="1"/>
      <c r="H115" s="1"/>
      <c r="I115" s="1"/>
      <c r="J115" s="1"/>
    </row>
    <row r="116" spans="1:10" s="10" customFormat="1" ht="51" x14ac:dyDescent="0.2">
      <c r="A116" s="6">
        <f>MAX($A$67:A115)+1</f>
        <v>25</v>
      </c>
      <c r="B116" s="27" t="s">
        <v>213</v>
      </c>
      <c r="C116" s="12" t="s">
        <v>436</v>
      </c>
      <c r="D116" s="2">
        <v>375</v>
      </c>
      <c r="E116" s="2" t="s">
        <v>62</v>
      </c>
      <c r="F116" s="1">
        <v>0</v>
      </c>
      <c r="G116" s="1">
        <v>0</v>
      </c>
      <c r="H116" s="1">
        <f>ROUND(D116*F116,)</f>
        <v>0</v>
      </c>
      <c r="I116" s="1">
        <f>ROUND(D116*G116,)</f>
        <v>0</v>
      </c>
      <c r="J116" s="1">
        <f>H116+I116</f>
        <v>0</v>
      </c>
    </row>
    <row r="117" spans="1:10" s="10" customFormat="1" x14ac:dyDescent="0.2">
      <c r="A117" s="6"/>
      <c r="B117" s="46"/>
      <c r="C117" s="51"/>
      <c r="D117" s="2"/>
      <c r="E117" s="2"/>
      <c r="F117" s="1"/>
      <c r="G117" s="1"/>
      <c r="H117" s="1"/>
      <c r="I117" s="1"/>
      <c r="J117" s="1"/>
    </row>
    <row r="118" spans="1:10" s="10" customFormat="1" ht="51" x14ac:dyDescent="0.2">
      <c r="A118" s="6">
        <f>MAX($A$67:A117)+1</f>
        <v>26</v>
      </c>
      <c r="B118" s="12" t="s">
        <v>408</v>
      </c>
      <c r="C118" s="12" t="s">
        <v>437</v>
      </c>
      <c r="D118" s="2">
        <v>1213.6199999999999</v>
      </c>
      <c r="E118" s="2" t="s">
        <v>62</v>
      </c>
      <c r="F118" s="1">
        <v>0</v>
      </c>
      <c r="G118" s="1">
        <v>0</v>
      </c>
      <c r="H118" s="1">
        <f>ROUND(D118*F118,)</f>
        <v>0</v>
      </c>
      <c r="I118" s="1">
        <f>ROUND(D118*G118,)</f>
        <v>0</v>
      </c>
      <c r="J118" s="1">
        <f>H118+I118</f>
        <v>0</v>
      </c>
    </row>
    <row r="119" spans="1:10" s="10" customFormat="1" x14ac:dyDescent="0.2">
      <c r="A119" s="6"/>
      <c r="B119" s="46"/>
      <c r="C119" s="51"/>
      <c r="D119" s="2"/>
      <c r="E119" s="2"/>
      <c r="F119" s="1"/>
      <c r="G119" s="1"/>
      <c r="H119" s="1"/>
      <c r="I119" s="1"/>
      <c r="J119" s="1"/>
    </row>
    <row r="120" spans="1:10" s="10" customFormat="1" ht="51" x14ac:dyDescent="0.2">
      <c r="A120" s="6">
        <f>MAX($A$67:A119)+1</f>
        <v>27</v>
      </c>
      <c r="B120" s="12" t="s">
        <v>408</v>
      </c>
      <c r="C120" s="12" t="s">
        <v>438</v>
      </c>
      <c r="D120" s="2">
        <v>176.17</v>
      </c>
      <c r="E120" s="2" t="s">
        <v>62</v>
      </c>
      <c r="F120" s="1">
        <v>0</v>
      </c>
      <c r="G120" s="1">
        <v>0</v>
      </c>
      <c r="H120" s="1">
        <f>ROUND(D120*F120,)</f>
        <v>0</v>
      </c>
      <c r="I120" s="1">
        <f>ROUND(D120*G120,)</f>
        <v>0</v>
      </c>
      <c r="J120" s="1">
        <f>H120+I120</f>
        <v>0</v>
      </c>
    </row>
    <row r="121" spans="1:10" s="10" customFormat="1" x14ac:dyDescent="0.2">
      <c r="A121" s="6"/>
      <c r="B121" s="46"/>
      <c r="C121" s="51"/>
      <c r="D121" s="2"/>
      <c r="E121" s="2"/>
      <c r="F121" s="1"/>
      <c r="G121" s="1"/>
      <c r="H121" s="1"/>
      <c r="I121" s="1"/>
      <c r="J121" s="1"/>
    </row>
    <row r="122" spans="1:10" s="10" customFormat="1" ht="63.75" x14ac:dyDescent="0.2">
      <c r="A122" s="6">
        <f>MAX($A$67:A121)+1</f>
        <v>28</v>
      </c>
      <c r="B122" s="12" t="s">
        <v>408</v>
      </c>
      <c r="C122" s="12" t="s">
        <v>439</v>
      </c>
      <c r="D122" s="2">
        <v>858.96</v>
      </c>
      <c r="E122" s="2" t="s">
        <v>62</v>
      </c>
      <c r="F122" s="1">
        <v>0</v>
      </c>
      <c r="G122" s="1">
        <v>0</v>
      </c>
      <c r="H122" s="1">
        <f>ROUND(D122*F122,)</f>
        <v>0</v>
      </c>
      <c r="I122" s="1">
        <f>ROUND(D122*G122,)</f>
        <v>0</v>
      </c>
      <c r="J122" s="1">
        <f>H122+I122</f>
        <v>0</v>
      </c>
    </row>
    <row r="123" spans="1:10" s="10" customFormat="1" x14ac:dyDescent="0.2">
      <c r="A123" s="6"/>
      <c r="B123" s="46"/>
      <c r="C123" s="51"/>
      <c r="D123" s="2"/>
      <c r="E123" s="2"/>
      <c r="F123" s="1"/>
      <c r="G123" s="1"/>
      <c r="H123" s="1"/>
      <c r="I123" s="1"/>
      <c r="J123" s="1"/>
    </row>
    <row r="124" spans="1:10" s="10" customFormat="1" ht="51" x14ac:dyDescent="0.2">
      <c r="A124" s="6">
        <f>MAX($A$67:A123)+1</f>
        <v>29</v>
      </c>
      <c r="B124" s="12" t="s">
        <v>408</v>
      </c>
      <c r="C124" s="12" t="s">
        <v>419</v>
      </c>
      <c r="D124" s="2">
        <v>1351.78</v>
      </c>
      <c r="E124" s="2" t="s">
        <v>62</v>
      </c>
      <c r="F124" s="1">
        <v>0</v>
      </c>
      <c r="G124" s="1">
        <v>0</v>
      </c>
      <c r="H124" s="1">
        <f>ROUND(D124*F124,)</f>
        <v>0</v>
      </c>
      <c r="I124" s="1">
        <f>ROUND(D124*G124,)</f>
        <v>0</v>
      </c>
      <c r="J124" s="1">
        <f>H124+I124</f>
        <v>0</v>
      </c>
    </row>
    <row r="125" spans="1:10" s="10" customFormat="1" x14ac:dyDescent="0.2">
      <c r="A125" s="6"/>
      <c r="B125" s="46"/>
      <c r="C125" s="51"/>
      <c r="D125" s="2"/>
      <c r="E125" s="2"/>
      <c r="F125" s="1"/>
      <c r="G125" s="1"/>
      <c r="H125" s="1"/>
      <c r="I125" s="1"/>
      <c r="J125" s="1"/>
    </row>
    <row r="126" spans="1:10" s="10" customFormat="1" ht="51" x14ac:dyDescent="0.2">
      <c r="A126" s="6">
        <f>MAX($A$67:A125)+1</f>
        <v>30</v>
      </c>
      <c r="B126" s="12" t="s">
        <v>408</v>
      </c>
      <c r="C126" s="12" t="s">
        <v>420</v>
      </c>
      <c r="D126" s="2">
        <v>224.5</v>
      </c>
      <c r="E126" s="2" t="s">
        <v>62</v>
      </c>
      <c r="F126" s="1">
        <v>0</v>
      </c>
      <c r="G126" s="1">
        <v>0</v>
      </c>
      <c r="H126" s="1">
        <f>ROUND(D126*F126,)</f>
        <v>0</v>
      </c>
      <c r="I126" s="1">
        <f>ROUND(D126*G126,)</f>
        <v>0</v>
      </c>
      <c r="J126" s="1">
        <f>H126+I126</f>
        <v>0</v>
      </c>
    </row>
    <row r="127" spans="1:10" s="10" customFormat="1" x14ac:dyDescent="0.2">
      <c r="A127" s="6"/>
      <c r="B127" s="46"/>
      <c r="C127" s="51"/>
      <c r="D127" s="2"/>
      <c r="E127" s="2"/>
      <c r="F127" s="1"/>
      <c r="G127" s="1"/>
      <c r="H127" s="1"/>
      <c r="I127" s="1"/>
      <c r="J127" s="1"/>
    </row>
    <row r="128" spans="1:10" s="10" customFormat="1" ht="51" x14ac:dyDescent="0.2">
      <c r="A128" s="6">
        <f>MAX($A$67:A127)+1</f>
        <v>31</v>
      </c>
      <c r="B128" s="12" t="s">
        <v>408</v>
      </c>
      <c r="C128" s="12" t="s">
        <v>421</v>
      </c>
      <c r="D128" s="2">
        <v>5932.9</v>
      </c>
      <c r="E128" s="2" t="s">
        <v>62</v>
      </c>
      <c r="F128" s="1">
        <v>0</v>
      </c>
      <c r="G128" s="1">
        <v>0</v>
      </c>
      <c r="H128" s="1">
        <f>ROUND(D128*F128,)</f>
        <v>0</v>
      </c>
      <c r="I128" s="1">
        <f>ROUND(D128*G128,)</f>
        <v>0</v>
      </c>
      <c r="J128" s="1">
        <f>H128+I128</f>
        <v>0</v>
      </c>
    </row>
    <row r="129" spans="1:10" s="10" customFormat="1" x14ac:dyDescent="0.2">
      <c r="A129" s="6"/>
      <c r="B129" s="46"/>
      <c r="C129" s="51"/>
      <c r="D129" s="2"/>
      <c r="E129" s="2"/>
      <c r="F129" s="1"/>
      <c r="G129" s="1"/>
      <c r="H129" s="1"/>
      <c r="I129" s="1"/>
      <c r="J129" s="1"/>
    </row>
    <row r="130" spans="1:10" s="10" customFormat="1" ht="38.25" x14ac:dyDescent="0.2">
      <c r="A130" s="6">
        <f>MAX($A$67:A129)+1</f>
        <v>32</v>
      </c>
      <c r="B130" s="12" t="s">
        <v>408</v>
      </c>
      <c r="C130" s="12" t="s">
        <v>422</v>
      </c>
      <c r="D130" s="2">
        <v>3598.4</v>
      </c>
      <c r="E130" s="2" t="s">
        <v>62</v>
      </c>
      <c r="F130" s="1">
        <v>0</v>
      </c>
      <c r="G130" s="1">
        <v>0</v>
      </c>
      <c r="H130" s="1">
        <f>ROUND(D130*F130,)</f>
        <v>0</v>
      </c>
      <c r="I130" s="1">
        <f>ROUND(D130*G130,)</f>
        <v>0</v>
      </c>
      <c r="J130" s="1">
        <f>H130+I130</f>
        <v>0</v>
      </c>
    </row>
    <row r="131" spans="1:10" s="10" customFormat="1" x14ac:dyDescent="0.2">
      <c r="A131" s="6"/>
      <c r="B131" s="46"/>
      <c r="C131" s="51"/>
      <c r="D131" s="2"/>
      <c r="E131" s="2"/>
      <c r="F131" s="1"/>
      <c r="G131" s="1"/>
      <c r="H131" s="1"/>
      <c r="I131" s="1"/>
      <c r="J131" s="1"/>
    </row>
    <row r="132" spans="1:10" s="10" customFormat="1" ht="76.5" x14ac:dyDescent="0.2">
      <c r="A132" s="6">
        <f>MAX($A$67:A131)+1</f>
        <v>33</v>
      </c>
      <c r="B132" s="27" t="s">
        <v>432</v>
      </c>
      <c r="C132" s="27" t="s">
        <v>637</v>
      </c>
      <c r="D132" s="2">
        <v>3185.25</v>
      </c>
      <c r="E132" s="2" t="s">
        <v>1</v>
      </c>
      <c r="F132" s="1">
        <v>0</v>
      </c>
      <c r="G132" s="1">
        <v>0</v>
      </c>
      <c r="H132" s="1">
        <f>ROUND(D132*F132,)</f>
        <v>0</v>
      </c>
      <c r="I132" s="1">
        <f>ROUND(D132*G132,)</f>
        <v>0</v>
      </c>
      <c r="J132" s="1">
        <f>H132+I132</f>
        <v>0</v>
      </c>
    </row>
    <row r="133" spans="1:10" s="10" customFormat="1" x14ac:dyDescent="0.2">
      <c r="A133" s="6"/>
      <c r="B133" s="46"/>
      <c r="C133" s="51"/>
      <c r="D133" s="2"/>
      <c r="E133" s="2"/>
      <c r="F133" s="1"/>
      <c r="G133" s="1"/>
      <c r="H133" s="1"/>
      <c r="I133" s="1"/>
      <c r="J133" s="1"/>
    </row>
    <row r="134" spans="1:10" s="10" customFormat="1" ht="76.5" x14ac:dyDescent="0.2">
      <c r="A134" s="6">
        <f>MAX($A$67:A133)+1</f>
        <v>34</v>
      </c>
      <c r="B134" s="27" t="s">
        <v>432</v>
      </c>
      <c r="C134" s="27" t="s">
        <v>638</v>
      </c>
      <c r="D134" s="2">
        <v>6915.5</v>
      </c>
      <c r="E134" s="2" t="s">
        <v>1</v>
      </c>
      <c r="F134" s="1">
        <v>0</v>
      </c>
      <c r="G134" s="1">
        <v>0</v>
      </c>
      <c r="H134" s="1">
        <f>ROUND(D134*F134,)</f>
        <v>0</v>
      </c>
      <c r="I134" s="1">
        <f>ROUND(D134*G134,)</f>
        <v>0</v>
      </c>
      <c r="J134" s="1">
        <f>H134+I134</f>
        <v>0</v>
      </c>
    </row>
    <row r="135" spans="1:10" s="10" customFormat="1" x14ac:dyDescent="0.2">
      <c r="A135" s="6"/>
      <c r="B135" s="46"/>
      <c r="C135" s="51"/>
      <c r="D135" s="2"/>
      <c r="E135" s="2"/>
      <c r="F135" s="1"/>
      <c r="G135" s="1"/>
      <c r="H135" s="1"/>
      <c r="I135" s="1"/>
      <c r="J135" s="1"/>
    </row>
    <row r="136" spans="1:10" s="10" customFormat="1" ht="89.25" x14ac:dyDescent="0.2">
      <c r="A136" s="6">
        <f>MAX($A$67:A135)+1</f>
        <v>35</v>
      </c>
      <c r="B136" s="27" t="s">
        <v>432</v>
      </c>
      <c r="C136" s="27" t="s">
        <v>639</v>
      </c>
      <c r="D136" s="2">
        <v>16809.93</v>
      </c>
      <c r="E136" s="2" t="s">
        <v>1</v>
      </c>
      <c r="F136" s="1">
        <v>0</v>
      </c>
      <c r="G136" s="1">
        <v>0</v>
      </c>
      <c r="H136" s="1">
        <f>ROUND(D136*F136,)</f>
        <v>0</v>
      </c>
      <c r="I136" s="1">
        <f>ROUND(D136*G136,)</f>
        <v>0</v>
      </c>
      <c r="J136" s="1">
        <f>H136+I136</f>
        <v>0</v>
      </c>
    </row>
    <row r="137" spans="1:10" s="10" customFormat="1" x14ac:dyDescent="0.2">
      <c r="A137" s="6"/>
      <c r="B137" s="46"/>
      <c r="C137" s="51"/>
      <c r="D137" s="2"/>
      <c r="E137" s="2"/>
      <c r="F137" s="1"/>
      <c r="G137" s="1"/>
      <c r="H137" s="1"/>
      <c r="I137" s="1"/>
      <c r="J137" s="1"/>
    </row>
    <row r="138" spans="1:10" s="10" customFormat="1" ht="89.25" x14ac:dyDescent="0.2">
      <c r="A138" s="6">
        <f>MAX($A$67:A137)+1</f>
        <v>36</v>
      </c>
      <c r="B138" s="27" t="s">
        <v>432</v>
      </c>
      <c r="C138" s="27" t="s">
        <v>640</v>
      </c>
      <c r="D138" s="2">
        <v>3134.07</v>
      </c>
      <c r="E138" s="2" t="s">
        <v>1</v>
      </c>
      <c r="F138" s="1">
        <v>0</v>
      </c>
      <c r="G138" s="1">
        <v>0</v>
      </c>
      <c r="H138" s="1">
        <f>ROUND(D138*F138,)</f>
        <v>0</v>
      </c>
      <c r="I138" s="1">
        <f>ROUND(D138*G138,)</f>
        <v>0</v>
      </c>
      <c r="J138" s="1">
        <f>H138+I138</f>
        <v>0</v>
      </c>
    </row>
    <row r="139" spans="1:10" x14ac:dyDescent="0.2">
      <c r="A139" s="47"/>
      <c r="B139" s="48"/>
      <c r="C139" s="24"/>
      <c r="D139" s="23"/>
      <c r="E139" s="23"/>
      <c r="F139" s="11"/>
      <c r="G139" s="11"/>
      <c r="H139" s="11"/>
      <c r="I139" s="11"/>
      <c r="J139" s="11"/>
    </row>
    <row r="140" spans="1:10" x14ac:dyDescent="0.2">
      <c r="C140" s="12" t="str">
        <f>CONCATENATE(Munkanem_34," összesen:")</f>
        <v>34. Fém és könnyű épületszerkezetek összesen:</v>
      </c>
      <c r="H140" s="5">
        <f>SUM(H67:H139)</f>
        <v>0</v>
      </c>
      <c r="I140" s="5">
        <f>SUM(I67:I139)</f>
        <v>0</v>
      </c>
      <c r="J140" s="5">
        <f>SUM(J67:J139)</f>
        <v>0</v>
      </c>
    </row>
    <row r="142" spans="1:10" x14ac:dyDescent="0.2">
      <c r="C142" s="25" t="str">
        <f>$C$26</f>
        <v>39. Szárazépítés</v>
      </c>
    </row>
    <row r="143" spans="1:10" x14ac:dyDescent="0.2">
      <c r="C143" s="25"/>
    </row>
    <row r="144" spans="1:10" ht="76.5" x14ac:dyDescent="0.2">
      <c r="A144" s="6">
        <v>1</v>
      </c>
      <c r="B144" s="27" t="s">
        <v>150</v>
      </c>
      <c r="C144" s="27" t="s">
        <v>474</v>
      </c>
      <c r="D144" s="2">
        <v>68.22</v>
      </c>
      <c r="E144" s="2" t="s">
        <v>1</v>
      </c>
      <c r="F144" s="1">
        <v>0</v>
      </c>
      <c r="G144" s="1">
        <v>0</v>
      </c>
      <c r="H144" s="1">
        <f>ROUND(D144*F144,)</f>
        <v>0</v>
      </c>
      <c r="I144" s="1">
        <f>ROUND(D144*G144,)</f>
        <v>0</v>
      </c>
      <c r="J144" s="1">
        <f>H144+I144</f>
        <v>0</v>
      </c>
    </row>
    <row r="145" spans="1:10" x14ac:dyDescent="0.2">
      <c r="C145" s="25"/>
    </row>
    <row r="146" spans="1:10" ht="63.75" x14ac:dyDescent="0.2">
      <c r="A146" s="6">
        <v>2</v>
      </c>
      <c r="B146" s="12" t="s">
        <v>134</v>
      </c>
      <c r="C146" s="12" t="s">
        <v>135</v>
      </c>
      <c r="D146" s="2">
        <v>4.2</v>
      </c>
      <c r="E146" s="2" t="s">
        <v>1</v>
      </c>
      <c r="F146" s="1">
        <v>0</v>
      </c>
      <c r="G146" s="1">
        <v>0</v>
      </c>
      <c r="H146" s="1">
        <f>ROUND(D146*F146,)</f>
        <v>0</v>
      </c>
      <c r="I146" s="1">
        <f>ROUND(D146*G146,)</f>
        <v>0</v>
      </c>
      <c r="J146" s="1">
        <f>H146+I146</f>
        <v>0</v>
      </c>
    </row>
    <row r="148" spans="1:10" ht="76.5" x14ac:dyDescent="0.2">
      <c r="A148" s="6">
        <v>3</v>
      </c>
      <c r="B148" s="12" t="s">
        <v>126</v>
      </c>
      <c r="C148" s="12" t="s">
        <v>263</v>
      </c>
      <c r="D148" s="4">
        <v>294.14</v>
      </c>
      <c r="E148" s="2" t="s">
        <v>1</v>
      </c>
      <c r="F148" s="1">
        <v>0</v>
      </c>
      <c r="G148" s="1">
        <v>0</v>
      </c>
      <c r="H148" s="1">
        <f>ROUND(D148*F148,)</f>
        <v>0</v>
      </c>
      <c r="I148" s="1">
        <f>ROUND(D148*G148,)</f>
        <v>0</v>
      </c>
      <c r="J148" s="1">
        <f>H148+I148</f>
        <v>0</v>
      </c>
    </row>
    <row r="150" spans="1:10" ht="76.5" x14ac:dyDescent="0.2">
      <c r="A150" s="6">
        <f>MAX($A$146:A149)+1</f>
        <v>4</v>
      </c>
      <c r="B150" s="12" t="s">
        <v>128</v>
      </c>
      <c r="C150" s="12" t="s">
        <v>129</v>
      </c>
      <c r="D150" s="2">
        <v>63.38</v>
      </c>
      <c r="E150" s="2" t="s">
        <v>1</v>
      </c>
      <c r="F150" s="1">
        <v>0</v>
      </c>
      <c r="G150" s="1">
        <v>0</v>
      </c>
      <c r="H150" s="1">
        <f>ROUND(D150*F150,)</f>
        <v>0</v>
      </c>
      <c r="I150" s="1">
        <f>ROUND(D150*G150,)</f>
        <v>0</v>
      </c>
      <c r="J150" s="1">
        <f>H150+I150</f>
        <v>0</v>
      </c>
    </row>
    <row r="151" spans="1:10" s="10" customFormat="1" x14ac:dyDescent="0.2">
      <c r="A151" s="6"/>
      <c r="B151" s="46"/>
      <c r="C151" s="51"/>
      <c r="D151" s="2"/>
      <c r="E151" s="2"/>
      <c r="F151" s="1"/>
      <c r="G151" s="1"/>
      <c r="H151" s="1"/>
      <c r="I151" s="1"/>
      <c r="J151" s="1"/>
    </row>
    <row r="152" spans="1:10" s="10" customFormat="1" ht="76.5" x14ac:dyDescent="0.2">
      <c r="A152" s="6">
        <f>MAX($A$146:A151)+1</f>
        <v>5</v>
      </c>
      <c r="B152" s="12" t="s">
        <v>259</v>
      </c>
      <c r="C152" s="12" t="s">
        <v>260</v>
      </c>
      <c r="D152" s="2">
        <v>3.96</v>
      </c>
      <c r="E152" s="2" t="s">
        <v>1</v>
      </c>
      <c r="F152" s="1">
        <v>0</v>
      </c>
      <c r="G152" s="1">
        <v>0</v>
      </c>
      <c r="H152" s="1">
        <f>ROUND(D152*F152,)</f>
        <v>0</v>
      </c>
      <c r="I152" s="1">
        <f>ROUND(D152*G152,)</f>
        <v>0</v>
      </c>
      <c r="J152" s="1">
        <f>H152+I152</f>
        <v>0</v>
      </c>
    </row>
    <row r="153" spans="1:10" s="10" customFormat="1" x14ac:dyDescent="0.2">
      <c r="A153" s="6"/>
      <c r="B153" s="46"/>
      <c r="C153" s="51"/>
      <c r="D153" s="2"/>
      <c r="E153" s="2"/>
      <c r="F153" s="1"/>
      <c r="G153" s="1"/>
      <c r="H153" s="1"/>
      <c r="I153" s="1"/>
      <c r="J153" s="1"/>
    </row>
    <row r="154" spans="1:10" s="10" customFormat="1" ht="76.5" x14ac:dyDescent="0.2">
      <c r="A154" s="6">
        <f>MAX($A$146:A153)+1</f>
        <v>6</v>
      </c>
      <c r="B154" s="12" t="s">
        <v>130</v>
      </c>
      <c r="C154" s="12" t="s">
        <v>131</v>
      </c>
      <c r="D154" s="2">
        <v>59.96</v>
      </c>
      <c r="E154" s="2" t="s">
        <v>1</v>
      </c>
      <c r="F154" s="1">
        <v>0</v>
      </c>
      <c r="G154" s="1">
        <v>0</v>
      </c>
      <c r="H154" s="1">
        <f>ROUND(D154*F154,)</f>
        <v>0</v>
      </c>
      <c r="I154" s="1">
        <f>ROUND(D154*G154,)</f>
        <v>0</v>
      </c>
      <c r="J154" s="1">
        <f>H154+I154</f>
        <v>0</v>
      </c>
    </row>
    <row r="155" spans="1:10" s="10" customFormat="1" x14ac:dyDescent="0.2">
      <c r="A155" s="6"/>
      <c r="B155" s="46"/>
      <c r="C155" s="51"/>
      <c r="D155" s="2"/>
      <c r="E155" s="2"/>
      <c r="F155" s="1"/>
      <c r="G155" s="1"/>
      <c r="H155" s="1"/>
      <c r="I155" s="1"/>
      <c r="J155" s="1"/>
    </row>
    <row r="156" spans="1:10" s="10" customFormat="1" ht="38.25" x14ac:dyDescent="0.2">
      <c r="A156" s="6">
        <f>MAX($A$146:A155)+1</f>
        <v>7</v>
      </c>
      <c r="B156" s="12" t="s">
        <v>136</v>
      </c>
      <c r="C156" s="12" t="s">
        <v>631</v>
      </c>
      <c r="D156" s="2">
        <v>154.66999999999999</v>
      </c>
      <c r="E156" s="2" t="s">
        <v>1</v>
      </c>
      <c r="F156" s="1">
        <v>0</v>
      </c>
      <c r="G156" s="1">
        <v>0</v>
      </c>
      <c r="H156" s="1">
        <f>ROUND(D156*F156,)</f>
        <v>0</v>
      </c>
      <c r="I156" s="1">
        <f>ROUND(D156*G156,)</f>
        <v>0</v>
      </c>
      <c r="J156" s="1">
        <f>H156+I156</f>
        <v>0</v>
      </c>
    </row>
    <row r="157" spans="1:10" s="10" customFormat="1" x14ac:dyDescent="0.2">
      <c r="A157" s="6"/>
      <c r="B157" s="46"/>
      <c r="C157" s="51"/>
      <c r="D157" s="2"/>
      <c r="E157" s="2"/>
      <c r="F157" s="1"/>
      <c r="G157" s="1"/>
      <c r="H157" s="1"/>
      <c r="I157" s="1"/>
      <c r="J157" s="1"/>
    </row>
    <row r="158" spans="1:10" s="10" customFormat="1" ht="25.5" x14ac:dyDescent="0.2">
      <c r="A158" s="6">
        <f>MAX($A$146:A157)+1</f>
        <v>8</v>
      </c>
      <c r="B158" s="12" t="s">
        <v>136</v>
      </c>
      <c r="C158" s="12" t="s">
        <v>356</v>
      </c>
      <c r="D158" s="2">
        <v>9</v>
      </c>
      <c r="E158" s="2" t="s">
        <v>4</v>
      </c>
      <c r="F158" s="1">
        <v>0</v>
      </c>
      <c r="G158" s="1">
        <v>0</v>
      </c>
      <c r="H158" s="1">
        <f>ROUND(D158*F158,)</f>
        <v>0</v>
      </c>
      <c r="I158" s="1">
        <f>ROUND(D158*G158,)</f>
        <v>0</v>
      </c>
      <c r="J158" s="1">
        <f>H158+I158</f>
        <v>0</v>
      </c>
    </row>
    <row r="159" spans="1:10" s="10" customFormat="1" x14ac:dyDescent="0.2">
      <c r="A159" s="6"/>
      <c r="B159" s="46"/>
      <c r="C159" s="51"/>
      <c r="D159" s="2"/>
      <c r="E159" s="2"/>
      <c r="F159" s="1"/>
      <c r="G159" s="1"/>
      <c r="H159" s="1"/>
      <c r="I159" s="1"/>
      <c r="J159" s="1"/>
    </row>
    <row r="160" spans="1:10" s="10" customFormat="1" ht="25.5" x14ac:dyDescent="0.2">
      <c r="A160" s="6">
        <f>MAX($A$146:A159)+1</f>
        <v>9</v>
      </c>
      <c r="B160" s="12" t="s">
        <v>136</v>
      </c>
      <c r="C160" s="12" t="s">
        <v>275</v>
      </c>
      <c r="D160" s="2">
        <v>9</v>
      </c>
      <c r="E160" s="2" t="s">
        <v>4</v>
      </c>
      <c r="F160" s="1">
        <v>0</v>
      </c>
      <c r="G160" s="1">
        <v>0</v>
      </c>
      <c r="H160" s="1">
        <f>ROUND(D160*F160,)</f>
        <v>0</v>
      </c>
      <c r="I160" s="1">
        <f>ROUND(D160*G160,)</f>
        <v>0</v>
      </c>
      <c r="J160" s="1">
        <f>H160+I160</f>
        <v>0</v>
      </c>
    </row>
    <row r="161" spans="1:10" s="10" customFormat="1" x14ac:dyDescent="0.2">
      <c r="A161" s="6"/>
      <c r="B161" s="46"/>
      <c r="C161" s="51"/>
      <c r="D161" s="2"/>
      <c r="E161" s="2"/>
      <c r="F161" s="1"/>
      <c r="G161" s="1"/>
      <c r="H161" s="1"/>
      <c r="I161" s="1"/>
      <c r="J161" s="1"/>
    </row>
    <row r="162" spans="1:10" s="10" customFormat="1" ht="38.25" x14ac:dyDescent="0.2">
      <c r="A162" s="6">
        <f>MAX($A$146:A161)+1</f>
        <v>10</v>
      </c>
      <c r="B162" s="12" t="s">
        <v>136</v>
      </c>
      <c r="C162" s="12" t="s">
        <v>362</v>
      </c>
      <c r="D162" s="2">
        <v>8</v>
      </c>
      <c r="E162" s="2" t="s">
        <v>4</v>
      </c>
      <c r="F162" s="1">
        <v>0</v>
      </c>
      <c r="G162" s="1">
        <v>0</v>
      </c>
      <c r="H162" s="1">
        <f>ROUND(D162*F162,)</f>
        <v>0</v>
      </c>
      <c r="I162" s="1">
        <f>ROUND(D162*G162,)</f>
        <v>0</v>
      </c>
      <c r="J162" s="1">
        <f>H162+I162</f>
        <v>0</v>
      </c>
    </row>
    <row r="163" spans="1:10" s="10" customFormat="1" x14ac:dyDescent="0.2">
      <c r="A163" s="6"/>
      <c r="B163" s="46"/>
      <c r="C163" s="51"/>
      <c r="D163" s="2"/>
      <c r="E163" s="2"/>
      <c r="F163" s="1"/>
      <c r="G163" s="1"/>
      <c r="H163" s="1"/>
      <c r="I163" s="1"/>
      <c r="J163" s="1"/>
    </row>
    <row r="164" spans="1:10" s="10" customFormat="1" ht="38.25" x14ac:dyDescent="0.2">
      <c r="A164" s="6">
        <f>MAX($A$146:A163)+1</f>
        <v>11</v>
      </c>
      <c r="B164" s="12" t="s">
        <v>136</v>
      </c>
      <c r="C164" s="12" t="s">
        <v>367</v>
      </c>
      <c r="D164" s="2">
        <v>1</v>
      </c>
      <c r="E164" s="2" t="s">
        <v>4</v>
      </c>
      <c r="F164" s="1">
        <v>0</v>
      </c>
      <c r="G164" s="1">
        <v>0</v>
      </c>
      <c r="H164" s="1">
        <f>ROUND(D164*F164,)</f>
        <v>0</v>
      </c>
      <c r="I164" s="1">
        <f>ROUND(D164*G164,)</f>
        <v>0</v>
      </c>
      <c r="J164" s="1">
        <f>H164+I164</f>
        <v>0</v>
      </c>
    </row>
    <row r="165" spans="1:10" s="10" customFormat="1" x14ac:dyDescent="0.2">
      <c r="A165" s="6"/>
      <c r="B165" s="46"/>
      <c r="C165" s="51"/>
      <c r="D165" s="2"/>
      <c r="E165" s="4"/>
      <c r="F165" s="1"/>
      <c r="G165" s="1"/>
      <c r="H165" s="1"/>
      <c r="I165" s="1"/>
      <c r="J165" s="1"/>
    </row>
    <row r="166" spans="1:10" s="10" customFormat="1" ht="51" x14ac:dyDescent="0.2">
      <c r="A166" s="6">
        <f>MAX($A$146:A165)+1</f>
        <v>12</v>
      </c>
      <c r="B166" s="12" t="s">
        <v>136</v>
      </c>
      <c r="C166" s="27" t="s">
        <v>357</v>
      </c>
      <c r="D166" s="2">
        <v>13</v>
      </c>
      <c r="E166" s="4" t="s">
        <v>138</v>
      </c>
      <c r="F166" s="1">
        <v>0</v>
      </c>
      <c r="G166" s="1">
        <v>0</v>
      </c>
      <c r="H166" s="1">
        <f>ROUND(D166*F166,)</f>
        <v>0</v>
      </c>
      <c r="I166" s="1">
        <f>ROUND(D166*G166,)</f>
        <v>0</v>
      </c>
      <c r="J166" s="1">
        <f>H166+I166</f>
        <v>0</v>
      </c>
    </row>
    <row r="167" spans="1:10" s="10" customFormat="1" x14ac:dyDescent="0.2">
      <c r="A167" s="6"/>
      <c r="B167" s="46"/>
      <c r="C167" s="51"/>
      <c r="D167" s="2"/>
      <c r="E167" s="4"/>
      <c r="F167" s="1"/>
      <c r="G167" s="1"/>
      <c r="H167" s="1"/>
      <c r="I167" s="1"/>
      <c r="J167" s="1"/>
    </row>
    <row r="168" spans="1:10" s="10" customFormat="1" ht="51" x14ac:dyDescent="0.2">
      <c r="A168" s="6">
        <f>MAX($A$146:A167)+1</f>
        <v>13</v>
      </c>
      <c r="B168" s="12" t="s">
        <v>136</v>
      </c>
      <c r="C168" s="27" t="s">
        <v>358</v>
      </c>
      <c r="D168" s="4">
        <v>2</v>
      </c>
      <c r="E168" s="4" t="s">
        <v>138</v>
      </c>
      <c r="F168" s="1">
        <v>0</v>
      </c>
      <c r="G168" s="1">
        <v>0</v>
      </c>
      <c r="H168" s="1">
        <f>ROUND(D168*F168,)</f>
        <v>0</v>
      </c>
      <c r="I168" s="1">
        <f>ROUND(D168*G168,)</f>
        <v>0</v>
      </c>
      <c r="J168" s="1">
        <f>H168+I168</f>
        <v>0</v>
      </c>
    </row>
    <row r="169" spans="1:10" s="10" customFormat="1" x14ac:dyDescent="0.2">
      <c r="A169" s="6"/>
      <c r="B169" s="46"/>
      <c r="C169" s="51"/>
      <c r="D169" s="2"/>
      <c r="E169" s="2"/>
      <c r="F169" s="1"/>
      <c r="G169" s="1"/>
      <c r="H169" s="1"/>
      <c r="I169" s="1"/>
      <c r="J169" s="1"/>
    </row>
    <row r="170" spans="1:10" s="10" customFormat="1" ht="25.5" x14ac:dyDescent="0.2">
      <c r="A170" s="6">
        <f>MAX($A$146:A169)+1</f>
        <v>14</v>
      </c>
      <c r="B170" s="12" t="s">
        <v>136</v>
      </c>
      <c r="C170" s="12" t="s">
        <v>360</v>
      </c>
      <c r="D170" s="2">
        <v>1</v>
      </c>
      <c r="E170" s="2" t="s">
        <v>4</v>
      </c>
      <c r="F170" s="1">
        <v>0</v>
      </c>
      <c r="G170" s="1">
        <v>0</v>
      </c>
      <c r="H170" s="1">
        <f>ROUND(D170*F170,)</f>
        <v>0</v>
      </c>
      <c r="I170" s="1">
        <f>ROUND(D170*G170,)</f>
        <v>0</v>
      </c>
      <c r="J170" s="1">
        <f>H170+I170</f>
        <v>0</v>
      </c>
    </row>
    <row r="171" spans="1:10" s="10" customFormat="1" x14ac:dyDescent="0.2">
      <c r="A171" s="6"/>
      <c r="B171" s="46"/>
      <c r="C171" s="51"/>
      <c r="D171" s="2"/>
      <c r="E171" s="2"/>
      <c r="F171" s="1"/>
      <c r="G171" s="1"/>
      <c r="H171" s="1"/>
      <c r="I171" s="1"/>
      <c r="J171" s="1"/>
    </row>
    <row r="172" spans="1:10" s="10" customFormat="1" ht="51" x14ac:dyDescent="0.2">
      <c r="A172" s="6">
        <f>MAX($A$146:A171)+1</f>
        <v>15</v>
      </c>
      <c r="B172" s="12" t="s">
        <v>125</v>
      </c>
      <c r="C172" s="12" t="s">
        <v>376</v>
      </c>
      <c r="D172" s="2">
        <v>99.02</v>
      </c>
      <c r="E172" s="2" t="s">
        <v>1</v>
      </c>
      <c r="F172" s="1">
        <v>0</v>
      </c>
      <c r="G172" s="1">
        <v>0</v>
      </c>
      <c r="H172" s="1">
        <f>ROUND(D172*F172,)</f>
        <v>0</v>
      </c>
      <c r="I172" s="1">
        <f>ROUND(D172*G172,)</f>
        <v>0</v>
      </c>
      <c r="J172" s="1">
        <f>H172+I172</f>
        <v>0</v>
      </c>
    </row>
    <row r="173" spans="1:10" s="10" customFormat="1" x14ac:dyDescent="0.2">
      <c r="A173" s="6"/>
      <c r="B173" s="46"/>
      <c r="C173" s="51"/>
      <c r="D173" s="2"/>
      <c r="E173" s="2"/>
      <c r="F173" s="1"/>
      <c r="G173" s="1"/>
      <c r="H173" s="1"/>
      <c r="I173" s="1"/>
      <c r="J173" s="1"/>
    </row>
    <row r="174" spans="1:10" s="10" customFormat="1" ht="63.75" x14ac:dyDescent="0.2">
      <c r="A174" s="6">
        <f>MAX($A$146:A173)+1</f>
        <v>16</v>
      </c>
      <c r="B174" s="12" t="s">
        <v>125</v>
      </c>
      <c r="C174" s="12" t="s">
        <v>377</v>
      </c>
      <c r="D174" s="2">
        <v>35.33</v>
      </c>
      <c r="E174" s="2" t="s">
        <v>1</v>
      </c>
      <c r="F174" s="1">
        <v>0</v>
      </c>
      <c r="G174" s="1">
        <v>0</v>
      </c>
      <c r="H174" s="1">
        <f>ROUND(D174*F174,)</f>
        <v>0</v>
      </c>
      <c r="I174" s="1">
        <f>ROUND(D174*G174,)</f>
        <v>0</v>
      </c>
      <c r="J174" s="1">
        <f>H174+I174</f>
        <v>0</v>
      </c>
    </row>
    <row r="175" spans="1:10" s="10" customFormat="1" x14ac:dyDescent="0.2">
      <c r="A175" s="6"/>
      <c r="B175" s="46"/>
      <c r="C175" s="51"/>
      <c r="D175" s="2"/>
      <c r="E175" s="2"/>
      <c r="F175" s="1"/>
      <c r="G175" s="1"/>
      <c r="H175" s="1"/>
      <c r="I175" s="1"/>
      <c r="J175" s="1"/>
    </row>
    <row r="176" spans="1:10" s="10" customFormat="1" ht="51" x14ac:dyDescent="0.2">
      <c r="A176" s="6">
        <f>MAX($A$146:A175)+1</f>
        <v>17</v>
      </c>
      <c r="B176" s="12" t="s">
        <v>146</v>
      </c>
      <c r="C176" s="12" t="s">
        <v>147</v>
      </c>
      <c r="D176" s="2">
        <v>79.849999999999994</v>
      </c>
      <c r="E176" s="2" t="s">
        <v>1</v>
      </c>
      <c r="F176" s="1">
        <v>0</v>
      </c>
      <c r="G176" s="1">
        <v>0</v>
      </c>
      <c r="H176" s="1">
        <f>ROUND(D176*F176,)</f>
        <v>0</v>
      </c>
      <c r="I176" s="1">
        <f>ROUND(D176*G176,)</f>
        <v>0</v>
      </c>
      <c r="J176" s="1">
        <f>H176+I176</f>
        <v>0</v>
      </c>
    </row>
    <row r="177" spans="1:10" s="10" customFormat="1" x14ac:dyDescent="0.2">
      <c r="A177" s="6"/>
      <c r="B177" s="46"/>
      <c r="C177" s="51"/>
      <c r="D177" s="2"/>
      <c r="E177" s="2"/>
      <c r="F177" s="1"/>
      <c r="G177" s="1"/>
      <c r="H177" s="1"/>
      <c r="I177" s="1"/>
      <c r="J177" s="1"/>
    </row>
    <row r="178" spans="1:10" s="10" customFormat="1" ht="51" x14ac:dyDescent="0.2">
      <c r="A178" s="6">
        <f>MAX($A$146:A177)+1</f>
        <v>18</v>
      </c>
      <c r="B178" s="12" t="s">
        <v>146</v>
      </c>
      <c r="C178" s="12" t="s">
        <v>148</v>
      </c>
      <c r="D178" s="2">
        <v>79.72</v>
      </c>
      <c r="E178" s="2" t="s">
        <v>1</v>
      </c>
      <c r="F178" s="1">
        <v>0</v>
      </c>
      <c r="G178" s="1">
        <v>0</v>
      </c>
      <c r="H178" s="1">
        <f>ROUND(D178*F178,)</f>
        <v>0</v>
      </c>
      <c r="I178" s="1">
        <f>ROUND(D178*G178,)</f>
        <v>0</v>
      </c>
      <c r="J178" s="1">
        <f>H178+I178</f>
        <v>0</v>
      </c>
    </row>
    <row r="179" spans="1:10" x14ac:dyDescent="0.2">
      <c r="C179" s="51"/>
    </row>
    <row r="180" spans="1:10" ht="63.75" x14ac:dyDescent="0.2">
      <c r="A180" s="6">
        <f>MAX($A$146:A179)+1</f>
        <v>19</v>
      </c>
      <c r="B180" s="27" t="s">
        <v>71</v>
      </c>
      <c r="C180" s="27" t="s">
        <v>634</v>
      </c>
      <c r="D180" s="2">
        <v>9.01</v>
      </c>
      <c r="E180" s="2" t="s">
        <v>1</v>
      </c>
      <c r="F180" s="1">
        <v>0</v>
      </c>
      <c r="G180" s="1">
        <v>0</v>
      </c>
      <c r="H180" s="1">
        <f>ROUND(D180*F180,)</f>
        <v>0</v>
      </c>
      <c r="I180" s="1">
        <f>ROUND(D180*G180,)</f>
        <v>0</v>
      </c>
      <c r="J180" s="1">
        <f>H180+I180</f>
        <v>0</v>
      </c>
    </row>
    <row r="181" spans="1:10" s="10" customFormat="1" x14ac:dyDescent="0.2">
      <c r="A181" s="6"/>
      <c r="B181" s="46"/>
      <c r="C181" s="51"/>
      <c r="D181" s="2"/>
      <c r="E181" s="2"/>
      <c r="F181" s="1"/>
      <c r="G181" s="1"/>
      <c r="H181" s="1"/>
      <c r="I181" s="1"/>
      <c r="J181" s="1"/>
    </row>
    <row r="182" spans="1:10" s="10" customFormat="1" ht="63.75" x14ac:dyDescent="0.2">
      <c r="A182" s="6">
        <f>MAX($A$146:A181)+1</f>
        <v>20</v>
      </c>
      <c r="B182" s="27" t="s">
        <v>71</v>
      </c>
      <c r="C182" s="27" t="s">
        <v>359</v>
      </c>
      <c r="D182" s="2">
        <v>43.95</v>
      </c>
      <c r="E182" s="2" t="s">
        <v>1</v>
      </c>
      <c r="F182" s="1">
        <v>0</v>
      </c>
      <c r="G182" s="1">
        <v>0</v>
      </c>
      <c r="H182" s="1">
        <f>ROUND(D182*F182,)</f>
        <v>0</v>
      </c>
      <c r="I182" s="1">
        <f>ROUND(D182*G182,)</f>
        <v>0</v>
      </c>
      <c r="J182" s="1">
        <f>H182+I182</f>
        <v>0</v>
      </c>
    </row>
    <row r="183" spans="1:10" x14ac:dyDescent="0.2">
      <c r="A183" s="47"/>
      <c r="B183" s="48"/>
      <c r="C183" s="24"/>
      <c r="D183" s="23"/>
      <c r="E183" s="23"/>
      <c r="F183" s="11"/>
      <c r="G183" s="11"/>
      <c r="H183" s="11"/>
      <c r="I183" s="11"/>
      <c r="J183" s="11"/>
    </row>
    <row r="184" spans="1:10" x14ac:dyDescent="0.2">
      <c r="C184" s="12" t="str">
        <f>CONCATENATE(Munkanem_39," összesen:")</f>
        <v>39. Szárazépítés összesen:</v>
      </c>
      <c r="H184" s="5">
        <f>SUM(H144:H183)</f>
        <v>0</v>
      </c>
      <c r="I184" s="5">
        <f>SUM(I144:I183)</f>
        <v>0</v>
      </c>
      <c r="J184" s="5">
        <f>SUM(J144:J183)</f>
        <v>0</v>
      </c>
    </row>
    <row r="186" spans="1:10" x14ac:dyDescent="0.2">
      <c r="C186" s="25" t="str">
        <f>$C$27</f>
        <v>42. Burkolás</v>
      </c>
    </row>
    <row r="188" spans="1:10" ht="76.5" x14ac:dyDescent="0.2">
      <c r="A188" s="6">
        <v>1</v>
      </c>
      <c r="B188" s="12" t="s">
        <v>67</v>
      </c>
      <c r="C188" s="12" t="s">
        <v>68</v>
      </c>
      <c r="D188" s="2">
        <v>120.71</v>
      </c>
      <c r="E188" s="2" t="s">
        <v>1</v>
      </c>
      <c r="F188" s="1">
        <v>0</v>
      </c>
      <c r="G188" s="1">
        <v>0</v>
      </c>
      <c r="H188" s="1">
        <f>ROUND(D188*F188,)</f>
        <v>0</v>
      </c>
      <c r="I188" s="1">
        <f>ROUND(D188*G188,)</f>
        <v>0</v>
      </c>
      <c r="J188" s="1">
        <f>H188+I188</f>
        <v>0</v>
      </c>
    </row>
    <row r="190" spans="1:10" ht="102" x14ac:dyDescent="0.2">
      <c r="A190" s="6">
        <f>MAX($A$187:A189)+1</f>
        <v>2</v>
      </c>
      <c r="B190" s="12" t="s">
        <v>76</v>
      </c>
      <c r="C190" s="12" t="s">
        <v>77</v>
      </c>
      <c r="D190" s="2">
        <v>78.930000000000007</v>
      </c>
      <c r="E190" s="2" t="s">
        <v>1</v>
      </c>
      <c r="F190" s="1">
        <v>0</v>
      </c>
      <c r="G190" s="1">
        <v>0</v>
      </c>
      <c r="H190" s="1">
        <f>ROUND(D190*F190,)</f>
        <v>0</v>
      </c>
      <c r="I190" s="1">
        <f>ROUND(D190*G190,)</f>
        <v>0</v>
      </c>
      <c r="J190" s="1">
        <f>H190+I190</f>
        <v>0</v>
      </c>
    </row>
    <row r="191" spans="1:10" s="10" customFormat="1" x14ac:dyDescent="0.2">
      <c r="A191" s="6"/>
      <c r="B191" s="46"/>
      <c r="C191" s="12"/>
      <c r="D191" s="2"/>
      <c r="E191" s="2"/>
      <c r="F191" s="1"/>
      <c r="G191" s="1"/>
      <c r="H191" s="1"/>
      <c r="I191" s="1"/>
      <c r="J191" s="1"/>
    </row>
    <row r="192" spans="1:10" s="10" customFormat="1" ht="89.25" x14ac:dyDescent="0.2">
      <c r="A192" s="6">
        <f>MAX($A$187:A191)+1</f>
        <v>3</v>
      </c>
      <c r="B192" s="12" t="s">
        <v>78</v>
      </c>
      <c r="C192" s="12" t="s">
        <v>79</v>
      </c>
      <c r="D192" s="2">
        <v>228.68</v>
      </c>
      <c r="E192" s="2" t="s">
        <v>1</v>
      </c>
      <c r="F192" s="1">
        <v>0</v>
      </c>
      <c r="G192" s="1">
        <v>0</v>
      </c>
      <c r="H192" s="1">
        <f>ROUND(D192*F192,)</f>
        <v>0</v>
      </c>
      <c r="I192" s="1">
        <f>ROUND(D192*G192,)</f>
        <v>0</v>
      </c>
      <c r="J192" s="1">
        <f>H192+I192</f>
        <v>0</v>
      </c>
    </row>
    <row r="193" spans="1:10" s="10" customFormat="1" x14ac:dyDescent="0.2">
      <c r="A193" s="6"/>
      <c r="B193" s="46"/>
      <c r="C193" s="12"/>
      <c r="D193" s="2"/>
      <c r="E193" s="2"/>
      <c r="F193" s="1"/>
      <c r="G193" s="1"/>
      <c r="H193" s="1"/>
      <c r="I193" s="1"/>
      <c r="J193" s="1"/>
    </row>
    <row r="194" spans="1:10" s="10" customFormat="1" ht="76.5" x14ac:dyDescent="0.2">
      <c r="A194" s="6">
        <f>MAX($A$187:A193)+1</f>
        <v>4</v>
      </c>
      <c r="B194" s="12" t="s">
        <v>80</v>
      </c>
      <c r="C194" s="12" t="s">
        <v>81</v>
      </c>
      <c r="D194" s="2">
        <v>116.39</v>
      </c>
      <c r="E194" s="2" t="s">
        <v>62</v>
      </c>
      <c r="F194" s="1">
        <v>0</v>
      </c>
      <c r="G194" s="1">
        <v>0</v>
      </c>
      <c r="H194" s="1">
        <f>ROUND(D194*F194,)</f>
        <v>0</v>
      </c>
      <c r="I194" s="1">
        <f>ROUND(D194*G194,)</f>
        <v>0</v>
      </c>
      <c r="J194" s="1">
        <f>H194+I194</f>
        <v>0</v>
      </c>
    </row>
    <row r="195" spans="1:10" s="10" customFormat="1" x14ac:dyDescent="0.2">
      <c r="A195" s="6"/>
      <c r="B195" s="46"/>
      <c r="C195" s="12"/>
      <c r="D195" s="2"/>
      <c r="E195" s="2"/>
      <c r="F195" s="1"/>
      <c r="G195" s="1"/>
      <c r="H195" s="1"/>
      <c r="I195" s="1"/>
      <c r="J195" s="1"/>
    </row>
    <row r="196" spans="1:10" s="10" customFormat="1" ht="63.75" x14ac:dyDescent="0.2">
      <c r="A196" s="6">
        <f>MAX($A$187:A195)+1</f>
        <v>5</v>
      </c>
      <c r="B196" s="12" t="s">
        <v>398</v>
      </c>
      <c r="C196" s="12" t="s">
        <v>399</v>
      </c>
      <c r="D196" s="2">
        <v>26.29</v>
      </c>
      <c r="E196" s="2" t="s">
        <v>1</v>
      </c>
      <c r="F196" s="1">
        <v>0</v>
      </c>
      <c r="G196" s="1">
        <v>0</v>
      </c>
      <c r="H196" s="1">
        <f>ROUND(D196*F196,)</f>
        <v>0</v>
      </c>
      <c r="I196" s="1">
        <f>ROUND(D196*G196,)</f>
        <v>0</v>
      </c>
      <c r="J196" s="1">
        <f>H196+I196</f>
        <v>0</v>
      </c>
    </row>
    <row r="197" spans="1:10" s="10" customFormat="1" x14ac:dyDescent="0.2">
      <c r="A197" s="6"/>
      <c r="B197" s="46"/>
      <c r="C197" s="12"/>
      <c r="D197" s="2"/>
      <c r="E197" s="2"/>
      <c r="F197" s="1"/>
      <c r="G197" s="1"/>
      <c r="H197" s="1"/>
      <c r="I197" s="1"/>
      <c r="J197" s="1"/>
    </row>
    <row r="198" spans="1:10" s="10" customFormat="1" ht="89.25" x14ac:dyDescent="0.2">
      <c r="A198" s="6">
        <f>MAX($A$187:A197)+1</f>
        <v>6</v>
      </c>
      <c r="B198" s="12" t="s">
        <v>400</v>
      </c>
      <c r="C198" s="12" t="s">
        <v>405</v>
      </c>
      <c r="D198" s="2">
        <v>93.9</v>
      </c>
      <c r="E198" s="2" t="s">
        <v>62</v>
      </c>
      <c r="F198" s="1">
        <v>0</v>
      </c>
      <c r="G198" s="1">
        <v>0</v>
      </c>
      <c r="H198" s="1">
        <f>ROUND(D198*F198,)</f>
        <v>0</v>
      </c>
      <c r="I198" s="1">
        <f>ROUND(D198*G198,)</f>
        <v>0</v>
      </c>
      <c r="J198" s="1">
        <f>H198+I198</f>
        <v>0</v>
      </c>
    </row>
    <row r="199" spans="1:10" s="10" customFormat="1" x14ac:dyDescent="0.2">
      <c r="A199" s="6"/>
      <c r="B199" s="46"/>
      <c r="C199" s="12"/>
      <c r="D199" s="2"/>
      <c r="E199" s="2"/>
      <c r="F199" s="1"/>
      <c r="G199" s="1"/>
      <c r="H199" s="1"/>
      <c r="I199" s="1"/>
      <c r="J199" s="1"/>
    </row>
    <row r="200" spans="1:10" s="10" customFormat="1" ht="63.75" x14ac:dyDescent="0.2">
      <c r="A200" s="6">
        <f>MAX($A$187:A199)+1</f>
        <v>7</v>
      </c>
      <c r="B200" s="12" t="s">
        <v>401</v>
      </c>
      <c r="C200" s="12" t="s">
        <v>402</v>
      </c>
      <c r="D200" s="2">
        <v>93.9</v>
      </c>
      <c r="E200" s="2" t="s">
        <v>62</v>
      </c>
      <c r="F200" s="1">
        <v>0</v>
      </c>
      <c r="G200" s="1">
        <v>0</v>
      </c>
      <c r="H200" s="1">
        <f>ROUND(D200*F200,)</f>
        <v>0</v>
      </c>
      <c r="I200" s="1">
        <f>ROUND(D200*G200,)</f>
        <v>0</v>
      </c>
      <c r="J200" s="1">
        <f>H200+I200</f>
        <v>0</v>
      </c>
    </row>
    <row r="201" spans="1:10" s="10" customFormat="1" x14ac:dyDescent="0.2">
      <c r="A201" s="6"/>
      <c r="B201" s="46"/>
      <c r="C201" s="12"/>
      <c r="D201" s="2"/>
      <c r="E201" s="2"/>
      <c r="F201" s="1"/>
      <c r="G201" s="1"/>
      <c r="H201" s="1"/>
      <c r="I201" s="1"/>
      <c r="J201" s="1"/>
    </row>
    <row r="202" spans="1:10" s="10" customFormat="1" ht="63.75" x14ac:dyDescent="0.2">
      <c r="A202" s="6">
        <f>MAX($A$187:A201)+1</f>
        <v>8</v>
      </c>
      <c r="B202" s="12" t="s">
        <v>403</v>
      </c>
      <c r="C202" s="12" t="s">
        <v>404</v>
      </c>
      <c r="D202" s="2">
        <v>32.22</v>
      </c>
      <c r="E202" s="2" t="s">
        <v>62</v>
      </c>
      <c r="F202" s="1">
        <v>0</v>
      </c>
      <c r="G202" s="1">
        <v>0</v>
      </c>
      <c r="H202" s="1">
        <f>ROUND(D202*F202,)</f>
        <v>0</v>
      </c>
      <c r="I202" s="1">
        <f>ROUND(D202*G202,)</f>
        <v>0</v>
      </c>
      <c r="J202" s="1">
        <f>H202+I202</f>
        <v>0</v>
      </c>
    </row>
    <row r="203" spans="1:10" s="10" customFormat="1" x14ac:dyDescent="0.2">
      <c r="A203" s="6"/>
      <c r="B203" s="46"/>
      <c r="C203" s="12"/>
      <c r="D203" s="2"/>
      <c r="E203" s="2"/>
      <c r="F203" s="1"/>
      <c r="G203" s="1"/>
      <c r="H203" s="1"/>
      <c r="I203" s="1"/>
      <c r="J203" s="1"/>
    </row>
    <row r="204" spans="1:10" s="10" customFormat="1" ht="76.5" x14ac:dyDescent="0.2">
      <c r="A204" s="6">
        <f>MAX($A$187:A203)+1</f>
        <v>9</v>
      </c>
      <c r="B204" s="12" t="s">
        <v>178</v>
      </c>
      <c r="C204" s="12" t="s">
        <v>179</v>
      </c>
      <c r="D204" s="2">
        <v>130.08000000000001</v>
      </c>
      <c r="E204" s="2" t="s">
        <v>1</v>
      </c>
      <c r="F204" s="1">
        <v>0</v>
      </c>
      <c r="G204" s="1">
        <v>0</v>
      </c>
      <c r="H204" s="1">
        <f>ROUND(D204*F204,)</f>
        <v>0</v>
      </c>
      <c r="I204" s="1">
        <f>ROUND(D204*G204,)</f>
        <v>0</v>
      </c>
      <c r="J204" s="1">
        <f>H204+I204</f>
        <v>0</v>
      </c>
    </row>
    <row r="205" spans="1:10" s="10" customFormat="1" x14ac:dyDescent="0.2">
      <c r="A205" s="6"/>
      <c r="B205" s="46"/>
      <c r="C205" s="12"/>
      <c r="D205" s="2"/>
      <c r="E205" s="2"/>
      <c r="F205" s="1"/>
      <c r="G205" s="1"/>
      <c r="H205" s="1"/>
      <c r="I205" s="1"/>
      <c r="J205" s="1"/>
    </row>
    <row r="206" spans="1:10" s="10" customFormat="1" ht="51" x14ac:dyDescent="0.2">
      <c r="A206" s="6">
        <f>MAX($A$187:A205)+1</f>
        <v>10</v>
      </c>
      <c r="B206" s="12" t="s">
        <v>69</v>
      </c>
      <c r="C206" s="12" t="s">
        <v>70</v>
      </c>
      <c r="D206" s="2">
        <v>52.96</v>
      </c>
      <c r="E206" s="2" t="s">
        <v>1</v>
      </c>
      <c r="F206" s="1">
        <v>0</v>
      </c>
      <c r="G206" s="1">
        <v>0</v>
      </c>
      <c r="H206" s="1">
        <f>ROUND(D206*F206,)</f>
        <v>0</v>
      </c>
      <c r="I206" s="1">
        <f>ROUND(D206*G206,)</f>
        <v>0</v>
      </c>
      <c r="J206" s="1">
        <f>H206+I206</f>
        <v>0</v>
      </c>
    </row>
    <row r="207" spans="1:10" s="10" customFormat="1" x14ac:dyDescent="0.2">
      <c r="A207" s="6"/>
      <c r="B207" s="46"/>
      <c r="C207" s="12"/>
      <c r="D207" s="2"/>
      <c r="E207" s="2"/>
      <c r="F207" s="1"/>
      <c r="G207" s="1"/>
      <c r="H207" s="1"/>
      <c r="I207" s="1"/>
      <c r="J207" s="1"/>
    </row>
    <row r="208" spans="1:10" s="10" customFormat="1" ht="51" x14ac:dyDescent="0.2">
      <c r="A208" s="6">
        <f>MAX($A$187:A207)+1</f>
        <v>11</v>
      </c>
      <c r="B208" s="12" t="s">
        <v>379</v>
      </c>
      <c r="C208" s="12" t="s">
        <v>380</v>
      </c>
      <c r="D208" s="2">
        <v>130.08000000000001</v>
      </c>
      <c r="E208" s="2" t="s">
        <v>1</v>
      </c>
      <c r="F208" s="1">
        <v>0</v>
      </c>
      <c r="G208" s="1">
        <v>0</v>
      </c>
      <c r="H208" s="1">
        <f>ROUND(D208*F208,)</f>
        <v>0</v>
      </c>
      <c r="I208" s="1">
        <f>ROUND(D208*G208,)</f>
        <v>0</v>
      </c>
      <c r="J208" s="1">
        <f>H208+I208</f>
        <v>0</v>
      </c>
    </row>
    <row r="209" spans="1:10" s="10" customFormat="1" x14ac:dyDescent="0.2">
      <c r="A209" s="6"/>
      <c r="B209" s="46"/>
      <c r="C209" s="12"/>
      <c r="D209" s="2"/>
      <c r="E209" s="2"/>
      <c r="F209" s="1"/>
      <c r="G209" s="1"/>
      <c r="H209" s="1"/>
      <c r="I209" s="1"/>
      <c r="J209" s="1"/>
    </row>
    <row r="210" spans="1:10" s="10" customFormat="1" ht="38.25" x14ac:dyDescent="0.2">
      <c r="A210" s="6">
        <f>MAX($A$187:A209)+1</f>
        <v>12</v>
      </c>
      <c r="B210" s="12" t="s">
        <v>82</v>
      </c>
      <c r="C210" s="12" t="s">
        <v>83</v>
      </c>
      <c r="D210" s="2">
        <v>43.95</v>
      </c>
      <c r="E210" s="2" t="s">
        <v>1</v>
      </c>
      <c r="F210" s="1">
        <v>0</v>
      </c>
      <c r="G210" s="1">
        <v>0</v>
      </c>
      <c r="H210" s="1">
        <f>ROUND(D210*F210,)</f>
        <v>0</v>
      </c>
      <c r="I210" s="1">
        <f>ROUND(D210*G210,)</f>
        <v>0</v>
      </c>
      <c r="J210" s="1">
        <f>H210+I210</f>
        <v>0</v>
      </c>
    </row>
    <row r="211" spans="1:10" s="10" customFormat="1" x14ac:dyDescent="0.2">
      <c r="A211" s="6"/>
      <c r="B211" s="46"/>
      <c r="C211" s="12"/>
      <c r="D211" s="2"/>
      <c r="E211" s="4"/>
      <c r="F211" s="1"/>
      <c r="G211" s="1"/>
      <c r="H211" s="1"/>
      <c r="I211" s="1"/>
      <c r="J211" s="1"/>
    </row>
    <row r="212" spans="1:10" s="10" customFormat="1" ht="51" x14ac:dyDescent="0.2">
      <c r="A212" s="6">
        <f>MAX($A$187:A211)+1</f>
        <v>13</v>
      </c>
      <c r="B212" s="12" t="s">
        <v>350</v>
      </c>
      <c r="C212" s="12" t="s">
        <v>351</v>
      </c>
      <c r="D212" s="2">
        <v>9.01</v>
      </c>
      <c r="E212" s="2" t="s">
        <v>1</v>
      </c>
      <c r="F212" s="1">
        <v>0</v>
      </c>
      <c r="G212" s="1">
        <v>0</v>
      </c>
      <c r="H212" s="1">
        <f>ROUND(D212*F212,)</f>
        <v>0</v>
      </c>
      <c r="I212" s="1">
        <f>ROUND(D212*G212,)</f>
        <v>0</v>
      </c>
      <c r="J212" s="1">
        <f>H212+I212</f>
        <v>0</v>
      </c>
    </row>
    <row r="213" spans="1:10" s="10" customFormat="1" x14ac:dyDescent="0.2">
      <c r="A213" s="6"/>
      <c r="B213" s="46"/>
      <c r="C213" s="12"/>
      <c r="D213" s="2"/>
      <c r="E213" s="2"/>
      <c r="F213" s="1"/>
      <c r="G213" s="1"/>
      <c r="H213" s="1"/>
      <c r="I213" s="1"/>
      <c r="J213" s="1"/>
    </row>
    <row r="214" spans="1:10" s="10" customFormat="1" ht="25.5" x14ac:dyDescent="0.2">
      <c r="A214" s="6">
        <f>MAX($A$187:A213)+1</f>
        <v>14</v>
      </c>
      <c r="B214" s="12" t="s">
        <v>381</v>
      </c>
      <c r="C214" s="12" t="s">
        <v>382</v>
      </c>
      <c r="D214" s="2">
        <v>48.11</v>
      </c>
      <c r="E214" s="2" t="s">
        <v>62</v>
      </c>
      <c r="F214" s="1">
        <v>0</v>
      </c>
      <c r="G214" s="1">
        <v>0</v>
      </c>
      <c r="H214" s="1">
        <f>ROUND(D214*F214,)</f>
        <v>0</v>
      </c>
      <c r="I214" s="1">
        <f>ROUND(D214*G214,)</f>
        <v>0</v>
      </c>
      <c r="J214" s="1">
        <f>H214+I214</f>
        <v>0</v>
      </c>
    </row>
    <row r="215" spans="1:10" s="10" customFormat="1" x14ac:dyDescent="0.2">
      <c r="A215" s="6"/>
      <c r="B215" s="46"/>
      <c r="C215" s="12"/>
      <c r="D215" s="2"/>
      <c r="E215" s="2"/>
      <c r="F215" s="1"/>
      <c r="G215" s="1"/>
      <c r="H215" s="1"/>
      <c r="I215" s="1"/>
      <c r="J215" s="1"/>
    </row>
    <row r="216" spans="1:10" s="10" customFormat="1" ht="25.5" x14ac:dyDescent="0.2">
      <c r="A216" s="6">
        <f>MAX($A$187:A215)+1</f>
        <v>15</v>
      </c>
      <c r="B216" s="12" t="s">
        <v>86</v>
      </c>
      <c r="C216" s="12" t="s">
        <v>87</v>
      </c>
      <c r="D216" s="2">
        <v>16.850000000000001</v>
      </c>
      <c r="E216" s="2" t="s">
        <v>62</v>
      </c>
      <c r="F216" s="1">
        <v>0</v>
      </c>
      <c r="G216" s="1">
        <v>0</v>
      </c>
      <c r="H216" s="1">
        <f>ROUND(D216*F216,)</f>
        <v>0</v>
      </c>
      <c r="I216" s="1">
        <f>ROUND(D216*G216,)</f>
        <v>0</v>
      </c>
      <c r="J216" s="1">
        <f>H216+I216</f>
        <v>0</v>
      </c>
    </row>
    <row r="217" spans="1:10" s="10" customFormat="1" x14ac:dyDescent="0.2">
      <c r="A217" s="6"/>
      <c r="B217" s="46"/>
      <c r="C217" s="12"/>
      <c r="D217" s="2"/>
      <c r="E217" s="2"/>
      <c r="F217" s="1"/>
      <c r="G217" s="1"/>
      <c r="H217" s="1"/>
      <c r="I217" s="1"/>
      <c r="J217" s="1"/>
    </row>
    <row r="218" spans="1:10" s="10" customFormat="1" ht="38.25" x14ac:dyDescent="0.2">
      <c r="A218" s="6">
        <f>MAX($A$187:A217)+1</f>
        <v>16</v>
      </c>
      <c r="B218" s="12" t="s">
        <v>352</v>
      </c>
      <c r="C218" s="12" t="s">
        <v>353</v>
      </c>
      <c r="D218" s="2">
        <v>12.1</v>
      </c>
      <c r="E218" s="2" t="s">
        <v>62</v>
      </c>
      <c r="F218" s="1">
        <v>0</v>
      </c>
      <c r="G218" s="1">
        <v>0</v>
      </c>
      <c r="H218" s="1">
        <f>ROUND(D218*F218,)</f>
        <v>0</v>
      </c>
      <c r="I218" s="1">
        <f>ROUND(D218*G218,)</f>
        <v>0</v>
      </c>
      <c r="J218" s="1">
        <f>H218+I218</f>
        <v>0</v>
      </c>
    </row>
    <row r="219" spans="1:10" s="10" customFormat="1" x14ac:dyDescent="0.2">
      <c r="A219" s="6"/>
      <c r="B219" s="12"/>
      <c r="C219" s="12"/>
      <c r="D219" s="2"/>
      <c r="E219" s="2"/>
      <c r="F219" s="1"/>
      <c r="G219" s="1"/>
      <c r="H219" s="1"/>
      <c r="I219" s="1"/>
      <c r="J219" s="1"/>
    </row>
    <row r="220" spans="1:10" s="10" customFormat="1" ht="63.75" x14ac:dyDescent="0.2">
      <c r="A220" s="6">
        <f>MAX($A$187:A219)+1</f>
        <v>17</v>
      </c>
      <c r="B220" s="12" t="s">
        <v>363</v>
      </c>
      <c r="C220" s="12" t="s">
        <v>364</v>
      </c>
      <c r="D220" s="2">
        <v>641.45000000000005</v>
      </c>
      <c r="E220" s="2" t="s">
        <v>1</v>
      </c>
      <c r="F220" s="1">
        <v>0</v>
      </c>
      <c r="G220" s="1">
        <v>0</v>
      </c>
      <c r="H220" s="1">
        <f>ROUND(D220*F220,)</f>
        <v>0</v>
      </c>
      <c r="I220" s="1">
        <f>ROUND(D220*G220,)</f>
        <v>0</v>
      </c>
      <c r="J220" s="1">
        <f>H220+I220</f>
        <v>0</v>
      </c>
    </row>
    <row r="221" spans="1:10" x14ac:dyDescent="0.2">
      <c r="B221" s="12"/>
    </row>
    <row r="222" spans="1:10" ht="51" x14ac:dyDescent="0.2">
      <c r="A222" s="6">
        <f>MAX($A$187:A221)+1</f>
        <v>18</v>
      </c>
      <c r="B222" s="27" t="s">
        <v>363</v>
      </c>
      <c r="C222" s="51" t="s">
        <v>636</v>
      </c>
      <c r="D222" s="2">
        <v>628.09</v>
      </c>
      <c r="E222" s="2" t="s">
        <v>1</v>
      </c>
      <c r="F222" s="1">
        <v>0</v>
      </c>
      <c r="G222" s="1">
        <v>0</v>
      </c>
      <c r="H222" s="1">
        <f>ROUND(D222*F222,)</f>
        <v>0</v>
      </c>
      <c r="I222" s="1">
        <f>ROUND(D222*G222,)</f>
        <v>0</v>
      </c>
      <c r="J222" s="1">
        <f>H222+I222</f>
        <v>0</v>
      </c>
    </row>
    <row r="223" spans="1:10" s="10" customFormat="1" x14ac:dyDescent="0.2">
      <c r="A223" s="6"/>
      <c r="B223" s="46"/>
      <c r="C223" s="12"/>
      <c r="D223" s="2"/>
      <c r="E223" s="4"/>
      <c r="F223" s="1"/>
      <c r="G223" s="1"/>
      <c r="H223" s="1"/>
      <c r="I223" s="1"/>
      <c r="J223" s="1"/>
    </row>
    <row r="224" spans="1:10" s="10" customFormat="1" ht="38.25" x14ac:dyDescent="0.2">
      <c r="A224" s="6">
        <f>MAX($A$187:A223)+1</f>
        <v>19</v>
      </c>
      <c r="B224" s="12" t="s">
        <v>365</v>
      </c>
      <c r="C224" s="12" t="s">
        <v>366</v>
      </c>
      <c r="D224" s="2">
        <v>192.39</v>
      </c>
      <c r="E224" s="2" t="s">
        <v>62</v>
      </c>
      <c r="F224" s="1">
        <v>0</v>
      </c>
      <c r="G224" s="1">
        <v>0</v>
      </c>
      <c r="H224" s="1">
        <f>ROUND(D224*F224,)</f>
        <v>0</v>
      </c>
      <c r="I224" s="1">
        <f>ROUND(D224*G224,)</f>
        <v>0</v>
      </c>
      <c r="J224" s="1">
        <f>H224+I224</f>
        <v>0</v>
      </c>
    </row>
    <row r="225" spans="1:10" s="10" customFormat="1" x14ac:dyDescent="0.2">
      <c r="A225" s="6"/>
      <c r="B225" s="46"/>
      <c r="C225" s="12"/>
      <c r="D225" s="2"/>
      <c r="E225" s="4"/>
      <c r="F225" s="1"/>
      <c r="G225" s="1"/>
      <c r="H225" s="1"/>
      <c r="I225" s="1"/>
      <c r="J225" s="1"/>
    </row>
    <row r="226" spans="1:10" s="10" customFormat="1" ht="38.25" x14ac:dyDescent="0.2">
      <c r="A226" s="6">
        <f>MAX($A$187:A225)+1</f>
        <v>20</v>
      </c>
      <c r="B226" s="12" t="s">
        <v>365</v>
      </c>
      <c r="C226" s="12" t="s">
        <v>635</v>
      </c>
      <c r="D226" s="2">
        <v>113.49</v>
      </c>
      <c r="E226" s="2" t="s">
        <v>62</v>
      </c>
      <c r="F226" s="1">
        <v>0</v>
      </c>
      <c r="G226" s="1">
        <v>0</v>
      </c>
      <c r="H226" s="1">
        <f>ROUND(D226*F226,)</f>
        <v>0</v>
      </c>
      <c r="I226" s="1">
        <f>ROUND(D226*G226,)</f>
        <v>0</v>
      </c>
      <c r="J226" s="1">
        <f>H226+I226</f>
        <v>0</v>
      </c>
    </row>
    <row r="227" spans="1:10" s="10" customFormat="1" x14ac:dyDescent="0.2">
      <c r="A227" s="6"/>
      <c r="B227" s="12"/>
      <c r="C227" s="12"/>
      <c r="D227" s="2"/>
      <c r="E227" s="2"/>
      <c r="F227" s="1"/>
      <c r="G227" s="1"/>
      <c r="H227" s="1"/>
      <c r="I227" s="1"/>
      <c r="J227" s="1"/>
    </row>
    <row r="228" spans="1:10" s="10" customFormat="1" ht="63.75" x14ac:dyDescent="0.2">
      <c r="A228" s="6">
        <f>MAX($A$187:A227)+1</f>
        <v>21</v>
      </c>
      <c r="B228" s="12" t="s">
        <v>90</v>
      </c>
      <c r="C228" s="12" t="s">
        <v>92</v>
      </c>
      <c r="D228" s="2">
        <v>4.8</v>
      </c>
      <c r="E228" s="2" t="s">
        <v>62</v>
      </c>
      <c r="F228" s="1">
        <v>0</v>
      </c>
      <c r="G228" s="1">
        <v>0</v>
      </c>
      <c r="H228" s="1">
        <f>ROUND(D228*F228,)</f>
        <v>0</v>
      </c>
      <c r="I228" s="1">
        <f>ROUND(D228*G228,)</f>
        <v>0</v>
      </c>
      <c r="J228" s="1">
        <f>H228+I228</f>
        <v>0</v>
      </c>
    </row>
    <row r="229" spans="1:10" s="10" customFormat="1" x14ac:dyDescent="0.2">
      <c r="A229" s="6"/>
      <c r="B229" s="46"/>
      <c r="C229" s="12"/>
      <c r="D229" s="2"/>
      <c r="E229" s="2"/>
      <c r="F229" s="1"/>
      <c r="G229" s="1"/>
      <c r="H229" s="1"/>
      <c r="I229" s="1"/>
      <c r="J229" s="1"/>
    </row>
    <row r="230" spans="1:10" s="10" customFormat="1" ht="89.25" x14ac:dyDescent="0.2">
      <c r="A230" s="6">
        <f>MAX($A$187:A229)+1</f>
        <v>22</v>
      </c>
      <c r="B230" s="12" t="s">
        <v>93</v>
      </c>
      <c r="C230" s="12" t="s">
        <v>94</v>
      </c>
      <c r="D230" s="2">
        <v>8.48</v>
      </c>
      <c r="E230" s="2" t="s">
        <v>62</v>
      </c>
      <c r="F230" s="1">
        <v>0</v>
      </c>
      <c r="G230" s="1">
        <v>0</v>
      </c>
      <c r="H230" s="1">
        <f>ROUND(D230*F230,)</f>
        <v>0</v>
      </c>
      <c r="I230" s="1">
        <f>ROUND(D230*G230,)</f>
        <v>0</v>
      </c>
      <c r="J230" s="1">
        <f>H230+I230</f>
        <v>0</v>
      </c>
    </row>
    <row r="231" spans="1:10" s="10" customFormat="1" x14ac:dyDescent="0.2">
      <c r="A231" s="6"/>
      <c r="B231" s="46"/>
      <c r="C231" s="12"/>
      <c r="D231" s="2"/>
      <c r="E231" s="2"/>
      <c r="F231" s="1"/>
      <c r="G231" s="1"/>
      <c r="H231" s="1"/>
      <c r="I231" s="1"/>
      <c r="J231" s="1"/>
    </row>
    <row r="232" spans="1:10" s="10" customFormat="1" ht="51" x14ac:dyDescent="0.2">
      <c r="A232" s="6">
        <f>MAX($A$187:A231)+1</f>
        <v>23</v>
      </c>
      <c r="B232" s="12" t="s">
        <v>95</v>
      </c>
      <c r="C232" s="12" t="s">
        <v>96</v>
      </c>
      <c r="D232" s="2">
        <v>292</v>
      </c>
      <c r="E232" s="2" t="s">
        <v>62</v>
      </c>
      <c r="F232" s="1">
        <v>0</v>
      </c>
      <c r="G232" s="1">
        <v>0</v>
      </c>
      <c r="H232" s="1">
        <f>ROUND(D232*F232,)</f>
        <v>0</v>
      </c>
      <c r="I232" s="1">
        <f>ROUND(D232*G232,)</f>
        <v>0</v>
      </c>
      <c r="J232" s="1">
        <f>H232+I232</f>
        <v>0</v>
      </c>
    </row>
    <row r="233" spans="1:10" x14ac:dyDescent="0.2">
      <c r="A233" s="47"/>
      <c r="B233" s="48"/>
      <c r="C233" s="24"/>
      <c r="D233" s="23"/>
      <c r="E233" s="23"/>
      <c r="F233" s="11"/>
      <c r="G233" s="11"/>
      <c r="H233" s="11"/>
      <c r="I233" s="11"/>
      <c r="J233" s="11"/>
    </row>
    <row r="234" spans="1:10" x14ac:dyDescent="0.2">
      <c r="C234" s="12" t="str">
        <f>CONCATENATE(Munkanem_42," összesen:")</f>
        <v>42. Burkolás összesen:</v>
      </c>
      <c r="H234" s="5">
        <f>SUM(H187:H233)</f>
        <v>0</v>
      </c>
      <c r="I234" s="5">
        <f>SUM(I187:I233)</f>
        <v>0</v>
      </c>
      <c r="J234" s="5">
        <f>SUM(J187:J233)</f>
        <v>0</v>
      </c>
    </row>
    <row r="236" spans="1:10" x14ac:dyDescent="0.2">
      <c r="C236" s="25" t="str">
        <f>$C$28</f>
        <v>43. Bádogozás</v>
      </c>
    </row>
    <row r="238" spans="1:10" ht="76.5" x14ac:dyDescent="0.2">
      <c r="A238" s="6">
        <v>1</v>
      </c>
      <c r="B238" s="12" t="s">
        <v>200</v>
      </c>
      <c r="C238" s="12" t="s">
        <v>201</v>
      </c>
      <c r="D238" s="2">
        <v>7.55</v>
      </c>
      <c r="E238" s="2" t="s">
        <v>62</v>
      </c>
      <c r="F238" s="1">
        <v>0</v>
      </c>
      <c r="G238" s="1">
        <v>0</v>
      </c>
      <c r="H238" s="1">
        <f>ROUND(D238*F238,)</f>
        <v>0</v>
      </c>
      <c r="I238" s="1">
        <f>ROUND(D238*G238,)</f>
        <v>0</v>
      </c>
      <c r="J238" s="1">
        <f>H238+I238</f>
        <v>0</v>
      </c>
    </row>
    <row r="240" spans="1:10" ht="76.5" x14ac:dyDescent="0.2">
      <c r="A240" s="6">
        <f>MAX($A$237:A239)+1</f>
        <v>2</v>
      </c>
      <c r="B240" s="12" t="s">
        <v>202</v>
      </c>
      <c r="C240" s="12" t="s">
        <v>203</v>
      </c>
      <c r="D240" s="2">
        <v>1</v>
      </c>
      <c r="E240" s="2" t="s">
        <v>4</v>
      </c>
      <c r="F240" s="1">
        <v>0</v>
      </c>
      <c r="G240" s="1">
        <v>0</v>
      </c>
      <c r="H240" s="1">
        <f>ROUND(D240*F240,)</f>
        <v>0</v>
      </c>
      <c r="I240" s="1">
        <f>ROUND(D240*G240,)</f>
        <v>0</v>
      </c>
      <c r="J240" s="1">
        <f>H240+I240</f>
        <v>0</v>
      </c>
    </row>
    <row r="241" spans="1:10" s="10" customFormat="1" x14ac:dyDescent="0.2">
      <c r="A241" s="6"/>
      <c r="B241" s="46"/>
      <c r="C241" s="12"/>
      <c r="D241" s="2"/>
      <c r="E241" s="2"/>
      <c r="F241" s="1"/>
      <c r="G241" s="1"/>
      <c r="H241" s="1"/>
      <c r="I241" s="1"/>
      <c r="J241" s="1"/>
    </row>
    <row r="242" spans="1:10" s="10" customFormat="1" ht="89.25" x14ac:dyDescent="0.2">
      <c r="A242" s="6">
        <f>MAX($A$237:A241)+1</f>
        <v>3</v>
      </c>
      <c r="B242" s="27" t="s">
        <v>426</v>
      </c>
      <c r="C242" s="27" t="s">
        <v>428</v>
      </c>
      <c r="D242" s="2">
        <v>28</v>
      </c>
      <c r="E242" s="2" t="s">
        <v>62</v>
      </c>
      <c r="F242" s="1">
        <v>0</v>
      </c>
      <c r="G242" s="1">
        <v>0</v>
      </c>
      <c r="H242" s="1">
        <f>ROUND(D242*F242,)</f>
        <v>0</v>
      </c>
      <c r="I242" s="1">
        <f>ROUND(D242*G242,)</f>
        <v>0</v>
      </c>
      <c r="J242" s="1">
        <f>H242+I242</f>
        <v>0</v>
      </c>
    </row>
    <row r="243" spans="1:10" s="10" customFormat="1" x14ac:dyDescent="0.2">
      <c r="A243" s="6"/>
      <c r="B243" s="46"/>
      <c r="C243" s="12"/>
      <c r="D243" s="2"/>
      <c r="E243" s="2"/>
      <c r="F243" s="1"/>
      <c r="G243" s="1"/>
      <c r="H243" s="1"/>
      <c r="I243" s="1"/>
      <c r="J243" s="1"/>
    </row>
    <row r="244" spans="1:10" s="10" customFormat="1" ht="63.75" x14ac:dyDescent="0.2">
      <c r="A244" s="6">
        <f>MAX($A$237:A243)+1</f>
        <v>4</v>
      </c>
      <c r="B244" s="12" t="s">
        <v>215</v>
      </c>
      <c r="C244" s="12" t="s">
        <v>427</v>
      </c>
      <c r="D244" s="4">
        <v>28</v>
      </c>
      <c r="E244" s="2" t="s">
        <v>62</v>
      </c>
      <c r="F244" s="1">
        <v>0</v>
      </c>
      <c r="G244" s="1">
        <v>0</v>
      </c>
      <c r="H244" s="1">
        <f>ROUND(D244*F244,)</f>
        <v>0</v>
      </c>
      <c r="I244" s="1">
        <f>ROUND(D244*G244,)</f>
        <v>0</v>
      </c>
      <c r="J244" s="1">
        <f>H244+I244</f>
        <v>0</v>
      </c>
    </row>
    <row r="245" spans="1:10" s="10" customFormat="1" x14ac:dyDescent="0.2">
      <c r="A245" s="6"/>
      <c r="B245" s="46"/>
      <c r="C245" s="12"/>
      <c r="D245" s="2"/>
      <c r="E245" s="2"/>
      <c r="F245" s="1"/>
      <c r="G245" s="1"/>
      <c r="H245" s="1"/>
      <c r="I245" s="1"/>
      <c r="J245" s="1"/>
    </row>
    <row r="246" spans="1:10" s="10" customFormat="1" ht="76.5" x14ac:dyDescent="0.2">
      <c r="A246" s="6">
        <f>MAX($A$237:A245)+1</f>
        <v>5</v>
      </c>
      <c r="B246" s="12" t="s">
        <v>396</v>
      </c>
      <c r="C246" s="27" t="s">
        <v>429</v>
      </c>
      <c r="D246" s="2">
        <v>104.95</v>
      </c>
      <c r="E246" s="2" t="s">
        <v>62</v>
      </c>
      <c r="F246" s="1">
        <v>0</v>
      </c>
      <c r="G246" s="1">
        <v>0</v>
      </c>
      <c r="H246" s="1">
        <f>ROUND(D246*F246,)</f>
        <v>0</v>
      </c>
      <c r="I246" s="1">
        <f>ROUND(D246*G246,)</f>
        <v>0</v>
      </c>
      <c r="J246" s="1">
        <f>H246+I246</f>
        <v>0</v>
      </c>
    </row>
    <row r="247" spans="1:10" x14ac:dyDescent="0.2">
      <c r="A247" s="47"/>
      <c r="B247" s="48"/>
      <c r="C247" s="24"/>
      <c r="D247" s="23"/>
      <c r="E247" s="23"/>
      <c r="F247" s="11"/>
      <c r="G247" s="11"/>
      <c r="H247" s="11"/>
      <c r="I247" s="11"/>
      <c r="J247" s="11"/>
    </row>
    <row r="248" spans="1:10" x14ac:dyDescent="0.2">
      <c r="C248" s="12" t="str">
        <f>CONCATENATE(Munkanem_43," összesen:")</f>
        <v>43. Bádogozás összesen:</v>
      </c>
      <c r="H248" s="5">
        <f>SUM(H237:H247)</f>
        <v>0</v>
      </c>
      <c r="I248" s="5">
        <f>SUM(I237:I247)</f>
        <v>0</v>
      </c>
      <c r="J248" s="5">
        <f>SUM(J237:J247)</f>
        <v>0</v>
      </c>
    </row>
    <row r="250" spans="1:10" x14ac:dyDescent="0.2">
      <c r="C250" s="25" t="str">
        <f>$C$29</f>
        <v>47. Felületképzés</v>
      </c>
    </row>
    <row r="251" spans="1:10" x14ac:dyDescent="0.2">
      <c r="C251" s="51"/>
    </row>
    <row r="252" spans="1:10" ht="89.25" x14ac:dyDescent="0.2">
      <c r="A252" s="6">
        <v>1</v>
      </c>
      <c r="B252" s="12" t="s">
        <v>99</v>
      </c>
      <c r="C252" s="12" t="s">
        <v>368</v>
      </c>
      <c r="D252" s="2">
        <v>436.41</v>
      </c>
      <c r="E252" s="2" t="s">
        <v>1</v>
      </c>
      <c r="F252" s="1">
        <v>0</v>
      </c>
      <c r="G252" s="1">
        <v>0</v>
      </c>
      <c r="H252" s="1">
        <f>ROUND(D252*F252,)</f>
        <v>0</v>
      </c>
      <c r="I252" s="1">
        <f>ROUND(D252*G252,)</f>
        <v>0</v>
      </c>
      <c r="J252" s="1">
        <f>H252+I252</f>
        <v>0</v>
      </c>
    </row>
    <row r="254" spans="1:10" ht="51" x14ac:dyDescent="0.2">
      <c r="A254" s="6">
        <f>MAX($A$251:A253)+1</f>
        <v>2</v>
      </c>
      <c r="B254" s="12" t="s">
        <v>101</v>
      </c>
      <c r="C254" s="12" t="s">
        <v>102</v>
      </c>
      <c r="D254" s="2">
        <v>712.06</v>
      </c>
      <c r="E254" s="2" t="s">
        <v>1</v>
      </c>
      <c r="F254" s="1">
        <v>0</v>
      </c>
      <c r="G254" s="1">
        <v>0</v>
      </c>
      <c r="H254" s="1">
        <f>ROUND(D254*F254,)</f>
        <v>0</v>
      </c>
      <c r="I254" s="1">
        <f>ROUND(D254*G254,)</f>
        <v>0</v>
      </c>
      <c r="J254" s="1">
        <f>H254+I254</f>
        <v>0</v>
      </c>
    </row>
    <row r="255" spans="1:10" s="10" customFormat="1" x14ac:dyDescent="0.2">
      <c r="A255" s="6"/>
      <c r="B255" s="46"/>
      <c r="C255" s="51"/>
      <c r="D255" s="2"/>
      <c r="E255" s="2"/>
      <c r="F255" s="1"/>
      <c r="G255" s="1"/>
      <c r="H255" s="1"/>
      <c r="I255" s="1"/>
      <c r="J255" s="1"/>
    </row>
    <row r="256" spans="1:10" s="10" customFormat="1" ht="63.75" x14ac:dyDescent="0.2">
      <c r="A256" s="6">
        <f>MAX($A$251:A255)+1</f>
        <v>3</v>
      </c>
      <c r="B256" s="12" t="s">
        <v>103</v>
      </c>
      <c r="C256" s="12" t="s">
        <v>361</v>
      </c>
      <c r="D256" s="2">
        <v>712.06</v>
      </c>
      <c r="E256" s="2" t="s">
        <v>1</v>
      </c>
      <c r="F256" s="1">
        <v>0</v>
      </c>
      <c r="G256" s="1">
        <v>0</v>
      </c>
      <c r="H256" s="1">
        <f>ROUND(D256*F256,)</f>
        <v>0</v>
      </c>
      <c r="I256" s="1">
        <f>ROUND(D256*G256,)</f>
        <v>0</v>
      </c>
      <c r="J256" s="1">
        <f>H256+I256</f>
        <v>0</v>
      </c>
    </row>
    <row r="257" spans="1:10" x14ac:dyDescent="0.2">
      <c r="A257" s="47"/>
      <c r="B257" s="48"/>
      <c r="C257" s="24"/>
      <c r="D257" s="23"/>
      <c r="E257" s="23"/>
      <c r="F257" s="11"/>
      <c r="G257" s="11"/>
      <c r="H257" s="11"/>
      <c r="I257" s="11"/>
      <c r="J257" s="11"/>
    </row>
    <row r="258" spans="1:10" x14ac:dyDescent="0.2">
      <c r="C258" s="12" t="str">
        <f>CONCATENATE(Munkanem_47," összesen:")</f>
        <v>47. Felületképzés összesen:</v>
      </c>
      <c r="H258" s="5">
        <f>SUM(H251:H257)</f>
        <v>0</v>
      </c>
      <c r="I258" s="5">
        <f>SUM(I251:I257)</f>
        <v>0</v>
      </c>
      <c r="J258" s="5">
        <f>SUM(J251:J257)</f>
        <v>0</v>
      </c>
    </row>
    <row r="260" spans="1:10" x14ac:dyDescent="0.2">
      <c r="C260" s="25" t="str">
        <f>$C$30</f>
        <v>48. Szigetelés</v>
      </c>
    </row>
    <row r="261" spans="1:10" s="10" customFormat="1" x14ac:dyDescent="0.2">
      <c r="A261" s="6"/>
      <c r="B261" s="46"/>
      <c r="C261" s="12"/>
      <c r="D261" s="2"/>
      <c r="E261" s="2"/>
      <c r="F261" s="1"/>
      <c r="G261" s="1"/>
      <c r="H261" s="1"/>
      <c r="I261" s="1"/>
      <c r="J261" s="1"/>
    </row>
    <row r="262" spans="1:10" s="10" customFormat="1" ht="89.25" x14ac:dyDescent="0.2">
      <c r="A262" s="6">
        <v>1</v>
      </c>
      <c r="B262" s="12" t="s">
        <v>182</v>
      </c>
      <c r="C262" s="12" t="s">
        <v>183</v>
      </c>
      <c r="D262" s="2">
        <v>58563.64</v>
      </c>
      <c r="E262" s="2" t="s">
        <v>1</v>
      </c>
      <c r="F262" s="1">
        <v>0</v>
      </c>
      <c r="G262" s="1">
        <v>0</v>
      </c>
      <c r="H262" s="1">
        <f>ROUND(D262*F262,)</f>
        <v>0</v>
      </c>
      <c r="I262" s="1">
        <f>ROUND(D262*G262,)</f>
        <v>0</v>
      </c>
      <c r="J262" s="1">
        <f>H262+I262</f>
        <v>0</v>
      </c>
    </row>
    <row r="263" spans="1:10" s="10" customFormat="1" x14ac:dyDescent="0.2">
      <c r="A263" s="6"/>
      <c r="B263" s="46"/>
      <c r="C263" s="12"/>
      <c r="D263" s="2"/>
      <c r="E263" s="2"/>
      <c r="F263" s="1"/>
      <c r="G263" s="1"/>
      <c r="H263" s="1"/>
      <c r="I263" s="1"/>
      <c r="J263" s="1"/>
    </row>
    <row r="264" spans="1:10" s="10" customFormat="1" ht="63.75" x14ac:dyDescent="0.2">
      <c r="A264" s="6">
        <f>MAX($A$261:A263)+1</f>
        <v>2</v>
      </c>
      <c r="B264" s="12" t="s">
        <v>184</v>
      </c>
      <c r="C264" s="12" t="s">
        <v>187</v>
      </c>
      <c r="D264" s="2">
        <v>57382.67</v>
      </c>
      <c r="E264" s="2" t="s">
        <v>1</v>
      </c>
      <c r="F264" s="1">
        <v>0</v>
      </c>
      <c r="G264" s="1">
        <v>0</v>
      </c>
      <c r="H264" s="1">
        <f>ROUND(D264*F264,)</f>
        <v>0</v>
      </c>
      <c r="I264" s="1">
        <f>ROUND(D264*G264,)</f>
        <v>0</v>
      </c>
      <c r="J264" s="1">
        <f>H264+I264</f>
        <v>0</v>
      </c>
    </row>
    <row r="265" spans="1:10" s="10" customFormat="1" x14ac:dyDescent="0.2">
      <c r="A265" s="6"/>
      <c r="B265" s="46"/>
      <c r="C265" s="12"/>
      <c r="D265" s="2"/>
      <c r="E265" s="2"/>
      <c r="F265" s="1"/>
      <c r="G265" s="1"/>
      <c r="H265" s="1"/>
      <c r="I265" s="1"/>
      <c r="J265" s="1"/>
    </row>
    <row r="266" spans="1:10" s="10" customFormat="1" ht="63.75" x14ac:dyDescent="0.2">
      <c r="A266" s="6">
        <f>MAX($A$261:A265)+1</f>
        <v>3</v>
      </c>
      <c r="B266" s="12" t="s">
        <v>185</v>
      </c>
      <c r="C266" s="12" t="s">
        <v>186</v>
      </c>
      <c r="D266" s="2">
        <v>619.39</v>
      </c>
      <c r="E266" s="2" t="s">
        <v>1</v>
      </c>
      <c r="F266" s="1">
        <v>0</v>
      </c>
      <c r="G266" s="1">
        <v>0</v>
      </c>
      <c r="H266" s="1">
        <f>ROUND(D266*F266,)</f>
        <v>0</v>
      </c>
      <c r="I266" s="1">
        <f>ROUND(D266*G266,)</f>
        <v>0</v>
      </c>
      <c r="J266" s="1">
        <f>H266+I266</f>
        <v>0</v>
      </c>
    </row>
    <row r="267" spans="1:10" s="10" customFormat="1" x14ac:dyDescent="0.2">
      <c r="A267" s="6"/>
      <c r="B267" s="46"/>
      <c r="C267" s="12"/>
      <c r="D267" s="2"/>
      <c r="E267" s="2"/>
      <c r="F267" s="1"/>
      <c r="G267" s="1"/>
      <c r="H267" s="1"/>
      <c r="I267" s="1"/>
      <c r="J267" s="1"/>
    </row>
    <row r="268" spans="1:10" s="10" customFormat="1" ht="76.5" x14ac:dyDescent="0.2">
      <c r="A268" s="6">
        <f>MAX($A$261:A267)+1</f>
        <v>4</v>
      </c>
      <c r="B268" s="12" t="s">
        <v>369</v>
      </c>
      <c r="C268" s="12" t="s">
        <v>370</v>
      </c>
      <c r="D268" s="2">
        <v>1079.52</v>
      </c>
      <c r="E268" s="2" t="s">
        <v>1</v>
      </c>
      <c r="F268" s="1">
        <v>0</v>
      </c>
      <c r="G268" s="1">
        <v>0</v>
      </c>
      <c r="H268" s="1">
        <f>ROUND(D268*F268,)</f>
        <v>0</v>
      </c>
      <c r="I268" s="1">
        <f>ROUND(D268*G268,)</f>
        <v>0</v>
      </c>
      <c r="J268" s="1">
        <f>H268+I268</f>
        <v>0</v>
      </c>
    </row>
    <row r="269" spans="1:10" s="10" customFormat="1" x14ac:dyDescent="0.2">
      <c r="A269" s="6"/>
      <c r="B269" s="46"/>
      <c r="C269" s="12"/>
      <c r="D269" s="2"/>
      <c r="E269" s="2"/>
      <c r="F269" s="1"/>
      <c r="G269" s="1"/>
      <c r="H269" s="1"/>
      <c r="I269" s="1"/>
      <c r="J269" s="1"/>
    </row>
    <row r="270" spans="1:10" s="10" customFormat="1" ht="153" x14ac:dyDescent="0.2">
      <c r="A270" s="6">
        <f>MAX($A$261:A269)+1</f>
        <v>5</v>
      </c>
      <c r="B270" s="12" t="s">
        <v>423</v>
      </c>
      <c r="C270" s="12" t="s">
        <v>424</v>
      </c>
      <c r="D270" s="4">
        <v>106</v>
      </c>
      <c r="E270" s="2" t="s">
        <v>4</v>
      </c>
      <c r="F270" s="1">
        <v>0</v>
      </c>
      <c r="G270" s="1">
        <v>0</v>
      </c>
      <c r="H270" s="1">
        <f>ROUND(D270*F270,)</f>
        <v>0</v>
      </c>
      <c r="I270" s="1">
        <f>ROUND(D270*G270,)</f>
        <v>0</v>
      </c>
      <c r="J270" s="1">
        <f>H270+I270</f>
        <v>0</v>
      </c>
    </row>
    <row r="271" spans="1:10" s="10" customFormat="1" x14ac:dyDescent="0.2">
      <c r="A271" s="6"/>
      <c r="B271" s="46"/>
      <c r="C271" s="12"/>
      <c r="D271" s="2"/>
      <c r="E271" s="2"/>
      <c r="F271" s="1"/>
      <c r="G271" s="1"/>
      <c r="H271" s="1"/>
      <c r="I271" s="1"/>
      <c r="J271" s="1"/>
    </row>
    <row r="272" spans="1:10" s="10" customFormat="1" ht="89.25" x14ac:dyDescent="0.2">
      <c r="A272" s="6">
        <f>MAX($A$261:A271)+1</f>
        <v>6</v>
      </c>
      <c r="B272" s="12" t="s">
        <v>392</v>
      </c>
      <c r="C272" s="12" t="s">
        <v>393</v>
      </c>
      <c r="D272" s="2">
        <v>1</v>
      </c>
      <c r="E272" s="2" t="s">
        <v>138</v>
      </c>
      <c r="F272" s="1">
        <v>0</v>
      </c>
      <c r="G272" s="1">
        <v>0</v>
      </c>
      <c r="H272" s="1">
        <f>ROUND(D272*F272,)</f>
        <v>0</v>
      </c>
      <c r="I272" s="1">
        <f>ROUND(D272*G272,)</f>
        <v>0</v>
      </c>
      <c r="J272" s="1">
        <f>H272+I272</f>
        <v>0</v>
      </c>
    </row>
    <row r="273" spans="1:10" s="10" customFormat="1" x14ac:dyDescent="0.2">
      <c r="A273" s="6"/>
      <c r="B273" s="46"/>
      <c r="C273" s="12"/>
      <c r="D273" s="2"/>
      <c r="E273" s="2"/>
      <c r="F273" s="1"/>
      <c r="G273" s="1"/>
      <c r="H273" s="1"/>
      <c r="I273" s="1"/>
      <c r="J273" s="1"/>
    </row>
    <row r="274" spans="1:10" s="10" customFormat="1" ht="63.75" x14ac:dyDescent="0.2">
      <c r="A274" s="6">
        <f>MAX($A$261:A273)+1</f>
        <v>7</v>
      </c>
      <c r="B274" s="12" t="s">
        <v>190</v>
      </c>
      <c r="C274" s="12" t="s">
        <v>303</v>
      </c>
      <c r="D274" s="2">
        <v>829.04</v>
      </c>
      <c r="E274" s="2" t="s">
        <v>1</v>
      </c>
      <c r="F274" s="1">
        <v>0</v>
      </c>
      <c r="G274" s="1">
        <v>0</v>
      </c>
      <c r="H274" s="1">
        <f>ROUND(D274*F274,)</f>
        <v>0</v>
      </c>
      <c r="I274" s="1">
        <f>ROUND(D274*G274,)</f>
        <v>0</v>
      </c>
      <c r="J274" s="1">
        <f>H274+I274</f>
        <v>0</v>
      </c>
    </row>
    <row r="275" spans="1:10" s="10" customFormat="1" x14ac:dyDescent="0.2">
      <c r="A275" s="6"/>
      <c r="B275" s="46"/>
      <c r="C275" s="12"/>
      <c r="D275" s="2"/>
      <c r="E275" s="2"/>
      <c r="F275" s="1"/>
      <c r="G275" s="1"/>
      <c r="H275" s="1"/>
      <c r="I275" s="1"/>
      <c r="J275" s="1"/>
    </row>
    <row r="276" spans="1:10" s="10" customFormat="1" ht="38.25" x14ac:dyDescent="0.2">
      <c r="A276" s="6">
        <f>MAX($A$261:A275)+1</f>
        <v>8</v>
      </c>
      <c r="B276" s="12" t="s">
        <v>312</v>
      </c>
      <c r="C276" s="12" t="s">
        <v>394</v>
      </c>
      <c r="D276" s="2">
        <v>921.15</v>
      </c>
      <c r="E276" s="2" t="s">
        <v>62</v>
      </c>
      <c r="F276" s="1">
        <v>0</v>
      </c>
      <c r="G276" s="1">
        <v>0</v>
      </c>
      <c r="H276" s="1">
        <f>ROUND(D276*F276,)</f>
        <v>0</v>
      </c>
      <c r="I276" s="1">
        <f>ROUND(D276*G276,)</f>
        <v>0</v>
      </c>
      <c r="J276" s="1">
        <f>H276+I276</f>
        <v>0</v>
      </c>
    </row>
    <row r="277" spans="1:10" s="10" customFormat="1" x14ac:dyDescent="0.2">
      <c r="A277" s="6"/>
      <c r="B277" s="46"/>
      <c r="C277" s="12"/>
      <c r="D277" s="2"/>
      <c r="E277" s="2"/>
      <c r="F277" s="1"/>
      <c r="G277" s="1"/>
      <c r="H277" s="1"/>
      <c r="I277" s="1"/>
      <c r="J277" s="1"/>
    </row>
    <row r="278" spans="1:10" s="10" customFormat="1" ht="51" x14ac:dyDescent="0.2">
      <c r="A278" s="6">
        <f>MAX($A$261:A277)+1</f>
        <v>9</v>
      </c>
      <c r="B278" s="12" t="s">
        <v>192</v>
      </c>
      <c r="C278" s="12" t="s">
        <v>395</v>
      </c>
      <c r="D278" s="2">
        <v>41.45</v>
      </c>
      <c r="E278" s="2" t="s">
        <v>194</v>
      </c>
      <c r="F278" s="1">
        <v>0</v>
      </c>
      <c r="G278" s="1">
        <v>0</v>
      </c>
      <c r="H278" s="1">
        <f>ROUND(D278*F278,)</f>
        <v>0</v>
      </c>
      <c r="I278" s="1">
        <f>ROUND(D278*G278,)</f>
        <v>0</v>
      </c>
      <c r="J278" s="1">
        <f>H278+I278</f>
        <v>0</v>
      </c>
    </row>
    <row r="279" spans="1:10" s="10" customFormat="1" x14ac:dyDescent="0.2">
      <c r="A279" s="6"/>
      <c r="B279" s="46"/>
      <c r="C279" s="12"/>
      <c r="D279" s="4"/>
      <c r="E279" s="4"/>
      <c r="F279" s="52"/>
      <c r="G279" s="52"/>
      <c r="H279" s="52"/>
      <c r="I279" s="52"/>
      <c r="J279" s="52"/>
    </row>
    <row r="280" spans="1:10" s="10" customFormat="1" ht="38.25" x14ac:dyDescent="0.2">
      <c r="A280" s="6">
        <f>MAX($A$261:A279)+1</f>
        <v>10</v>
      </c>
      <c r="B280" s="12" t="s">
        <v>628</v>
      </c>
      <c r="C280" s="27" t="s">
        <v>629</v>
      </c>
      <c r="D280" s="4">
        <v>16</v>
      </c>
      <c r="E280" s="4" t="s">
        <v>4</v>
      </c>
      <c r="F280" s="52">
        <v>0</v>
      </c>
      <c r="G280" s="52">
        <v>0</v>
      </c>
      <c r="H280" s="52">
        <f t="shared" ref="H280" si="0">ROUND(D280*F280,)</f>
        <v>0</v>
      </c>
      <c r="I280" s="52">
        <f t="shared" ref="I280" si="1">ROUND(D280*G280,)</f>
        <v>0</v>
      </c>
      <c r="J280" s="52">
        <f t="shared" ref="J280" si="2">H280+I280</f>
        <v>0</v>
      </c>
    </row>
    <row r="281" spans="1:10" s="10" customFormat="1" x14ac:dyDescent="0.2">
      <c r="A281" s="6"/>
      <c r="B281" s="65"/>
      <c r="C281" s="12"/>
      <c r="D281" s="2"/>
      <c r="E281" s="2"/>
      <c r="F281" s="1"/>
      <c r="G281" s="1"/>
      <c r="H281" s="1"/>
      <c r="I281" s="1"/>
      <c r="J281" s="1"/>
    </row>
    <row r="282" spans="1:10" s="10" customFormat="1" ht="102" x14ac:dyDescent="0.2">
      <c r="A282" s="6">
        <f>MAX($A$261:A281)+1</f>
        <v>11</v>
      </c>
      <c r="B282" s="12" t="s">
        <v>390</v>
      </c>
      <c r="C282" s="12" t="s">
        <v>391</v>
      </c>
      <c r="D282" s="4">
        <v>160</v>
      </c>
      <c r="E282" s="2" t="s">
        <v>4</v>
      </c>
      <c r="F282" s="1">
        <v>0</v>
      </c>
      <c r="G282" s="1">
        <v>0</v>
      </c>
      <c r="H282" s="1">
        <f>ROUND(D282*F282,)</f>
        <v>0</v>
      </c>
      <c r="I282" s="1">
        <f>ROUND(D282*G282,)</f>
        <v>0</v>
      </c>
      <c r="J282" s="1">
        <f>H282+I282</f>
        <v>0</v>
      </c>
    </row>
    <row r="283" spans="1:10" s="10" customFormat="1" x14ac:dyDescent="0.2">
      <c r="A283" s="6"/>
      <c r="B283" s="46"/>
      <c r="C283" s="12"/>
      <c r="D283" s="2"/>
      <c r="E283" s="4"/>
      <c r="F283" s="1"/>
      <c r="G283" s="1"/>
      <c r="H283" s="1"/>
      <c r="I283" s="1"/>
      <c r="J283" s="1"/>
    </row>
    <row r="284" spans="1:10" s="10" customFormat="1" ht="63.75" x14ac:dyDescent="0.2">
      <c r="A284" s="6">
        <f>MAX($A$261:A283)+1</f>
        <v>12</v>
      </c>
      <c r="B284" s="27" t="s">
        <v>373</v>
      </c>
      <c r="C284" s="27" t="s">
        <v>374</v>
      </c>
      <c r="D284" s="2">
        <v>1227.4100000000001</v>
      </c>
      <c r="E284" s="2" t="s">
        <v>1</v>
      </c>
      <c r="F284" s="1">
        <v>0</v>
      </c>
      <c r="G284" s="1">
        <v>0</v>
      </c>
      <c r="H284" s="1">
        <f>ROUND(D284*F284,)</f>
        <v>0</v>
      </c>
      <c r="I284" s="1">
        <f>ROUND(D284*G284,)</f>
        <v>0</v>
      </c>
      <c r="J284" s="1">
        <f>H284+I284</f>
        <v>0</v>
      </c>
    </row>
    <row r="285" spans="1:10" s="10" customFormat="1" x14ac:dyDescent="0.2">
      <c r="A285" s="6"/>
      <c r="B285" s="46"/>
      <c r="C285" s="12"/>
      <c r="D285" s="2"/>
      <c r="E285" s="4"/>
      <c r="F285" s="1"/>
      <c r="G285" s="1"/>
      <c r="H285" s="1"/>
      <c r="I285" s="1"/>
      <c r="J285" s="1"/>
    </row>
    <row r="286" spans="1:10" s="10" customFormat="1" ht="63.75" x14ac:dyDescent="0.2">
      <c r="A286" s="6">
        <f>MAX($A$261:A285)+1</f>
        <v>13</v>
      </c>
      <c r="B286" s="27" t="s">
        <v>373</v>
      </c>
      <c r="C286" s="27" t="s">
        <v>375</v>
      </c>
      <c r="D286" s="2">
        <v>1227.4100000000001</v>
      </c>
      <c r="E286" s="2" t="s">
        <v>1</v>
      </c>
      <c r="F286" s="1">
        <v>0</v>
      </c>
      <c r="G286" s="1">
        <v>0</v>
      </c>
      <c r="H286" s="1">
        <f>ROUND(D286*F286,)</f>
        <v>0</v>
      </c>
      <c r="I286" s="1">
        <f>ROUND(D286*G286,)</f>
        <v>0</v>
      </c>
      <c r="J286" s="1">
        <f>H286+I286</f>
        <v>0</v>
      </c>
    </row>
    <row r="287" spans="1:10" s="10" customFormat="1" x14ac:dyDescent="0.2">
      <c r="A287" s="6"/>
      <c r="B287" s="46"/>
      <c r="C287" s="12"/>
      <c r="D287" s="2"/>
      <c r="E287" s="2"/>
      <c r="F287" s="1"/>
      <c r="G287" s="1"/>
      <c r="H287" s="1"/>
      <c r="I287" s="1"/>
      <c r="J287" s="1"/>
    </row>
    <row r="288" spans="1:10" s="10" customFormat="1" ht="76.5" x14ac:dyDescent="0.2">
      <c r="A288" s="6">
        <f>MAX($A$261:A287)+1</f>
        <v>14</v>
      </c>
      <c r="B288" s="12" t="s">
        <v>371</v>
      </c>
      <c r="C288" s="12" t="s">
        <v>372</v>
      </c>
      <c r="D288" s="2">
        <v>56155.26</v>
      </c>
      <c r="E288" s="2" t="s">
        <v>1</v>
      </c>
      <c r="F288" s="1">
        <v>0</v>
      </c>
      <c r="G288" s="1">
        <v>0</v>
      </c>
      <c r="H288" s="1">
        <f>ROUND(D288*F288,)</f>
        <v>0</v>
      </c>
      <c r="I288" s="1">
        <f>ROUND(D288*G288,)</f>
        <v>0</v>
      </c>
      <c r="J288" s="1">
        <f>H288+I288</f>
        <v>0</v>
      </c>
    </row>
    <row r="289" spans="1:10" s="10" customFormat="1" x14ac:dyDescent="0.2">
      <c r="A289" s="6"/>
      <c r="B289" s="46"/>
      <c r="C289" s="12"/>
      <c r="D289" s="2"/>
      <c r="E289" s="2"/>
      <c r="F289" s="1"/>
      <c r="G289" s="1"/>
      <c r="H289" s="1"/>
      <c r="I289" s="1"/>
      <c r="J289" s="1"/>
    </row>
    <row r="290" spans="1:10" s="10" customFormat="1" ht="51" x14ac:dyDescent="0.2">
      <c r="A290" s="6">
        <f>MAX($A$261:A289)+1</f>
        <v>15</v>
      </c>
      <c r="B290" s="12" t="s">
        <v>385</v>
      </c>
      <c r="C290" s="12" t="s">
        <v>388</v>
      </c>
      <c r="D290" s="2">
        <v>844.4</v>
      </c>
      <c r="E290" s="2" t="s">
        <v>1</v>
      </c>
      <c r="F290" s="1">
        <v>0</v>
      </c>
      <c r="G290" s="1">
        <v>0</v>
      </c>
      <c r="H290" s="1">
        <f>ROUND(D290*F290,)</f>
        <v>0</v>
      </c>
      <c r="I290" s="1">
        <f>ROUND(D290*G290,)</f>
        <v>0</v>
      </c>
      <c r="J290" s="1">
        <f>H290+I290</f>
        <v>0</v>
      </c>
    </row>
    <row r="291" spans="1:10" s="10" customFormat="1" x14ac:dyDescent="0.2">
      <c r="A291" s="6"/>
      <c r="B291" s="46"/>
      <c r="C291" s="12"/>
      <c r="D291" s="2"/>
      <c r="E291" s="2"/>
      <c r="F291" s="1"/>
      <c r="G291" s="1"/>
      <c r="H291" s="1"/>
      <c r="I291" s="1"/>
      <c r="J291" s="1"/>
    </row>
    <row r="292" spans="1:10" s="10" customFormat="1" ht="51" x14ac:dyDescent="0.2">
      <c r="A292" s="6">
        <f>MAX($A$261:A291)+1</f>
        <v>16</v>
      </c>
      <c r="B292" s="12" t="s">
        <v>385</v>
      </c>
      <c r="C292" s="12" t="s">
        <v>389</v>
      </c>
      <c r="D292" s="2">
        <v>2038.1</v>
      </c>
      <c r="E292" s="2" t="s">
        <v>1</v>
      </c>
      <c r="F292" s="1">
        <v>0</v>
      </c>
      <c r="G292" s="1">
        <v>0</v>
      </c>
      <c r="H292" s="1">
        <f>ROUND(D292*F292,)</f>
        <v>0</v>
      </c>
      <c r="I292" s="1">
        <f>ROUND(D292*G292,)</f>
        <v>0</v>
      </c>
      <c r="J292" s="1">
        <f>H292+I292</f>
        <v>0</v>
      </c>
    </row>
    <row r="293" spans="1:10" s="10" customFormat="1" x14ac:dyDescent="0.2">
      <c r="A293" s="6"/>
      <c r="B293" s="46"/>
      <c r="C293" s="12"/>
      <c r="D293" s="2"/>
      <c r="E293" s="2"/>
      <c r="F293" s="1"/>
      <c r="G293" s="1"/>
      <c r="H293" s="1"/>
      <c r="I293" s="1"/>
      <c r="J293" s="1"/>
    </row>
    <row r="294" spans="1:10" s="10" customFormat="1" ht="63.75" x14ac:dyDescent="0.2">
      <c r="A294" s="6">
        <f>MAX($A$261:A293)+1</f>
        <v>17</v>
      </c>
      <c r="B294" s="12" t="s">
        <v>386</v>
      </c>
      <c r="C294" s="12" t="s">
        <v>387</v>
      </c>
      <c r="D294" s="2">
        <v>22.4</v>
      </c>
      <c r="E294" s="2" t="s">
        <v>1</v>
      </c>
      <c r="F294" s="1">
        <v>0</v>
      </c>
      <c r="G294" s="1">
        <v>0</v>
      </c>
      <c r="H294" s="1">
        <f>ROUND(D294*F294,)</f>
        <v>0</v>
      </c>
      <c r="I294" s="1">
        <f>ROUND(D294*G294,)</f>
        <v>0</v>
      </c>
      <c r="J294" s="1">
        <f>H294+I294</f>
        <v>0</v>
      </c>
    </row>
    <row r="295" spans="1:10" s="10" customFormat="1" x14ac:dyDescent="0.2">
      <c r="A295" s="6"/>
      <c r="B295" s="46"/>
      <c r="C295" s="12"/>
      <c r="D295" s="2"/>
      <c r="E295" s="2"/>
      <c r="F295" s="1"/>
      <c r="G295" s="1"/>
      <c r="H295" s="1"/>
      <c r="I295" s="1"/>
      <c r="J295" s="1"/>
    </row>
    <row r="296" spans="1:10" s="10" customFormat="1" ht="76.5" x14ac:dyDescent="0.2">
      <c r="A296" s="6">
        <f>MAX($A$261:A295)+1</f>
        <v>18</v>
      </c>
      <c r="B296" s="12" t="s">
        <v>442</v>
      </c>
      <c r="C296" s="12" t="s">
        <v>443</v>
      </c>
      <c r="D296" s="2">
        <v>829.04</v>
      </c>
      <c r="E296" s="2" t="s">
        <v>1</v>
      </c>
      <c r="F296" s="1">
        <v>0</v>
      </c>
      <c r="G296" s="1">
        <v>0</v>
      </c>
      <c r="H296" s="1">
        <f>ROUND(D296*F296,)</f>
        <v>0</v>
      </c>
      <c r="I296" s="1">
        <f>ROUND(D296*G296,)</f>
        <v>0</v>
      </c>
      <c r="J296" s="1">
        <f>H296+I296</f>
        <v>0</v>
      </c>
    </row>
    <row r="297" spans="1:10" s="10" customFormat="1" x14ac:dyDescent="0.2">
      <c r="A297" s="6"/>
      <c r="B297" s="46"/>
      <c r="C297" s="12"/>
      <c r="D297" s="2"/>
      <c r="E297" s="2"/>
      <c r="F297" s="1"/>
      <c r="G297" s="1"/>
      <c r="H297" s="1"/>
      <c r="I297" s="1"/>
      <c r="J297" s="1"/>
    </row>
    <row r="298" spans="1:10" s="10" customFormat="1" ht="89.25" x14ac:dyDescent="0.2">
      <c r="A298" s="6">
        <f>MAX($A$261:A297)+1</f>
        <v>19</v>
      </c>
      <c r="B298" s="12" t="s">
        <v>56</v>
      </c>
      <c r="C298" s="12" t="s">
        <v>57</v>
      </c>
      <c r="D298" s="2">
        <v>11.39</v>
      </c>
      <c r="E298" s="2" t="s">
        <v>1</v>
      </c>
      <c r="F298" s="1">
        <v>0</v>
      </c>
      <c r="G298" s="1">
        <v>0</v>
      </c>
      <c r="H298" s="1">
        <f t="shared" ref="H298" si="3">ROUND(D298*F298,)</f>
        <v>0</v>
      </c>
      <c r="I298" s="1">
        <f t="shared" ref="I298" si="4">ROUND(D298*G298,)</f>
        <v>0</v>
      </c>
      <c r="J298" s="1">
        <f t="shared" ref="J298" si="5">H298+I298</f>
        <v>0</v>
      </c>
    </row>
    <row r="299" spans="1:10" s="10" customFormat="1" x14ac:dyDescent="0.2">
      <c r="A299" s="6"/>
      <c r="B299" s="46"/>
      <c r="C299" s="12"/>
      <c r="D299" s="2"/>
      <c r="E299" s="2"/>
      <c r="F299" s="1"/>
      <c r="G299" s="1"/>
      <c r="H299" s="1"/>
      <c r="I299" s="1"/>
      <c r="J299" s="1"/>
    </row>
    <row r="300" spans="1:10" s="10" customFormat="1" ht="89.25" x14ac:dyDescent="0.2">
      <c r="A300" s="6">
        <f>MAX($A$261:A299)+1</f>
        <v>20</v>
      </c>
      <c r="B300" s="12" t="s">
        <v>58</v>
      </c>
      <c r="C300" s="12" t="s">
        <v>59</v>
      </c>
      <c r="D300" s="2">
        <v>35.33</v>
      </c>
      <c r="E300" s="2" t="s">
        <v>1</v>
      </c>
      <c r="F300" s="1">
        <v>0</v>
      </c>
      <c r="G300" s="1">
        <v>0</v>
      </c>
      <c r="H300" s="1">
        <f t="shared" ref="H300" si="6">ROUND(D300*F300,)</f>
        <v>0</v>
      </c>
      <c r="I300" s="1">
        <f t="shared" ref="I300" si="7">ROUND(D300*G300,)</f>
        <v>0</v>
      </c>
      <c r="J300" s="1">
        <f t="shared" ref="J300" si="8">H300+I300</f>
        <v>0</v>
      </c>
    </row>
    <row r="301" spans="1:10" s="10" customFormat="1" x14ac:dyDescent="0.2">
      <c r="A301" s="6"/>
      <c r="B301" s="46"/>
      <c r="C301" s="12"/>
      <c r="D301" s="2"/>
      <c r="E301" s="2"/>
      <c r="F301" s="1"/>
      <c r="G301" s="1"/>
      <c r="H301" s="1"/>
      <c r="I301" s="1"/>
      <c r="J301" s="1"/>
    </row>
    <row r="302" spans="1:10" s="10" customFormat="1" ht="76.5" x14ac:dyDescent="0.2">
      <c r="A302" s="6">
        <f>MAX($A$261:A301)+1</f>
        <v>21</v>
      </c>
      <c r="B302" s="12" t="s">
        <v>60</v>
      </c>
      <c r="C302" s="12" t="s">
        <v>61</v>
      </c>
      <c r="D302" s="2">
        <v>68.94</v>
      </c>
      <c r="E302" s="2" t="s">
        <v>62</v>
      </c>
      <c r="F302" s="1">
        <v>0</v>
      </c>
      <c r="G302" s="1">
        <v>0</v>
      </c>
      <c r="H302" s="1">
        <f t="shared" ref="H302" si="9">ROUND(D302*F302,)</f>
        <v>0</v>
      </c>
      <c r="I302" s="1">
        <f t="shared" ref="I302" si="10">ROUND(D302*G302,)</f>
        <v>0</v>
      </c>
      <c r="J302" s="1">
        <f t="shared" ref="J302" si="11">H302+I302</f>
        <v>0</v>
      </c>
    </row>
    <row r="303" spans="1:10" s="10" customFormat="1" x14ac:dyDescent="0.2">
      <c r="A303" s="6"/>
      <c r="B303" s="46"/>
      <c r="C303" s="12"/>
      <c r="D303" s="2"/>
      <c r="E303" s="2"/>
      <c r="F303" s="1"/>
      <c r="G303" s="1"/>
      <c r="H303" s="1"/>
      <c r="I303" s="1"/>
      <c r="J303" s="1"/>
    </row>
    <row r="304" spans="1:10" s="10" customFormat="1" ht="89.25" x14ac:dyDescent="0.2">
      <c r="A304" s="6">
        <f>MAX($A$261:A303)+1</f>
        <v>22</v>
      </c>
      <c r="B304" s="12" t="s">
        <v>384</v>
      </c>
      <c r="C304" s="27" t="s">
        <v>616</v>
      </c>
      <c r="D304" s="2">
        <v>57382.67</v>
      </c>
      <c r="E304" s="2" t="s">
        <v>1</v>
      </c>
      <c r="F304" s="1">
        <v>0</v>
      </c>
      <c r="G304" s="1">
        <v>0</v>
      </c>
      <c r="H304" s="1">
        <f t="shared" ref="H304" si="12">ROUND(D304*F304,)</f>
        <v>0</v>
      </c>
      <c r="I304" s="1">
        <f t="shared" ref="I304" si="13">ROUND(D304*G304,)</f>
        <v>0</v>
      </c>
      <c r="J304" s="1">
        <f t="shared" ref="J304" si="14">H304+I304</f>
        <v>0</v>
      </c>
    </row>
    <row r="305" spans="1:10" s="10" customFormat="1" x14ac:dyDescent="0.2">
      <c r="A305" s="6"/>
      <c r="B305" s="46"/>
      <c r="C305" s="12"/>
      <c r="D305" s="2"/>
      <c r="E305" s="2"/>
      <c r="F305" s="1"/>
      <c r="G305" s="1"/>
      <c r="H305" s="1"/>
      <c r="I305" s="1"/>
      <c r="J305" s="1"/>
    </row>
    <row r="306" spans="1:10" s="10" customFormat="1" ht="102" x14ac:dyDescent="0.2">
      <c r="A306" s="6">
        <f>MAX($A$261:A305)+1</f>
        <v>23</v>
      </c>
      <c r="B306" s="12" t="s">
        <v>195</v>
      </c>
      <c r="C306" s="12" t="s">
        <v>196</v>
      </c>
      <c r="D306" s="2">
        <v>7622.06</v>
      </c>
      <c r="E306" s="2" t="s">
        <v>62</v>
      </c>
      <c r="F306" s="1">
        <v>0</v>
      </c>
      <c r="G306" s="1">
        <v>0</v>
      </c>
      <c r="H306" s="1">
        <f t="shared" ref="H306" si="15">ROUND(D306*F306,)</f>
        <v>0</v>
      </c>
      <c r="I306" s="1">
        <f t="shared" ref="I306" si="16">ROUND(D306*G306,)</f>
        <v>0</v>
      </c>
      <c r="J306" s="1">
        <f t="shared" ref="J306" si="17">H306+I306</f>
        <v>0</v>
      </c>
    </row>
    <row r="307" spans="1:10" s="10" customFormat="1" x14ac:dyDescent="0.2">
      <c r="A307" s="6"/>
      <c r="B307" s="46"/>
      <c r="C307" s="12"/>
      <c r="D307" s="2"/>
      <c r="E307" s="2"/>
      <c r="F307" s="1"/>
      <c r="G307" s="1"/>
      <c r="H307" s="1"/>
      <c r="I307" s="1"/>
      <c r="J307" s="1"/>
    </row>
    <row r="308" spans="1:10" s="10" customFormat="1" ht="114.75" x14ac:dyDescent="0.2">
      <c r="A308" s="6">
        <f>MAX($A$261:A307)+1</f>
        <v>24</v>
      </c>
      <c r="B308" s="12" t="s">
        <v>195</v>
      </c>
      <c r="C308" s="12" t="s">
        <v>383</v>
      </c>
      <c r="D308" s="2">
        <v>690</v>
      </c>
      <c r="E308" s="2" t="s">
        <v>62</v>
      </c>
      <c r="F308" s="1">
        <v>0</v>
      </c>
      <c r="G308" s="1">
        <v>0</v>
      </c>
      <c r="H308" s="1">
        <f t="shared" ref="H308" si="18">ROUND(D308*F308,)</f>
        <v>0</v>
      </c>
      <c r="I308" s="1">
        <f t="shared" ref="I308" si="19">ROUND(D308*G308,)</f>
        <v>0</v>
      </c>
      <c r="J308" s="1">
        <f t="shared" ref="J308" si="20">H308+I308</f>
        <v>0</v>
      </c>
    </row>
    <row r="309" spans="1:10" x14ac:dyDescent="0.2">
      <c r="A309" s="47"/>
      <c r="B309" s="48"/>
      <c r="C309" s="24"/>
      <c r="D309" s="23"/>
      <c r="E309" s="23"/>
      <c r="F309" s="11"/>
      <c r="G309" s="11"/>
      <c r="H309" s="11"/>
      <c r="I309" s="11"/>
      <c r="J309" s="11"/>
    </row>
    <row r="310" spans="1:10" x14ac:dyDescent="0.2">
      <c r="C310" s="12" t="str">
        <f>CONCATENATE(Munkanem_48," összesen:")</f>
        <v>48. Szigetelés összesen:</v>
      </c>
      <c r="H310" s="5">
        <f>SUM(H261:H309)</f>
        <v>0</v>
      </c>
      <c r="I310" s="5">
        <f>SUM(I261:I309)</f>
        <v>0</v>
      </c>
      <c r="J310" s="5">
        <f>SUM(J261:J309)</f>
        <v>0</v>
      </c>
    </row>
  </sheetData>
  <mergeCells count="10">
    <mergeCell ref="A43:J43"/>
    <mergeCell ref="A44:J44"/>
    <mergeCell ref="A46:J46"/>
    <mergeCell ref="A48:J48"/>
    <mergeCell ref="A8:J8"/>
    <mergeCell ref="A10:J10"/>
    <mergeCell ref="A11:J11"/>
    <mergeCell ref="A13:J13"/>
    <mergeCell ref="A15:J15"/>
    <mergeCell ref="A41:J41"/>
  </mergeCells>
  <hyperlinks>
    <hyperlink ref="C24" location="Munkanem_15" display="15. Zsaluzás és állványozás" xr:uid="{00000000-0004-0000-0400-000000000000}"/>
    <hyperlink ref="C30" location="Munkanem_48" display="48. Szigetelés" xr:uid="{00000000-0004-0000-0400-000001000000}"/>
    <hyperlink ref="C29" location="Munkanem_47" display="47. Felületképzés" xr:uid="{00000000-0004-0000-0400-000002000000}"/>
    <hyperlink ref="C26" location="Munkanem_39" display="39. Szárazépítés" xr:uid="{00000000-0004-0000-0400-000003000000}"/>
    <hyperlink ref="C27" location="Munkanem_42" display="42. Aljzatkészítés, hideg- és melegburkolatok készítése" xr:uid="{00000000-0004-0000-0400-000004000000}"/>
    <hyperlink ref="C28" location="Munkanem_43" display="43. Bádogozás" xr:uid="{00000000-0004-0000-0400-000005000000}"/>
    <hyperlink ref="C25" location="Munkanem_34" display="34. Fém és könnyű épületszerkezet szerelése" xr:uid="{00000000-0004-0000-0400-000006000000}"/>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7" manualBreakCount="7">
    <brk id="33" max="8" man="1"/>
    <brk id="65" max="8" man="1"/>
    <brk id="141" max="8" man="1"/>
    <brk id="185" max="8" man="1"/>
    <brk id="235" max="8" man="1"/>
    <brk id="249" max="8" man="1"/>
    <brk id="259"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9"/>
  <sheetViews>
    <sheetView view="pageBreakPreview" zoomScaleNormal="85" workbookViewId="0">
      <selection activeCell="I17" sqref="I17"/>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258</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7</v>
      </c>
      <c r="D24" s="13"/>
      <c r="E24" s="13"/>
      <c r="F24" s="20"/>
      <c r="G24" s="20"/>
      <c r="H24" s="20">
        <f>H69</f>
        <v>0</v>
      </c>
      <c r="I24" s="20">
        <f>I69</f>
        <v>0</v>
      </c>
      <c r="J24" s="20">
        <f>J69</f>
        <v>0</v>
      </c>
    </row>
    <row r="25" spans="1:10" s="10" customFormat="1" ht="15" customHeight="1" x14ac:dyDescent="0.2">
      <c r="A25" s="14"/>
      <c r="B25" s="14"/>
      <c r="C25" s="13" t="s">
        <v>10</v>
      </c>
      <c r="D25" s="13"/>
      <c r="E25" s="13"/>
      <c r="F25" s="20"/>
      <c r="G25" s="20"/>
      <c r="H25" s="20">
        <f>H75</f>
        <v>0</v>
      </c>
      <c r="I25" s="20">
        <f>I75</f>
        <v>0</v>
      </c>
      <c r="J25" s="20">
        <f>J75</f>
        <v>0</v>
      </c>
    </row>
    <row r="26" spans="1:10" s="10" customFormat="1" ht="15" customHeight="1" x14ac:dyDescent="0.2">
      <c r="A26" s="14"/>
      <c r="B26" s="14"/>
      <c r="C26" s="40" t="s">
        <v>11</v>
      </c>
      <c r="D26" s="13"/>
      <c r="E26" s="13"/>
      <c r="F26" s="20"/>
      <c r="G26" s="20"/>
      <c r="H26" s="20">
        <f>H81</f>
        <v>0</v>
      </c>
      <c r="I26" s="20">
        <f>I81</f>
        <v>0</v>
      </c>
      <c r="J26" s="20">
        <f>J81</f>
        <v>0</v>
      </c>
    </row>
    <row r="27" spans="1:10" s="10" customFormat="1" ht="15" customHeight="1" x14ac:dyDescent="0.2">
      <c r="A27" s="14"/>
      <c r="B27" s="14"/>
      <c r="C27" s="13" t="s">
        <v>12</v>
      </c>
      <c r="D27" s="13"/>
      <c r="E27" s="13"/>
      <c r="F27" s="20"/>
      <c r="G27" s="20"/>
      <c r="H27" s="20">
        <f>H93</f>
        <v>0</v>
      </c>
      <c r="I27" s="20">
        <f>I93</f>
        <v>0</v>
      </c>
      <c r="J27" s="20">
        <f>J93</f>
        <v>0</v>
      </c>
    </row>
    <row r="28" spans="1:10" s="10" customFormat="1" ht="15" customHeight="1" x14ac:dyDescent="0.2">
      <c r="A28" s="14"/>
      <c r="B28" s="14"/>
      <c r="C28" s="40" t="s">
        <v>14</v>
      </c>
      <c r="D28" s="13"/>
      <c r="E28" s="13"/>
      <c r="F28" s="20"/>
      <c r="G28" s="20"/>
      <c r="H28" s="20">
        <f>H167</f>
        <v>0</v>
      </c>
      <c r="I28" s="20">
        <f>I167</f>
        <v>0</v>
      </c>
      <c r="J28" s="20">
        <f>J167</f>
        <v>0</v>
      </c>
    </row>
    <row r="29" spans="1:10" s="10" customFormat="1" ht="15" customHeight="1" x14ac:dyDescent="0.2">
      <c r="A29" s="14"/>
      <c r="B29" s="14"/>
      <c r="C29" s="13" t="s">
        <v>36</v>
      </c>
      <c r="D29" s="13"/>
      <c r="E29" s="13"/>
      <c r="F29" s="20"/>
      <c r="G29" s="20"/>
      <c r="H29" s="20">
        <f>H209</f>
        <v>0</v>
      </c>
      <c r="I29" s="20">
        <f>I209</f>
        <v>0</v>
      </c>
      <c r="J29" s="20">
        <f>J209</f>
        <v>0</v>
      </c>
    </row>
    <row r="30" spans="1:10" s="10" customFormat="1" ht="15" customHeight="1" x14ac:dyDescent="0.2">
      <c r="A30" s="14"/>
      <c r="B30" s="14"/>
      <c r="C30" s="40" t="s">
        <v>15</v>
      </c>
      <c r="D30" s="13"/>
      <c r="E30" s="13"/>
      <c r="F30" s="20"/>
      <c r="G30" s="20"/>
      <c r="H30" s="20">
        <f>H215</f>
        <v>0</v>
      </c>
      <c r="I30" s="20">
        <f>I215</f>
        <v>0</v>
      </c>
      <c r="J30" s="20">
        <f>J215</f>
        <v>0</v>
      </c>
    </row>
    <row r="31" spans="1:10" s="10" customFormat="1" ht="15" customHeight="1" x14ac:dyDescent="0.2">
      <c r="A31" s="14"/>
      <c r="B31" s="14"/>
      <c r="C31" s="13" t="s">
        <v>16</v>
      </c>
      <c r="D31" s="13"/>
      <c r="E31" s="13"/>
      <c r="F31" s="20"/>
      <c r="G31" s="20"/>
      <c r="H31" s="20">
        <f>H231</f>
        <v>0</v>
      </c>
      <c r="I31" s="20">
        <f>I231</f>
        <v>0</v>
      </c>
      <c r="J31" s="20">
        <f>J231</f>
        <v>0</v>
      </c>
    </row>
    <row r="32" spans="1:10" s="10" customFormat="1" ht="15" customHeight="1" x14ac:dyDescent="0.2">
      <c r="A32" s="14"/>
      <c r="B32" s="14"/>
      <c r="C32" s="13" t="s">
        <v>17</v>
      </c>
      <c r="D32" s="13"/>
      <c r="E32" s="13"/>
      <c r="F32" s="20"/>
      <c r="G32" s="20"/>
      <c r="H32" s="20">
        <f>H299</f>
        <v>0</v>
      </c>
      <c r="I32" s="20">
        <f>I299</f>
        <v>0</v>
      </c>
      <c r="J32" s="20">
        <f>J299</f>
        <v>0</v>
      </c>
    </row>
    <row r="33" spans="1:10" s="10" customFormat="1" ht="15" customHeight="1" x14ac:dyDescent="0.2">
      <c r="A33" s="14"/>
      <c r="B33" s="14"/>
      <c r="C33" s="13" t="s">
        <v>39</v>
      </c>
      <c r="D33" s="13"/>
      <c r="E33" s="13"/>
      <c r="F33" s="20"/>
      <c r="G33" s="20"/>
      <c r="H33" s="20">
        <f>H307</f>
        <v>0</v>
      </c>
      <c r="I33" s="20">
        <f>I307</f>
        <v>0</v>
      </c>
      <c r="J33" s="20">
        <f>J307</f>
        <v>0</v>
      </c>
    </row>
    <row r="34" spans="1:10" s="10" customFormat="1" ht="15" customHeight="1" x14ac:dyDescent="0.2">
      <c r="A34" s="14"/>
      <c r="B34" s="14"/>
      <c r="C34" s="40" t="s">
        <v>19</v>
      </c>
      <c r="D34" s="13"/>
      <c r="E34" s="13"/>
      <c r="F34" s="20"/>
      <c r="G34" s="20"/>
      <c r="H34" s="20">
        <f>H313</f>
        <v>0</v>
      </c>
      <c r="I34" s="20">
        <f>I313</f>
        <v>0</v>
      </c>
      <c r="J34" s="20">
        <f>J313</f>
        <v>0</v>
      </c>
    </row>
    <row r="35" spans="1:10" s="41" customFormat="1" ht="15" customHeight="1" x14ac:dyDescent="0.2">
      <c r="A35" s="42"/>
      <c r="B35" s="42"/>
      <c r="C35" s="43" t="s">
        <v>542</v>
      </c>
      <c r="D35" s="66"/>
      <c r="E35" s="66"/>
      <c r="F35" s="67"/>
      <c r="G35" s="67"/>
      <c r="H35" s="20">
        <f>H319</f>
        <v>0</v>
      </c>
      <c r="I35" s="20">
        <f>I319</f>
        <v>0</v>
      </c>
      <c r="J35" s="20">
        <f>J319</f>
        <v>0</v>
      </c>
    </row>
    <row r="36" spans="1:10" s="10" customFormat="1" ht="2.4500000000000002" customHeight="1" x14ac:dyDescent="0.2">
      <c r="A36" s="14"/>
      <c r="B36" s="14"/>
      <c r="C36" s="15"/>
      <c r="D36" s="15"/>
      <c r="E36" s="15"/>
      <c r="F36" s="21"/>
      <c r="G36" s="21"/>
      <c r="H36" s="21"/>
      <c r="I36" s="21"/>
      <c r="J36" s="21"/>
    </row>
    <row r="37" spans="1:10" s="10" customFormat="1" x14ac:dyDescent="0.2">
      <c r="A37" s="14"/>
      <c r="B37" s="14"/>
      <c r="C37" s="17" t="s">
        <v>6</v>
      </c>
      <c r="D37" s="13"/>
      <c r="E37" s="13"/>
      <c r="F37" s="20"/>
      <c r="G37" s="20"/>
      <c r="H37" s="22">
        <f>SUM(H23:H36)</f>
        <v>0</v>
      </c>
      <c r="I37" s="22">
        <f>SUM(I23:I36)</f>
        <v>0</v>
      </c>
      <c r="J37" s="22">
        <f>SUM(J23:J36)</f>
        <v>0</v>
      </c>
    </row>
    <row r="38" spans="1:10" s="10" customFormat="1" x14ac:dyDescent="0.2">
      <c r="A38" s="14"/>
      <c r="B38" s="14"/>
      <c r="C38" s="13"/>
      <c r="D38" s="13"/>
      <c r="E38" s="13"/>
      <c r="F38" s="20"/>
      <c r="G38" s="20"/>
      <c r="H38" s="20"/>
      <c r="I38" s="20"/>
      <c r="J38" s="20"/>
    </row>
    <row r="39" spans="1:10" s="10" customFormat="1" x14ac:dyDescent="0.2">
      <c r="A39" s="31">
        <f>A1</f>
        <v>0</v>
      </c>
      <c r="B39" s="31"/>
      <c r="C39" s="13"/>
      <c r="D39" s="13"/>
      <c r="E39" s="13"/>
      <c r="F39" s="20"/>
      <c r="G39" s="20"/>
      <c r="H39" s="20"/>
      <c r="I39" s="20"/>
      <c r="J39" s="32">
        <f>J1</f>
        <v>0</v>
      </c>
    </row>
    <row r="40" spans="1:10" s="10" customFormat="1" x14ac:dyDescent="0.2">
      <c r="A40" s="31">
        <f>A2</f>
        <v>0</v>
      </c>
      <c r="B40" s="31"/>
      <c r="C40" s="13"/>
      <c r="D40" s="13"/>
      <c r="E40" s="13"/>
      <c r="F40" s="20"/>
      <c r="G40" s="20"/>
      <c r="H40" s="20"/>
      <c r="I40" s="20"/>
      <c r="J40" s="29"/>
    </row>
    <row r="41" spans="1:10" s="10" customFormat="1" x14ac:dyDescent="0.2">
      <c r="A41" s="31"/>
      <c r="B41" s="31"/>
      <c r="C41" s="13"/>
      <c r="D41" s="13"/>
      <c r="E41" s="13"/>
      <c r="F41" s="20"/>
      <c r="G41" s="20"/>
      <c r="H41" s="20"/>
      <c r="I41" s="20"/>
      <c r="J41" s="29"/>
    </row>
    <row r="42" spans="1:10" s="10" customFormat="1" x14ac:dyDescent="0.2">
      <c r="A42" s="31"/>
      <c r="B42" s="31"/>
      <c r="C42" s="13"/>
      <c r="D42" s="13"/>
      <c r="E42" s="13"/>
      <c r="F42" s="20"/>
      <c r="G42" s="20"/>
      <c r="H42" s="20"/>
      <c r="I42" s="20"/>
      <c r="J42" s="20"/>
    </row>
    <row r="43" spans="1:10" s="10" customFormat="1" x14ac:dyDescent="0.2">
      <c r="A43" s="31"/>
      <c r="B43" s="31"/>
      <c r="C43" s="13"/>
      <c r="D43" s="13"/>
      <c r="E43" s="13"/>
      <c r="F43" s="20"/>
      <c r="G43" s="20"/>
      <c r="H43" s="20"/>
      <c r="I43" s="20"/>
      <c r="J43" s="20"/>
    </row>
    <row r="44" spans="1:10" s="10" customFormat="1" x14ac:dyDescent="0.2">
      <c r="A44" s="14"/>
      <c r="B44" s="14"/>
      <c r="C44" s="13"/>
      <c r="D44" s="13"/>
      <c r="E44" s="13"/>
      <c r="F44" s="20"/>
      <c r="G44" s="20"/>
      <c r="H44" s="20"/>
      <c r="I44" s="20"/>
      <c r="J44" s="20"/>
    </row>
    <row r="45" spans="1:10" s="10" customFormat="1" x14ac:dyDescent="0.2">
      <c r="A45" s="14"/>
      <c r="B45" s="14"/>
      <c r="C45" s="13"/>
      <c r="D45" s="13"/>
      <c r="E45" s="13"/>
      <c r="F45" s="20"/>
      <c r="G45" s="20"/>
      <c r="H45" s="20"/>
      <c r="I45" s="20"/>
      <c r="J45" s="20"/>
    </row>
    <row r="46" spans="1:10" s="10" customFormat="1" ht="20.25" x14ac:dyDescent="0.3">
      <c r="A46" s="533" t="s">
        <v>3</v>
      </c>
      <c r="B46" s="533"/>
      <c r="C46" s="533"/>
      <c r="D46" s="533"/>
      <c r="E46" s="533"/>
      <c r="F46" s="533"/>
      <c r="G46" s="533"/>
      <c r="H46" s="533"/>
      <c r="I46" s="533"/>
      <c r="J46" s="533"/>
    </row>
    <row r="47" spans="1:10" s="10" customFormat="1" x14ac:dyDescent="0.2">
      <c r="A47" s="13"/>
      <c r="B47" s="13"/>
      <c r="C47" s="13"/>
      <c r="D47" s="13"/>
      <c r="E47" s="13"/>
    </row>
    <row r="48" spans="1:10" s="10" customFormat="1" ht="18" x14ac:dyDescent="0.25">
      <c r="A48" s="530">
        <f>A10</f>
        <v>0</v>
      </c>
      <c r="B48" s="530"/>
      <c r="C48" s="530"/>
      <c r="D48" s="530"/>
      <c r="E48" s="530"/>
      <c r="F48" s="530"/>
      <c r="G48" s="530"/>
      <c r="H48" s="530"/>
      <c r="I48" s="530"/>
      <c r="J48" s="530"/>
    </row>
    <row r="49" spans="1:10" s="10" customFormat="1" ht="18" x14ac:dyDescent="0.25">
      <c r="A49" s="530">
        <f>A11</f>
        <v>0</v>
      </c>
      <c r="B49" s="530"/>
      <c r="C49" s="530"/>
      <c r="D49" s="530"/>
      <c r="E49" s="530"/>
      <c r="F49" s="530"/>
      <c r="G49" s="530"/>
      <c r="H49" s="530"/>
      <c r="I49" s="530"/>
      <c r="J49" s="530"/>
    </row>
    <row r="50" spans="1:10" s="10" customFormat="1" x14ac:dyDescent="0.2">
      <c r="A50" s="14"/>
      <c r="B50" s="14"/>
      <c r="C50" s="13"/>
      <c r="D50" s="13"/>
      <c r="E50" s="13"/>
      <c r="F50" s="20"/>
      <c r="G50" s="20"/>
      <c r="H50" s="20"/>
      <c r="I50" s="20"/>
      <c r="J50" s="20"/>
    </row>
    <row r="51" spans="1:10" s="10" customFormat="1" ht="15.75" x14ac:dyDescent="0.25">
      <c r="A51" s="531">
        <f>A13</f>
        <v>0</v>
      </c>
      <c r="B51" s="531"/>
      <c r="C51" s="531"/>
      <c r="D51" s="531"/>
      <c r="E51" s="531"/>
      <c r="F51" s="531"/>
      <c r="G51" s="531"/>
      <c r="H51" s="531"/>
      <c r="I51" s="531"/>
      <c r="J51" s="531"/>
    </row>
    <row r="52" spans="1:10" s="10" customFormat="1" x14ac:dyDescent="0.2">
      <c r="A52" s="14"/>
      <c r="B52" s="14"/>
      <c r="C52" s="13"/>
      <c r="D52" s="13"/>
      <c r="E52" s="13"/>
      <c r="F52" s="20"/>
      <c r="G52" s="20"/>
      <c r="H52" s="20"/>
      <c r="I52" s="20"/>
      <c r="J52" s="20"/>
    </row>
    <row r="53" spans="1:10" s="10" customFormat="1" ht="15.75" x14ac:dyDescent="0.25">
      <c r="A53" s="532" t="str">
        <f>A15</f>
        <v>VERWALTUNG - ÉPÍTÉSZETI MUNKÁK</v>
      </c>
      <c r="B53" s="532"/>
      <c r="C53" s="532"/>
      <c r="D53" s="532"/>
      <c r="E53" s="532"/>
      <c r="F53" s="532"/>
      <c r="G53" s="532"/>
      <c r="H53" s="532"/>
      <c r="I53" s="532"/>
      <c r="J53" s="532"/>
    </row>
    <row r="54" spans="1:10" s="10" customFormat="1" x14ac:dyDescent="0.2">
      <c r="A54" s="14"/>
      <c r="B54" s="14"/>
      <c r="C54" s="13"/>
      <c r="D54" s="13"/>
      <c r="E54" s="13"/>
      <c r="F54" s="20"/>
      <c r="G54" s="20"/>
      <c r="H54" s="20"/>
      <c r="I54" s="20"/>
      <c r="J54" s="20"/>
    </row>
    <row r="55" spans="1:10" s="10" customFormat="1" x14ac:dyDescent="0.2">
      <c r="A55" s="14"/>
      <c r="B55" s="14"/>
      <c r="C55" s="13"/>
      <c r="D55" s="13"/>
      <c r="E55" s="13"/>
      <c r="F55" s="20"/>
      <c r="G55" s="20"/>
      <c r="H55" s="20"/>
      <c r="I55" s="20"/>
      <c r="J55" s="20"/>
    </row>
    <row r="56" spans="1:10" s="10" customFormat="1" x14ac:dyDescent="0.2">
      <c r="A56" s="14"/>
      <c r="B56" s="14"/>
      <c r="C56" s="13"/>
      <c r="D56" s="13"/>
      <c r="E56" s="13"/>
      <c r="F56" s="20"/>
      <c r="G56" s="20"/>
      <c r="H56" s="20"/>
      <c r="I56" s="20"/>
      <c r="J56" s="20"/>
    </row>
    <row r="57" spans="1:10" s="10" customFormat="1" x14ac:dyDescent="0.2">
      <c r="A57" s="14"/>
      <c r="B57" s="14"/>
      <c r="C57" s="13"/>
      <c r="D57" s="13"/>
      <c r="E57" s="13"/>
      <c r="F57" s="20"/>
      <c r="G57" s="20"/>
      <c r="H57" s="20"/>
      <c r="I57" s="20"/>
      <c r="J57" s="20"/>
    </row>
    <row r="58" spans="1:10" s="10" customFormat="1" x14ac:dyDescent="0.2">
      <c r="A58" s="14"/>
      <c r="B58" s="14"/>
      <c r="C58" s="13"/>
      <c r="D58" s="13"/>
      <c r="E58" s="13"/>
      <c r="F58" s="20"/>
      <c r="G58" s="20"/>
      <c r="H58" s="20"/>
      <c r="I58" s="20"/>
      <c r="J58" s="20"/>
    </row>
    <row r="59" spans="1:10" s="10" customFormat="1" x14ac:dyDescent="0.2">
      <c r="A59" s="14"/>
      <c r="B59" s="14"/>
      <c r="C59" s="13"/>
      <c r="D59" s="13"/>
      <c r="E59" s="13"/>
      <c r="F59" s="20"/>
      <c r="G59" s="20"/>
      <c r="H59" s="20"/>
      <c r="I59" s="20"/>
      <c r="J59" s="20"/>
    </row>
    <row r="60" spans="1:10" s="10" customFormat="1" x14ac:dyDescent="0.2">
      <c r="A60" s="14"/>
      <c r="B60" s="14"/>
      <c r="C60" s="13"/>
      <c r="D60" s="13"/>
      <c r="E60" s="13"/>
      <c r="F60" s="20"/>
      <c r="G60" s="20"/>
      <c r="H60" s="20"/>
      <c r="I60" s="20"/>
      <c r="J60" s="20"/>
    </row>
    <row r="61" spans="1:10" s="19" customFormat="1" ht="25.5" x14ac:dyDescent="0.2">
      <c r="A61" s="7" t="s">
        <v>25</v>
      </c>
      <c r="B61" s="44" t="s">
        <v>20</v>
      </c>
      <c r="C61" s="45" t="s">
        <v>21</v>
      </c>
      <c r="D61" s="8" t="s">
        <v>24</v>
      </c>
      <c r="E61" s="8" t="s">
        <v>30</v>
      </c>
      <c r="F61" s="9" t="s">
        <v>29</v>
      </c>
      <c r="G61" s="9" t="s">
        <v>27</v>
      </c>
      <c r="H61" s="9" t="s">
        <v>23</v>
      </c>
      <c r="I61" s="9" t="s">
        <v>26</v>
      </c>
      <c r="J61" s="9" t="s">
        <v>33</v>
      </c>
    </row>
    <row r="63" spans="1:10" s="38" customFormat="1" x14ac:dyDescent="0.2">
      <c r="A63" s="6"/>
      <c r="B63" s="46"/>
      <c r="C63" s="25" t="str">
        <f>$C$24</f>
        <v>15. Zsaluzás és állványozás</v>
      </c>
      <c r="D63" s="2"/>
      <c r="E63" s="2"/>
      <c r="F63" s="1"/>
      <c r="G63" s="1"/>
      <c r="H63" s="1"/>
      <c r="I63" s="1"/>
      <c r="J63" s="1"/>
    </row>
    <row r="64" spans="1:10" x14ac:dyDescent="0.2">
      <c r="C64" s="51"/>
    </row>
    <row r="65" spans="1:10" ht="51" x14ac:dyDescent="0.2">
      <c r="A65" s="6">
        <v>1</v>
      </c>
      <c r="B65" s="12" t="s">
        <v>440</v>
      </c>
      <c r="C65" s="12" t="s">
        <v>441</v>
      </c>
      <c r="D65" s="2">
        <v>1</v>
      </c>
      <c r="E65" s="2" t="s">
        <v>205</v>
      </c>
      <c r="F65" s="1">
        <v>0</v>
      </c>
      <c r="G65" s="1">
        <v>0</v>
      </c>
      <c r="H65" s="1">
        <f>ROUND(D65*F65,)</f>
        <v>0</v>
      </c>
      <c r="I65" s="1">
        <f>ROUND(D65*G65,)</f>
        <v>0</v>
      </c>
      <c r="J65" s="1">
        <f>H65+I65</f>
        <v>0</v>
      </c>
    </row>
    <row r="66" spans="1:10" x14ac:dyDescent="0.2">
      <c r="C66" s="51"/>
    </row>
    <row r="67" spans="1:10" s="38" customFormat="1" ht="38.25" x14ac:dyDescent="0.2">
      <c r="A67" s="6">
        <f>MAX($A$64:A66)+1</f>
        <v>2</v>
      </c>
      <c r="B67" s="12" t="s">
        <v>265</v>
      </c>
      <c r="C67" s="12" t="s">
        <v>266</v>
      </c>
      <c r="D67" s="2">
        <v>1847.39</v>
      </c>
      <c r="E67" s="2" t="s">
        <v>1</v>
      </c>
      <c r="F67" s="1">
        <v>0</v>
      </c>
      <c r="G67" s="1">
        <v>0</v>
      </c>
      <c r="H67" s="1">
        <f>ROUND(D67*F67,)</f>
        <v>0</v>
      </c>
      <c r="I67" s="1">
        <f>ROUND(D67*G67,)</f>
        <v>0</v>
      </c>
      <c r="J67" s="1">
        <f>H67+I67</f>
        <v>0</v>
      </c>
    </row>
    <row r="68" spans="1:10" s="38" customFormat="1" x14ac:dyDescent="0.2">
      <c r="A68" s="47"/>
      <c r="B68" s="48"/>
      <c r="C68" s="24"/>
      <c r="D68" s="23"/>
      <c r="E68" s="23"/>
      <c r="F68" s="11"/>
      <c r="G68" s="11"/>
      <c r="H68" s="11"/>
      <c r="I68" s="11"/>
      <c r="J68" s="11"/>
    </row>
    <row r="69" spans="1:10" s="38" customFormat="1" x14ac:dyDescent="0.2">
      <c r="A69" s="6"/>
      <c r="B69" s="46"/>
      <c r="C69" s="12" t="str">
        <f>CONCATENATE(Munkanem_15," összesen:")</f>
        <v>15. Zsaluzás és állványozás összesen:</v>
      </c>
      <c r="D69" s="2"/>
      <c r="E69" s="2"/>
      <c r="F69" s="1"/>
      <c r="G69" s="1"/>
      <c r="H69" s="5">
        <f>SUM(H64:H68)</f>
        <v>0</v>
      </c>
      <c r="I69" s="5">
        <f>SUM(I64:I68)</f>
        <v>0</v>
      </c>
      <c r="J69" s="5">
        <f>SUM(J64:J68)</f>
        <v>0</v>
      </c>
    </row>
    <row r="71" spans="1:10" s="39" customFormat="1" x14ac:dyDescent="0.2">
      <c r="A71" s="56"/>
      <c r="B71" s="57"/>
      <c r="C71" s="63" t="str">
        <f>$C$25</f>
        <v>31. Helyszíni beton és vasbeton munka</v>
      </c>
      <c r="F71" s="53"/>
      <c r="G71" s="53"/>
      <c r="H71" s="53"/>
      <c r="I71" s="53"/>
      <c r="J71" s="53"/>
    </row>
    <row r="72" spans="1:10" x14ac:dyDescent="0.2">
      <c r="E72" s="4"/>
    </row>
    <row r="73" spans="1:10" s="38" customFormat="1" ht="63.75" x14ac:dyDescent="0.2">
      <c r="A73" s="6">
        <v>1</v>
      </c>
      <c r="B73" s="12" t="s">
        <v>267</v>
      </c>
      <c r="C73" s="12" t="s">
        <v>268</v>
      </c>
      <c r="D73" s="2">
        <v>606.17999999999995</v>
      </c>
      <c r="E73" s="4" t="s">
        <v>1</v>
      </c>
      <c r="F73" s="1">
        <v>0</v>
      </c>
      <c r="G73" s="1">
        <v>0</v>
      </c>
      <c r="H73" s="1">
        <f>ROUND(D73*F73,)</f>
        <v>0</v>
      </c>
      <c r="I73" s="1">
        <f>ROUND(D73*G73,)</f>
        <v>0</v>
      </c>
      <c r="J73" s="1">
        <f>H73+I73</f>
        <v>0</v>
      </c>
    </row>
    <row r="74" spans="1:10" s="39" customFormat="1" x14ac:dyDescent="0.2">
      <c r="A74" s="47"/>
      <c r="B74" s="48"/>
      <c r="C74" s="24"/>
      <c r="D74" s="23"/>
      <c r="E74" s="23"/>
      <c r="F74" s="11"/>
      <c r="G74" s="11"/>
      <c r="H74" s="11"/>
      <c r="I74" s="11"/>
      <c r="J74" s="11"/>
    </row>
    <row r="75" spans="1:10" s="39" customFormat="1" x14ac:dyDescent="0.2">
      <c r="A75" s="56"/>
      <c r="B75" s="57"/>
      <c r="C75" s="58" t="str">
        <f>CONCATENATE(Munkanem_31," összesen:")</f>
        <v>31. Helyszíni beton és vasbeton munka összesen:</v>
      </c>
      <c r="F75" s="53"/>
      <c r="G75" s="53"/>
      <c r="H75" s="59">
        <f>SUM(H72:H74)</f>
        <v>0</v>
      </c>
      <c r="I75" s="59">
        <f>SUM(I72:I74)</f>
        <v>0</v>
      </c>
      <c r="J75" s="59">
        <f>SUM(J72:J74)</f>
        <v>0</v>
      </c>
    </row>
    <row r="77" spans="1:10" x14ac:dyDescent="0.2">
      <c r="C77" s="25" t="str">
        <f>$C$26</f>
        <v>33. Falazás és egyéb kőművesmunkák</v>
      </c>
    </row>
    <row r="79" spans="1:10" ht="89.25" x14ac:dyDescent="0.2">
      <c r="A79" s="6">
        <v>1</v>
      </c>
      <c r="B79" s="12" t="s">
        <v>319</v>
      </c>
      <c r="C79" s="12" t="s">
        <v>320</v>
      </c>
      <c r="D79" s="2">
        <v>59.8</v>
      </c>
      <c r="E79" s="2" t="s">
        <v>1</v>
      </c>
      <c r="F79" s="1">
        <v>0</v>
      </c>
      <c r="G79" s="1">
        <v>0</v>
      </c>
      <c r="H79" s="1">
        <f>ROUND(D79*F79,)</f>
        <v>0</v>
      </c>
      <c r="I79" s="1">
        <f>ROUND(D79*G79,)</f>
        <v>0</v>
      </c>
      <c r="J79" s="1">
        <f>H79+I79</f>
        <v>0</v>
      </c>
    </row>
    <row r="80" spans="1:10" x14ac:dyDescent="0.2">
      <c r="A80" s="47"/>
      <c r="B80" s="48"/>
      <c r="C80" s="24"/>
      <c r="D80" s="23"/>
      <c r="E80" s="23"/>
      <c r="F80" s="11"/>
      <c r="G80" s="11"/>
      <c r="H80" s="11"/>
      <c r="I80" s="11"/>
      <c r="J80" s="11"/>
    </row>
    <row r="81" spans="1:10" x14ac:dyDescent="0.2">
      <c r="C81" s="12" t="str">
        <f>CONCATENATE(Munkanem_33," összesen:")</f>
        <v>33. Falazás és egyéb kőművesmunkák összesen:</v>
      </c>
      <c r="H81" s="5">
        <f>SUM(H78:H80)</f>
        <v>0</v>
      </c>
      <c r="I81" s="5">
        <f>SUM(I78:I80)</f>
        <v>0</v>
      </c>
      <c r="J81" s="5">
        <f>SUM(J78:J80)</f>
        <v>0</v>
      </c>
    </row>
    <row r="83" spans="1:10" x14ac:dyDescent="0.2">
      <c r="C83" s="25" t="str">
        <f>$C$27</f>
        <v>36. Vakolás és rabicolás</v>
      </c>
    </row>
    <row r="85" spans="1:10" ht="25.5" x14ac:dyDescent="0.2">
      <c r="A85" s="6">
        <v>1</v>
      </c>
      <c r="B85" s="12" t="s">
        <v>107</v>
      </c>
      <c r="C85" s="27" t="s">
        <v>110</v>
      </c>
      <c r="D85" s="2">
        <v>13.57</v>
      </c>
      <c r="E85" s="2" t="s">
        <v>1</v>
      </c>
      <c r="F85" s="1">
        <v>0</v>
      </c>
      <c r="G85" s="1">
        <v>0</v>
      </c>
      <c r="H85" s="1">
        <f>ROUND(D85*F85,)</f>
        <v>0</v>
      </c>
      <c r="I85" s="1">
        <f>ROUND(D85*G85,)</f>
        <v>0</v>
      </c>
      <c r="J85" s="1">
        <f>H85+I85</f>
        <v>0</v>
      </c>
    </row>
    <row r="86" spans="1:10" s="10" customFormat="1" x14ac:dyDescent="0.2">
      <c r="A86" s="6"/>
      <c r="B86" s="46"/>
      <c r="C86" s="12"/>
      <c r="D86" s="2"/>
      <c r="E86" s="2"/>
      <c r="F86" s="1"/>
      <c r="G86" s="1"/>
      <c r="H86" s="1"/>
      <c r="I86" s="1"/>
      <c r="J86" s="1"/>
    </row>
    <row r="87" spans="1:10" s="10" customFormat="1" ht="102" x14ac:dyDescent="0.2">
      <c r="A87" s="6">
        <f>MAX($A$84:A86)+1</f>
        <v>2</v>
      </c>
      <c r="B87" s="12" t="s">
        <v>108</v>
      </c>
      <c r="C87" s="12" t="s">
        <v>336</v>
      </c>
      <c r="D87" s="2">
        <v>50.95</v>
      </c>
      <c r="E87" s="2" t="s">
        <v>1</v>
      </c>
      <c r="F87" s="1">
        <v>0</v>
      </c>
      <c r="G87" s="1">
        <v>0</v>
      </c>
      <c r="H87" s="1">
        <f>ROUND(D87*F87,)</f>
        <v>0</v>
      </c>
      <c r="I87" s="1">
        <f>ROUND(D87*G87,)</f>
        <v>0</v>
      </c>
      <c r="J87" s="1">
        <f>H87+I87</f>
        <v>0</v>
      </c>
    </row>
    <row r="88" spans="1:10" s="10" customFormat="1" x14ac:dyDescent="0.2">
      <c r="A88" s="6"/>
      <c r="B88" s="46"/>
      <c r="C88" s="12"/>
      <c r="D88" s="2"/>
      <c r="E88" s="2"/>
      <c r="F88" s="1"/>
      <c r="G88" s="1"/>
      <c r="H88" s="1"/>
      <c r="I88" s="1"/>
      <c r="J88" s="1"/>
    </row>
    <row r="89" spans="1:10" s="10" customFormat="1" ht="63.75" x14ac:dyDescent="0.2">
      <c r="A89" s="6">
        <f>MAX($A$84:A88)+1</f>
        <v>3</v>
      </c>
      <c r="B89" s="27" t="s">
        <v>113</v>
      </c>
      <c r="C89" s="27" t="s">
        <v>114</v>
      </c>
      <c r="D89" s="2">
        <v>13.57</v>
      </c>
      <c r="E89" s="2" t="s">
        <v>1</v>
      </c>
      <c r="F89" s="1">
        <v>0</v>
      </c>
      <c r="G89" s="1">
        <v>0</v>
      </c>
      <c r="H89" s="1">
        <f>ROUND(D89*F89,)</f>
        <v>0</v>
      </c>
      <c r="I89" s="1">
        <f>ROUND(D89*G89,)</f>
        <v>0</v>
      </c>
      <c r="J89" s="1">
        <f>H89+I89</f>
        <v>0</v>
      </c>
    </row>
    <row r="90" spans="1:10" s="10" customFormat="1" x14ac:dyDescent="0.2">
      <c r="A90" s="6"/>
      <c r="B90" s="46"/>
      <c r="C90" s="12"/>
      <c r="D90" s="2"/>
      <c r="E90" s="2"/>
      <c r="F90" s="1"/>
      <c r="G90" s="1"/>
      <c r="H90" s="1"/>
      <c r="I90" s="1"/>
      <c r="J90" s="1"/>
    </row>
    <row r="91" spans="1:10" s="10" customFormat="1" ht="51" x14ac:dyDescent="0.2">
      <c r="A91" s="6">
        <f>MAX($A$84:A90)+1</f>
        <v>4</v>
      </c>
      <c r="B91" s="12" t="s">
        <v>163</v>
      </c>
      <c r="C91" s="12" t="s">
        <v>164</v>
      </c>
      <c r="D91" s="2">
        <v>6.55</v>
      </c>
      <c r="E91" s="2" t="s">
        <v>1</v>
      </c>
      <c r="F91" s="1">
        <v>0</v>
      </c>
      <c r="G91" s="1">
        <v>0</v>
      </c>
      <c r="H91" s="1">
        <f>ROUND(D91*F91,)</f>
        <v>0</v>
      </c>
      <c r="I91" s="1">
        <f>ROUND(D91*G91,)</f>
        <v>0</v>
      </c>
      <c r="J91" s="1">
        <f>H91+I91</f>
        <v>0</v>
      </c>
    </row>
    <row r="92" spans="1:10" x14ac:dyDescent="0.2">
      <c r="A92" s="47"/>
      <c r="B92" s="48"/>
      <c r="C92" s="24"/>
      <c r="D92" s="23"/>
      <c r="E92" s="23"/>
      <c r="F92" s="11"/>
      <c r="G92" s="11"/>
      <c r="H92" s="11"/>
      <c r="I92" s="11"/>
      <c r="J92" s="11"/>
    </row>
    <row r="93" spans="1:10" x14ac:dyDescent="0.2">
      <c r="C93" s="12" t="str">
        <f>CONCATENATE(Munkanem_36," összesen:")</f>
        <v>36. Vakolás és rabicolás összesen:</v>
      </c>
      <c r="H93" s="5">
        <f>SUM(H84:H92)</f>
        <v>0</v>
      </c>
      <c r="I93" s="5">
        <f>SUM(I84:I92)</f>
        <v>0</v>
      </c>
      <c r="J93" s="5">
        <f>SUM(J84:J92)</f>
        <v>0</v>
      </c>
    </row>
    <row r="95" spans="1:10" s="38" customFormat="1" x14ac:dyDescent="0.2">
      <c r="A95" s="6"/>
      <c r="B95" s="46"/>
      <c r="C95" s="25" t="str">
        <f>$C$28</f>
        <v>39. Szárazépítés</v>
      </c>
      <c r="D95" s="2"/>
      <c r="E95" s="2"/>
      <c r="F95" s="1"/>
      <c r="G95" s="1"/>
      <c r="H95" s="1"/>
      <c r="I95" s="1"/>
      <c r="J95" s="1"/>
    </row>
    <row r="96" spans="1:10" x14ac:dyDescent="0.2">
      <c r="C96" s="51"/>
    </row>
    <row r="97" spans="1:10" s="38" customFormat="1" ht="63.75" x14ac:dyDescent="0.2">
      <c r="A97" s="6">
        <v>1</v>
      </c>
      <c r="B97" s="12" t="s">
        <v>134</v>
      </c>
      <c r="C97" s="12" t="s">
        <v>135</v>
      </c>
      <c r="D97" s="2">
        <v>179.65</v>
      </c>
      <c r="E97" s="2" t="s">
        <v>1</v>
      </c>
      <c r="F97" s="1">
        <v>0</v>
      </c>
      <c r="G97" s="1">
        <v>0</v>
      </c>
      <c r="H97" s="1">
        <f>ROUND(D97*F97,)</f>
        <v>0</v>
      </c>
      <c r="I97" s="1">
        <f>ROUND(D97*G97,)</f>
        <v>0</v>
      </c>
      <c r="J97" s="1">
        <f>H97+I97</f>
        <v>0</v>
      </c>
    </row>
    <row r="98" spans="1:10" x14ac:dyDescent="0.2">
      <c r="C98" s="51"/>
    </row>
    <row r="99" spans="1:10" s="38" customFormat="1" ht="76.5" x14ac:dyDescent="0.2">
      <c r="A99" s="6">
        <f>MAX($A$96:A98)+1</f>
        <v>2</v>
      </c>
      <c r="B99" s="12" t="s">
        <v>126</v>
      </c>
      <c r="C99" s="12" t="s">
        <v>263</v>
      </c>
      <c r="D99" s="2">
        <v>1659.47</v>
      </c>
      <c r="E99" s="2" t="s">
        <v>1</v>
      </c>
      <c r="F99" s="1">
        <v>0</v>
      </c>
      <c r="G99" s="1">
        <v>0</v>
      </c>
      <c r="H99" s="1">
        <f>ROUND(D99*F99,)</f>
        <v>0</v>
      </c>
      <c r="I99" s="1">
        <f>ROUND(D99*G99,)</f>
        <v>0</v>
      </c>
      <c r="J99" s="1">
        <f>H99+I99</f>
        <v>0</v>
      </c>
    </row>
    <row r="101" spans="1:10" s="46" customFormat="1" ht="76.5" x14ac:dyDescent="0.2">
      <c r="A101" s="6">
        <f>MAX($A$96:A100)+1</f>
        <v>3</v>
      </c>
      <c r="B101" s="12" t="s">
        <v>128</v>
      </c>
      <c r="C101" s="12" t="s">
        <v>129</v>
      </c>
      <c r="D101" s="2">
        <v>247.14</v>
      </c>
      <c r="E101" s="2" t="s">
        <v>1</v>
      </c>
      <c r="F101" s="1">
        <v>0</v>
      </c>
      <c r="G101" s="1">
        <v>0</v>
      </c>
      <c r="H101" s="1">
        <f>ROUND(D101*F101,)</f>
        <v>0</v>
      </c>
      <c r="I101" s="1">
        <f>ROUND(D101*G101,)</f>
        <v>0</v>
      </c>
      <c r="J101" s="1">
        <f>H101+I101</f>
        <v>0</v>
      </c>
    </row>
    <row r="102" spans="1:10" s="10" customFormat="1" x14ac:dyDescent="0.2">
      <c r="A102" s="6"/>
      <c r="B102" s="46"/>
      <c r="C102" s="51"/>
      <c r="D102" s="2"/>
      <c r="E102" s="2"/>
      <c r="F102" s="1"/>
      <c r="G102" s="1"/>
      <c r="H102" s="1"/>
      <c r="I102" s="1"/>
      <c r="J102" s="1"/>
    </row>
    <row r="103" spans="1:10" s="10" customFormat="1" ht="76.5" x14ac:dyDescent="0.2">
      <c r="A103" s="6">
        <f>MAX($A$96:A102)+1</f>
        <v>4</v>
      </c>
      <c r="B103" s="12" t="s">
        <v>259</v>
      </c>
      <c r="C103" s="12" t="s">
        <v>260</v>
      </c>
      <c r="D103" s="2">
        <v>96.16</v>
      </c>
      <c r="E103" s="2" t="s">
        <v>1</v>
      </c>
      <c r="F103" s="1">
        <v>0</v>
      </c>
      <c r="G103" s="1">
        <v>0</v>
      </c>
      <c r="H103" s="1">
        <f>ROUND(D103*F103,)</f>
        <v>0</v>
      </c>
      <c r="I103" s="1">
        <f>ROUND(D103*G103,)</f>
        <v>0</v>
      </c>
      <c r="J103" s="1">
        <f>H103+I103</f>
        <v>0</v>
      </c>
    </row>
    <row r="104" spans="1:10" s="10" customFormat="1" x14ac:dyDescent="0.2">
      <c r="A104" s="6"/>
      <c r="B104" s="46"/>
      <c r="C104" s="51"/>
      <c r="D104" s="2"/>
      <c r="E104" s="2"/>
      <c r="F104" s="1"/>
      <c r="G104" s="1"/>
      <c r="H104" s="1"/>
      <c r="I104" s="1"/>
      <c r="J104" s="1"/>
    </row>
    <row r="105" spans="1:10" s="10" customFormat="1" ht="76.5" x14ac:dyDescent="0.2">
      <c r="A105" s="6">
        <f>MAX($A$96:A104)+1</f>
        <v>5</v>
      </c>
      <c r="B105" s="12" t="s">
        <v>130</v>
      </c>
      <c r="C105" s="12" t="s">
        <v>131</v>
      </c>
      <c r="D105" s="2">
        <v>304.74</v>
      </c>
      <c r="E105" s="2" t="s">
        <v>1</v>
      </c>
      <c r="F105" s="1">
        <v>0</v>
      </c>
      <c r="G105" s="1">
        <v>0</v>
      </c>
      <c r="H105" s="1">
        <f>ROUND(D105*F105,)</f>
        <v>0</v>
      </c>
      <c r="I105" s="1">
        <f>ROUND(D105*G105,)</f>
        <v>0</v>
      </c>
      <c r="J105" s="1">
        <f>H105+I105</f>
        <v>0</v>
      </c>
    </row>
    <row r="106" spans="1:10" s="10" customFormat="1" x14ac:dyDescent="0.2">
      <c r="A106" s="6"/>
      <c r="B106" s="46"/>
      <c r="C106" s="51"/>
      <c r="D106" s="2"/>
      <c r="E106" s="2"/>
      <c r="F106" s="1"/>
      <c r="G106" s="1"/>
      <c r="H106" s="1"/>
      <c r="I106" s="1"/>
      <c r="J106" s="1"/>
    </row>
    <row r="107" spans="1:10" s="10" customFormat="1" ht="76.5" x14ac:dyDescent="0.2">
      <c r="A107" s="6">
        <f>MAX($A$96:A106)+1</f>
        <v>6</v>
      </c>
      <c r="B107" s="12" t="s">
        <v>261</v>
      </c>
      <c r="C107" s="12" t="s">
        <v>262</v>
      </c>
      <c r="D107" s="2">
        <v>578.77</v>
      </c>
      <c r="E107" s="2" t="s">
        <v>1</v>
      </c>
      <c r="F107" s="1">
        <v>0</v>
      </c>
      <c r="G107" s="1">
        <v>0</v>
      </c>
      <c r="H107" s="1">
        <f>ROUND(D107*F107,)</f>
        <v>0</v>
      </c>
      <c r="I107" s="1">
        <f>ROUND(D107*G107,)</f>
        <v>0</v>
      </c>
      <c r="J107" s="1">
        <f>H107+I107</f>
        <v>0</v>
      </c>
    </row>
    <row r="108" spans="1:10" s="10" customFormat="1" x14ac:dyDescent="0.2">
      <c r="A108" s="6"/>
      <c r="B108" s="46"/>
      <c r="C108" s="51"/>
      <c r="D108" s="2"/>
      <c r="E108" s="2"/>
      <c r="F108" s="1"/>
      <c r="G108" s="1"/>
      <c r="H108" s="1"/>
      <c r="I108" s="1"/>
      <c r="J108" s="1"/>
    </row>
    <row r="109" spans="1:10" s="10" customFormat="1" ht="89.25" x14ac:dyDescent="0.2">
      <c r="A109" s="6">
        <f>MAX($A$96:A108)+1</f>
        <v>7</v>
      </c>
      <c r="B109" s="12" t="s">
        <v>132</v>
      </c>
      <c r="C109" s="12" t="s">
        <v>133</v>
      </c>
      <c r="D109" s="2">
        <v>58.27</v>
      </c>
      <c r="E109" s="2" t="s">
        <v>1</v>
      </c>
      <c r="F109" s="1">
        <v>0</v>
      </c>
      <c r="G109" s="1">
        <v>0</v>
      </c>
      <c r="H109" s="1">
        <f>ROUND(D109*F109,)</f>
        <v>0</v>
      </c>
      <c r="I109" s="1">
        <f>ROUND(D109*G109,)</f>
        <v>0</v>
      </c>
      <c r="J109" s="1">
        <f>H109+I109</f>
        <v>0</v>
      </c>
    </row>
    <row r="110" spans="1:10" s="10" customFormat="1" x14ac:dyDescent="0.2">
      <c r="A110" s="6"/>
      <c r="B110" s="46"/>
      <c r="C110" s="51"/>
      <c r="D110" s="2"/>
      <c r="E110" s="2"/>
      <c r="F110" s="1"/>
      <c r="G110" s="1"/>
      <c r="H110" s="1"/>
      <c r="I110" s="1"/>
      <c r="J110" s="1"/>
    </row>
    <row r="111" spans="1:10" s="10" customFormat="1" ht="76.5" x14ac:dyDescent="0.2">
      <c r="A111" s="6">
        <f>MAX($A$96:A110)+1</f>
        <v>8</v>
      </c>
      <c r="B111" s="12" t="s">
        <v>136</v>
      </c>
      <c r="C111" s="12" t="s">
        <v>264</v>
      </c>
      <c r="D111" s="4">
        <v>403.05</v>
      </c>
      <c r="E111" s="2" t="s">
        <v>1</v>
      </c>
      <c r="F111" s="1">
        <v>0</v>
      </c>
      <c r="G111" s="1">
        <v>0</v>
      </c>
      <c r="H111" s="1">
        <f>ROUND(D111*F111,)</f>
        <v>0</v>
      </c>
      <c r="I111" s="1">
        <f>ROUND(D111*G111,)</f>
        <v>0</v>
      </c>
      <c r="J111" s="1">
        <f>H111+I111</f>
        <v>0</v>
      </c>
    </row>
    <row r="112" spans="1:10" s="55" customFormat="1" x14ac:dyDescent="0.2">
      <c r="A112" s="6"/>
      <c r="B112" s="46"/>
      <c r="C112" s="54"/>
      <c r="D112" s="2"/>
      <c r="E112" s="2"/>
      <c r="F112" s="1"/>
      <c r="G112" s="1"/>
      <c r="H112" s="1"/>
      <c r="I112" s="1"/>
      <c r="J112" s="1"/>
    </row>
    <row r="113" spans="1:10" s="55" customFormat="1" ht="63.75" x14ac:dyDescent="0.2">
      <c r="A113" s="6">
        <f>MAX($A$96:A112)+1</f>
        <v>9</v>
      </c>
      <c r="B113" s="12" t="s">
        <v>136</v>
      </c>
      <c r="C113" s="12" t="s">
        <v>141</v>
      </c>
      <c r="D113" s="4">
        <v>16</v>
      </c>
      <c r="E113" s="2" t="s">
        <v>62</v>
      </c>
      <c r="F113" s="1">
        <v>0</v>
      </c>
      <c r="G113" s="1">
        <v>0</v>
      </c>
      <c r="H113" s="1">
        <f>ROUND(D113*F113,)</f>
        <v>0</v>
      </c>
      <c r="I113" s="1">
        <f>ROUND(D113*G113,)</f>
        <v>0</v>
      </c>
      <c r="J113" s="1">
        <f>H113+I113</f>
        <v>0</v>
      </c>
    </row>
    <row r="114" spans="1:10" s="10" customFormat="1" x14ac:dyDescent="0.2">
      <c r="A114" s="6"/>
      <c r="B114" s="46"/>
      <c r="C114" s="51"/>
      <c r="D114" s="2"/>
      <c r="E114" s="2"/>
      <c r="F114" s="1"/>
      <c r="G114" s="1"/>
      <c r="H114" s="1"/>
      <c r="I114" s="1"/>
      <c r="J114" s="1"/>
    </row>
    <row r="115" spans="1:10" s="10" customFormat="1" ht="38.25" x14ac:dyDescent="0.2">
      <c r="A115" s="6">
        <f>MAX($A$96:A114)+1</f>
        <v>10</v>
      </c>
      <c r="B115" s="12" t="s">
        <v>136</v>
      </c>
      <c r="C115" s="12" t="s">
        <v>274</v>
      </c>
      <c r="D115" s="2">
        <v>175.93</v>
      </c>
      <c r="E115" s="2" t="s">
        <v>1</v>
      </c>
      <c r="F115" s="1">
        <v>0</v>
      </c>
      <c r="G115" s="1">
        <v>0</v>
      </c>
      <c r="H115" s="1">
        <f>ROUND(D115*F115,)</f>
        <v>0</v>
      </c>
      <c r="I115" s="1">
        <f>ROUND(D115*G115,)</f>
        <v>0</v>
      </c>
      <c r="J115" s="1">
        <f>H115+I115</f>
        <v>0</v>
      </c>
    </row>
    <row r="116" spans="1:10" s="10" customFormat="1" x14ac:dyDescent="0.2">
      <c r="A116" s="6"/>
      <c r="B116" s="46"/>
      <c r="C116" s="51"/>
      <c r="D116" s="2"/>
      <c r="E116" s="2"/>
      <c r="F116" s="1"/>
      <c r="G116" s="1"/>
      <c r="H116" s="1"/>
      <c r="I116" s="1"/>
      <c r="J116" s="1"/>
    </row>
    <row r="117" spans="1:10" s="10" customFormat="1" ht="25.5" x14ac:dyDescent="0.2">
      <c r="A117" s="6">
        <f>MAX($A$96:A116)+1</f>
        <v>11</v>
      </c>
      <c r="B117" s="12" t="s">
        <v>136</v>
      </c>
      <c r="C117" s="12" t="s">
        <v>288</v>
      </c>
      <c r="D117" s="2">
        <v>31</v>
      </c>
      <c r="E117" s="2" t="s">
        <v>4</v>
      </c>
      <c r="F117" s="1">
        <v>0</v>
      </c>
      <c r="G117" s="1">
        <v>0</v>
      </c>
      <c r="H117" s="1">
        <f>ROUND(D117*F117,)</f>
        <v>0</v>
      </c>
      <c r="I117" s="1">
        <f>ROUND(D117*G117,)</f>
        <v>0</v>
      </c>
      <c r="J117" s="1">
        <f>H117+I117</f>
        <v>0</v>
      </c>
    </row>
    <row r="118" spans="1:10" s="10" customFormat="1" x14ac:dyDescent="0.2">
      <c r="A118" s="6"/>
      <c r="B118" s="46"/>
      <c r="C118" s="51"/>
      <c r="D118" s="2"/>
      <c r="E118" s="2"/>
      <c r="F118" s="1"/>
      <c r="G118" s="1"/>
      <c r="H118" s="1"/>
      <c r="I118" s="1"/>
      <c r="J118" s="1"/>
    </row>
    <row r="119" spans="1:10" s="10" customFormat="1" ht="25.5" x14ac:dyDescent="0.2">
      <c r="A119" s="6">
        <f>MAX($A$96:A118)+1</f>
        <v>12</v>
      </c>
      <c r="B119" s="12" t="s">
        <v>136</v>
      </c>
      <c r="C119" s="12" t="s">
        <v>275</v>
      </c>
      <c r="D119" s="2">
        <v>43</v>
      </c>
      <c r="E119" s="2" t="s">
        <v>4</v>
      </c>
      <c r="F119" s="1">
        <v>0</v>
      </c>
      <c r="G119" s="1">
        <v>0</v>
      </c>
      <c r="H119" s="1">
        <f>ROUND(D119*F119,)</f>
        <v>0</v>
      </c>
      <c r="I119" s="1">
        <f>ROUND(D119*G119,)</f>
        <v>0</v>
      </c>
      <c r="J119" s="1">
        <f>H119+I119</f>
        <v>0</v>
      </c>
    </row>
    <row r="120" spans="1:10" s="10" customFormat="1" x14ac:dyDescent="0.2">
      <c r="A120" s="6"/>
      <c r="B120" s="46"/>
      <c r="C120" s="51"/>
      <c r="D120" s="2"/>
      <c r="E120" s="2"/>
      <c r="F120" s="1"/>
      <c r="G120" s="1"/>
      <c r="H120" s="1"/>
      <c r="I120" s="1"/>
      <c r="J120" s="1"/>
    </row>
    <row r="121" spans="1:10" s="10" customFormat="1" ht="38.25" x14ac:dyDescent="0.2">
      <c r="A121" s="6">
        <f>MAX($A$96:A120)+1</f>
        <v>13</v>
      </c>
      <c r="B121" s="12" t="s">
        <v>136</v>
      </c>
      <c r="C121" s="12" t="s">
        <v>501</v>
      </c>
      <c r="D121" s="2">
        <v>1</v>
      </c>
      <c r="E121" s="2" t="s">
        <v>4</v>
      </c>
      <c r="F121" s="1">
        <v>0</v>
      </c>
      <c r="G121" s="1">
        <v>0</v>
      </c>
      <c r="H121" s="1">
        <f>ROUND(D121*F121,)</f>
        <v>0</v>
      </c>
      <c r="I121" s="1">
        <f>ROUND(D121*G121,)</f>
        <v>0</v>
      </c>
      <c r="J121" s="1">
        <f>H121+I121</f>
        <v>0</v>
      </c>
    </row>
    <row r="122" spans="1:10" s="10" customFormat="1" x14ac:dyDescent="0.2">
      <c r="A122" s="6"/>
      <c r="B122" s="46"/>
      <c r="C122" s="51"/>
      <c r="D122" s="2"/>
      <c r="E122" s="4"/>
      <c r="F122" s="1"/>
      <c r="G122" s="1"/>
      <c r="H122" s="1"/>
      <c r="I122" s="1"/>
      <c r="J122" s="1"/>
    </row>
    <row r="123" spans="1:10" s="10" customFormat="1" ht="51" x14ac:dyDescent="0.2">
      <c r="A123" s="6">
        <f>MAX($A$96:A122)+1</f>
        <v>14</v>
      </c>
      <c r="B123" s="12" t="s">
        <v>136</v>
      </c>
      <c r="C123" s="27" t="s">
        <v>276</v>
      </c>
      <c r="D123" s="2">
        <v>35</v>
      </c>
      <c r="E123" s="4" t="s">
        <v>138</v>
      </c>
      <c r="F123" s="1">
        <v>0</v>
      </c>
      <c r="G123" s="1">
        <v>0</v>
      </c>
      <c r="H123" s="1">
        <f>ROUND(D123*F123,)</f>
        <v>0</v>
      </c>
      <c r="I123" s="1">
        <f>ROUND(D123*G123,)</f>
        <v>0</v>
      </c>
      <c r="J123" s="1">
        <f>H123+I123</f>
        <v>0</v>
      </c>
    </row>
    <row r="124" spans="1:10" s="10" customFormat="1" x14ac:dyDescent="0.2">
      <c r="A124" s="6"/>
      <c r="B124" s="46"/>
      <c r="C124" s="51"/>
      <c r="D124" s="2"/>
      <c r="E124" s="4"/>
      <c r="F124" s="1"/>
      <c r="G124" s="1"/>
      <c r="H124" s="1"/>
      <c r="I124" s="1"/>
      <c r="J124" s="1"/>
    </row>
    <row r="125" spans="1:10" s="10" customFormat="1" ht="51" x14ac:dyDescent="0.2">
      <c r="A125" s="6">
        <f>MAX($A$96:A124)+1</f>
        <v>15</v>
      </c>
      <c r="B125" s="12" t="s">
        <v>136</v>
      </c>
      <c r="C125" s="27" t="s">
        <v>277</v>
      </c>
      <c r="D125" s="2">
        <v>10</v>
      </c>
      <c r="E125" s="4" t="s">
        <v>138</v>
      </c>
      <c r="F125" s="1">
        <v>0</v>
      </c>
      <c r="G125" s="1">
        <v>0</v>
      </c>
      <c r="H125" s="1">
        <f>ROUND(D125*F125,)</f>
        <v>0</v>
      </c>
      <c r="I125" s="1">
        <f>ROUND(D125*G125,)</f>
        <v>0</v>
      </c>
      <c r="J125" s="1">
        <f>H125+I125</f>
        <v>0</v>
      </c>
    </row>
    <row r="126" spans="1:10" s="10" customFormat="1" x14ac:dyDescent="0.2">
      <c r="A126" s="6"/>
      <c r="B126" s="46"/>
      <c r="C126" s="51"/>
      <c r="D126" s="2"/>
      <c r="E126" s="4"/>
      <c r="F126" s="1"/>
      <c r="G126" s="1"/>
      <c r="H126" s="1"/>
      <c r="I126" s="1"/>
      <c r="J126" s="1"/>
    </row>
    <row r="127" spans="1:10" s="10" customFormat="1" ht="38.25" x14ac:dyDescent="0.2">
      <c r="A127" s="6">
        <f>MAX($A$96:A126)+1</f>
        <v>16</v>
      </c>
      <c r="B127" s="12" t="s">
        <v>136</v>
      </c>
      <c r="C127" s="27" t="s">
        <v>354</v>
      </c>
      <c r="D127" s="4">
        <v>8</v>
      </c>
      <c r="E127" s="4" t="s">
        <v>355</v>
      </c>
      <c r="F127" s="1">
        <v>0</v>
      </c>
      <c r="G127" s="1">
        <v>0</v>
      </c>
      <c r="H127" s="1">
        <f>ROUND(D127*F127,)</f>
        <v>0</v>
      </c>
      <c r="I127" s="1">
        <f>ROUND(D127*G127,)</f>
        <v>0</v>
      </c>
      <c r="J127" s="1">
        <f>H127+I127</f>
        <v>0</v>
      </c>
    </row>
    <row r="128" spans="1:10" s="10" customFormat="1" x14ac:dyDescent="0.2">
      <c r="A128" s="6"/>
      <c r="B128" s="46"/>
      <c r="C128" s="51"/>
      <c r="D128" s="2"/>
      <c r="E128" s="2"/>
      <c r="F128" s="1"/>
      <c r="G128" s="1"/>
      <c r="H128" s="1"/>
      <c r="I128" s="1"/>
      <c r="J128" s="1"/>
    </row>
    <row r="129" spans="1:10" s="10" customFormat="1" ht="25.5" x14ac:dyDescent="0.2">
      <c r="A129" s="6">
        <f>MAX($A$96:A128)+1</f>
        <v>17</v>
      </c>
      <c r="B129" s="12" t="s">
        <v>136</v>
      </c>
      <c r="C129" s="12" t="s">
        <v>278</v>
      </c>
      <c r="D129" s="2">
        <v>6</v>
      </c>
      <c r="E129" s="2" t="s">
        <v>4</v>
      </c>
      <c r="F129" s="1">
        <v>0</v>
      </c>
      <c r="G129" s="1">
        <v>0</v>
      </c>
      <c r="H129" s="1">
        <f>ROUND(D129*F129,)</f>
        <v>0</v>
      </c>
      <c r="I129" s="1">
        <f>ROUND(D129*G129,)</f>
        <v>0</v>
      </c>
      <c r="J129" s="1">
        <f>H129+I129</f>
        <v>0</v>
      </c>
    </row>
    <row r="130" spans="1:10" s="10" customFormat="1" x14ac:dyDescent="0.2">
      <c r="A130" s="6"/>
      <c r="B130" s="46"/>
      <c r="C130" s="51"/>
      <c r="D130" s="2"/>
      <c r="E130" s="2"/>
      <c r="F130" s="1"/>
      <c r="G130" s="1"/>
      <c r="H130" s="1"/>
      <c r="I130" s="1"/>
      <c r="J130" s="1"/>
    </row>
    <row r="131" spans="1:10" s="10" customFormat="1" ht="25.5" x14ac:dyDescent="0.2">
      <c r="A131" s="6">
        <f>MAX($A$96:A130)+1</f>
        <v>18</v>
      </c>
      <c r="B131" s="12" t="s">
        <v>136</v>
      </c>
      <c r="C131" s="12" t="s">
        <v>279</v>
      </c>
      <c r="D131" s="2">
        <v>1</v>
      </c>
      <c r="E131" s="2" t="s">
        <v>4</v>
      </c>
      <c r="F131" s="1">
        <v>0</v>
      </c>
      <c r="G131" s="1">
        <v>0</v>
      </c>
      <c r="H131" s="1">
        <f>ROUND(D131*F131,)</f>
        <v>0</v>
      </c>
      <c r="I131" s="1">
        <f>ROUND(D131*G131,)</f>
        <v>0</v>
      </c>
      <c r="J131" s="1">
        <f>H131+I131</f>
        <v>0</v>
      </c>
    </row>
    <row r="132" spans="1:10" s="10" customFormat="1" x14ac:dyDescent="0.2">
      <c r="A132" s="6"/>
      <c r="B132" s="46"/>
      <c r="C132" s="51"/>
      <c r="D132" s="2"/>
      <c r="E132" s="2"/>
      <c r="F132" s="1"/>
      <c r="G132" s="1"/>
      <c r="H132" s="1"/>
      <c r="I132" s="1"/>
      <c r="J132" s="1"/>
    </row>
    <row r="133" spans="1:10" s="10" customFormat="1" ht="38.25" x14ac:dyDescent="0.2">
      <c r="A133" s="6">
        <f>MAX($A$96:A132)+1</f>
        <v>19</v>
      </c>
      <c r="B133" s="12" t="s">
        <v>136</v>
      </c>
      <c r="C133" s="12" t="s">
        <v>280</v>
      </c>
      <c r="D133" s="2">
        <v>17</v>
      </c>
      <c r="E133" s="2" t="s">
        <v>4</v>
      </c>
      <c r="F133" s="1">
        <v>0</v>
      </c>
      <c r="G133" s="1">
        <v>0</v>
      </c>
      <c r="H133" s="1">
        <f>ROUND(D133*F133,)</f>
        <v>0</v>
      </c>
      <c r="I133" s="1">
        <f>ROUND(D133*G133,)</f>
        <v>0</v>
      </c>
      <c r="J133" s="1">
        <f>H133+I133</f>
        <v>0</v>
      </c>
    </row>
    <row r="134" spans="1:10" s="10" customFormat="1" x14ac:dyDescent="0.2">
      <c r="A134" s="6"/>
      <c r="B134" s="46"/>
      <c r="C134" s="51"/>
      <c r="D134" s="2"/>
      <c r="E134" s="4"/>
      <c r="F134" s="1"/>
      <c r="G134" s="1"/>
      <c r="H134" s="1"/>
      <c r="I134" s="1"/>
      <c r="J134" s="1"/>
    </row>
    <row r="135" spans="1:10" s="10" customFormat="1" ht="51" x14ac:dyDescent="0.2">
      <c r="A135" s="6">
        <f>MAX($A$96:A134)+1</f>
        <v>20</v>
      </c>
      <c r="B135" s="12" t="s">
        <v>136</v>
      </c>
      <c r="C135" s="12" t="s">
        <v>145</v>
      </c>
      <c r="D135" s="2">
        <v>16.05</v>
      </c>
      <c r="E135" s="4" t="s">
        <v>62</v>
      </c>
      <c r="F135" s="1">
        <v>0</v>
      </c>
      <c r="G135" s="1">
        <v>0</v>
      </c>
      <c r="H135" s="1">
        <f>ROUND(D135*F135,)</f>
        <v>0</v>
      </c>
      <c r="I135" s="1">
        <f>ROUND(D135*G135,)</f>
        <v>0</v>
      </c>
      <c r="J135" s="1">
        <f>H135+I135</f>
        <v>0</v>
      </c>
    </row>
    <row r="136" spans="1:10" s="10" customFormat="1" x14ac:dyDescent="0.2">
      <c r="A136" s="6"/>
      <c r="B136" s="46"/>
      <c r="C136" s="51"/>
      <c r="D136" s="2"/>
      <c r="E136" s="4"/>
      <c r="F136" s="1"/>
      <c r="G136" s="1"/>
      <c r="H136" s="1"/>
      <c r="I136" s="1"/>
      <c r="J136" s="1"/>
    </row>
    <row r="137" spans="1:10" s="10" customFormat="1" ht="38.25" x14ac:dyDescent="0.2">
      <c r="A137" s="6">
        <f>MAX($A$96:A136)+1</f>
        <v>21</v>
      </c>
      <c r="B137" s="12" t="s">
        <v>136</v>
      </c>
      <c r="C137" s="27" t="s">
        <v>281</v>
      </c>
      <c r="D137" s="2">
        <v>83.06</v>
      </c>
      <c r="E137" s="4" t="s">
        <v>62</v>
      </c>
      <c r="F137" s="1">
        <v>0</v>
      </c>
      <c r="G137" s="1">
        <v>0</v>
      </c>
      <c r="H137" s="1">
        <f>ROUND(D137*F137,)</f>
        <v>0</v>
      </c>
      <c r="I137" s="1">
        <f>ROUND(D137*G137,)</f>
        <v>0</v>
      </c>
      <c r="J137" s="1">
        <f>H137+I137</f>
        <v>0</v>
      </c>
    </row>
    <row r="138" spans="1:10" s="10" customFormat="1" x14ac:dyDescent="0.2">
      <c r="A138" s="6"/>
      <c r="B138" s="46"/>
      <c r="C138" s="51"/>
      <c r="D138" s="2"/>
      <c r="E138" s="4"/>
      <c r="F138" s="1"/>
      <c r="G138" s="1"/>
      <c r="H138" s="1"/>
      <c r="I138" s="1"/>
      <c r="J138" s="1"/>
    </row>
    <row r="139" spans="1:10" s="10" customFormat="1" ht="63.75" x14ac:dyDescent="0.2">
      <c r="A139" s="6">
        <f>MAX($A$96:A138)+1</f>
        <v>22</v>
      </c>
      <c r="B139" s="12" t="s">
        <v>136</v>
      </c>
      <c r="C139" s="27" t="s">
        <v>282</v>
      </c>
      <c r="D139" s="2">
        <v>13.28</v>
      </c>
      <c r="E139" s="4" t="s">
        <v>62</v>
      </c>
      <c r="F139" s="1">
        <v>0</v>
      </c>
      <c r="G139" s="1">
        <v>0</v>
      </c>
      <c r="H139" s="1">
        <f>ROUND(D139*F139,)</f>
        <v>0</v>
      </c>
      <c r="I139" s="1">
        <f>ROUND(D139*G139,)</f>
        <v>0</v>
      </c>
      <c r="J139" s="1">
        <f>H139+I139</f>
        <v>0</v>
      </c>
    </row>
    <row r="140" spans="1:10" s="10" customFormat="1" x14ac:dyDescent="0.2">
      <c r="A140" s="6"/>
      <c r="B140" s="46"/>
      <c r="C140" s="51"/>
      <c r="D140" s="2"/>
      <c r="E140" s="4"/>
      <c r="F140" s="1"/>
      <c r="G140" s="1"/>
      <c r="H140" s="1"/>
      <c r="I140" s="1"/>
      <c r="J140" s="1"/>
    </row>
    <row r="141" spans="1:10" s="10" customFormat="1" ht="25.5" x14ac:dyDescent="0.2">
      <c r="A141" s="6">
        <f>MAX($A$96:A140)+1</f>
        <v>23</v>
      </c>
      <c r="B141" s="12" t="s">
        <v>136</v>
      </c>
      <c r="C141" s="12" t="s">
        <v>271</v>
      </c>
      <c r="D141" s="2">
        <v>402.28</v>
      </c>
      <c r="E141" s="4" t="s">
        <v>62</v>
      </c>
      <c r="F141" s="1">
        <v>0</v>
      </c>
      <c r="G141" s="1">
        <v>0</v>
      </c>
      <c r="H141" s="1">
        <f>ROUND(D141*F141,)</f>
        <v>0</v>
      </c>
      <c r="I141" s="1">
        <f>ROUND(D141*G141,)</f>
        <v>0</v>
      </c>
      <c r="J141" s="1">
        <f>H141+I141</f>
        <v>0</v>
      </c>
    </row>
    <row r="142" spans="1:10" s="10" customFormat="1" x14ac:dyDescent="0.2">
      <c r="A142" s="6"/>
      <c r="B142" s="46"/>
      <c r="C142" s="51"/>
      <c r="D142" s="2"/>
      <c r="E142" s="4"/>
      <c r="F142" s="1"/>
      <c r="G142" s="1"/>
      <c r="H142" s="1"/>
      <c r="I142" s="1"/>
      <c r="J142" s="1"/>
    </row>
    <row r="143" spans="1:10" s="10" customFormat="1" ht="25.5" x14ac:dyDescent="0.2">
      <c r="A143" s="6">
        <f>MAX($A$96:A142)+1</f>
        <v>24</v>
      </c>
      <c r="B143" s="12" t="s">
        <v>136</v>
      </c>
      <c r="C143" s="12" t="s">
        <v>272</v>
      </c>
      <c r="D143" s="2">
        <v>37.9</v>
      </c>
      <c r="E143" s="4" t="s">
        <v>62</v>
      </c>
      <c r="F143" s="1">
        <v>0</v>
      </c>
      <c r="G143" s="1">
        <v>0</v>
      </c>
      <c r="H143" s="1">
        <f>ROUND(D143*F143,)</f>
        <v>0</v>
      </c>
      <c r="I143" s="1">
        <f>ROUND(D143*G143,)</f>
        <v>0</v>
      </c>
      <c r="J143" s="1">
        <f>H143+I143</f>
        <v>0</v>
      </c>
    </row>
    <row r="144" spans="1:10" s="10" customFormat="1" x14ac:dyDescent="0.2">
      <c r="A144" s="6"/>
      <c r="B144" s="46"/>
      <c r="C144" s="51"/>
      <c r="D144" s="2"/>
      <c r="E144" s="4"/>
      <c r="F144" s="1"/>
      <c r="G144" s="1"/>
      <c r="H144" s="1"/>
      <c r="I144" s="1"/>
      <c r="J144" s="1"/>
    </row>
    <row r="145" spans="1:10" s="10" customFormat="1" ht="25.5" x14ac:dyDescent="0.2">
      <c r="A145" s="6">
        <f>MAX($A$96:A144)+1</f>
        <v>25</v>
      </c>
      <c r="B145" s="12" t="s">
        <v>136</v>
      </c>
      <c r="C145" s="12" t="s">
        <v>273</v>
      </c>
      <c r="D145" s="2">
        <v>105.97</v>
      </c>
      <c r="E145" s="4" t="s">
        <v>62</v>
      </c>
      <c r="F145" s="1">
        <v>0</v>
      </c>
      <c r="G145" s="1">
        <v>0</v>
      </c>
      <c r="H145" s="1">
        <f>ROUND(D145*F145,)</f>
        <v>0</v>
      </c>
      <c r="I145" s="1">
        <f>ROUND(D145*G145,)</f>
        <v>0</v>
      </c>
      <c r="J145" s="1">
        <f>H145+I145</f>
        <v>0</v>
      </c>
    </row>
    <row r="146" spans="1:10" s="10" customFormat="1" x14ac:dyDescent="0.2">
      <c r="A146" s="6"/>
      <c r="B146" s="46"/>
      <c r="C146" s="51"/>
      <c r="D146" s="2"/>
      <c r="E146" s="2"/>
      <c r="F146" s="1"/>
      <c r="G146" s="1"/>
      <c r="H146" s="1"/>
      <c r="I146" s="1"/>
      <c r="J146" s="1"/>
    </row>
    <row r="147" spans="1:10" s="10" customFormat="1" ht="76.5" x14ac:dyDescent="0.2">
      <c r="A147" s="6">
        <f>MAX($A$96:A146)+1</f>
        <v>26</v>
      </c>
      <c r="B147" s="12" t="s">
        <v>269</v>
      </c>
      <c r="C147" s="12" t="s">
        <v>283</v>
      </c>
      <c r="D147" s="2">
        <v>129.36000000000001</v>
      </c>
      <c r="E147" s="2" t="s">
        <v>1</v>
      </c>
      <c r="F147" s="1">
        <v>0</v>
      </c>
      <c r="G147" s="1">
        <v>0</v>
      </c>
      <c r="H147" s="1">
        <f>ROUND(D147*F147,)</f>
        <v>0</v>
      </c>
      <c r="I147" s="1">
        <f>ROUND(D147*G147,)</f>
        <v>0</v>
      </c>
      <c r="J147" s="1">
        <f>H147+I147</f>
        <v>0</v>
      </c>
    </row>
    <row r="148" spans="1:10" s="10" customFormat="1" x14ac:dyDescent="0.2">
      <c r="A148" s="6"/>
      <c r="B148" s="46"/>
      <c r="C148" s="51"/>
      <c r="D148" s="2"/>
      <c r="E148" s="2"/>
      <c r="F148" s="1"/>
      <c r="G148" s="1"/>
      <c r="H148" s="1"/>
      <c r="I148" s="1"/>
      <c r="J148" s="1"/>
    </row>
    <row r="149" spans="1:10" s="10" customFormat="1" ht="63.75" x14ac:dyDescent="0.2">
      <c r="A149" s="6">
        <f>MAX($A$96:A148)+1</f>
        <v>27</v>
      </c>
      <c r="B149" s="12" t="s">
        <v>269</v>
      </c>
      <c r="C149" s="27" t="s">
        <v>270</v>
      </c>
      <c r="D149" s="2">
        <v>26.4</v>
      </c>
      <c r="E149" s="2" t="s">
        <v>1</v>
      </c>
      <c r="F149" s="1">
        <v>0</v>
      </c>
      <c r="G149" s="1">
        <v>0</v>
      </c>
      <c r="H149" s="1">
        <f>ROUND(D149*F149,)</f>
        <v>0</v>
      </c>
      <c r="I149" s="1">
        <f>ROUND(D149*G149,)</f>
        <v>0</v>
      </c>
      <c r="J149" s="1">
        <f>H149+I149</f>
        <v>0</v>
      </c>
    </row>
    <row r="150" spans="1:10" s="10" customFormat="1" x14ac:dyDescent="0.2">
      <c r="A150" s="6"/>
      <c r="B150" s="46"/>
      <c r="C150" s="51"/>
      <c r="D150" s="2"/>
      <c r="E150" s="2"/>
      <c r="F150" s="1"/>
      <c r="G150" s="1"/>
      <c r="H150" s="1"/>
      <c r="I150" s="1"/>
      <c r="J150" s="1"/>
    </row>
    <row r="151" spans="1:10" s="10" customFormat="1" ht="51" x14ac:dyDescent="0.2">
      <c r="A151" s="6">
        <f>MAX($A$96:A150)+1</f>
        <v>28</v>
      </c>
      <c r="B151" s="12" t="s">
        <v>125</v>
      </c>
      <c r="C151" s="12" t="s">
        <v>376</v>
      </c>
      <c r="D151" s="2">
        <v>776.25</v>
      </c>
      <c r="E151" s="2" t="s">
        <v>1</v>
      </c>
      <c r="F151" s="1">
        <v>0</v>
      </c>
      <c r="G151" s="1">
        <v>0</v>
      </c>
      <c r="H151" s="1">
        <f>ROUND(D151*F151,)</f>
        <v>0</v>
      </c>
      <c r="I151" s="1">
        <f>ROUND(D151*G151,)</f>
        <v>0</v>
      </c>
      <c r="J151" s="1">
        <f>H151+I151</f>
        <v>0</v>
      </c>
    </row>
    <row r="152" spans="1:10" s="10" customFormat="1" x14ac:dyDescent="0.2">
      <c r="A152" s="6"/>
      <c r="B152" s="46"/>
      <c r="C152" s="51"/>
      <c r="D152" s="2"/>
      <c r="E152" s="2"/>
      <c r="F152" s="1"/>
      <c r="G152" s="1"/>
      <c r="H152" s="1"/>
      <c r="I152" s="1"/>
      <c r="J152" s="1"/>
    </row>
    <row r="153" spans="1:10" s="10" customFormat="1" ht="51" x14ac:dyDescent="0.2">
      <c r="A153" s="6">
        <f>MAX($A$96:A152)+1</f>
        <v>29</v>
      </c>
      <c r="B153" s="12" t="s">
        <v>125</v>
      </c>
      <c r="C153" s="12" t="s">
        <v>378</v>
      </c>
      <c r="D153" s="2">
        <v>902.08</v>
      </c>
      <c r="E153" s="2" t="s">
        <v>1</v>
      </c>
      <c r="F153" s="1">
        <v>0</v>
      </c>
      <c r="G153" s="1">
        <v>0</v>
      </c>
      <c r="H153" s="1">
        <f>ROUND(D153*F153,)</f>
        <v>0</v>
      </c>
      <c r="I153" s="1">
        <f>ROUND(D153*G153,)</f>
        <v>0</v>
      </c>
      <c r="J153" s="1">
        <f>H153+I153</f>
        <v>0</v>
      </c>
    </row>
    <row r="154" spans="1:10" s="10" customFormat="1" x14ac:dyDescent="0.2">
      <c r="A154" s="6"/>
      <c r="B154" s="46"/>
      <c r="C154" s="51"/>
      <c r="D154" s="2"/>
      <c r="E154" s="2"/>
      <c r="F154" s="1"/>
      <c r="G154" s="1"/>
      <c r="H154" s="1"/>
      <c r="I154" s="1"/>
      <c r="J154" s="1"/>
    </row>
    <row r="155" spans="1:10" s="10" customFormat="1" ht="63.75" x14ac:dyDescent="0.2">
      <c r="A155" s="6">
        <f>MAX($A$96:A154)+1</f>
        <v>30</v>
      </c>
      <c r="B155" s="12" t="s">
        <v>125</v>
      </c>
      <c r="C155" s="12" t="s">
        <v>377</v>
      </c>
      <c r="D155" s="2">
        <v>142.66</v>
      </c>
      <c r="E155" s="2" t="s">
        <v>1</v>
      </c>
      <c r="F155" s="1">
        <v>0</v>
      </c>
      <c r="G155" s="1">
        <v>0</v>
      </c>
      <c r="H155" s="1">
        <f>ROUND(D155*F155,)</f>
        <v>0</v>
      </c>
      <c r="I155" s="1">
        <f>ROUND(D155*G155,)</f>
        <v>0</v>
      </c>
      <c r="J155" s="1">
        <f>H155+I155</f>
        <v>0</v>
      </c>
    </row>
    <row r="156" spans="1:10" s="10" customFormat="1" x14ac:dyDescent="0.2">
      <c r="A156" s="6"/>
      <c r="B156" s="46"/>
      <c r="C156" s="51"/>
      <c r="D156" s="2"/>
      <c r="E156" s="2"/>
      <c r="F156" s="1"/>
      <c r="G156" s="1"/>
      <c r="H156" s="1"/>
      <c r="I156" s="1"/>
      <c r="J156" s="1"/>
    </row>
    <row r="157" spans="1:10" s="10" customFormat="1" ht="38.25" x14ac:dyDescent="0.2">
      <c r="A157" s="6">
        <f>MAX($A$96:A156)+1</f>
        <v>31</v>
      </c>
      <c r="B157" s="12" t="s">
        <v>284</v>
      </c>
      <c r="C157" s="12" t="s">
        <v>285</v>
      </c>
      <c r="D157" s="2">
        <v>13.02</v>
      </c>
      <c r="E157" s="2" t="s">
        <v>1</v>
      </c>
      <c r="F157" s="1">
        <v>0</v>
      </c>
      <c r="G157" s="1">
        <v>0</v>
      </c>
      <c r="H157" s="1">
        <f>ROUND(D157*F157,)</f>
        <v>0</v>
      </c>
      <c r="I157" s="1">
        <f>ROUND(D157*G157,)</f>
        <v>0</v>
      </c>
      <c r="J157" s="1">
        <f>H157+I157</f>
        <v>0</v>
      </c>
    </row>
    <row r="158" spans="1:10" s="10" customFormat="1" x14ac:dyDescent="0.2">
      <c r="A158" s="6"/>
      <c r="B158" s="46"/>
      <c r="C158" s="51"/>
      <c r="D158" s="2"/>
      <c r="E158" s="2"/>
      <c r="F158" s="1"/>
      <c r="G158" s="1"/>
      <c r="H158" s="1"/>
      <c r="I158" s="1"/>
      <c r="J158" s="1"/>
    </row>
    <row r="159" spans="1:10" s="10" customFormat="1" ht="51" x14ac:dyDescent="0.2">
      <c r="A159" s="6">
        <f>MAX($A$96:A158)+1</f>
        <v>32</v>
      </c>
      <c r="B159" s="12" t="s">
        <v>146</v>
      </c>
      <c r="C159" s="12" t="s">
        <v>147</v>
      </c>
      <c r="D159" s="2">
        <v>55.3</v>
      </c>
      <c r="E159" s="2" t="s">
        <v>1</v>
      </c>
      <c r="F159" s="1">
        <v>0</v>
      </c>
      <c r="G159" s="1">
        <v>0</v>
      </c>
      <c r="H159" s="1">
        <f>ROUND(D159*F159,)</f>
        <v>0</v>
      </c>
      <c r="I159" s="1">
        <f>ROUND(D159*G159,)</f>
        <v>0</v>
      </c>
      <c r="J159" s="1">
        <f>H159+I159</f>
        <v>0</v>
      </c>
    </row>
    <row r="160" spans="1:10" s="10" customFormat="1" x14ac:dyDescent="0.2">
      <c r="A160" s="6"/>
      <c r="B160" s="46"/>
      <c r="C160" s="51"/>
      <c r="D160" s="2"/>
      <c r="E160" s="2"/>
      <c r="F160" s="1"/>
      <c r="G160" s="1"/>
      <c r="H160" s="1"/>
      <c r="I160" s="1"/>
      <c r="J160" s="1"/>
    </row>
    <row r="161" spans="1:10" s="10" customFormat="1" ht="51" x14ac:dyDescent="0.2">
      <c r="A161" s="6">
        <f>MAX($A$96:A160)+1</f>
        <v>33</v>
      </c>
      <c r="B161" s="12" t="s">
        <v>146</v>
      </c>
      <c r="C161" s="12" t="s">
        <v>148</v>
      </c>
      <c r="D161" s="2">
        <v>210.16</v>
      </c>
      <c r="E161" s="2" t="s">
        <v>1</v>
      </c>
      <c r="F161" s="1">
        <v>0</v>
      </c>
      <c r="G161" s="1">
        <v>0</v>
      </c>
      <c r="H161" s="1">
        <f>ROUND(D161*F161,)</f>
        <v>0</v>
      </c>
      <c r="I161" s="1">
        <f>ROUND(D161*G161,)</f>
        <v>0</v>
      </c>
      <c r="J161" s="1">
        <f>H161+I161</f>
        <v>0</v>
      </c>
    </row>
    <row r="162" spans="1:10" x14ac:dyDescent="0.2">
      <c r="C162" s="51"/>
    </row>
    <row r="163" spans="1:10" ht="63.75" x14ac:dyDescent="0.2">
      <c r="A163" s="6">
        <f>MAX($A$96:A162)+1</f>
        <v>34</v>
      </c>
      <c r="B163" s="27" t="s">
        <v>71</v>
      </c>
      <c r="C163" s="27" t="s">
        <v>634</v>
      </c>
      <c r="D163" s="2">
        <v>26.4</v>
      </c>
      <c r="E163" s="2" t="s">
        <v>1</v>
      </c>
      <c r="F163" s="1">
        <v>0</v>
      </c>
      <c r="G163" s="1">
        <v>0</v>
      </c>
      <c r="H163" s="1">
        <f>ROUND(D163*F163,)</f>
        <v>0</v>
      </c>
      <c r="I163" s="1">
        <f>ROUND(D163*G163,)</f>
        <v>0</v>
      </c>
      <c r="J163" s="1">
        <f>H163+I163</f>
        <v>0</v>
      </c>
    </row>
    <row r="164" spans="1:10" s="10" customFormat="1" x14ac:dyDescent="0.2">
      <c r="A164" s="6"/>
      <c r="B164" s="46"/>
      <c r="C164" s="51"/>
      <c r="D164" s="2"/>
      <c r="E164" s="2"/>
      <c r="F164" s="1"/>
      <c r="G164" s="1"/>
      <c r="H164" s="1"/>
      <c r="I164" s="1"/>
      <c r="J164" s="1"/>
    </row>
    <row r="165" spans="1:10" s="10" customFormat="1" ht="63.75" x14ac:dyDescent="0.2">
      <c r="A165" s="6">
        <f>MAX($A$96:A164)+1</f>
        <v>35</v>
      </c>
      <c r="B165" s="27" t="s">
        <v>71</v>
      </c>
      <c r="C165" s="27" t="s">
        <v>75</v>
      </c>
      <c r="D165" s="2">
        <v>1214.81</v>
      </c>
      <c r="E165" s="2" t="s">
        <v>1</v>
      </c>
      <c r="F165" s="1">
        <v>0</v>
      </c>
      <c r="G165" s="1">
        <v>0</v>
      </c>
      <c r="H165" s="1">
        <f>ROUND(D165*F165,)</f>
        <v>0</v>
      </c>
      <c r="I165" s="1">
        <f>ROUND(D165*G165,)</f>
        <v>0</v>
      </c>
      <c r="J165" s="1">
        <f>H165+I165</f>
        <v>0</v>
      </c>
    </row>
    <row r="166" spans="1:10" s="39" customFormat="1" x14ac:dyDescent="0.2">
      <c r="A166" s="47"/>
      <c r="B166" s="48"/>
      <c r="C166" s="24"/>
      <c r="D166" s="23"/>
      <c r="E166" s="23"/>
      <c r="F166" s="11"/>
      <c r="G166" s="11"/>
      <c r="H166" s="11"/>
      <c r="I166" s="11"/>
      <c r="J166" s="11"/>
    </row>
    <row r="167" spans="1:10" s="39" customFormat="1" x14ac:dyDescent="0.2">
      <c r="A167" s="56"/>
      <c r="B167" s="57"/>
      <c r="C167" s="58" t="str">
        <f>CONCATENATE(Munkanem_39," összesen:")</f>
        <v>39. Szárazépítés összesen:</v>
      </c>
      <c r="F167" s="53"/>
      <c r="G167" s="53"/>
      <c r="H167" s="59">
        <f>SUM(H96:H166)</f>
        <v>0</v>
      </c>
      <c r="I167" s="59">
        <f>SUM(I96:I166)</f>
        <v>0</v>
      </c>
      <c r="J167" s="59">
        <f>SUM(J96:J166)</f>
        <v>0</v>
      </c>
    </row>
    <row r="169" spans="1:10" s="38" customFormat="1" x14ac:dyDescent="0.2">
      <c r="A169" s="6"/>
      <c r="B169" s="46"/>
      <c r="C169" s="25" t="str">
        <f>$C$29</f>
        <v>42. Burkolás</v>
      </c>
      <c r="D169" s="2"/>
      <c r="E169" s="2"/>
      <c r="F169" s="1"/>
      <c r="G169" s="1"/>
      <c r="H169" s="1"/>
      <c r="I169" s="1"/>
      <c r="J169" s="1"/>
    </row>
    <row r="171" spans="1:10" s="38" customFormat="1" ht="76.5" x14ac:dyDescent="0.2">
      <c r="A171" s="6">
        <v>1</v>
      </c>
      <c r="B171" s="12" t="s">
        <v>67</v>
      </c>
      <c r="C171" s="12" t="s">
        <v>68</v>
      </c>
      <c r="D171" s="2">
        <v>383.68</v>
      </c>
      <c r="E171" s="2" t="s">
        <v>1</v>
      </c>
      <c r="F171" s="1">
        <v>0</v>
      </c>
      <c r="G171" s="1">
        <v>0</v>
      </c>
      <c r="H171" s="1">
        <f>ROUND(D171*F171,)</f>
        <v>0</v>
      </c>
      <c r="I171" s="1">
        <f>ROUND(D171*G171,)</f>
        <v>0</v>
      </c>
      <c r="J171" s="1">
        <f>H171+I171</f>
        <v>0</v>
      </c>
    </row>
    <row r="172" spans="1:10" s="10" customFormat="1" x14ac:dyDescent="0.2">
      <c r="A172" s="6"/>
      <c r="B172" s="46"/>
      <c r="C172" s="12"/>
      <c r="D172" s="2"/>
      <c r="E172" s="2"/>
      <c r="F172" s="1"/>
      <c r="G172" s="1"/>
      <c r="H172" s="1"/>
      <c r="I172" s="1"/>
      <c r="J172" s="1"/>
    </row>
    <row r="173" spans="1:10" s="10" customFormat="1" ht="51" x14ac:dyDescent="0.2">
      <c r="A173" s="6">
        <f>MAX($A$170:A172)+1</f>
        <v>2</v>
      </c>
      <c r="B173" s="12" t="s">
        <v>626</v>
      </c>
      <c r="C173" s="12" t="s">
        <v>627</v>
      </c>
      <c r="D173" s="2">
        <v>44.25</v>
      </c>
      <c r="E173" s="2" t="s">
        <v>1</v>
      </c>
      <c r="F173" s="1">
        <v>0</v>
      </c>
      <c r="G173" s="1">
        <v>0</v>
      </c>
      <c r="H173" s="1">
        <f>ROUND(D173*F173,)</f>
        <v>0</v>
      </c>
      <c r="I173" s="1">
        <f>ROUND(D173*G173,)</f>
        <v>0</v>
      </c>
      <c r="J173" s="1">
        <f>H173+I173</f>
        <v>0</v>
      </c>
    </row>
    <row r="175" spans="1:10" s="38" customFormat="1" ht="102" x14ac:dyDescent="0.2">
      <c r="A175" s="6">
        <f>MAX($A$170:A174)+1</f>
        <v>3</v>
      </c>
      <c r="B175" s="12" t="s">
        <v>76</v>
      </c>
      <c r="C175" s="12" t="s">
        <v>77</v>
      </c>
      <c r="D175" s="2">
        <v>383.68</v>
      </c>
      <c r="E175" s="2" t="s">
        <v>1</v>
      </c>
      <c r="F175" s="1">
        <v>0</v>
      </c>
      <c r="G175" s="1">
        <v>0</v>
      </c>
      <c r="H175" s="1">
        <f>ROUND(D175*F175,)</f>
        <v>0</v>
      </c>
      <c r="I175" s="1">
        <f>ROUND(D175*G175,)</f>
        <v>0</v>
      </c>
      <c r="J175" s="1">
        <f>H175+I175</f>
        <v>0</v>
      </c>
    </row>
    <row r="176" spans="1:10" s="10" customFormat="1" x14ac:dyDescent="0.2">
      <c r="A176" s="6"/>
      <c r="B176" s="46"/>
      <c r="C176" s="12"/>
      <c r="D176" s="2"/>
      <c r="E176" s="2"/>
      <c r="F176" s="1"/>
      <c r="G176" s="1"/>
      <c r="H176" s="1"/>
      <c r="I176" s="1"/>
      <c r="J176" s="1"/>
    </row>
    <row r="177" spans="1:10" s="10" customFormat="1" ht="89.25" x14ac:dyDescent="0.2">
      <c r="A177" s="6">
        <f>MAX($A$170:A176)+1</f>
        <v>4</v>
      </c>
      <c r="B177" s="12" t="s">
        <v>78</v>
      </c>
      <c r="C177" s="12" t="s">
        <v>79</v>
      </c>
      <c r="D177" s="2">
        <v>186.91</v>
      </c>
      <c r="E177" s="2" t="s">
        <v>1</v>
      </c>
      <c r="F177" s="1">
        <v>0</v>
      </c>
      <c r="G177" s="1">
        <v>0</v>
      </c>
      <c r="H177" s="1">
        <f>ROUND(D177*F177,)</f>
        <v>0</v>
      </c>
      <c r="I177" s="1">
        <f>ROUND(D177*G177,)</f>
        <v>0</v>
      </c>
      <c r="J177" s="1">
        <f>H177+I177</f>
        <v>0</v>
      </c>
    </row>
    <row r="178" spans="1:10" s="10" customFormat="1" x14ac:dyDescent="0.2">
      <c r="A178" s="6"/>
      <c r="B178" s="46"/>
      <c r="C178" s="12"/>
      <c r="D178" s="2"/>
      <c r="E178" s="2"/>
      <c r="F178" s="1"/>
      <c r="G178" s="1"/>
      <c r="H178" s="1"/>
      <c r="I178" s="1"/>
      <c r="J178" s="1"/>
    </row>
    <row r="179" spans="1:10" s="10" customFormat="1" ht="76.5" x14ac:dyDescent="0.2">
      <c r="A179" s="6">
        <f>MAX($A$170:A178)+1</f>
        <v>5</v>
      </c>
      <c r="B179" s="12" t="s">
        <v>80</v>
      </c>
      <c r="C179" s="12" t="s">
        <v>81</v>
      </c>
      <c r="D179" s="2">
        <v>17.739999999999998</v>
      </c>
      <c r="E179" s="2" t="s">
        <v>62</v>
      </c>
      <c r="F179" s="1">
        <v>0</v>
      </c>
      <c r="G179" s="1">
        <v>0</v>
      </c>
      <c r="H179" s="1">
        <f>ROUND(D179*F179,)</f>
        <v>0</v>
      </c>
      <c r="I179" s="1">
        <f>ROUND(D179*G179,)</f>
        <v>0</v>
      </c>
      <c r="J179" s="1">
        <f>H179+I179</f>
        <v>0</v>
      </c>
    </row>
    <row r="180" spans="1:10" s="10" customFormat="1" x14ac:dyDescent="0.2">
      <c r="A180" s="6"/>
      <c r="B180" s="46"/>
      <c r="C180" s="12"/>
      <c r="D180" s="2"/>
      <c r="E180" s="2"/>
      <c r="F180" s="1"/>
      <c r="G180" s="1"/>
      <c r="H180" s="1"/>
      <c r="I180" s="1"/>
      <c r="J180" s="1"/>
    </row>
    <row r="181" spans="1:10" s="10" customFormat="1" ht="51" x14ac:dyDescent="0.2">
      <c r="A181" s="6">
        <f>MAX($A$170:A180)+1</f>
        <v>6</v>
      </c>
      <c r="B181" s="12" t="s">
        <v>332</v>
      </c>
      <c r="C181" s="12" t="s">
        <v>333</v>
      </c>
      <c r="D181" s="2">
        <v>10.3</v>
      </c>
      <c r="E181" s="2" t="s">
        <v>62</v>
      </c>
      <c r="F181" s="1">
        <v>0</v>
      </c>
      <c r="G181" s="1">
        <v>0</v>
      </c>
      <c r="H181" s="1">
        <f>ROUND(D181*F181,)</f>
        <v>0</v>
      </c>
      <c r="I181" s="1">
        <f>ROUND(D181*G181,)</f>
        <v>0</v>
      </c>
      <c r="J181" s="1">
        <f>H181+I181</f>
        <v>0</v>
      </c>
    </row>
    <row r="182" spans="1:10" s="10" customFormat="1" x14ac:dyDescent="0.2">
      <c r="A182" s="6"/>
      <c r="B182" s="46"/>
      <c r="C182" s="12"/>
      <c r="D182" s="2"/>
      <c r="E182" s="2"/>
      <c r="F182" s="1"/>
      <c r="G182" s="1"/>
      <c r="H182" s="1"/>
      <c r="I182" s="1"/>
      <c r="J182" s="1"/>
    </row>
    <row r="183" spans="1:10" s="10" customFormat="1" ht="51" x14ac:dyDescent="0.2">
      <c r="A183" s="6">
        <f>MAX($A$170:A182)+1</f>
        <v>7</v>
      </c>
      <c r="B183" s="12" t="s">
        <v>69</v>
      </c>
      <c r="C183" s="12" t="s">
        <v>70</v>
      </c>
      <c r="D183" s="4">
        <v>1196.96</v>
      </c>
      <c r="E183" s="2" t="s">
        <v>1</v>
      </c>
      <c r="F183" s="1">
        <v>0</v>
      </c>
      <c r="G183" s="1">
        <v>0</v>
      </c>
      <c r="H183" s="1">
        <f>ROUND(D183*F183,)</f>
        <v>0</v>
      </c>
      <c r="I183" s="1">
        <f>ROUND(D183*G183,)</f>
        <v>0</v>
      </c>
      <c r="J183" s="1">
        <f>H183+I183</f>
        <v>0</v>
      </c>
    </row>
    <row r="184" spans="1:10" s="10" customFormat="1" x14ac:dyDescent="0.2">
      <c r="A184" s="6"/>
      <c r="B184" s="46"/>
      <c r="C184" s="12"/>
      <c r="D184" s="2"/>
      <c r="E184" s="2"/>
      <c r="F184" s="1"/>
      <c r="G184" s="1"/>
      <c r="H184" s="1"/>
      <c r="I184" s="1"/>
      <c r="J184" s="1"/>
    </row>
    <row r="185" spans="1:10" s="10" customFormat="1" ht="76.5" x14ac:dyDescent="0.2">
      <c r="A185" s="6">
        <f>MAX($A$170:A184)+1</f>
        <v>8</v>
      </c>
      <c r="B185" s="12" t="s">
        <v>178</v>
      </c>
      <c r="C185" s="12" t="s">
        <v>179</v>
      </c>
      <c r="D185" s="2">
        <v>477.26</v>
      </c>
      <c r="E185" s="2" t="s">
        <v>1</v>
      </c>
      <c r="F185" s="1">
        <v>0</v>
      </c>
      <c r="G185" s="1">
        <v>0</v>
      </c>
      <c r="H185" s="1">
        <f>ROUND(D185*F185,)</f>
        <v>0</v>
      </c>
      <c r="I185" s="1">
        <f>ROUND(D185*G185,)</f>
        <v>0</v>
      </c>
      <c r="J185" s="1">
        <f>H185+I185</f>
        <v>0</v>
      </c>
    </row>
    <row r="186" spans="1:10" s="10" customFormat="1" x14ac:dyDescent="0.2">
      <c r="A186" s="6"/>
      <c r="B186" s="46"/>
      <c r="C186" s="12"/>
      <c r="D186" s="2"/>
      <c r="E186" s="2"/>
      <c r="F186" s="1"/>
      <c r="G186" s="1"/>
      <c r="H186" s="1"/>
      <c r="I186" s="1"/>
      <c r="J186" s="1"/>
    </row>
    <row r="187" spans="1:10" s="10" customFormat="1" ht="38.25" x14ac:dyDescent="0.2">
      <c r="A187" s="6">
        <f>MAX($A$170:A186)+1</f>
        <v>9</v>
      </c>
      <c r="B187" s="12" t="s">
        <v>82</v>
      </c>
      <c r="C187" s="12" t="s">
        <v>83</v>
      </c>
      <c r="D187" s="2">
        <v>460.34</v>
      </c>
      <c r="E187" s="2" t="s">
        <v>1</v>
      </c>
      <c r="F187" s="1">
        <v>0</v>
      </c>
      <c r="G187" s="1">
        <v>0</v>
      </c>
      <c r="H187" s="1">
        <f>ROUND(D187*F187,)</f>
        <v>0</v>
      </c>
      <c r="I187" s="1">
        <f>ROUND(D187*G187,)</f>
        <v>0</v>
      </c>
      <c r="J187" s="1">
        <f>H187+I187</f>
        <v>0</v>
      </c>
    </row>
    <row r="188" spans="1:10" s="10" customFormat="1" x14ac:dyDescent="0.2">
      <c r="A188" s="6"/>
      <c r="B188" s="46"/>
      <c r="C188" s="12"/>
      <c r="D188" s="2"/>
      <c r="E188" s="2"/>
      <c r="F188" s="1"/>
      <c r="G188" s="1"/>
      <c r="H188" s="1"/>
      <c r="I188" s="1"/>
      <c r="J188" s="1"/>
    </row>
    <row r="189" spans="1:10" s="10" customFormat="1" ht="51" x14ac:dyDescent="0.2">
      <c r="A189" s="6">
        <f>MAX($A$170:A188)+1</f>
        <v>10</v>
      </c>
      <c r="B189" s="12" t="s">
        <v>84</v>
      </c>
      <c r="C189" s="12" t="s">
        <v>540</v>
      </c>
      <c r="D189" s="2">
        <v>1173.74</v>
      </c>
      <c r="E189" s="2" t="s">
        <v>1</v>
      </c>
      <c r="F189" s="1">
        <v>0</v>
      </c>
      <c r="G189" s="1">
        <v>0</v>
      </c>
      <c r="H189" s="1">
        <f>ROUND(D189*F189,)</f>
        <v>0</v>
      </c>
      <c r="I189" s="1">
        <f>ROUND(D189*G189,)</f>
        <v>0</v>
      </c>
      <c r="J189" s="1">
        <f>H189+I189</f>
        <v>0</v>
      </c>
    </row>
    <row r="190" spans="1:10" s="10" customFormat="1" x14ac:dyDescent="0.2">
      <c r="A190" s="6"/>
      <c r="B190" s="46"/>
      <c r="C190" s="12"/>
      <c r="D190" s="2"/>
      <c r="E190" s="4"/>
      <c r="F190" s="1"/>
      <c r="G190" s="1"/>
      <c r="H190" s="1"/>
      <c r="I190" s="1"/>
      <c r="J190" s="1"/>
    </row>
    <row r="191" spans="1:10" s="10" customFormat="1" ht="51" x14ac:dyDescent="0.2">
      <c r="A191" s="6">
        <f>MAX($A$170:A190)+1</f>
        <v>11</v>
      </c>
      <c r="B191" s="12" t="s">
        <v>350</v>
      </c>
      <c r="C191" s="12" t="s">
        <v>351</v>
      </c>
      <c r="D191" s="2">
        <v>26.4</v>
      </c>
      <c r="E191" s="2" t="s">
        <v>1</v>
      </c>
      <c r="F191" s="1">
        <v>0</v>
      </c>
      <c r="G191" s="1">
        <v>0</v>
      </c>
      <c r="H191" s="1">
        <f>ROUND(D191*F191,)</f>
        <v>0</v>
      </c>
      <c r="I191" s="1">
        <f>ROUND(D191*G191,)</f>
        <v>0</v>
      </c>
      <c r="J191" s="1">
        <f>H191+I191</f>
        <v>0</v>
      </c>
    </row>
    <row r="192" spans="1:10" s="10" customFormat="1" x14ac:dyDescent="0.2">
      <c r="A192" s="6"/>
      <c r="B192" s="46"/>
      <c r="C192" s="12"/>
      <c r="D192" s="2"/>
      <c r="E192" s="2"/>
      <c r="F192" s="1"/>
      <c r="G192" s="1"/>
      <c r="H192" s="1"/>
      <c r="I192" s="1"/>
      <c r="J192" s="1"/>
    </row>
    <row r="193" spans="1:10" s="10" customFormat="1" ht="25.5" x14ac:dyDescent="0.2">
      <c r="A193" s="6">
        <f>MAX($A$170:A192)+1</f>
        <v>12</v>
      </c>
      <c r="B193" s="12" t="s">
        <v>86</v>
      </c>
      <c r="C193" s="12" t="s">
        <v>87</v>
      </c>
      <c r="D193" s="2">
        <v>239.99</v>
      </c>
      <c r="E193" s="2" t="s">
        <v>62</v>
      </c>
      <c r="F193" s="1">
        <v>0</v>
      </c>
      <c r="G193" s="1">
        <v>0</v>
      </c>
      <c r="H193" s="1">
        <f>ROUND(D193*F193,)</f>
        <v>0</v>
      </c>
      <c r="I193" s="1">
        <f>ROUND(D193*G193,)</f>
        <v>0</v>
      </c>
      <c r="J193" s="1">
        <f>H193+I193</f>
        <v>0</v>
      </c>
    </row>
    <row r="194" spans="1:10" s="10" customFormat="1" x14ac:dyDescent="0.2">
      <c r="A194" s="6"/>
      <c r="B194" s="46"/>
      <c r="C194" s="12"/>
      <c r="D194" s="2"/>
      <c r="E194" s="2"/>
      <c r="F194" s="1"/>
      <c r="G194" s="1"/>
      <c r="H194" s="1"/>
      <c r="I194" s="1"/>
      <c r="J194" s="1"/>
    </row>
    <row r="195" spans="1:10" s="10" customFormat="1" ht="25.5" x14ac:dyDescent="0.2">
      <c r="A195" s="6">
        <f>MAX($A$170:A194)+1</f>
        <v>13</v>
      </c>
      <c r="B195" s="12" t="s">
        <v>88</v>
      </c>
      <c r="C195" s="12" t="s">
        <v>89</v>
      </c>
      <c r="D195" s="2">
        <v>655.16999999999996</v>
      </c>
      <c r="E195" s="2" t="s">
        <v>62</v>
      </c>
      <c r="F195" s="1">
        <v>0</v>
      </c>
      <c r="G195" s="1">
        <v>0</v>
      </c>
      <c r="H195" s="1">
        <f>ROUND(D195*F195,)</f>
        <v>0</v>
      </c>
      <c r="I195" s="1">
        <f>ROUND(D195*G195,)</f>
        <v>0</v>
      </c>
      <c r="J195" s="1">
        <f>H195+I195</f>
        <v>0</v>
      </c>
    </row>
    <row r="196" spans="1:10" s="10" customFormat="1" x14ac:dyDescent="0.2">
      <c r="A196" s="6"/>
      <c r="B196" s="46"/>
      <c r="C196" s="12"/>
      <c r="D196" s="2"/>
      <c r="E196" s="2"/>
      <c r="F196" s="1"/>
      <c r="G196" s="1"/>
      <c r="H196" s="1"/>
      <c r="I196" s="1"/>
      <c r="J196" s="1"/>
    </row>
    <row r="197" spans="1:10" s="10" customFormat="1" ht="38.25" x14ac:dyDescent="0.2">
      <c r="A197" s="6">
        <f>MAX($A$170:A196)+1</f>
        <v>14</v>
      </c>
      <c r="B197" s="12" t="s">
        <v>352</v>
      </c>
      <c r="C197" s="12" t="s">
        <v>353</v>
      </c>
      <c r="D197" s="2">
        <v>30.3</v>
      </c>
      <c r="E197" s="2" t="s">
        <v>62</v>
      </c>
      <c r="F197" s="1">
        <v>0</v>
      </c>
      <c r="G197" s="1">
        <v>0</v>
      </c>
      <c r="H197" s="1">
        <f>ROUND(D197*F197,)</f>
        <v>0</v>
      </c>
      <c r="I197" s="1">
        <f>ROUND(D197*G197,)</f>
        <v>0</v>
      </c>
      <c r="J197" s="1">
        <f>H197+I197</f>
        <v>0</v>
      </c>
    </row>
    <row r="198" spans="1:10" s="10" customFormat="1" x14ac:dyDescent="0.2">
      <c r="A198" s="6"/>
      <c r="B198" s="46"/>
      <c r="C198" s="12"/>
      <c r="D198" s="2"/>
      <c r="E198" s="2"/>
      <c r="F198" s="1"/>
      <c r="G198" s="1"/>
      <c r="H198" s="1"/>
      <c r="I198" s="1"/>
      <c r="J198" s="1"/>
    </row>
    <row r="199" spans="1:10" s="10" customFormat="1" ht="63.75" x14ac:dyDescent="0.2">
      <c r="A199" s="6">
        <f>MAX($A$170:A198)+1</f>
        <v>15</v>
      </c>
      <c r="B199" s="12" t="s">
        <v>290</v>
      </c>
      <c r="C199" s="12" t="s">
        <v>316</v>
      </c>
      <c r="D199" s="2">
        <v>54.07</v>
      </c>
      <c r="E199" s="2" t="s">
        <v>1</v>
      </c>
      <c r="F199" s="1">
        <v>0</v>
      </c>
      <c r="G199" s="1">
        <v>0</v>
      </c>
      <c r="H199" s="1">
        <f>ROUND(D199*F199,)</f>
        <v>0</v>
      </c>
      <c r="I199" s="1">
        <f>ROUND(D199*G199,)</f>
        <v>0</v>
      </c>
      <c r="J199" s="1">
        <f>H199+I199</f>
        <v>0</v>
      </c>
    </row>
    <row r="200" spans="1:10" s="10" customFormat="1" x14ac:dyDescent="0.2">
      <c r="A200" s="6"/>
      <c r="B200" s="12"/>
      <c r="C200" s="12"/>
      <c r="D200" s="2"/>
      <c r="E200" s="2"/>
      <c r="F200" s="1"/>
      <c r="G200" s="1"/>
      <c r="H200" s="1"/>
      <c r="I200" s="1"/>
      <c r="J200" s="1"/>
    </row>
    <row r="201" spans="1:10" s="10" customFormat="1" ht="63.75" x14ac:dyDescent="0.2">
      <c r="A201" s="6">
        <f>MAX($A$170:A200)+1</f>
        <v>16</v>
      </c>
      <c r="B201" s="12" t="s">
        <v>90</v>
      </c>
      <c r="C201" s="12" t="s">
        <v>91</v>
      </c>
      <c r="D201" s="2">
        <v>27.85</v>
      </c>
      <c r="E201" s="2" t="s">
        <v>62</v>
      </c>
      <c r="F201" s="1">
        <v>0</v>
      </c>
      <c r="G201" s="1">
        <v>0</v>
      </c>
      <c r="H201" s="1">
        <f>ROUND(D201*F201,)</f>
        <v>0</v>
      </c>
      <c r="I201" s="1">
        <f>ROUND(D201*G201,)</f>
        <v>0</v>
      </c>
      <c r="J201" s="1">
        <f>H201+I201</f>
        <v>0</v>
      </c>
    </row>
    <row r="202" spans="1:10" s="10" customFormat="1" x14ac:dyDescent="0.2">
      <c r="A202" s="6"/>
      <c r="B202" s="12"/>
      <c r="C202" s="12"/>
      <c r="D202" s="2"/>
      <c r="E202" s="2"/>
      <c r="F202" s="1"/>
      <c r="G202" s="1"/>
      <c r="H202" s="1"/>
      <c r="I202" s="1"/>
      <c r="J202" s="1"/>
    </row>
    <row r="203" spans="1:10" s="10" customFormat="1" ht="63.75" x14ac:dyDescent="0.2">
      <c r="A203" s="6">
        <f>MAX($A$170:A202)+1</f>
        <v>17</v>
      </c>
      <c r="B203" s="12" t="s">
        <v>90</v>
      </c>
      <c r="C203" s="12" t="s">
        <v>92</v>
      </c>
      <c r="D203" s="2">
        <v>27.85</v>
      </c>
      <c r="E203" s="2" t="s">
        <v>62</v>
      </c>
      <c r="F203" s="1">
        <v>0</v>
      </c>
      <c r="G203" s="1">
        <v>0</v>
      </c>
      <c r="H203" s="1">
        <f>ROUND(D203*F203,)</f>
        <v>0</v>
      </c>
      <c r="I203" s="1">
        <f>ROUND(D203*G203,)</f>
        <v>0</v>
      </c>
      <c r="J203" s="1">
        <f>H203+I203</f>
        <v>0</v>
      </c>
    </row>
    <row r="204" spans="1:10" s="10" customFormat="1" x14ac:dyDescent="0.2">
      <c r="A204" s="6"/>
      <c r="B204" s="46"/>
      <c r="C204" s="12"/>
      <c r="D204" s="2"/>
      <c r="E204" s="2"/>
      <c r="F204" s="1"/>
      <c r="G204" s="1"/>
      <c r="H204" s="1"/>
      <c r="I204" s="1"/>
      <c r="J204" s="1"/>
    </row>
    <row r="205" spans="1:10" s="10" customFormat="1" ht="89.25" x14ac:dyDescent="0.2">
      <c r="A205" s="6">
        <f>MAX($A$170:A204)+1</f>
        <v>18</v>
      </c>
      <c r="B205" s="12" t="s">
        <v>93</v>
      </c>
      <c r="C205" s="12" t="s">
        <v>94</v>
      </c>
      <c r="D205" s="2">
        <v>10.6</v>
      </c>
      <c r="E205" s="2" t="s">
        <v>62</v>
      </c>
      <c r="F205" s="1">
        <v>0</v>
      </c>
      <c r="G205" s="1">
        <v>0</v>
      </c>
      <c r="H205" s="1">
        <f>ROUND(D205*F205,)</f>
        <v>0</v>
      </c>
      <c r="I205" s="1">
        <f>ROUND(D205*G205,)</f>
        <v>0</v>
      </c>
      <c r="J205" s="1">
        <f>H205+I205</f>
        <v>0</v>
      </c>
    </row>
    <row r="206" spans="1:10" s="10" customFormat="1" x14ac:dyDescent="0.2">
      <c r="A206" s="6"/>
      <c r="B206" s="46"/>
      <c r="C206" s="12"/>
      <c r="D206" s="2"/>
      <c r="E206" s="2"/>
      <c r="F206" s="1"/>
      <c r="G206" s="1"/>
      <c r="H206" s="1"/>
      <c r="I206" s="1"/>
      <c r="J206" s="1"/>
    </row>
    <row r="207" spans="1:10" s="10" customFormat="1" ht="51" x14ac:dyDescent="0.2">
      <c r="A207" s="6">
        <f>MAX($A$170:A206)+1</f>
        <v>19</v>
      </c>
      <c r="B207" s="12" t="s">
        <v>95</v>
      </c>
      <c r="C207" s="12" t="s">
        <v>96</v>
      </c>
      <c r="D207" s="2">
        <v>582</v>
      </c>
      <c r="E207" s="2" t="s">
        <v>62</v>
      </c>
      <c r="F207" s="1">
        <v>0</v>
      </c>
      <c r="G207" s="1">
        <v>0</v>
      </c>
      <c r="H207" s="1">
        <f>ROUND(D207*F207,)</f>
        <v>0</v>
      </c>
      <c r="I207" s="1">
        <f>ROUND(D207*G207,)</f>
        <v>0</v>
      </c>
      <c r="J207" s="1">
        <f>H207+I207</f>
        <v>0</v>
      </c>
    </row>
    <row r="208" spans="1:10" s="38" customFormat="1" x14ac:dyDescent="0.2">
      <c r="A208" s="47"/>
      <c r="B208" s="48"/>
      <c r="C208" s="24"/>
      <c r="D208" s="23"/>
      <c r="E208" s="23"/>
      <c r="F208" s="11"/>
      <c r="G208" s="11"/>
      <c r="H208" s="11"/>
      <c r="I208" s="11"/>
      <c r="J208" s="11"/>
    </row>
    <row r="209" spans="1:10" s="38" customFormat="1" x14ac:dyDescent="0.2">
      <c r="A209" s="6"/>
      <c r="B209" s="46"/>
      <c r="C209" s="12" t="str">
        <f>CONCATENATE(Munkanem_42," összesen:")</f>
        <v>42. Burkolás összesen:</v>
      </c>
      <c r="D209" s="2"/>
      <c r="E209" s="2"/>
      <c r="F209" s="1"/>
      <c r="G209" s="1"/>
      <c r="H209" s="5">
        <f>SUM(H170:H208)</f>
        <v>0</v>
      </c>
      <c r="I209" s="5">
        <f>SUM(I170:I208)</f>
        <v>0</v>
      </c>
      <c r="J209" s="5">
        <f>SUM(J170:J208)</f>
        <v>0</v>
      </c>
    </row>
    <row r="211" spans="1:10" s="38" customFormat="1" x14ac:dyDescent="0.2">
      <c r="A211" s="6"/>
      <c r="B211" s="46"/>
      <c r="C211" s="25" t="str">
        <f>$C$30</f>
        <v>43. Bádogozás</v>
      </c>
      <c r="D211" s="2"/>
      <c r="E211" s="2"/>
      <c r="F211" s="1"/>
      <c r="G211" s="1"/>
      <c r="H211" s="1"/>
      <c r="I211" s="1"/>
      <c r="J211" s="1"/>
    </row>
    <row r="213" spans="1:10" s="38" customFormat="1" ht="63.75" x14ac:dyDescent="0.2">
      <c r="A213" s="6">
        <v>1</v>
      </c>
      <c r="B213" s="12" t="s">
        <v>344</v>
      </c>
      <c r="C213" s="12" t="s">
        <v>345</v>
      </c>
      <c r="D213" s="2">
        <v>69.78</v>
      </c>
      <c r="E213" s="2" t="s">
        <v>62</v>
      </c>
      <c r="F213" s="1">
        <v>0</v>
      </c>
      <c r="G213" s="1">
        <v>0</v>
      </c>
      <c r="H213" s="1">
        <f>ROUND(D213*F213,)</f>
        <v>0</v>
      </c>
      <c r="I213" s="1">
        <f>ROUND(D213*G213,)</f>
        <v>0</v>
      </c>
      <c r="J213" s="1">
        <f>H213+I213</f>
        <v>0</v>
      </c>
    </row>
    <row r="214" spans="1:10" s="38" customFormat="1" x14ac:dyDescent="0.2">
      <c r="A214" s="47"/>
      <c r="B214" s="48"/>
      <c r="C214" s="24"/>
      <c r="D214" s="23"/>
      <c r="E214" s="23"/>
      <c r="F214" s="11"/>
      <c r="G214" s="11"/>
      <c r="H214" s="11"/>
      <c r="I214" s="11"/>
      <c r="J214" s="11"/>
    </row>
    <row r="215" spans="1:10" s="38" customFormat="1" x14ac:dyDescent="0.2">
      <c r="A215" s="6"/>
      <c r="B215" s="46"/>
      <c r="C215" s="12" t="str">
        <f>CONCATENATE(Munkanem_43," összesen:")</f>
        <v>43. Bádogozás összesen:</v>
      </c>
      <c r="D215" s="2"/>
      <c r="E215" s="2"/>
      <c r="F215" s="1"/>
      <c r="G215" s="1"/>
      <c r="H215" s="5">
        <f>SUM(H212:H214)</f>
        <v>0</v>
      </c>
      <c r="I215" s="5">
        <f>SUM(I212:I214)</f>
        <v>0</v>
      </c>
      <c r="J215" s="5">
        <f>SUM(J212:J214)</f>
        <v>0</v>
      </c>
    </row>
    <row r="217" spans="1:10" s="38" customFormat="1" x14ac:dyDescent="0.2">
      <c r="A217" s="6"/>
      <c r="B217" s="46"/>
      <c r="C217" s="25" t="str">
        <f>$C$31</f>
        <v>47. Felületképzés</v>
      </c>
      <c r="D217" s="2"/>
      <c r="E217" s="2"/>
      <c r="F217" s="1"/>
      <c r="G217" s="1"/>
      <c r="H217" s="1"/>
      <c r="I217" s="1"/>
      <c r="J217" s="1"/>
    </row>
    <row r="218" spans="1:10" x14ac:dyDescent="0.2">
      <c r="C218" s="51"/>
    </row>
    <row r="219" spans="1:10" s="38" customFormat="1" ht="63.75" x14ac:dyDescent="0.2">
      <c r="A219" s="6">
        <v>1</v>
      </c>
      <c r="B219" s="12" t="s">
        <v>97</v>
      </c>
      <c r="C219" s="12" t="s">
        <v>98</v>
      </c>
      <c r="D219" s="2">
        <v>49.83</v>
      </c>
      <c r="E219" s="2" t="s">
        <v>1</v>
      </c>
      <c r="F219" s="1">
        <v>0</v>
      </c>
      <c r="G219" s="1">
        <v>0</v>
      </c>
      <c r="H219" s="1">
        <f>ROUND(D219*F219,)</f>
        <v>0</v>
      </c>
      <c r="I219" s="1">
        <f>ROUND(D219*G219,)</f>
        <v>0</v>
      </c>
      <c r="J219" s="1">
        <f>H219+I219</f>
        <v>0</v>
      </c>
    </row>
    <row r="220" spans="1:10" x14ac:dyDescent="0.2">
      <c r="C220" s="51"/>
    </row>
    <row r="221" spans="1:10" s="38" customFormat="1" ht="89.25" x14ac:dyDescent="0.2">
      <c r="A221" s="6">
        <f>MAX($A$218:A220)+1</f>
        <v>2</v>
      </c>
      <c r="B221" s="12" t="s">
        <v>99</v>
      </c>
      <c r="C221" s="12" t="s">
        <v>100</v>
      </c>
      <c r="D221" s="2">
        <v>2807.17</v>
      </c>
      <c r="E221" s="2" t="s">
        <v>1</v>
      </c>
      <c r="F221" s="1">
        <v>0</v>
      </c>
      <c r="G221" s="1">
        <v>0</v>
      </c>
      <c r="H221" s="1">
        <f>ROUND(D221*F221,)</f>
        <v>0</v>
      </c>
      <c r="I221" s="1">
        <f>ROUND(D221*G221,)</f>
        <v>0</v>
      </c>
      <c r="J221" s="1">
        <f>H221+I221</f>
        <v>0</v>
      </c>
    </row>
    <row r="222" spans="1:10" s="10" customFormat="1" x14ac:dyDescent="0.2">
      <c r="A222" s="6"/>
      <c r="B222" s="46"/>
      <c r="C222" s="51"/>
      <c r="D222" s="2"/>
      <c r="E222" s="2"/>
      <c r="F222" s="1"/>
      <c r="G222" s="1"/>
      <c r="H222" s="1"/>
      <c r="I222" s="1"/>
      <c r="J222" s="1"/>
    </row>
    <row r="223" spans="1:10" s="10" customFormat="1" ht="51" x14ac:dyDescent="0.2">
      <c r="A223" s="6">
        <f>MAX($A$218:A222)+1</f>
        <v>3</v>
      </c>
      <c r="B223" s="12" t="s">
        <v>101</v>
      </c>
      <c r="C223" s="12" t="s">
        <v>102</v>
      </c>
      <c r="D223" s="2">
        <v>2857</v>
      </c>
      <c r="E223" s="2" t="s">
        <v>1</v>
      </c>
      <c r="F223" s="1">
        <v>0</v>
      </c>
      <c r="G223" s="1">
        <v>0</v>
      </c>
      <c r="H223" s="1">
        <f>ROUND(D223*F223,)</f>
        <v>0</v>
      </c>
      <c r="I223" s="1">
        <f>ROUND(D223*G223,)</f>
        <v>0</v>
      </c>
      <c r="J223" s="1">
        <f>H223+I223</f>
        <v>0</v>
      </c>
    </row>
    <row r="224" spans="1:10" s="10" customFormat="1" x14ac:dyDescent="0.2">
      <c r="A224" s="6"/>
      <c r="B224" s="46"/>
      <c r="C224" s="51"/>
      <c r="D224" s="2"/>
      <c r="E224" s="2"/>
      <c r="F224" s="1"/>
      <c r="G224" s="1"/>
      <c r="H224" s="1"/>
      <c r="I224" s="1"/>
      <c r="J224" s="1"/>
    </row>
    <row r="225" spans="1:10" s="10" customFormat="1" ht="63.75" x14ac:dyDescent="0.2">
      <c r="A225" s="6">
        <f>MAX($A$218:A224)+1</f>
        <v>4</v>
      </c>
      <c r="B225" s="12" t="s">
        <v>103</v>
      </c>
      <c r="C225" s="12" t="s">
        <v>174</v>
      </c>
      <c r="D225" s="2">
        <v>2698.76</v>
      </c>
      <c r="E225" s="2" t="s">
        <v>1</v>
      </c>
      <c r="F225" s="1">
        <v>0</v>
      </c>
      <c r="G225" s="1">
        <v>0</v>
      </c>
      <c r="H225" s="1">
        <f>ROUND(D225*F225,)</f>
        <v>0</v>
      </c>
      <c r="I225" s="1">
        <f>ROUND(D225*G225,)</f>
        <v>0</v>
      </c>
      <c r="J225" s="1">
        <f>H225+I225</f>
        <v>0</v>
      </c>
    </row>
    <row r="226" spans="1:10" s="10" customFormat="1" x14ac:dyDescent="0.2">
      <c r="A226" s="6"/>
      <c r="B226" s="46"/>
      <c r="C226" s="51"/>
      <c r="D226" s="2"/>
      <c r="E226" s="2"/>
      <c r="F226" s="1"/>
      <c r="G226" s="1"/>
      <c r="H226" s="1"/>
      <c r="I226" s="1"/>
      <c r="J226" s="1"/>
    </row>
    <row r="227" spans="1:10" s="10" customFormat="1" ht="63.75" x14ac:dyDescent="0.2">
      <c r="A227" s="6">
        <f>MAX($A$218:A226)+1</f>
        <v>5</v>
      </c>
      <c r="B227" s="12" t="s">
        <v>103</v>
      </c>
      <c r="C227" s="27" t="s">
        <v>502</v>
      </c>
      <c r="D227" s="4">
        <v>158.24</v>
      </c>
      <c r="E227" s="2" t="s">
        <v>1</v>
      </c>
      <c r="F227" s="1">
        <v>0</v>
      </c>
      <c r="G227" s="1">
        <v>0</v>
      </c>
      <c r="H227" s="1">
        <f>ROUND(D227*F227,)</f>
        <v>0</v>
      </c>
      <c r="I227" s="1">
        <f>ROUND(D227*G227,)</f>
        <v>0</v>
      </c>
      <c r="J227" s="1">
        <f>H227+I227</f>
        <v>0</v>
      </c>
    </row>
    <row r="228" spans="1:10" s="10" customFormat="1" x14ac:dyDescent="0.2">
      <c r="A228" s="6"/>
      <c r="B228" s="46"/>
      <c r="C228" s="51"/>
      <c r="D228" s="2"/>
      <c r="E228" s="2"/>
      <c r="F228" s="1"/>
      <c r="G228" s="1"/>
      <c r="H228" s="1"/>
      <c r="I228" s="1"/>
      <c r="J228" s="1"/>
    </row>
    <row r="229" spans="1:10" s="10" customFormat="1" ht="51" x14ac:dyDescent="0.2">
      <c r="A229" s="6">
        <f>MAX($A$218:A228)+1</f>
        <v>6</v>
      </c>
      <c r="B229" s="12" t="s">
        <v>105</v>
      </c>
      <c r="C229" s="12" t="s">
        <v>106</v>
      </c>
      <c r="D229" s="2">
        <v>2483.1999999999998</v>
      </c>
      <c r="E229" s="2" t="s">
        <v>1</v>
      </c>
      <c r="F229" s="1">
        <v>0</v>
      </c>
      <c r="G229" s="1">
        <v>0</v>
      </c>
      <c r="H229" s="1">
        <f>ROUND(D229*F229,)</f>
        <v>0</v>
      </c>
      <c r="I229" s="1">
        <f>ROUND(D229*G229,)</f>
        <v>0</v>
      </c>
      <c r="J229" s="1">
        <f>H229+I229</f>
        <v>0</v>
      </c>
    </row>
    <row r="230" spans="1:10" s="38" customFormat="1" x14ac:dyDescent="0.2">
      <c r="A230" s="47"/>
      <c r="B230" s="48"/>
      <c r="C230" s="24"/>
      <c r="D230" s="23"/>
      <c r="E230" s="23"/>
      <c r="F230" s="11"/>
      <c r="G230" s="11"/>
      <c r="H230" s="11"/>
      <c r="I230" s="11"/>
      <c r="J230" s="11"/>
    </row>
    <row r="231" spans="1:10" s="38" customFormat="1" x14ac:dyDescent="0.2">
      <c r="A231" s="6"/>
      <c r="B231" s="46"/>
      <c r="C231" s="12" t="str">
        <f>CONCATENATE(Munkanem_47," összesen:")</f>
        <v>47. Felületképzés összesen:</v>
      </c>
      <c r="D231" s="2"/>
      <c r="E231" s="2"/>
      <c r="F231" s="1"/>
      <c r="G231" s="1"/>
      <c r="H231" s="5">
        <f>SUM(H218:H230)</f>
        <v>0</v>
      </c>
      <c r="I231" s="5">
        <f>SUM(I218:I230)</f>
        <v>0</v>
      </c>
      <c r="J231" s="5">
        <f>SUM(J218:J230)</f>
        <v>0</v>
      </c>
    </row>
    <row r="233" spans="1:10" s="38" customFormat="1" x14ac:dyDescent="0.2">
      <c r="A233" s="6"/>
      <c r="B233" s="46"/>
      <c r="C233" s="25" t="str">
        <f>$C$32</f>
        <v>48. Szigetelés</v>
      </c>
      <c r="D233" s="2"/>
      <c r="E233" s="2"/>
      <c r="F233" s="1"/>
      <c r="G233" s="1"/>
      <c r="H233" s="1"/>
      <c r="I233" s="1"/>
      <c r="J233" s="1"/>
    </row>
    <row r="235" spans="1:10" s="38" customFormat="1" ht="51" x14ac:dyDescent="0.2">
      <c r="A235" s="6">
        <v>1</v>
      </c>
      <c r="B235" s="12" t="s">
        <v>291</v>
      </c>
      <c r="C235" s="12" t="s">
        <v>292</v>
      </c>
      <c r="D235" s="2">
        <v>55.36</v>
      </c>
      <c r="E235" s="2" t="s">
        <v>1</v>
      </c>
      <c r="F235" s="1">
        <v>0</v>
      </c>
      <c r="G235" s="1">
        <v>0</v>
      </c>
      <c r="H235" s="1">
        <f>ROUND(D235*F235,)</f>
        <v>0</v>
      </c>
      <c r="I235" s="1">
        <f>ROUND(D235*G235,)</f>
        <v>0</v>
      </c>
      <c r="J235" s="1">
        <f>H235+I235</f>
        <v>0</v>
      </c>
    </row>
    <row r="237" spans="1:10" s="46" customFormat="1" ht="102" x14ac:dyDescent="0.2">
      <c r="A237" s="6">
        <f>MAX($A$234:A236)+1</f>
        <v>2</v>
      </c>
      <c r="B237" s="27" t="s">
        <v>293</v>
      </c>
      <c r="C237" s="27" t="s">
        <v>294</v>
      </c>
      <c r="D237" s="2">
        <v>218.5</v>
      </c>
      <c r="E237" s="2" t="s">
        <v>1</v>
      </c>
      <c r="F237" s="1">
        <v>0</v>
      </c>
      <c r="G237" s="1">
        <v>0</v>
      </c>
      <c r="H237" s="1">
        <f>ROUND(D237*F237,)</f>
        <v>0</v>
      </c>
      <c r="I237" s="1">
        <f>ROUND(D237*G237,)</f>
        <v>0</v>
      </c>
      <c r="J237" s="1">
        <f>H237+I237</f>
        <v>0</v>
      </c>
    </row>
    <row r="238" spans="1:10" s="10" customFormat="1" x14ac:dyDescent="0.2">
      <c r="A238" s="6"/>
      <c r="B238" s="46"/>
      <c r="C238" s="12"/>
      <c r="D238" s="2"/>
      <c r="E238" s="2"/>
      <c r="F238" s="1"/>
      <c r="G238" s="1"/>
      <c r="H238" s="1"/>
      <c r="I238" s="1"/>
      <c r="J238" s="1"/>
    </row>
    <row r="239" spans="1:10" s="10" customFormat="1" ht="127.5" x14ac:dyDescent="0.2">
      <c r="A239" s="6">
        <f>MAX($A$234:A238)+1</f>
        <v>3</v>
      </c>
      <c r="B239" s="27" t="s">
        <v>295</v>
      </c>
      <c r="C239" s="27" t="s">
        <v>296</v>
      </c>
      <c r="D239" s="2">
        <v>55.36</v>
      </c>
      <c r="E239" s="2" t="s">
        <v>1</v>
      </c>
      <c r="F239" s="1">
        <v>0</v>
      </c>
      <c r="G239" s="1">
        <v>0</v>
      </c>
      <c r="H239" s="1">
        <f>ROUND(D239*F239,)</f>
        <v>0</v>
      </c>
      <c r="I239" s="1">
        <f>ROUND(D239*G239,)</f>
        <v>0</v>
      </c>
      <c r="J239" s="1">
        <f>H239+I239</f>
        <v>0</v>
      </c>
    </row>
    <row r="240" spans="1:10" s="10" customFormat="1" x14ac:dyDescent="0.2">
      <c r="A240" s="6"/>
      <c r="B240" s="46"/>
      <c r="C240" s="12"/>
      <c r="D240" s="2"/>
      <c r="E240" s="2"/>
      <c r="F240" s="1"/>
      <c r="G240" s="1"/>
      <c r="H240" s="1"/>
      <c r="I240" s="1"/>
      <c r="J240" s="1"/>
    </row>
    <row r="241" spans="1:10" s="10" customFormat="1" ht="102" x14ac:dyDescent="0.2">
      <c r="A241" s="6">
        <f>MAX($A$234:A240)+1</f>
        <v>4</v>
      </c>
      <c r="B241" s="12" t="s">
        <v>297</v>
      </c>
      <c r="C241" s="12" t="s">
        <v>298</v>
      </c>
      <c r="D241" s="2">
        <v>218.5</v>
      </c>
      <c r="E241" s="2" t="s">
        <v>1</v>
      </c>
      <c r="F241" s="1">
        <v>0</v>
      </c>
      <c r="G241" s="1">
        <v>0</v>
      </c>
      <c r="H241" s="1">
        <f>ROUND(D241*F241,)</f>
        <v>0</v>
      </c>
      <c r="I241" s="1">
        <f>ROUND(D241*G241,)</f>
        <v>0</v>
      </c>
      <c r="J241" s="1">
        <f>H241+I241</f>
        <v>0</v>
      </c>
    </row>
    <row r="242" spans="1:10" s="10" customFormat="1" x14ac:dyDescent="0.2">
      <c r="A242" s="6"/>
      <c r="B242" s="46"/>
      <c r="C242" s="12"/>
      <c r="D242" s="2"/>
      <c r="E242" s="2"/>
      <c r="F242" s="1"/>
      <c r="G242" s="1"/>
      <c r="H242" s="1"/>
      <c r="I242" s="1"/>
      <c r="J242" s="1"/>
    </row>
    <row r="243" spans="1:10" s="10" customFormat="1" ht="102" x14ac:dyDescent="0.2">
      <c r="A243" s="6">
        <f>MAX($A$234:A242)+1</f>
        <v>5</v>
      </c>
      <c r="B243" s="12" t="s">
        <v>299</v>
      </c>
      <c r="C243" s="12" t="s">
        <v>300</v>
      </c>
      <c r="D243" s="2">
        <v>55.36</v>
      </c>
      <c r="E243" s="2" t="s">
        <v>1</v>
      </c>
      <c r="F243" s="1">
        <v>0</v>
      </c>
      <c r="G243" s="1">
        <v>0</v>
      </c>
      <c r="H243" s="1">
        <f>ROUND(D243*F243,)</f>
        <v>0</v>
      </c>
      <c r="I243" s="1">
        <f>ROUND(D243*G243,)</f>
        <v>0</v>
      </c>
      <c r="J243" s="1">
        <f>H243+I243</f>
        <v>0</v>
      </c>
    </row>
    <row r="244" spans="1:10" s="10" customFormat="1" x14ac:dyDescent="0.2">
      <c r="A244" s="6"/>
      <c r="B244" s="46"/>
      <c r="C244" s="12"/>
      <c r="D244" s="2"/>
      <c r="E244" s="2"/>
      <c r="F244" s="1"/>
      <c r="G244" s="1"/>
      <c r="H244" s="1"/>
      <c r="I244" s="1"/>
      <c r="J244" s="1"/>
    </row>
    <row r="245" spans="1:10" s="10" customFormat="1" ht="63.75" x14ac:dyDescent="0.2">
      <c r="A245" s="6">
        <f>MAX($A$234:A244)+1</f>
        <v>6</v>
      </c>
      <c r="B245" s="12" t="s">
        <v>190</v>
      </c>
      <c r="C245" s="12" t="s">
        <v>191</v>
      </c>
      <c r="D245" s="2">
        <v>86.87</v>
      </c>
      <c r="E245" s="2" t="s">
        <v>1</v>
      </c>
      <c r="F245" s="1">
        <v>0</v>
      </c>
      <c r="G245" s="1">
        <v>0</v>
      </c>
      <c r="H245" s="1">
        <f>ROUND(D245*F245,)</f>
        <v>0</v>
      </c>
      <c r="I245" s="1">
        <f>ROUND(D245*G245,)</f>
        <v>0</v>
      </c>
      <c r="J245" s="1">
        <f>H245+I245</f>
        <v>0</v>
      </c>
    </row>
    <row r="246" spans="1:10" s="10" customFormat="1" x14ac:dyDescent="0.2">
      <c r="A246" s="6"/>
      <c r="B246" s="46"/>
      <c r="C246" s="12"/>
      <c r="D246" s="2"/>
      <c r="E246" s="2"/>
      <c r="F246" s="1"/>
      <c r="G246" s="1"/>
      <c r="H246" s="1"/>
      <c r="I246" s="1"/>
      <c r="J246" s="1"/>
    </row>
    <row r="247" spans="1:10" s="10" customFormat="1" ht="63.75" x14ac:dyDescent="0.2">
      <c r="A247" s="6">
        <f>MAX($A$234:A246)+1</f>
        <v>7</v>
      </c>
      <c r="B247" s="12" t="s">
        <v>190</v>
      </c>
      <c r="C247" s="12" t="s">
        <v>303</v>
      </c>
      <c r="D247" s="2">
        <v>381.37</v>
      </c>
      <c r="E247" s="2" t="s">
        <v>1</v>
      </c>
      <c r="F247" s="1">
        <v>0</v>
      </c>
      <c r="G247" s="1">
        <v>0</v>
      </c>
      <c r="H247" s="1">
        <f>ROUND(D247*F247,)</f>
        <v>0</v>
      </c>
      <c r="I247" s="1">
        <f>ROUND(D247*G247,)</f>
        <v>0</v>
      </c>
      <c r="J247" s="1">
        <f>H247+I247</f>
        <v>0</v>
      </c>
    </row>
    <row r="248" spans="1:10" s="10" customFormat="1" x14ac:dyDescent="0.2">
      <c r="A248" s="6"/>
      <c r="B248" s="46"/>
      <c r="C248" s="12"/>
      <c r="D248" s="2"/>
      <c r="E248" s="2"/>
      <c r="F248" s="1"/>
      <c r="G248" s="1"/>
      <c r="H248" s="1"/>
      <c r="I248" s="1"/>
      <c r="J248" s="1"/>
    </row>
    <row r="249" spans="1:10" s="10" customFormat="1" ht="63.75" x14ac:dyDescent="0.2">
      <c r="A249" s="6">
        <f>MAX($A$234:A248)+1</f>
        <v>8</v>
      </c>
      <c r="B249" s="12" t="s">
        <v>304</v>
      </c>
      <c r="C249" s="12" t="s">
        <v>305</v>
      </c>
      <c r="D249" s="2">
        <v>101.3</v>
      </c>
      <c r="E249" s="2" t="s">
        <v>1</v>
      </c>
      <c r="F249" s="1">
        <v>0</v>
      </c>
      <c r="G249" s="1">
        <v>0</v>
      </c>
      <c r="H249" s="1">
        <f>ROUND(D249*F249,)</f>
        <v>0</v>
      </c>
      <c r="I249" s="1">
        <f>ROUND(D249*G249,)</f>
        <v>0</v>
      </c>
      <c r="J249" s="1">
        <f>H249+I249</f>
        <v>0</v>
      </c>
    </row>
    <row r="250" spans="1:10" s="10" customFormat="1" x14ac:dyDescent="0.2">
      <c r="A250" s="6"/>
      <c r="B250" s="46"/>
      <c r="C250" s="12"/>
      <c r="D250" s="2"/>
      <c r="E250" s="2"/>
      <c r="F250" s="1"/>
      <c r="G250" s="1"/>
      <c r="H250" s="1"/>
      <c r="I250" s="1"/>
      <c r="J250" s="1"/>
    </row>
    <row r="251" spans="1:10" s="10" customFormat="1" ht="38.25" x14ac:dyDescent="0.2">
      <c r="A251" s="6">
        <f>MAX($A$234:A250)+1</f>
        <v>9</v>
      </c>
      <c r="B251" s="12" t="s">
        <v>306</v>
      </c>
      <c r="C251" s="12" t="s">
        <v>307</v>
      </c>
      <c r="D251" s="2">
        <v>2.78</v>
      </c>
      <c r="E251" s="2" t="s">
        <v>194</v>
      </c>
      <c r="F251" s="1">
        <v>0</v>
      </c>
      <c r="G251" s="1">
        <v>0</v>
      </c>
      <c r="H251" s="1">
        <f>ROUND(D251*F251,)</f>
        <v>0</v>
      </c>
      <c r="I251" s="1">
        <f>ROUND(D251*G251,)</f>
        <v>0</v>
      </c>
      <c r="J251" s="1">
        <f>H251+I251</f>
        <v>0</v>
      </c>
    </row>
    <row r="252" spans="1:10" s="10" customFormat="1" x14ac:dyDescent="0.2">
      <c r="A252" s="6"/>
      <c r="B252" s="46"/>
      <c r="C252" s="12"/>
      <c r="D252" s="2"/>
      <c r="E252" s="2"/>
      <c r="F252" s="1"/>
      <c r="G252" s="1"/>
      <c r="H252" s="1"/>
      <c r="I252" s="1"/>
      <c r="J252" s="1"/>
    </row>
    <row r="253" spans="1:10" s="10" customFormat="1" ht="76.5" x14ac:dyDescent="0.2">
      <c r="A253" s="6">
        <f>MAX($A$234:A252)+1</f>
        <v>10</v>
      </c>
      <c r="B253" s="12" t="s">
        <v>301</v>
      </c>
      <c r="C253" s="27" t="s">
        <v>302</v>
      </c>
      <c r="D253" s="2">
        <v>218.5</v>
      </c>
      <c r="E253" s="2" t="s">
        <v>1</v>
      </c>
      <c r="F253" s="1">
        <v>0</v>
      </c>
      <c r="G253" s="1">
        <v>0</v>
      </c>
      <c r="H253" s="1">
        <f>ROUND(D253*F253,)</f>
        <v>0</v>
      </c>
      <c r="I253" s="1">
        <f>ROUND(D253*G253,)</f>
        <v>0</v>
      </c>
      <c r="J253" s="1">
        <f>H253+I253</f>
        <v>0</v>
      </c>
    </row>
    <row r="254" spans="1:10" s="10" customFormat="1" x14ac:dyDescent="0.2">
      <c r="A254" s="6"/>
      <c r="B254" s="46"/>
      <c r="C254" s="12"/>
      <c r="D254" s="2"/>
      <c r="E254" s="2"/>
      <c r="F254" s="1"/>
      <c r="G254" s="1"/>
      <c r="H254" s="1"/>
      <c r="I254" s="1"/>
      <c r="J254" s="1"/>
    </row>
    <row r="255" spans="1:10" s="10" customFormat="1" ht="63.75" x14ac:dyDescent="0.2">
      <c r="A255" s="6">
        <f>MAX($A$234:A254)+1</f>
        <v>11</v>
      </c>
      <c r="B255" s="27" t="s">
        <v>308</v>
      </c>
      <c r="C255" s="27" t="s">
        <v>309</v>
      </c>
      <c r="D255" s="4">
        <v>8.14</v>
      </c>
      <c r="E255" s="2" t="s">
        <v>194</v>
      </c>
      <c r="F255" s="1">
        <v>0</v>
      </c>
      <c r="G255" s="1">
        <v>0</v>
      </c>
      <c r="H255" s="1">
        <f>ROUND(D255*F255,)</f>
        <v>0</v>
      </c>
      <c r="I255" s="1">
        <f>ROUND(D255*G255,)</f>
        <v>0</v>
      </c>
      <c r="J255" s="1">
        <f>H255+I255</f>
        <v>0</v>
      </c>
    </row>
    <row r="256" spans="1:10" s="10" customFormat="1" x14ac:dyDescent="0.2">
      <c r="A256" s="6"/>
      <c r="B256" s="46"/>
      <c r="C256" s="12"/>
      <c r="D256" s="2"/>
      <c r="E256" s="2"/>
      <c r="F256" s="1"/>
      <c r="G256" s="1"/>
      <c r="H256" s="1"/>
      <c r="I256" s="1"/>
      <c r="J256" s="1"/>
    </row>
    <row r="257" spans="1:10" s="10" customFormat="1" ht="76.5" x14ac:dyDescent="0.2">
      <c r="A257" s="6">
        <f>MAX($A$234:A256)+1</f>
        <v>12</v>
      </c>
      <c r="B257" s="12" t="s">
        <v>310</v>
      </c>
      <c r="C257" s="12" t="s">
        <v>311</v>
      </c>
      <c r="D257" s="2">
        <v>13.24</v>
      </c>
      <c r="E257" s="2" t="s">
        <v>194</v>
      </c>
      <c r="F257" s="1">
        <v>0</v>
      </c>
      <c r="G257" s="1">
        <v>0</v>
      </c>
      <c r="H257" s="1">
        <f>ROUND(D257*F257,)</f>
        <v>0</v>
      </c>
      <c r="I257" s="1">
        <f>ROUND(D257*G257,)</f>
        <v>0</v>
      </c>
      <c r="J257" s="1">
        <f>H257+I257</f>
        <v>0</v>
      </c>
    </row>
    <row r="258" spans="1:10" s="10" customFormat="1" x14ac:dyDescent="0.2">
      <c r="A258" s="6"/>
      <c r="B258" s="46"/>
      <c r="C258" s="12"/>
      <c r="D258" s="2"/>
      <c r="E258" s="2"/>
      <c r="F258" s="1"/>
      <c r="G258" s="1"/>
      <c r="H258" s="1"/>
      <c r="I258" s="1"/>
      <c r="J258" s="1"/>
    </row>
    <row r="259" spans="1:10" s="10" customFormat="1" ht="76.5" x14ac:dyDescent="0.2">
      <c r="A259" s="6">
        <f>MAX($A$234:A258)+1</f>
        <v>13</v>
      </c>
      <c r="B259" s="12" t="s">
        <v>312</v>
      </c>
      <c r="C259" s="12" t="s">
        <v>313</v>
      </c>
      <c r="D259" s="2">
        <v>88.28</v>
      </c>
      <c r="E259" s="2" t="s">
        <v>62</v>
      </c>
      <c r="F259" s="1">
        <v>0</v>
      </c>
      <c r="G259" s="1">
        <v>0</v>
      </c>
      <c r="H259" s="1">
        <f>ROUND(D259*F259,)</f>
        <v>0</v>
      </c>
      <c r="I259" s="1">
        <f>ROUND(D259*G259,)</f>
        <v>0</v>
      </c>
      <c r="J259" s="1">
        <f>H259+I259</f>
        <v>0</v>
      </c>
    </row>
    <row r="260" spans="1:10" s="10" customFormat="1" x14ac:dyDescent="0.2">
      <c r="A260" s="6"/>
      <c r="B260" s="46"/>
      <c r="C260" s="12"/>
      <c r="D260" s="2"/>
      <c r="E260" s="2"/>
      <c r="F260" s="1"/>
      <c r="G260" s="1"/>
      <c r="H260" s="1"/>
      <c r="I260" s="1"/>
      <c r="J260" s="1"/>
    </row>
    <row r="261" spans="1:10" s="10" customFormat="1" ht="153" x14ac:dyDescent="0.2">
      <c r="A261" s="6">
        <f>MAX($A$234:A260)+1</f>
        <v>14</v>
      </c>
      <c r="B261" s="12" t="s">
        <v>314</v>
      </c>
      <c r="C261" s="12" t="s">
        <v>315</v>
      </c>
      <c r="D261" s="2">
        <v>8</v>
      </c>
      <c r="E261" s="2" t="s">
        <v>4</v>
      </c>
      <c r="F261" s="1">
        <v>0</v>
      </c>
      <c r="G261" s="1">
        <v>0</v>
      </c>
      <c r="H261" s="1">
        <f>ROUND(D261*F261,)</f>
        <v>0</v>
      </c>
      <c r="I261" s="1">
        <f>ROUND(D261*G261,)</f>
        <v>0</v>
      </c>
      <c r="J261" s="1">
        <f>H261+I261</f>
        <v>0</v>
      </c>
    </row>
    <row r="262" spans="1:10" s="10" customFormat="1" x14ac:dyDescent="0.2">
      <c r="A262" s="6"/>
      <c r="B262" s="46"/>
      <c r="C262" s="12"/>
      <c r="D262" s="2"/>
      <c r="E262" s="2"/>
      <c r="F262" s="1"/>
      <c r="G262" s="1"/>
      <c r="H262" s="1"/>
      <c r="I262" s="1"/>
      <c r="J262" s="1"/>
    </row>
    <row r="263" spans="1:10" s="10" customFormat="1" ht="76.5" x14ac:dyDescent="0.2">
      <c r="A263" s="6">
        <f>MAX($A$234:A262)+1</f>
        <v>15</v>
      </c>
      <c r="B263" s="27" t="s">
        <v>317</v>
      </c>
      <c r="C263" s="27" t="s">
        <v>318</v>
      </c>
      <c r="D263" s="2">
        <v>2</v>
      </c>
      <c r="E263" s="2" t="s">
        <v>4</v>
      </c>
      <c r="F263" s="1">
        <v>0</v>
      </c>
      <c r="G263" s="1">
        <v>0</v>
      </c>
      <c r="H263" s="1">
        <f>ROUND(D263*F263,)</f>
        <v>0</v>
      </c>
      <c r="I263" s="1">
        <f>ROUND(D263*G263,)</f>
        <v>0</v>
      </c>
      <c r="J263" s="1">
        <f>H263+I263</f>
        <v>0</v>
      </c>
    </row>
    <row r="264" spans="1:10" s="10" customFormat="1" x14ac:dyDescent="0.2">
      <c r="A264" s="6"/>
      <c r="B264" s="46"/>
      <c r="C264" s="12"/>
      <c r="D264" s="2"/>
      <c r="E264" s="2"/>
      <c r="F264" s="1"/>
      <c r="G264" s="1"/>
      <c r="H264" s="1"/>
      <c r="I264" s="1"/>
      <c r="J264" s="1"/>
    </row>
    <row r="265" spans="1:10" s="10" customFormat="1" ht="89.25" x14ac:dyDescent="0.2">
      <c r="A265" s="6">
        <f>MAX($A$234:A264)+1</f>
        <v>16</v>
      </c>
      <c r="B265" s="12" t="s">
        <v>321</v>
      </c>
      <c r="C265" s="12" t="s">
        <v>322</v>
      </c>
      <c r="D265" s="2">
        <v>6</v>
      </c>
      <c r="E265" s="2" t="s">
        <v>4</v>
      </c>
      <c r="F265" s="1">
        <v>0</v>
      </c>
      <c r="G265" s="1">
        <v>0</v>
      </c>
      <c r="H265" s="1">
        <f>ROUND(D265*F265,)</f>
        <v>0</v>
      </c>
      <c r="I265" s="1">
        <f>ROUND(D265*G265,)</f>
        <v>0</v>
      </c>
      <c r="J265" s="1">
        <f>H265+I265</f>
        <v>0</v>
      </c>
    </row>
    <row r="266" spans="1:10" s="10" customFormat="1" x14ac:dyDescent="0.2">
      <c r="A266" s="6"/>
      <c r="B266" s="46"/>
      <c r="C266" s="12"/>
      <c r="D266" s="2"/>
      <c r="E266" s="2"/>
      <c r="F266" s="1"/>
      <c r="G266" s="1"/>
      <c r="H266" s="1"/>
      <c r="I266" s="1"/>
      <c r="J266" s="1"/>
    </row>
    <row r="267" spans="1:10" s="10" customFormat="1" ht="89.25" x14ac:dyDescent="0.2">
      <c r="A267" s="6">
        <f>MAX($A$234:A266)+1</f>
        <v>17</v>
      </c>
      <c r="B267" s="12" t="s">
        <v>219</v>
      </c>
      <c r="C267" s="27" t="s">
        <v>341</v>
      </c>
      <c r="D267" s="2">
        <v>218.5</v>
      </c>
      <c r="E267" s="2" t="s">
        <v>1</v>
      </c>
      <c r="F267" s="1">
        <v>0</v>
      </c>
      <c r="G267" s="1">
        <v>0</v>
      </c>
      <c r="H267" s="1">
        <f>ROUND(D267*F267,)</f>
        <v>0</v>
      </c>
      <c r="I267" s="1">
        <f>ROUND(D267*G267,)</f>
        <v>0</v>
      </c>
      <c r="J267" s="1">
        <f>H267+I267</f>
        <v>0</v>
      </c>
    </row>
    <row r="268" spans="1:10" s="10" customFormat="1" x14ac:dyDescent="0.2">
      <c r="A268" s="6"/>
      <c r="B268" s="46"/>
      <c r="C268" s="12"/>
      <c r="D268" s="2"/>
      <c r="E268" s="2"/>
      <c r="F268" s="1"/>
      <c r="G268" s="1"/>
      <c r="H268" s="1"/>
      <c r="I268" s="1"/>
      <c r="J268" s="1"/>
    </row>
    <row r="269" spans="1:10" s="10" customFormat="1" ht="76.5" x14ac:dyDescent="0.2">
      <c r="A269" s="6">
        <f>MAX($A$234:A268)+1</f>
        <v>18</v>
      </c>
      <c r="B269" s="12" t="s">
        <v>323</v>
      </c>
      <c r="C269" s="12" t="s">
        <v>324</v>
      </c>
      <c r="D269" s="2">
        <v>7.21</v>
      </c>
      <c r="E269" s="2" t="s">
        <v>1</v>
      </c>
      <c r="F269" s="1">
        <v>0</v>
      </c>
      <c r="G269" s="1">
        <v>0</v>
      </c>
      <c r="H269" s="1">
        <f>ROUND(D269*F269,)</f>
        <v>0</v>
      </c>
      <c r="I269" s="1">
        <f>ROUND(D269*G269,)</f>
        <v>0</v>
      </c>
      <c r="J269" s="1">
        <f>H269+I269</f>
        <v>0</v>
      </c>
    </row>
    <row r="270" spans="1:10" s="10" customFormat="1" x14ac:dyDescent="0.2">
      <c r="A270" s="6"/>
      <c r="B270" s="46"/>
      <c r="C270" s="12"/>
      <c r="D270" s="2"/>
      <c r="E270" s="2"/>
      <c r="F270" s="1"/>
      <c r="G270" s="1"/>
      <c r="H270" s="1"/>
      <c r="I270" s="1"/>
      <c r="J270" s="1"/>
    </row>
    <row r="271" spans="1:10" s="10" customFormat="1" ht="76.5" x14ac:dyDescent="0.2">
      <c r="A271" s="6">
        <f>MAX($A$234:A270)+1</f>
        <v>19</v>
      </c>
      <c r="B271" s="12" t="s">
        <v>323</v>
      </c>
      <c r="C271" s="12" t="s">
        <v>325</v>
      </c>
      <c r="D271" s="2">
        <v>35.64</v>
      </c>
      <c r="E271" s="2" t="s">
        <v>1</v>
      </c>
      <c r="F271" s="1">
        <v>0</v>
      </c>
      <c r="G271" s="1">
        <v>0</v>
      </c>
      <c r="H271" s="1">
        <f>ROUND(D271*F271,)</f>
        <v>0</v>
      </c>
      <c r="I271" s="1">
        <f>ROUND(D271*G271,)</f>
        <v>0</v>
      </c>
      <c r="J271" s="1">
        <f>H271+I271</f>
        <v>0</v>
      </c>
    </row>
    <row r="272" spans="1:10" s="10" customFormat="1" x14ac:dyDescent="0.2">
      <c r="A272" s="6"/>
      <c r="B272" s="46"/>
      <c r="C272" s="12"/>
      <c r="D272" s="2"/>
      <c r="E272" s="2"/>
      <c r="F272" s="1"/>
      <c r="G272" s="1"/>
      <c r="H272" s="1"/>
      <c r="I272" s="1"/>
      <c r="J272" s="1"/>
    </row>
    <row r="273" spans="1:10" s="10" customFormat="1" ht="89.25" x14ac:dyDescent="0.2">
      <c r="A273" s="6">
        <f>MAX($A$234:A272)+1</f>
        <v>20</v>
      </c>
      <c r="B273" s="27" t="s">
        <v>323</v>
      </c>
      <c r="C273" s="12" t="s">
        <v>327</v>
      </c>
      <c r="D273" s="2">
        <v>3.13</v>
      </c>
      <c r="E273" s="2" t="s">
        <v>1</v>
      </c>
      <c r="F273" s="1">
        <v>0</v>
      </c>
      <c r="G273" s="1">
        <v>0</v>
      </c>
      <c r="H273" s="1">
        <f>ROUND(D273*F273,)</f>
        <v>0</v>
      </c>
      <c r="I273" s="1">
        <f>ROUND(D273*G273,)</f>
        <v>0</v>
      </c>
      <c r="J273" s="1">
        <f>H273+I273</f>
        <v>0</v>
      </c>
    </row>
    <row r="274" spans="1:10" s="10" customFormat="1" x14ac:dyDescent="0.2">
      <c r="A274" s="6"/>
      <c r="B274" s="46"/>
      <c r="C274" s="12"/>
      <c r="D274" s="2"/>
      <c r="E274" s="2"/>
      <c r="F274" s="1"/>
      <c r="G274" s="1"/>
      <c r="H274" s="1"/>
      <c r="I274" s="1"/>
      <c r="J274" s="1"/>
    </row>
    <row r="275" spans="1:10" s="10" customFormat="1" ht="89.25" x14ac:dyDescent="0.2">
      <c r="A275" s="6">
        <f>MAX($A$234:A274)+1</f>
        <v>21</v>
      </c>
      <c r="B275" s="27" t="s">
        <v>323</v>
      </c>
      <c r="C275" s="12" t="s">
        <v>326</v>
      </c>
      <c r="D275" s="2">
        <v>7.21</v>
      </c>
      <c r="E275" s="2" t="s">
        <v>1</v>
      </c>
      <c r="F275" s="1">
        <v>0</v>
      </c>
      <c r="G275" s="1">
        <v>0</v>
      </c>
      <c r="H275" s="1">
        <f>ROUND(D275*F275,)</f>
        <v>0</v>
      </c>
      <c r="I275" s="1">
        <f>ROUND(D275*G275,)</f>
        <v>0</v>
      </c>
      <c r="J275" s="1">
        <f>H275+I275</f>
        <v>0</v>
      </c>
    </row>
    <row r="276" spans="1:10" s="10" customFormat="1" x14ac:dyDescent="0.2">
      <c r="A276" s="6"/>
      <c r="B276" s="46"/>
      <c r="C276" s="12"/>
      <c r="D276" s="2"/>
      <c r="E276" s="2"/>
      <c r="F276" s="1"/>
      <c r="G276" s="1"/>
      <c r="H276" s="1"/>
      <c r="I276" s="1"/>
      <c r="J276" s="1"/>
    </row>
    <row r="277" spans="1:10" s="10" customFormat="1" ht="76.5" x14ac:dyDescent="0.2">
      <c r="A277" s="6">
        <f>MAX($A$234:A276)+1</f>
        <v>22</v>
      </c>
      <c r="B277" s="12" t="s">
        <v>158</v>
      </c>
      <c r="C277" s="12" t="s">
        <v>346</v>
      </c>
      <c r="D277" s="2">
        <v>20.93</v>
      </c>
      <c r="E277" s="2" t="s">
        <v>1</v>
      </c>
      <c r="F277" s="1">
        <v>0</v>
      </c>
      <c r="G277" s="1">
        <v>0</v>
      </c>
      <c r="H277" s="1">
        <f>ROUND(D277*F277,)</f>
        <v>0</v>
      </c>
      <c r="I277" s="1">
        <f>ROUND(D277*G277,)</f>
        <v>0</v>
      </c>
      <c r="J277" s="1">
        <f>H277+I277</f>
        <v>0</v>
      </c>
    </row>
    <row r="278" spans="1:10" s="10" customFormat="1" x14ac:dyDescent="0.2">
      <c r="A278" s="6"/>
      <c r="B278" s="46"/>
      <c r="C278" s="12"/>
      <c r="D278" s="2"/>
      <c r="E278" s="2"/>
      <c r="F278" s="1"/>
      <c r="G278" s="52"/>
      <c r="H278" s="1"/>
      <c r="I278" s="1"/>
      <c r="J278" s="1"/>
    </row>
    <row r="279" spans="1:10" s="10" customFormat="1" ht="63.75" x14ac:dyDescent="0.2">
      <c r="A279" s="6">
        <f>MAX($A$234:A278)+1</f>
        <v>23</v>
      </c>
      <c r="B279" s="12" t="s">
        <v>119</v>
      </c>
      <c r="C279" s="12" t="s">
        <v>120</v>
      </c>
      <c r="D279" s="2">
        <v>606.17999999999995</v>
      </c>
      <c r="E279" s="2" t="s">
        <v>1</v>
      </c>
      <c r="F279" s="1">
        <v>0</v>
      </c>
      <c r="G279" s="1">
        <v>0</v>
      </c>
      <c r="H279" s="1">
        <f>ROUND(D279*F279,)</f>
        <v>0</v>
      </c>
      <c r="I279" s="1">
        <f>ROUND(D279*G279,)</f>
        <v>0</v>
      </c>
      <c r="J279" s="1">
        <f>H279+I279</f>
        <v>0</v>
      </c>
    </row>
    <row r="280" spans="1:10" s="10" customFormat="1" x14ac:dyDescent="0.2">
      <c r="A280" s="6"/>
      <c r="B280" s="46"/>
      <c r="C280" s="12"/>
      <c r="D280" s="2"/>
      <c r="E280" s="2"/>
      <c r="F280" s="1"/>
      <c r="G280" s="52"/>
      <c r="H280" s="1"/>
      <c r="I280" s="1"/>
      <c r="J280" s="1"/>
    </row>
    <row r="281" spans="1:10" s="10" customFormat="1" ht="63.75" x14ac:dyDescent="0.2">
      <c r="A281" s="6">
        <f>MAX($A$234:A280)+1</f>
        <v>24</v>
      </c>
      <c r="B281" s="12" t="s">
        <v>119</v>
      </c>
      <c r="C281" s="12" t="s">
        <v>121</v>
      </c>
      <c r="D281" s="2">
        <v>606.17999999999995</v>
      </c>
      <c r="E281" s="2" t="s">
        <v>1</v>
      </c>
      <c r="F281" s="1">
        <v>0</v>
      </c>
      <c r="G281" s="1">
        <v>0</v>
      </c>
      <c r="H281" s="1">
        <f>ROUND(D281*F281,)</f>
        <v>0</v>
      </c>
      <c r="I281" s="1">
        <f>ROUND(D281*G281,)</f>
        <v>0</v>
      </c>
      <c r="J281" s="1">
        <f>H281+I281</f>
        <v>0</v>
      </c>
    </row>
    <row r="282" spans="1:10" s="10" customFormat="1" x14ac:dyDescent="0.2">
      <c r="A282" s="6"/>
      <c r="B282" s="46"/>
      <c r="C282" s="12"/>
      <c r="D282" s="2"/>
      <c r="E282" s="2"/>
      <c r="F282" s="1"/>
      <c r="G282" s="52"/>
      <c r="H282" s="1"/>
      <c r="I282" s="1"/>
      <c r="J282" s="1"/>
    </row>
    <row r="283" spans="1:10" s="10" customFormat="1" ht="63.75" x14ac:dyDescent="0.2">
      <c r="A283" s="6">
        <f>MAX($A$234:A282)+1</f>
        <v>25</v>
      </c>
      <c r="B283" s="12" t="s">
        <v>72</v>
      </c>
      <c r="C283" s="12" t="s">
        <v>73</v>
      </c>
      <c r="D283" s="2">
        <v>154.51</v>
      </c>
      <c r="E283" s="2" t="s">
        <v>1</v>
      </c>
      <c r="F283" s="1">
        <v>0</v>
      </c>
      <c r="G283" s="1">
        <v>0</v>
      </c>
      <c r="H283" s="1">
        <f>ROUND(D283*F283,)</f>
        <v>0</v>
      </c>
      <c r="I283" s="1">
        <f>ROUND(D283*G283,)</f>
        <v>0</v>
      </c>
      <c r="J283" s="1">
        <f>H283+I283</f>
        <v>0</v>
      </c>
    </row>
    <row r="284" spans="1:10" s="10" customFormat="1" x14ac:dyDescent="0.2">
      <c r="A284" s="6"/>
      <c r="B284" s="46"/>
      <c r="C284" s="12"/>
      <c r="D284" s="2"/>
      <c r="E284" s="2"/>
      <c r="F284" s="1"/>
      <c r="G284" s="52"/>
      <c r="H284" s="1"/>
      <c r="I284" s="1"/>
      <c r="J284" s="1"/>
    </row>
    <row r="285" spans="1:10" s="10" customFormat="1" ht="63.75" x14ac:dyDescent="0.2">
      <c r="A285" s="6">
        <f>MAX($A$234:A284)+1</f>
        <v>26</v>
      </c>
      <c r="B285" s="12" t="s">
        <v>123</v>
      </c>
      <c r="C285" s="12" t="s">
        <v>124</v>
      </c>
      <c r="D285" s="2">
        <v>606.17999999999995</v>
      </c>
      <c r="E285" s="2" t="s">
        <v>1</v>
      </c>
      <c r="F285" s="1">
        <v>0</v>
      </c>
      <c r="G285" s="1">
        <v>0</v>
      </c>
      <c r="H285" s="1">
        <f>ROUND(D285*F285,)</f>
        <v>0</v>
      </c>
      <c r="I285" s="1">
        <f>ROUND(D285*G285,)</f>
        <v>0</v>
      </c>
      <c r="J285" s="1">
        <f>H285+I285</f>
        <v>0</v>
      </c>
    </row>
    <row r="286" spans="1:10" s="10" customFormat="1" x14ac:dyDescent="0.2">
      <c r="A286" s="6"/>
      <c r="B286" s="46"/>
      <c r="C286" s="12"/>
      <c r="D286" s="2"/>
      <c r="E286" s="2"/>
      <c r="F286" s="1"/>
      <c r="G286" s="1"/>
      <c r="H286" s="1"/>
      <c r="I286" s="1"/>
      <c r="J286" s="1"/>
    </row>
    <row r="287" spans="1:10" s="10" customFormat="1" ht="102" x14ac:dyDescent="0.2">
      <c r="A287" s="6">
        <f>MAX($A$234:A286)+1</f>
        <v>27</v>
      </c>
      <c r="B287" s="12" t="s">
        <v>328</v>
      </c>
      <c r="C287" s="12" t="s">
        <v>329</v>
      </c>
      <c r="D287" s="2">
        <v>7.02</v>
      </c>
      <c r="E287" s="2" t="s">
        <v>1</v>
      </c>
      <c r="F287" s="1">
        <v>0</v>
      </c>
      <c r="G287" s="1">
        <v>0</v>
      </c>
      <c r="H287" s="1">
        <f>ROUND(D287*F287,)</f>
        <v>0</v>
      </c>
      <c r="I287" s="1">
        <f>ROUND(D287*G287,)</f>
        <v>0</v>
      </c>
      <c r="J287" s="1">
        <f>H287+I287</f>
        <v>0</v>
      </c>
    </row>
    <row r="288" spans="1:10" s="10" customFormat="1" x14ac:dyDescent="0.2">
      <c r="A288" s="6"/>
      <c r="B288" s="46"/>
      <c r="C288" s="12"/>
      <c r="D288" s="2"/>
      <c r="E288" s="2"/>
      <c r="F288" s="1"/>
      <c r="G288" s="1"/>
      <c r="H288" s="1"/>
      <c r="I288" s="1"/>
      <c r="J288" s="1"/>
    </row>
    <row r="289" spans="1:10" s="10" customFormat="1" ht="89.25" x14ac:dyDescent="0.2">
      <c r="A289" s="6">
        <f>MAX($A$234:A288)+1</f>
        <v>28</v>
      </c>
      <c r="B289" s="12" t="s">
        <v>56</v>
      </c>
      <c r="C289" s="12" t="s">
        <v>57</v>
      </c>
      <c r="D289" s="2">
        <v>67.48</v>
      </c>
      <c r="E289" s="2" t="s">
        <v>1</v>
      </c>
      <c r="F289" s="1">
        <v>0</v>
      </c>
      <c r="G289" s="1">
        <v>0</v>
      </c>
      <c r="H289" s="1">
        <f t="shared" ref="H289" si="0">ROUND(D289*F289,)</f>
        <v>0</v>
      </c>
      <c r="I289" s="1">
        <f t="shared" ref="I289" si="1">ROUND(D289*G289,)</f>
        <v>0</v>
      </c>
      <c r="J289" s="1">
        <f t="shared" ref="J289" si="2">H289+I289</f>
        <v>0</v>
      </c>
    </row>
    <row r="290" spans="1:10" s="10" customFormat="1" x14ac:dyDescent="0.2">
      <c r="A290" s="6"/>
      <c r="B290" s="46"/>
      <c r="C290" s="12"/>
      <c r="D290" s="2"/>
      <c r="E290" s="2"/>
      <c r="F290" s="1"/>
      <c r="G290" s="1"/>
      <c r="H290" s="1"/>
      <c r="I290" s="1"/>
      <c r="J290" s="1"/>
    </row>
    <row r="291" spans="1:10" s="10" customFormat="1" ht="89.25" x14ac:dyDescent="0.2">
      <c r="A291" s="6">
        <f>MAX($A$234:A290)+1</f>
        <v>29</v>
      </c>
      <c r="B291" s="12" t="s">
        <v>58</v>
      </c>
      <c r="C291" s="12" t="s">
        <v>59</v>
      </c>
      <c r="D291" s="2">
        <v>128.91999999999999</v>
      </c>
      <c r="E291" s="2" t="s">
        <v>1</v>
      </c>
      <c r="F291" s="1">
        <v>0</v>
      </c>
      <c r="G291" s="1">
        <v>0</v>
      </c>
      <c r="H291" s="1">
        <f t="shared" ref="H291" si="3">ROUND(D291*F291,)</f>
        <v>0</v>
      </c>
      <c r="I291" s="1">
        <f t="shared" ref="I291" si="4">ROUND(D291*G291,)</f>
        <v>0</v>
      </c>
      <c r="J291" s="1">
        <f t="shared" ref="J291" si="5">H291+I291</f>
        <v>0</v>
      </c>
    </row>
    <row r="292" spans="1:10" s="10" customFormat="1" x14ac:dyDescent="0.2">
      <c r="A292" s="6"/>
      <c r="B292" s="46"/>
      <c r="C292" s="12"/>
      <c r="D292" s="2"/>
      <c r="E292" s="2"/>
      <c r="F292" s="1"/>
      <c r="G292" s="1"/>
      <c r="H292" s="1"/>
      <c r="I292" s="1"/>
      <c r="J292" s="1"/>
    </row>
    <row r="293" spans="1:10" s="10" customFormat="1" ht="76.5" x14ac:dyDescent="0.2">
      <c r="A293" s="6">
        <f>MAX($A$234:A292)+1</f>
        <v>30</v>
      </c>
      <c r="B293" s="12" t="s">
        <v>60</v>
      </c>
      <c r="C293" s="12" t="s">
        <v>61</v>
      </c>
      <c r="D293" s="2">
        <v>204.28</v>
      </c>
      <c r="E293" s="2" t="s">
        <v>62</v>
      </c>
      <c r="F293" s="1">
        <v>0</v>
      </c>
      <c r="G293" s="1">
        <v>0</v>
      </c>
      <c r="H293" s="1">
        <f t="shared" ref="H293" si="6">ROUND(D293*F293,)</f>
        <v>0</v>
      </c>
      <c r="I293" s="1">
        <f t="shared" ref="I293" si="7">ROUND(D293*G293,)</f>
        <v>0</v>
      </c>
      <c r="J293" s="1">
        <f t="shared" ref="J293" si="8">H293+I293</f>
        <v>0</v>
      </c>
    </row>
    <row r="294" spans="1:10" s="10" customFormat="1" x14ac:dyDescent="0.2">
      <c r="A294" s="6"/>
      <c r="B294" s="46"/>
      <c r="C294" s="12"/>
      <c r="D294" s="2"/>
      <c r="E294" s="2"/>
      <c r="F294" s="1"/>
      <c r="G294" s="1"/>
      <c r="H294" s="1"/>
      <c r="I294" s="1"/>
      <c r="J294" s="1"/>
    </row>
    <row r="295" spans="1:10" s="10" customFormat="1" ht="25.5" x14ac:dyDescent="0.2">
      <c r="A295" s="6">
        <f>MAX($A$234:A294)+1</f>
        <v>31</v>
      </c>
      <c r="B295" s="12" t="s">
        <v>286</v>
      </c>
      <c r="C295" s="27" t="s">
        <v>287</v>
      </c>
      <c r="D295" s="2">
        <v>23</v>
      </c>
      <c r="E295" s="2" t="s">
        <v>4</v>
      </c>
      <c r="F295" s="1">
        <v>0</v>
      </c>
      <c r="G295" s="1">
        <v>0</v>
      </c>
      <c r="H295" s="1">
        <f t="shared" ref="H295" si="9">ROUND(D295*F295,)</f>
        <v>0</v>
      </c>
      <c r="I295" s="1">
        <f t="shared" ref="I295" si="10">ROUND(D295*G295,)</f>
        <v>0</v>
      </c>
      <c r="J295" s="1">
        <f t="shared" ref="J295" si="11">H295+I295</f>
        <v>0</v>
      </c>
    </row>
    <row r="296" spans="1:10" s="10" customFormat="1" x14ac:dyDescent="0.2">
      <c r="A296" s="6"/>
      <c r="B296" s="46"/>
      <c r="C296" s="12"/>
      <c r="D296" s="2"/>
      <c r="E296" s="2"/>
      <c r="F296" s="1"/>
      <c r="G296" s="1"/>
      <c r="H296" s="1"/>
      <c r="I296" s="1"/>
      <c r="J296" s="1"/>
    </row>
    <row r="297" spans="1:10" s="10" customFormat="1" ht="89.25" x14ac:dyDescent="0.2">
      <c r="A297" s="6">
        <f>MAX($A$234:A296)+1</f>
        <v>32</v>
      </c>
      <c r="B297" s="12" t="s">
        <v>330</v>
      </c>
      <c r="C297" s="12" t="s">
        <v>331</v>
      </c>
      <c r="D297" s="2">
        <v>123.28</v>
      </c>
      <c r="E297" s="2" t="s">
        <v>62</v>
      </c>
      <c r="F297" s="1">
        <v>0</v>
      </c>
      <c r="G297" s="1">
        <v>0</v>
      </c>
      <c r="H297" s="1">
        <f t="shared" ref="H297" si="12">ROUND(D297*F297,)</f>
        <v>0</v>
      </c>
      <c r="I297" s="1">
        <f t="shared" ref="I297" si="13">ROUND(D297*G297,)</f>
        <v>0</v>
      </c>
      <c r="J297" s="1">
        <f t="shared" ref="J297" si="14">H297+I297</f>
        <v>0</v>
      </c>
    </row>
    <row r="298" spans="1:10" s="39" customFormat="1" x14ac:dyDescent="0.2">
      <c r="A298" s="47"/>
      <c r="B298" s="48"/>
      <c r="C298" s="24"/>
      <c r="D298" s="23"/>
      <c r="E298" s="23"/>
      <c r="F298" s="11"/>
      <c r="G298" s="11"/>
      <c r="H298" s="11"/>
      <c r="I298" s="11"/>
      <c r="J298" s="11"/>
    </row>
    <row r="299" spans="1:10" s="39" customFormat="1" x14ac:dyDescent="0.2">
      <c r="A299" s="56"/>
      <c r="B299" s="57"/>
      <c r="C299" s="58" t="str">
        <f>CONCATENATE(Munkanem_48," összesen:")</f>
        <v>48. Szigetelés összesen:</v>
      </c>
      <c r="F299" s="53"/>
      <c r="G299" s="53"/>
      <c r="H299" s="59">
        <f>SUM(H234:H298)</f>
        <v>0</v>
      </c>
      <c r="I299" s="59">
        <f>SUM(I234:I298)</f>
        <v>0</v>
      </c>
      <c r="J299" s="59">
        <f>SUM(J234:J298)</f>
        <v>0</v>
      </c>
    </row>
    <row r="301" spans="1:10" s="38" customFormat="1" x14ac:dyDescent="0.2">
      <c r="A301" s="6"/>
      <c r="B301" s="46"/>
      <c r="C301" s="25" t="str">
        <f>$C$33</f>
        <v>62. Kő- és térburkolatok</v>
      </c>
      <c r="D301" s="2"/>
      <c r="E301" s="2"/>
      <c r="F301" s="1"/>
      <c r="G301" s="1"/>
      <c r="H301" s="1"/>
      <c r="I301" s="1"/>
      <c r="J301" s="1"/>
    </row>
    <row r="303" spans="1:10" s="38" customFormat="1" ht="25.5" x14ac:dyDescent="0.2">
      <c r="A303" s="6">
        <v>1</v>
      </c>
      <c r="B303" s="27" t="s">
        <v>347</v>
      </c>
      <c r="C303" s="27" t="s">
        <v>348</v>
      </c>
      <c r="D303" s="2">
        <v>55.84</v>
      </c>
      <c r="E303" s="2" t="s">
        <v>1</v>
      </c>
      <c r="F303" s="1">
        <v>0</v>
      </c>
      <c r="G303" s="1">
        <v>0</v>
      </c>
      <c r="H303" s="1">
        <f t="shared" ref="H303" si="15">ROUND(D303*F303,)</f>
        <v>0</v>
      </c>
      <c r="I303" s="1">
        <f t="shared" ref="I303" si="16">ROUND(D303*G303,)</f>
        <v>0</v>
      </c>
      <c r="J303" s="1">
        <f t="shared" ref="J303" si="17">H303+I303</f>
        <v>0</v>
      </c>
    </row>
    <row r="304" spans="1:10" x14ac:dyDescent="0.2">
      <c r="E304" s="4"/>
    </row>
    <row r="305" spans="1:10" s="38" customFormat="1" ht="25.5" x14ac:dyDescent="0.2">
      <c r="A305" s="6">
        <f>MAX($A$302:A304)+1</f>
        <v>2</v>
      </c>
      <c r="B305" s="27" t="s">
        <v>347</v>
      </c>
      <c r="C305" s="27" t="s">
        <v>349</v>
      </c>
      <c r="D305" s="2">
        <v>31.03</v>
      </c>
      <c r="E305" s="2" t="s">
        <v>1</v>
      </c>
      <c r="F305" s="1">
        <v>0</v>
      </c>
      <c r="G305" s="1">
        <v>0</v>
      </c>
      <c r="H305" s="1">
        <f t="shared" ref="H305" si="18">ROUND(D305*F305,)</f>
        <v>0</v>
      </c>
      <c r="I305" s="1">
        <f t="shared" ref="I305" si="19">ROUND(D305*G305,)</f>
        <v>0</v>
      </c>
      <c r="J305" s="1">
        <f t="shared" ref="J305" si="20">H305+I305</f>
        <v>0</v>
      </c>
    </row>
    <row r="306" spans="1:10" s="38" customFormat="1" x14ac:dyDescent="0.2">
      <c r="A306" s="47"/>
      <c r="B306" s="48"/>
      <c r="C306" s="24"/>
      <c r="D306" s="23"/>
      <c r="E306" s="23"/>
      <c r="F306" s="11"/>
      <c r="G306" s="11"/>
      <c r="H306" s="11"/>
      <c r="I306" s="11"/>
      <c r="J306" s="11"/>
    </row>
    <row r="307" spans="1:10" s="38" customFormat="1" x14ac:dyDescent="0.2">
      <c r="A307" s="6"/>
      <c r="B307" s="46"/>
      <c r="C307" s="12" t="str">
        <f>CONCATENATE(Munkanem_62," összesen:")</f>
        <v>62. Kő- és térburkolatok összesen:</v>
      </c>
      <c r="D307" s="2"/>
      <c r="E307" s="2"/>
      <c r="F307" s="1"/>
      <c r="G307" s="1"/>
      <c r="H307" s="5">
        <f>SUM(H302:H306)</f>
        <v>0</v>
      </c>
      <c r="I307" s="5">
        <f>SUM(I302:I306)</f>
        <v>0</v>
      </c>
      <c r="J307" s="5">
        <f>SUM(J302:J306)</f>
        <v>0</v>
      </c>
    </row>
    <row r="309" spans="1:10" s="38" customFormat="1" x14ac:dyDescent="0.2">
      <c r="A309" s="6"/>
      <c r="B309" s="46"/>
      <c r="C309" s="25" t="str">
        <f>$C$34</f>
        <v>91. Kert- és parképítési munkák</v>
      </c>
      <c r="D309" s="2"/>
      <c r="E309" s="2"/>
      <c r="F309" s="1"/>
      <c r="G309" s="1"/>
      <c r="H309" s="1"/>
      <c r="I309" s="1"/>
      <c r="J309" s="1"/>
    </row>
    <row r="311" spans="1:10" s="38" customFormat="1" ht="63.75" x14ac:dyDescent="0.2">
      <c r="A311" s="6">
        <v>1</v>
      </c>
      <c r="B311" s="27" t="s">
        <v>342</v>
      </c>
      <c r="C311" s="27" t="s">
        <v>343</v>
      </c>
      <c r="D311" s="4">
        <v>76.56</v>
      </c>
      <c r="E311" s="2" t="s">
        <v>194</v>
      </c>
      <c r="F311" s="1">
        <v>0</v>
      </c>
      <c r="G311" s="1">
        <v>0</v>
      </c>
      <c r="H311" s="1">
        <f t="shared" ref="H311" si="21">ROUND(D311*F311,)</f>
        <v>0</v>
      </c>
      <c r="I311" s="1">
        <f t="shared" ref="I311" si="22">ROUND(D311*G311,)</f>
        <v>0</v>
      </c>
      <c r="J311" s="1">
        <f t="shared" ref="J311" si="23">H311+I311</f>
        <v>0</v>
      </c>
    </row>
    <row r="312" spans="1:10" s="38" customFormat="1" x14ac:dyDescent="0.2">
      <c r="A312" s="47"/>
      <c r="B312" s="48"/>
      <c r="C312" s="24"/>
      <c r="D312" s="23"/>
      <c r="E312" s="23"/>
      <c r="F312" s="11"/>
      <c r="G312" s="11"/>
      <c r="H312" s="11"/>
      <c r="I312" s="11"/>
      <c r="J312" s="11"/>
    </row>
    <row r="313" spans="1:10" s="38" customFormat="1" x14ac:dyDescent="0.2">
      <c r="A313" s="6"/>
      <c r="B313" s="46"/>
      <c r="C313" s="12" t="str">
        <f>CONCATENATE(Munkanem_91," összesen:")</f>
        <v>91. Kert- és parképítési munkák összesen:</v>
      </c>
      <c r="D313" s="2"/>
      <c r="E313" s="2"/>
      <c r="F313" s="1"/>
      <c r="G313" s="1"/>
      <c r="H313" s="5">
        <f>SUM(H310:H312)</f>
        <v>0</v>
      </c>
      <c r="I313" s="5">
        <f>SUM(I310:I312)</f>
        <v>0</v>
      </c>
      <c r="J313" s="5">
        <f>SUM(J310:J312)</f>
        <v>0</v>
      </c>
    </row>
    <row r="315" spans="1:10" s="38" customFormat="1" x14ac:dyDescent="0.2">
      <c r="A315" s="6"/>
      <c r="B315" s="46"/>
      <c r="C315" s="25" t="str">
        <f>$C$35</f>
        <v>95. Belsőépítészeti burkolatok</v>
      </c>
      <c r="D315" s="2"/>
      <c r="E315" s="2"/>
      <c r="F315" s="1"/>
      <c r="G315" s="1"/>
      <c r="H315" s="1"/>
      <c r="I315" s="1"/>
      <c r="J315" s="1"/>
    </row>
    <row r="317" spans="1:10" s="38" customFormat="1" ht="25.5" x14ac:dyDescent="0.2">
      <c r="A317" s="6">
        <v>1</v>
      </c>
      <c r="B317" s="46"/>
      <c r="C317" s="12" t="s">
        <v>541</v>
      </c>
      <c r="D317" s="2">
        <v>203.45</v>
      </c>
      <c r="E317" s="2" t="s">
        <v>1</v>
      </c>
      <c r="F317" s="1">
        <v>0</v>
      </c>
      <c r="G317" s="1">
        <v>0</v>
      </c>
      <c r="H317" s="1">
        <f>ROUND(D317*F317,)</f>
        <v>0</v>
      </c>
      <c r="I317" s="1">
        <f>ROUND(D317*G317,)</f>
        <v>0</v>
      </c>
      <c r="J317" s="1">
        <f>H317+I317</f>
        <v>0</v>
      </c>
    </row>
    <row r="318" spans="1:10" s="38" customFormat="1" x14ac:dyDescent="0.2">
      <c r="A318" s="47"/>
      <c r="B318" s="48"/>
      <c r="C318" s="24"/>
      <c r="D318" s="23"/>
      <c r="E318" s="23"/>
      <c r="F318" s="11"/>
      <c r="G318" s="11"/>
      <c r="H318" s="11"/>
      <c r="I318" s="11"/>
      <c r="J318" s="11"/>
    </row>
    <row r="319" spans="1:10" s="38" customFormat="1" x14ac:dyDescent="0.2">
      <c r="A319" s="6"/>
      <c r="B319" s="46"/>
      <c r="C319" s="12" t="str">
        <f>CONCATENATE(Munkanem_95," összesen:")</f>
        <v>95. Belsőépítészeti burkolatok összesen:</v>
      </c>
      <c r="D319" s="2"/>
      <c r="E319" s="2"/>
      <c r="F319" s="1"/>
      <c r="G319" s="1"/>
      <c r="H319" s="5">
        <f>SUM(H316:H318)</f>
        <v>0</v>
      </c>
      <c r="I319" s="5">
        <f>SUM(I316:I318)</f>
        <v>0</v>
      </c>
      <c r="J319" s="5">
        <f>SUM(J316:J318)</f>
        <v>0</v>
      </c>
    </row>
  </sheetData>
  <mergeCells count="10">
    <mergeCell ref="A48:J48"/>
    <mergeCell ref="A49:J49"/>
    <mergeCell ref="A51:J51"/>
    <mergeCell ref="A53:J53"/>
    <mergeCell ref="A8:J8"/>
    <mergeCell ref="A10:J10"/>
    <mergeCell ref="A11:J11"/>
    <mergeCell ref="A13:J13"/>
    <mergeCell ref="A15:J15"/>
    <mergeCell ref="A46:J46"/>
  </mergeCells>
  <hyperlinks>
    <hyperlink ref="C24" location="Munkanem_15" display="15. Zsaluzás és állványozás" xr:uid="{00000000-0004-0000-0500-000000000000}"/>
    <hyperlink ref="C25" location="Munkanem_31" display="31. Helyszíni beton és vasbeton munka" xr:uid="{00000000-0004-0000-0500-000001000000}"/>
    <hyperlink ref="C35" location="Munkanem_95" display="hhhh" xr:uid="{00000000-0004-0000-0500-000002000000}"/>
    <hyperlink ref="C34" location="Munkanem_91" display="91. Kert- és parképítési munkák" xr:uid="{00000000-0004-0000-0500-000003000000}"/>
    <hyperlink ref="C32" location="Munkanem_48" display="48. Szigetelés" xr:uid="{00000000-0004-0000-0500-000004000000}"/>
    <hyperlink ref="C31" location="Munkanem_47" display="47. Felületképzés" xr:uid="{00000000-0004-0000-0500-000005000000}"/>
    <hyperlink ref="C28" location="Munkanem_39" display="39. Szárazépítés" xr:uid="{00000000-0004-0000-0500-000006000000}"/>
    <hyperlink ref="C29" location="Munkanem_42" display="42. Aljzatkészítés, hideg- és melegburkolatok készítése" xr:uid="{00000000-0004-0000-0500-000007000000}"/>
    <hyperlink ref="C30" location="Munkanem_43" display="43. Bádogozás" xr:uid="{00000000-0004-0000-0500-000008000000}"/>
    <hyperlink ref="C26" location="Munkanem_33" display="33. Falazás és egyéb kőművesmunkák" xr:uid="{00000000-0004-0000-0500-000009000000}"/>
    <hyperlink ref="C27" location="Munkanem_36" display="36. Vakolás és rabicolás" xr:uid="{00000000-0004-0000-0500-00000A000000}"/>
    <hyperlink ref="C33" location="Munkanem_62" display="62. Kőburkolat készítése" xr:uid="{00000000-0004-0000-0500-00000B000000}"/>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12" manualBreakCount="12">
    <brk id="38" max="8" man="1"/>
    <brk id="70" max="8" man="1"/>
    <brk id="76" max="9" man="1"/>
    <brk id="82" max="9" man="1"/>
    <brk id="94" max="8" man="1"/>
    <brk id="168" max="8" man="1"/>
    <brk id="210" max="8" man="1"/>
    <brk id="216" max="8" man="1"/>
    <brk id="232" max="8" man="1"/>
    <brk id="300" max="16383" man="1"/>
    <brk id="308" max="16383" man="1"/>
    <brk id="314"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85"/>
  <sheetViews>
    <sheetView view="pageBreakPreview" zoomScaleNormal="85" workbookViewId="0">
      <selection activeCell="H17" sqref="H17"/>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43</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7</v>
      </c>
      <c r="D24" s="13"/>
      <c r="E24" s="13"/>
      <c r="F24" s="20"/>
      <c r="G24" s="20"/>
      <c r="H24" s="20">
        <f>H72</f>
        <v>0</v>
      </c>
      <c r="I24" s="20">
        <f>I72</f>
        <v>0</v>
      </c>
      <c r="J24" s="20">
        <f>J72</f>
        <v>0</v>
      </c>
    </row>
    <row r="25" spans="1:10" s="10" customFormat="1" ht="15" customHeight="1" x14ac:dyDescent="0.2">
      <c r="A25" s="14"/>
      <c r="B25" s="14"/>
      <c r="C25" s="13" t="s">
        <v>8</v>
      </c>
      <c r="D25" s="13"/>
      <c r="E25" s="13"/>
      <c r="F25" s="20"/>
      <c r="G25" s="20"/>
      <c r="H25" s="20">
        <f>H78</f>
        <v>0</v>
      </c>
      <c r="I25" s="20">
        <f>I78</f>
        <v>0</v>
      </c>
      <c r="J25" s="20">
        <f>J78</f>
        <v>0</v>
      </c>
    </row>
    <row r="26" spans="1:10" s="10" customFormat="1" ht="15" customHeight="1" x14ac:dyDescent="0.2">
      <c r="A26" s="14"/>
      <c r="B26" s="14"/>
      <c r="C26" s="13" t="s">
        <v>10</v>
      </c>
      <c r="D26" s="13"/>
      <c r="E26" s="13"/>
      <c r="F26" s="20"/>
      <c r="G26" s="20"/>
      <c r="H26" s="20">
        <f>H88</f>
        <v>0</v>
      </c>
      <c r="I26" s="20">
        <f>I88</f>
        <v>0</v>
      </c>
      <c r="J26" s="20">
        <f>J88</f>
        <v>0</v>
      </c>
    </row>
    <row r="27" spans="1:10" s="10" customFormat="1" ht="15" customHeight="1" x14ac:dyDescent="0.2">
      <c r="A27" s="14"/>
      <c r="B27" s="14"/>
      <c r="C27" s="13" t="s">
        <v>37</v>
      </c>
      <c r="D27" s="13"/>
      <c r="E27" s="13"/>
      <c r="F27" s="20"/>
      <c r="G27" s="20"/>
      <c r="H27" s="20">
        <f>H94</f>
        <v>0</v>
      </c>
      <c r="I27" s="20">
        <f>I94</f>
        <v>0</v>
      </c>
      <c r="J27" s="20">
        <f>J94</f>
        <v>0</v>
      </c>
    </row>
    <row r="28" spans="1:10" s="10" customFormat="1" ht="15" customHeight="1" x14ac:dyDescent="0.2">
      <c r="A28" s="14"/>
      <c r="B28" s="14"/>
      <c r="C28" s="40" t="s">
        <v>11</v>
      </c>
      <c r="D28" s="13"/>
      <c r="E28" s="13"/>
      <c r="F28" s="20"/>
      <c r="G28" s="20"/>
      <c r="H28" s="20">
        <f>H100</f>
        <v>0</v>
      </c>
      <c r="I28" s="20">
        <f>I100</f>
        <v>0</v>
      </c>
      <c r="J28" s="20">
        <f>J100</f>
        <v>0</v>
      </c>
    </row>
    <row r="29" spans="1:10" s="10" customFormat="1" ht="15" customHeight="1" x14ac:dyDescent="0.2">
      <c r="A29" s="14"/>
      <c r="B29" s="14"/>
      <c r="C29" s="13" t="s">
        <v>12</v>
      </c>
      <c r="D29" s="13"/>
      <c r="E29" s="13"/>
      <c r="F29" s="20"/>
      <c r="G29" s="20"/>
      <c r="H29" s="20">
        <f>H114</f>
        <v>0</v>
      </c>
      <c r="I29" s="20">
        <f>I114</f>
        <v>0</v>
      </c>
      <c r="J29" s="20">
        <f>J114</f>
        <v>0</v>
      </c>
    </row>
    <row r="30" spans="1:10" s="10" customFormat="1" ht="15" customHeight="1" x14ac:dyDescent="0.2">
      <c r="A30" s="14"/>
      <c r="B30" s="14"/>
      <c r="C30" s="40" t="s">
        <v>14</v>
      </c>
      <c r="D30" s="13"/>
      <c r="E30" s="13"/>
      <c r="F30" s="20"/>
      <c r="G30" s="20"/>
      <c r="H30" s="20">
        <f>H168</f>
        <v>0</v>
      </c>
      <c r="I30" s="20">
        <f>I168</f>
        <v>0</v>
      </c>
      <c r="J30" s="20">
        <f>J168</f>
        <v>0</v>
      </c>
    </row>
    <row r="31" spans="1:10" s="10" customFormat="1" ht="15" customHeight="1" x14ac:dyDescent="0.2">
      <c r="A31" s="14"/>
      <c r="B31" s="14"/>
      <c r="C31" s="13" t="s">
        <v>36</v>
      </c>
      <c r="D31" s="13"/>
      <c r="E31" s="13"/>
      <c r="F31" s="20"/>
      <c r="G31" s="20"/>
      <c r="H31" s="20">
        <f>H198</f>
        <v>0</v>
      </c>
      <c r="I31" s="20">
        <f>I198</f>
        <v>0</v>
      </c>
      <c r="J31" s="20">
        <f>J198</f>
        <v>0</v>
      </c>
    </row>
    <row r="32" spans="1:10" s="10" customFormat="1" ht="15" customHeight="1" x14ac:dyDescent="0.2">
      <c r="A32" s="14"/>
      <c r="B32" s="14"/>
      <c r="C32" s="40" t="s">
        <v>15</v>
      </c>
      <c r="D32" s="13"/>
      <c r="E32" s="13"/>
      <c r="F32" s="20"/>
      <c r="G32" s="20"/>
      <c r="H32" s="20">
        <f>H204</f>
        <v>0</v>
      </c>
      <c r="I32" s="20">
        <f>I204</f>
        <v>0</v>
      </c>
      <c r="J32" s="20">
        <f>J204</f>
        <v>0</v>
      </c>
    </row>
    <row r="33" spans="1:10" s="10" customFormat="1" ht="15" customHeight="1" x14ac:dyDescent="0.2">
      <c r="A33" s="14"/>
      <c r="B33" s="14"/>
      <c r="C33" s="13" t="s">
        <v>16</v>
      </c>
      <c r="D33" s="13"/>
      <c r="E33" s="13"/>
      <c r="F33" s="20"/>
      <c r="G33" s="20"/>
      <c r="H33" s="20">
        <f>H220</f>
        <v>0</v>
      </c>
      <c r="I33" s="20">
        <f>I220</f>
        <v>0</v>
      </c>
      <c r="J33" s="20">
        <f>J220</f>
        <v>0</v>
      </c>
    </row>
    <row r="34" spans="1:10" s="10" customFormat="1" ht="15" customHeight="1" x14ac:dyDescent="0.2">
      <c r="A34" s="14"/>
      <c r="B34" s="14"/>
      <c r="C34" s="13" t="s">
        <v>17</v>
      </c>
      <c r="D34" s="13"/>
      <c r="E34" s="13"/>
      <c r="F34" s="20"/>
      <c r="G34" s="20"/>
      <c r="H34" s="20">
        <f>H284</f>
        <v>0</v>
      </c>
      <c r="I34" s="20">
        <f>I284</f>
        <v>0</v>
      </c>
      <c r="J34" s="20">
        <f>J284</f>
        <v>0</v>
      </c>
    </row>
    <row r="35" spans="1:10" s="10" customFormat="1" ht="2.4500000000000002" customHeight="1" x14ac:dyDescent="0.2">
      <c r="A35" s="14"/>
      <c r="B35" s="14"/>
      <c r="C35" s="15"/>
      <c r="D35" s="15"/>
      <c r="E35" s="15"/>
      <c r="F35" s="21"/>
      <c r="G35" s="21"/>
      <c r="H35" s="21"/>
      <c r="I35" s="21"/>
      <c r="J35" s="21"/>
    </row>
    <row r="36" spans="1:10" s="10" customFormat="1" x14ac:dyDescent="0.2">
      <c r="A36" s="14"/>
      <c r="B36" s="14"/>
      <c r="C36" s="17" t="s">
        <v>6</v>
      </c>
      <c r="D36" s="13"/>
      <c r="E36" s="13"/>
      <c r="F36" s="20"/>
      <c r="G36" s="20"/>
      <c r="H36" s="22">
        <f>SUM(H23:H35)</f>
        <v>0</v>
      </c>
      <c r="I36" s="22">
        <f>SUM(I23:I35)</f>
        <v>0</v>
      </c>
      <c r="J36" s="22">
        <f>SUM(J23:J35)</f>
        <v>0</v>
      </c>
    </row>
    <row r="37" spans="1:10" s="10" customFormat="1" x14ac:dyDescent="0.2">
      <c r="A37" s="14"/>
      <c r="B37" s="14"/>
      <c r="C37" s="13"/>
      <c r="D37" s="13"/>
      <c r="E37" s="13"/>
      <c r="F37" s="20"/>
      <c r="G37" s="20"/>
      <c r="H37" s="20"/>
      <c r="I37" s="20"/>
      <c r="J37" s="20"/>
    </row>
    <row r="38" spans="1:10" s="10" customFormat="1" x14ac:dyDescent="0.2">
      <c r="A38" s="31">
        <f>A1</f>
        <v>0</v>
      </c>
      <c r="B38" s="31"/>
      <c r="C38" s="13"/>
      <c r="D38" s="13"/>
      <c r="E38" s="13"/>
      <c r="F38" s="20"/>
      <c r="G38" s="20"/>
      <c r="H38" s="20"/>
      <c r="I38" s="20"/>
      <c r="J38" s="32">
        <f>J1</f>
        <v>0</v>
      </c>
    </row>
    <row r="39" spans="1:10" s="10" customFormat="1" x14ac:dyDescent="0.2">
      <c r="A39" s="31">
        <f>A2</f>
        <v>0</v>
      </c>
      <c r="B39" s="31"/>
      <c r="C39" s="13"/>
      <c r="D39" s="13"/>
      <c r="E39" s="13"/>
      <c r="F39" s="20"/>
      <c r="G39" s="20"/>
      <c r="H39" s="20"/>
      <c r="I39" s="20"/>
      <c r="J39" s="29"/>
    </row>
    <row r="40" spans="1:10" s="10" customFormat="1" x14ac:dyDescent="0.2">
      <c r="A40" s="31"/>
      <c r="B40" s="31"/>
      <c r="C40" s="13"/>
      <c r="D40" s="13"/>
      <c r="E40" s="13"/>
      <c r="F40" s="20"/>
      <c r="G40" s="20"/>
      <c r="H40" s="20"/>
      <c r="I40" s="20"/>
      <c r="J40" s="29"/>
    </row>
    <row r="41" spans="1:10" s="10" customFormat="1" x14ac:dyDescent="0.2">
      <c r="A41" s="31"/>
      <c r="B41" s="31"/>
      <c r="C41" s="13"/>
      <c r="D41" s="13"/>
      <c r="E41" s="13"/>
      <c r="F41" s="20"/>
      <c r="G41" s="20"/>
      <c r="H41" s="20"/>
      <c r="I41" s="20"/>
      <c r="J41" s="20"/>
    </row>
    <row r="42" spans="1:10" s="10" customFormat="1" x14ac:dyDescent="0.2">
      <c r="A42" s="31"/>
      <c r="B42" s="31"/>
      <c r="C42" s="13"/>
      <c r="D42" s="13"/>
      <c r="E42" s="13"/>
      <c r="F42" s="20"/>
      <c r="G42" s="20"/>
      <c r="H42" s="20"/>
      <c r="I42" s="20"/>
      <c r="J42" s="20"/>
    </row>
    <row r="43" spans="1:10" s="10" customFormat="1" x14ac:dyDescent="0.2">
      <c r="A43" s="14"/>
      <c r="B43" s="14"/>
      <c r="C43" s="13"/>
      <c r="D43" s="13"/>
      <c r="E43" s="13"/>
      <c r="F43" s="20"/>
      <c r="G43" s="20"/>
      <c r="H43" s="20"/>
      <c r="I43" s="20"/>
      <c r="J43" s="20"/>
    </row>
    <row r="44" spans="1:10" s="10" customFormat="1" x14ac:dyDescent="0.2">
      <c r="A44" s="14"/>
      <c r="B44" s="14"/>
      <c r="C44" s="13"/>
      <c r="D44" s="13"/>
      <c r="E44" s="13"/>
      <c r="F44" s="20"/>
      <c r="G44" s="20"/>
      <c r="H44" s="20"/>
      <c r="I44" s="20"/>
      <c r="J44" s="20"/>
    </row>
    <row r="45" spans="1:10" s="10" customFormat="1" ht="20.25" x14ac:dyDescent="0.3">
      <c r="A45" s="533" t="s">
        <v>3</v>
      </c>
      <c r="B45" s="533"/>
      <c r="C45" s="533"/>
      <c r="D45" s="533"/>
      <c r="E45" s="533"/>
      <c r="F45" s="533"/>
      <c r="G45" s="533"/>
      <c r="H45" s="533"/>
      <c r="I45" s="533"/>
      <c r="J45" s="533"/>
    </row>
    <row r="46" spans="1:10" s="10" customFormat="1" x14ac:dyDescent="0.2">
      <c r="A46" s="13"/>
      <c r="B46" s="13"/>
      <c r="C46" s="13"/>
      <c r="D46" s="13"/>
      <c r="E46" s="13"/>
    </row>
    <row r="47" spans="1:10" s="10" customFormat="1" ht="18" x14ac:dyDescent="0.25">
      <c r="A47" s="530">
        <f>A10</f>
        <v>0</v>
      </c>
      <c r="B47" s="530"/>
      <c r="C47" s="530"/>
      <c r="D47" s="530"/>
      <c r="E47" s="530"/>
      <c r="F47" s="530"/>
      <c r="G47" s="530"/>
      <c r="H47" s="530"/>
      <c r="I47" s="530"/>
      <c r="J47" s="530"/>
    </row>
    <row r="48" spans="1:10" s="10" customFormat="1" ht="18" x14ac:dyDescent="0.25">
      <c r="A48" s="530">
        <f>A11</f>
        <v>0</v>
      </c>
      <c r="B48" s="530"/>
      <c r="C48" s="530"/>
      <c r="D48" s="530"/>
      <c r="E48" s="530"/>
      <c r="F48" s="530"/>
      <c r="G48" s="530"/>
      <c r="H48" s="530"/>
      <c r="I48" s="530"/>
      <c r="J48" s="530"/>
    </row>
    <row r="49" spans="1:10" s="10" customFormat="1" x14ac:dyDescent="0.2">
      <c r="A49" s="14"/>
      <c r="B49" s="14"/>
      <c r="C49" s="13"/>
      <c r="D49" s="13"/>
      <c r="E49" s="13"/>
      <c r="F49" s="20"/>
      <c r="G49" s="20"/>
      <c r="H49" s="20"/>
      <c r="I49" s="20"/>
      <c r="J49" s="20"/>
    </row>
    <row r="50" spans="1:10" s="10" customFormat="1" ht="15.75" x14ac:dyDescent="0.25">
      <c r="A50" s="531">
        <f>A13</f>
        <v>0</v>
      </c>
      <c r="B50" s="531"/>
      <c r="C50" s="531"/>
      <c r="D50" s="531"/>
      <c r="E50" s="531"/>
      <c r="F50" s="531"/>
      <c r="G50" s="531"/>
      <c r="H50" s="531"/>
      <c r="I50" s="531"/>
      <c r="J50" s="531"/>
    </row>
    <row r="51" spans="1:10" s="10" customFormat="1" x14ac:dyDescent="0.2">
      <c r="A51" s="14"/>
      <c r="B51" s="14"/>
      <c r="C51" s="13"/>
      <c r="D51" s="13"/>
      <c r="E51" s="13"/>
      <c r="F51" s="20"/>
      <c r="G51" s="20"/>
      <c r="H51" s="20"/>
      <c r="I51" s="20"/>
      <c r="J51" s="20"/>
    </row>
    <row r="52" spans="1:10" s="10" customFormat="1" ht="15.75" x14ac:dyDescent="0.25">
      <c r="A52" s="532" t="str">
        <f>A15</f>
        <v>EWM THEKE - ÉPÍTÉSZETI MUNKÁK</v>
      </c>
      <c r="B52" s="532"/>
      <c r="C52" s="532"/>
      <c r="D52" s="532"/>
      <c r="E52" s="532"/>
      <c r="F52" s="532"/>
      <c r="G52" s="532"/>
      <c r="H52" s="532"/>
      <c r="I52" s="532"/>
      <c r="J52" s="532"/>
    </row>
    <row r="53" spans="1:10" s="10" customFormat="1" x14ac:dyDescent="0.2">
      <c r="A53" s="14"/>
      <c r="B53" s="14"/>
      <c r="C53" s="13"/>
      <c r="D53" s="13"/>
      <c r="E53" s="13"/>
      <c r="F53" s="20"/>
      <c r="G53" s="20"/>
      <c r="H53" s="20"/>
      <c r="I53" s="20"/>
      <c r="J53" s="20"/>
    </row>
    <row r="54" spans="1:10" s="10" customFormat="1" x14ac:dyDescent="0.2">
      <c r="A54" s="14"/>
      <c r="B54" s="14"/>
      <c r="C54" s="13"/>
      <c r="D54" s="13"/>
      <c r="E54" s="13"/>
      <c r="F54" s="20"/>
      <c r="G54" s="20"/>
      <c r="H54" s="20"/>
      <c r="I54" s="20"/>
      <c r="J54" s="20"/>
    </row>
    <row r="55" spans="1:10" s="10" customFormat="1" x14ac:dyDescent="0.2">
      <c r="A55" s="14"/>
      <c r="B55" s="14"/>
      <c r="C55" s="13"/>
      <c r="D55" s="13"/>
      <c r="E55" s="13"/>
      <c r="F55" s="20"/>
      <c r="G55" s="20"/>
      <c r="H55" s="20"/>
      <c r="I55" s="20"/>
      <c r="J55" s="20"/>
    </row>
    <row r="56" spans="1:10" s="10" customFormat="1" x14ac:dyDescent="0.2">
      <c r="A56" s="14"/>
      <c r="B56" s="14"/>
      <c r="C56" s="13"/>
      <c r="D56" s="13"/>
      <c r="E56" s="13"/>
      <c r="F56" s="20"/>
      <c r="G56" s="20"/>
      <c r="H56" s="20"/>
      <c r="I56" s="20"/>
      <c r="J56" s="20"/>
    </row>
    <row r="57" spans="1:10" s="10" customFormat="1" x14ac:dyDescent="0.2">
      <c r="A57" s="14"/>
      <c r="B57" s="14"/>
      <c r="C57" s="13"/>
      <c r="D57" s="13"/>
      <c r="E57" s="13"/>
      <c r="F57" s="20"/>
      <c r="G57" s="20"/>
      <c r="H57" s="20"/>
      <c r="I57" s="20"/>
      <c r="J57" s="20"/>
    </row>
    <row r="58" spans="1:10" s="10" customFormat="1" x14ac:dyDescent="0.2">
      <c r="A58" s="14"/>
      <c r="B58" s="14"/>
      <c r="C58" s="13"/>
      <c r="D58" s="13"/>
      <c r="E58" s="13"/>
      <c r="F58" s="20"/>
      <c r="G58" s="20"/>
      <c r="H58" s="20"/>
      <c r="I58" s="20"/>
      <c r="J58" s="20"/>
    </row>
    <row r="59" spans="1:10" s="10" customFormat="1" x14ac:dyDescent="0.2">
      <c r="A59" s="14"/>
      <c r="B59" s="14"/>
      <c r="C59" s="13"/>
      <c r="D59" s="13"/>
      <c r="E59" s="13"/>
      <c r="F59" s="20"/>
      <c r="G59" s="20"/>
      <c r="H59" s="20"/>
      <c r="I59" s="20"/>
      <c r="J59" s="20"/>
    </row>
    <row r="60" spans="1:10" s="19" customFormat="1" ht="25.5" x14ac:dyDescent="0.2">
      <c r="A60" s="7" t="s">
        <v>25</v>
      </c>
      <c r="B60" s="44" t="s">
        <v>20</v>
      </c>
      <c r="C60" s="45" t="s">
        <v>21</v>
      </c>
      <c r="D60" s="8" t="s">
        <v>24</v>
      </c>
      <c r="E60" s="8" t="s">
        <v>30</v>
      </c>
      <c r="F60" s="9" t="s">
        <v>29</v>
      </c>
      <c r="G60" s="9" t="s">
        <v>27</v>
      </c>
      <c r="H60" s="9" t="s">
        <v>23</v>
      </c>
      <c r="I60" s="9" t="s">
        <v>26</v>
      </c>
      <c r="J60" s="9" t="s">
        <v>33</v>
      </c>
    </row>
    <row r="62" spans="1:10" x14ac:dyDescent="0.2">
      <c r="C62" s="25" t="str">
        <f>$C$24</f>
        <v>15. Zsaluzás és állványozás</v>
      </c>
    </row>
    <row r="64" spans="1:10" x14ac:dyDescent="0.2">
      <c r="A64" s="6">
        <v>1</v>
      </c>
      <c r="B64" s="12" t="s">
        <v>225</v>
      </c>
      <c r="C64" s="12" t="s">
        <v>226</v>
      </c>
      <c r="D64" s="2">
        <v>1.1599999999999999</v>
      </c>
      <c r="E64" s="2" t="s">
        <v>1</v>
      </c>
      <c r="F64" s="1">
        <v>0</v>
      </c>
      <c r="G64" s="1">
        <v>0</v>
      </c>
      <c r="H64" s="1">
        <f>ROUND(D64*F64,)</f>
        <v>0</v>
      </c>
      <c r="I64" s="1">
        <f>ROUND(D64*G64,)</f>
        <v>0</v>
      </c>
      <c r="J64" s="1">
        <f>H64+I64</f>
        <v>0</v>
      </c>
    </row>
    <row r="66" spans="1:10" ht="89.25" x14ac:dyDescent="0.2">
      <c r="A66" s="6">
        <f>MAX($A$63:A65)+1</f>
        <v>2</v>
      </c>
      <c r="B66" s="12" t="s">
        <v>63</v>
      </c>
      <c r="C66" s="12" t="s">
        <v>64</v>
      </c>
      <c r="D66" s="2">
        <v>613.70000000000005</v>
      </c>
      <c r="E66" s="2" t="s">
        <v>1</v>
      </c>
      <c r="F66" s="1">
        <v>0</v>
      </c>
      <c r="G66" s="1">
        <v>0</v>
      </c>
      <c r="H66" s="1">
        <f>ROUND(D66*F66,)</f>
        <v>0</v>
      </c>
      <c r="I66" s="1">
        <f>ROUND(D66*G66,)</f>
        <v>0</v>
      </c>
      <c r="J66" s="1">
        <f>H66+I66</f>
        <v>0</v>
      </c>
    </row>
    <row r="68" spans="1:10" ht="25.5" x14ac:dyDescent="0.2">
      <c r="A68" s="6">
        <f>MAX($A$63:A67)+1</f>
        <v>3</v>
      </c>
      <c r="B68" s="12" t="s">
        <v>65</v>
      </c>
      <c r="C68" s="12" t="s">
        <v>66</v>
      </c>
      <c r="D68" s="2">
        <v>613.70000000000005</v>
      </c>
      <c r="E68" s="2" t="s">
        <v>1</v>
      </c>
      <c r="F68" s="1">
        <v>0</v>
      </c>
      <c r="G68" s="1">
        <v>0</v>
      </c>
      <c r="H68" s="1">
        <f>ROUND(D68*F68,)</f>
        <v>0</v>
      </c>
      <c r="I68" s="1">
        <f>ROUND(D68*G68,)</f>
        <v>0</v>
      </c>
      <c r="J68" s="1">
        <f>H68+I68</f>
        <v>0</v>
      </c>
    </row>
    <row r="69" spans="1:10" s="10" customFormat="1" x14ac:dyDescent="0.2">
      <c r="A69" s="6"/>
      <c r="B69" s="46"/>
      <c r="C69" s="51"/>
      <c r="D69" s="2"/>
      <c r="E69" s="2"/>
      <c r="F69" s="1"/>
      <c r="G69" s="1"/>
      <c r="H69" s="1"/>
      <c r="I69" s="1"/>
      <c r="J69" s="1"/>
    </row>
    <row r="70" spans="1:10" s="10" customFormat="1" ht="38.25" x14ac:dyDescent="0.2">
      <c r="A70" s="6">
        <f>MAX($A$63:A69)+1</f>
        <v>4</v>
      </c>
      <c r="B70" s="12" t="s">
        <v>265</v>
      </c>
      <c r="C70" s="12" t="s">
        <v>266</v>
      </c>
      <c r="D70" s="4">
        <v>262.64999999999998</v>
      </c>
      <c r="E70" s="2" t="s">
        <v>1</v>
      </c>
      <c r="F70" s="1">
        <v>0</v>
      </c>
      <c r="G70" s="1">
        <v>0</v>
      </c>
      <c r="H70" s="1">
        <f>ROUND(D70*F70,)</f>
        <v>0</v>
      </c>
      <c r="I70" s="1">
        <f>ROUND(D70*G70,)</f>
        <v>0</v>
      </c>
      <c r="J70" s="1">
        <f>H70+I70</f>
        <v>0</v>
      </c>
    </row>
    <row r="71" spans="1:10" x14ac:dyDescent="0.2">
      <c r="A71" s="47"/>
      <c r="B71" s="48"/>
      <c r="C71" s="24"/>
      <c r="D71" s="23"/>
      <c r="E71" s="23"/>
      <c r="F71" s="11"/>
      <c r="G71" s="11"/>
      <c r="H71" s="11"/>
      <c r="I71" s="11"/>
      <c r="J71" s="11"/>
    </row>
    <row r="72" spans="1:10" x14ac:dyDescent="0.2">
      <c r="C72" s="12" t="str">
        <f>CONCATENATE(Munkanem_15," összesen:")</f>
        <v>15. Zsaluzás és állványozás összesen:</v>
      </c>
      <c r="H72" s="5">
        <f>SUM(H63:H71)</f>
        <v>0</v>
      </c>
      <c r="I72" s="5">
        <f>SUM(I63:I71)</f>
        <v>0</v>
      </c>
      <c r="J72" s="5">
        <f>SUM(J63:J71)</f>
        <v>0</v>
      </c>
    </row>
    <row r="74" spans="1:10" x14ac:dyDescent="0.2">
      <c r="C74" s="25" t="str">
        <f>$C$25</f>
        <v>21. Irtás, föld és sziklamunka</v>
      </c>
    </row>
    <row r="75" spans="1:10" s="10" customFormat="1" x14ac:dyDescent="0.2">
      <c r="A75" s="6"/>
      <c r="B75" s="46"/>
      <c r="C75" s="51"/>
      <c r="D75" s="2"/>
      <c r="E75" s="2"/>
      <c r="F75" s="1"/>
      <c r="G75" s="1"/>
      <c r="H75" s="1"/>
      <c r="I75" s="1"/>
      <c r="J75" s="1"/>
    </row>
    <row r="76" spans="1:10" s="10" customFormat="1" ht="38.25" x14ac:dyDescent="0.2">
      <c r="A76" s="6">
        <v>1</v>
      </c>
      <c r="B76" s="27" t="s">
        <v>50</v>
      </c>
      <c r="C76" s="12" t="s">
        <v>51</v>
      </c>
      <c r="D76" s="4">
        <v>235.2</v>
      </c>
      <c r="E76" s="2" t="s">
        <v>1</v>
      </c>
      <c r="F76" s="1">
        <v>0</v>
      </c>
      <c r="G76" s="1">
        <v>0</v>
      </c>
      <c r="H76" s="1">
        <f>ROUND(D76*F76,)</f>
        <v>0</v>
      </c>
      <c r="I76" s="1">
        <f>ROUND(D76*G76,)</f>
        <v>0</v>
      </c>
      <c r="J76" s="1">
        <f>H76+I76</f>
        <v>0</v>
      </c>
    </row>
    <row r="77" spans="1:10" x14ac:dyDescent="0.2">
      <c r="A77" s="47"/>
      <c r="B77" s="48"/>
      <c r="C77" s="24"/>
      <c r="D77" s="23"/>
      <c r="E77" s="23"/>
      <c r="F77" s="11"/>
      <c r="G77" s="11"/>
      <c r="H77" s="11"/>
      <c r="I77" s="11"/>
      <c r="J77" s="11"/>
    </row>
    <row r="78" spans="1:10" x14ac:dyDescent="0.2">
      <c r="C78" s="12" t="str">
        <f>CONCATENATE(Munkanem_21," összesen:")</f>
        <v>21. Irtás, föld és sziklamunka összesen:</v>
      </c>
      <c r="H78" s="5">
        <f>SUM(H75:H77)</f>
        <v>0</v>
      </c>
      <c r="I78" s="5">
        <f>SUM(I75:I77)</f>
        <v>0</v>
      </c>
      <c r="J78" s="5">
        <f>SUM(J75:J77)</f>
        <v>0</v>
      </c>
    </row>
    <row r="80" spans="1:10" x14ac:dyDescent="0.2">
      <c r="C80" s="25" t="str">
        <f>$C$26</f>
        <v>31. Helyszíni beton és vasbeton munka</v>
      </c>
    </row>
    <row r="82" spans="1:10" ht="38.25" x14ac:dyDescent="0.2">
      <c r="A82" s="6">
        <v>1</v>
      </c>
      <c r="B82" s="12" t="s">
        <v>222</v>
      </c>
      <c r="C82" s="12" t="s">
        <v>229</v>
      </c>
      <c r="D82" s="2">
        <v>0.39600000000000002</v>
      </c>
      <c r="E82" s="2" t="s">
        <v>223</v>
      </c>
      <c r="F82" s="1">
        <v>0</v>
      </c>
      <c r="G82" s="1">
        <v>0</v>
      </c>
      <c r="H82" s="1">
        <f>ROUND(D82*F82,)</f>
        <v>0</v>
      </c>
      <c r="I82" s="1">
        <f>ROUND(D82*G82,)</f>
        <v>0</v>
      </c>
      <c r="J82" s="1">
        <f>H82+I82</f>
        <v>0</v>
      </c>
    </row>
    <row r="83" spans="1:10" s="10" customFormat="1" x14ac:dyDescent="0.2">
      <c r="A83" s="6"/>
      <c r="B83" s="46"/>
      <c r="C83" s="12"/>
      <c r="D83" s="2"/>
      <c r="E83" s="2"/>
      <c r="F83" s="1"/>
      <c r="G83" s="1"/>
      <c r="H83" s="1"/>
      <c r="I83" s="1"/>
      <c r="J83" s="1"/>
    </row>
    <row r="84" spans="1:10" s="10" customFormat="1" ht="63.75" x14ac:dyDescent="0.2">
      <c r="A84" s="6">
        <f>MAX($A$81:A83)+1</f>
        <v>2</v>
      </c>
      <c r="B84" s="12" t="s">
        <v>224</v>
      </c>
      <c r="C84" s="12" t="s">
        <v>230</v>
      </c>
      <c r="D84" s="2">
        <v>9.6</v>
      </c>
      <c r="E84" s="4" t="s">
        <v>194</v>
      </c>
      <c r="F84" s="1">
        <v>0</v>
      </c>
      <c r="G84" s="1">
        <v>0</v>
      </c>
      <c r="H84" s="1">
        <f>ROUND(D84*F84,)</f>
        <v>0</v>
      </c>
      <c r="I84" s="1">
        <f>ROUND(D84*G84,)</f>
        <v>0</v>
      </c>
      <c r="J84" s="1">
        <f>H84+I84</f>
        <v>0</v>
      </c>
    </row>
    <row r="85" spans="1:10" x14ac:dyDescent="0.2">
      <c r="E85" s="4"/>
    </row>
    <row r="86" spans="1:10" ht="63.75" x14ac:dyDescent="0.2">
      <c r="A86" s="6">
        <f>MAX($A$81:A85)+1</f>
        <v>3</v>
      </c>
      <c r="B86" s="12" t="s">
        <v>267</v>
      </c>
      <c r="C86" s="12" t="s">
        <v>268</v>
      </c>
      <c r="D86" s="2">
        <v>51.73</v>
      </c>
      <c r="E86" s="4" t="s">
        <v>1</v>
      </c>
      <c r="F86" s="1">
        <v>0</v>
      </c>
      <c r="G86" s="1">
        <v>0</v>
      </c>
      <c r="H86" s="1">
        <f>ROUND(D86*F86,)</f>
        <v>0</v>
      </c>
      <c r="I86" s="1">
        <f>ROUND(D86*G86,)</f>
        <v>0</v>
      </c>
      <c r="J86" s="1">
        <f>H86+I86</f>
        <v>0</v>
      </c>
    </row>
    <row r="87" spans="1:10" x14ac:dyDescent="0.2">
      <c r="A87" s="47"/>
      <c r="B87" s="48"/>
      <c r="C87" s="24"/>
      <c r="D87" s="23"/>
      <c r="E87" s="23"/>
      <c r="F87" s="11"/>
      <c r="G87" s="11"/>
      <c r="H87" s="11"/>
      <c r="I87" s="11"/>
      <c r="J87" s="11"/>
    </row>
    <row r="88" spans="1:10" x14ac:dyDescent="0.2">
      <c r="C88" s="12" t="str">
        <f>CONCATENATE(Munkanem_31," összesen:")</f>
        <v>31. Helyszíni beton és vasbeton munka összesen:</v>
      </c>
      <c r="H88" s="5">
        <f>SUM(H81:H87)</f>
        <v>0</v>
      </c>
      <c r="I88" s="5">
        <f>SUM(I81:I87)</f>
        <v>0</v>
      </c>
      <c r="J88" s="5">
        <f>SUM(J81:J87)</f>
        <v>0</v>
      </c>
    </row>
    <row r="90" spans="1:10" x14ac:dyDescent="0.2">
      <c r="C90" s="25" t="str">
        <f>$C$27</f>
        <v>32. Előregyártott épületszerkezeti elemek</v>
      </c>
    </row>
    <row r="92" spans="1:10" ht="102" x14ac:dyDescent="0.2">
      <c r="A92" s="6">
        <v>1</v>
      </c>
      <c r="B92" s="12" t="s">
        <v>116</v>
      </c>
      <c r="C92" s="12" t="s">
        <v>117</v>
      </c>
      <c r="D92" s="2">
        <v>6</v>
      </c>
      <c r="E92" s="2" t="s">
        <v>4</v>
      </c>
      <c r="F92" s="1">
        <v>0</v>
      </c>
      <c r="G92" s="1">
        <v>0</v>
      </c>
      <c r="H92" s="1">
        <f>ROUND(D92*F92,)</f>
        <v>0</v>
      </c>
      <c r="I92" s="1">
        <f>ROUND(D92*G92,)</f>
        <v>0</v>
      </c>
      <c r="J92" s="1">
        <f>H92+I92</f>
        <v>0</v>
      </c>
    </row>
    <row r="93" spans="1:10" x14ac:dyDescent="0.2">
      <c r="A93" s="47"/>
      <c r="B93" s="48"/>
      <c r="C93" s="24"/>
      <c r="D93" s="23"/>
      <c r="E93" s="23"/>
      <c r="F93" s="11"/>
      <c r="G93" s="11"/>
      <c r="H93" s="11"/>
      <c r="I93" s="11"/>
      <c r="J93" s="11"/>
    </row>
    <row r="94" spans="1:10" x14ac:dyDescent="0.2">
      <c r="C94" s="12" t="str">
        <f>CONCATENATE(Munkanem_32," összesen:")</f>
        <v>32. Előregyártott épületszerkezeti elemek összesen:</v>
      </c>
      <c r="H94" s="5">
        <f>SUM(H91:H93)</f>
        <v>0</v>
      </c>
      <c r="I94" s="5">
        <f>SUM(I91:I93)</f>
        <v>0</v>
      </c>
      <c r="J94" s="5">
        <f>SUM(J91:J93)</f>
        <v>0</v>
      </c>
    </row>
    <row r="96" spans="1:10" x14ac:dyDescent="0.2">
      <c r="C96" s="25" t="str">
        <f>$C$28</f>
        <v>33. Falazás és egyéb kőművesmunkák</v>
      </c>
    </row>
    <row r="98" spans="1:10" ht="89.25" x14ac:dyDescent="0.2">
      <c r="A98" s="6">
        <v>1</v>
      </c>
      <c r="B98" s="12" t="s">
        <v>44</v>
      </c>
      <c r="C98" s="12" t="s">
        <v>45</v>
      </c>
      <c r="D98" s="2">
        <v>202.47</v>
      </c>
      <c r="E98" s="2" t="s">
        <v>1</v>
      </c>
      <c r="F98" s="1">
        <v>0</v>
      </c>
      <c r="G98" s="1">
        <v>0</v>
      </c>
      <c r="H98" s="1">
        <f>ROUND(D98*F98,)</f>
        <v>0</v>
      </c>
      <c r="I98" s="1">
        <f>ROUND(D98*G98,)</f>
        <v>0</v>
      </c>
      <c r="J98" s="1">
        <f>H98+I98</f>
        <v>0</v>
      </c>
    </row>
    <row r="99" spans="1:10" x14ac:dyDescent="0.2">
      <c r="A99" s="47"/>
      <c r="B99" s="48"/>
      <c r="C99" s="24"/>
      <c r="D99" s="23"/>
      <c r="E99" s="23"/>
      <c r="F99" s="11"/>
      <c r="G99" s="11"/>
      <c r="H99" s="11"/>
      <c r="I99" s="11"/>
      <c r="J99" s="11"/>
    </row>
    <row r="100" spans="1:10" x14ac:dyDescent="0.2">
      <c r="C100" s="12" t="str">
        <f>CONCATENATE(Munkanem_33," összesen:")</f>
        <v>33. Falazás és egyéb kőművesmunkák összesen:</v>
      </c>
      <c r="H100" s="5">
        <f>SUM(H97:H99)</f>
        <v>0</v>
      </c>
      <c r="I100" s="5">
        <f>SUM(I97:I99)</f>
        <v>0</v>
      </c>
      <c r="J100" s="5">
        <f>SUM(J97:J99)</f>
        <v>0</v>
      </c>
    </row>
    <row r="102" spans="1:10" x14ac:dyDescent="0.2">
      <c r="C102" s="25" t="str">
        <f>$C$29</f>
        <v>36. Vakolás és rabicolás</v>
      </c>
    </row>
    <row r="104" spans="1:10" ht="25.5" x14ac:dyDescent="0.2">
      <c r="A104" s="6">
        <v>1</v>
      </c>
      <c r="B104" s="12" t="s">
        <v>107</v>
      </c>
      <c r="C104" s="27" t="s">
        <v>110</v>
      </c>
      <c r="D104" s="2">
        <v>507.06</v>
      </c>
      <c r="E104" s="2" t="s">
        <v>1</v>
      </c>
      <c r="F104" s="1">
        <v>0</v>
      </c>
      <c r="G104" s="1">
        <v>0</v>
      </c>
      <c r="H104" s="1">
        <f>ROUND(D104*F104,)</f>
        <v>0</v>
      </c>
      <c r="I104" s="1">
        <f>ROUND(D104*G104,)</f>
        <v>0</v>
      </c>
      <c r="J104" s="1">
        <f>H104+I104</f>
        <v>0</v>
      </c>
    </row>
    <row r="106" spans="1:10" ht="102" x14ac:dyDescent="0.2">
      <c r="A106" s="6">
        <f>MAX($A$103:A105)+1</f>
        <v>2</v>
      </c>
      <c r="B106" s="12" t="s">
        <v>108</v>
      </c>
      <c r="C106" s="12" t="s">
        <v>109</v>
      </c>
      <c r="D106" s="4">
        <v>255.03</v>
      </c>
      <c r="E106" s="2" t="s">
        <v>1</v>
      </c>
      <c r="F106" s="1">
        <v>0</v>
      </c>
      <c r="G106" s="1">
        <v>0</v>
      </c>
      <c r="H106" s="1">
        <f>ROUND(D106*F106,)</f>
        <v>0</v>
      </c>
      <c r="I106" s="1">
        <f>ROUND(D106*G106,)</f>
        <v>0</v>
      </c>
      <c r="J106" s="1">
        <f>H106+I106</f>
        <v>0</v>
      </c>
    </row>
    <row r="107" spans="1:10" s="10" customFormat="1" x14ac:dyDescent="0.2">
      <c r="A107" s="6"/>
      <c r="B107" s="46"/>
      <c r="C107" s="12"/>
      <c r="D107" s="2"/>
      <c r="E107" s="2"/>
      <c r="F107" s="1"/>
      <c r="G107" s="1"/>
      <c r="H107" s="1"/>
      <c r="I107" s="1"/>
      <c r="J107" s="1"/>
    </row>
    <row r="108" spans="1:10" s="10" customFormat="1" ht="63.75" x14ac:dyDescent="0.2">
      <c r="A108" s="6">
        <f>MAX($A$103:A107)+1</f>
        <v>3</v>
      </c>
      <c r="B108" s="27" t="s">
        <v>113</v>
      </c>
      <c r="C108" s="27" t="s">
        <v>114</v>
      </c>
      <c r="D108" s="2">
        <v>430.17</v>
      </c>
      <c r="E108" s="2" t="s">
        <v>1</v>
      </c>
      <c r="F108" s="1">
        <v>0</v>
      </c>
      <c r="G108" s="1">
        <v>0</v>
      </c>
      <c r="H108" s="1">
        <f>ROUND(D108*F108,)</f>
        <v>0</v>
      </c>
      <c r="I108" s="1">
        <f>ROUND(D108*G108,)</f>
        <v>0</v>
      </c>
      <c r="J108" s="1">
        <f>H108+I108</f>
        <v>0</v>
      </c>
    </row>
    <row r="109" spans="1:10" s="10" customFormat="1" x14ac:dyDescent="0.2">
      <c r="A109" s="6"/>
      <c r="B109" s="46"/>
      <c r="C109" s="12"/>
      <c r="D109" s="2"/>
      <c r="E109" s="2"/>
      <c r="F109" s="1"/>
      <c r="G109" s="1"/>
      <c r="H109" s="1"/>
      <c r="I109" s="1"/>
      <c r="J109" s="1"/>
    </row>
    <row r="110" spans="1:10" s="10" customFormat="1" ht="63.75" x14ac:dyDescent="0.2">
      <c r="A110" s="6">
        <f>MAX($A$103:A109)+1</f>
        <v>4</v>
      </c>
      <c r="B110" s="27" t="s">
        <v>113</v>
      </c>
      <c r="C110" s="27" t="s">
        <v>115</v>
      </c>
      <c r="D110" s="2">
        <v>76.89</v>
      </c>
      <c r="E110" s="2" t="s">
        <v>1</v>
      </c>
      <c r="F110" s="1">
        <v>0</v>
      </c>
      <c r="G110" s="1">
        <v>0</v>
      </c>
      <c r="H110" s="1">
        <f>ROUND(D110*F110,)</f>
        <v>0</v>
      </c>
      <c r="I110" s="1">
        <f>ROUND(D110*G110,)</f>
        <v>0</v>
      </c>
      <c r="J110" s="1">
        <f>H110+I110</f>
        <v>0</v>
      </c>
    </row>
    <row r="111" spans="1:10" s="10" customFormat="1" x14ac:dyDescent="0.2">
      <c r="A111" s="6"/>
      <c r="B111" s="46"/>
      <c r="C111" s="12"/>
      <c r="D111" s="2"/>
      <c r="E111" s="2"/>
      <c r="F111" s="1"/>
      <c r="G111" s="1"/>
      <c r="H111" s="1"/>
      <c r="I111" s="1"/>
      <c r="J111" s="1"/>
    </row>
    <row r="112" spans="1:10" s="10" customFormat="1" ht="51" x14ac:dyDescent="0.2">
      <c r="A112" s="6">
        <f>MAX($A$103:A111)+1</f>
        <v>5</v>
      </c>
      <c r="B112" s="12" t="s">
        <v>163</v>
      </c>
      <c r="C112" s="12" t="s">
        <v>482</v>
      </c>
      <c r="D112" s="2">
        <v>37.67</v>
      </c>
      <c r="E112" s="2" t="s">
        <v>1</v>
      </c>
      <c r="F112" s="1">
        <v>0</v>
      </c>
      <c r="G112" s="1">
        <v>0</v>
      </c>
      <c r="H112" s="1">
        <f>ROUND(D112*F112,)</f>
        <v>0</v>
      </c>
      <c r="I112" s="1">
        <f>ROUND(D112*G112,)</f>
        <v>0</v>
      </c>
      <c r="J112" s="1">
        <f>H112+I112</f>
        <v>0</v>
      </c>
    </row>
    <row r="113" spans="1:10" x14ac:dyDescent="0.2">
      <c r="A113" s="47"/>
      <c r="B113" s="48"/>
      <c r="C113" s="24"/>
      <c r="D113" s="23"/>
      <c r="E113" s="23"/>
      <c r="F113" s="11"/>
      <c r="G113" s="11"/>
      <c r="H113" s="11"/>
      <c r="I113" s="11"/>
      <c r="J113" s="11"/>
    </row>
    <row r="114" spans="1:10" x14ac:dyDescent="0.2">
      <c r="C114" s="12" t="str">
        <f>CONCATENATE(Munkanem_36," összesen:")</f>
        <v>36. Vakolás és rabicolás összesen:</v>
      </c>
      <c r="H114" s="5">
        <f>SUM(H103:H113)</f>
        <v>0</v>
      </c>
      <c r="I114" s="5">
        <f>SUM(I103:I113)</f>
        <v>0</v>
      </c>
      <c r="J114" s="5">
        <f>SUM(J103:J113)</f>
        <v>0</v>
      </c>
    </row>
    <row r="116" spans="1:10" x14ac:dyDescent="0.2">
      <c r="C116" s="25" t="str">
        <f>$C$30</f>
        <v>39. Szárazépítés</v>
      </c>
    </row>
    <row r="117" spans="1:10" x14ac:dyDescent="0.2">
      <c r="C117" s="25"/>
    </row>
    <row r="118" spans="1:10" ht="63.75" x14ac:dyDescent="0.2">
      <c r="A118" s="6">
        <v>1</v>
      </c>
      <c r="B118" s="27" t="s">
        <v>150</v>
      </c>
      <c r="C118" s="27" t="s">
        <v>151</v>
      </c>
      <c r="D118" s="2">
        <v>21.66</v>
      </c>
      <c r="E118" s="2" t="s">
        <v>1</v>
      </c>
      <c r="F118" s="1">
        <v>0</v>
      </c>
      <c r="G118" s="1">
        <v>0</v>
      </c>
      <c r="H118" s="1">
        <f>ROUND(D118*F118,)</f>
        <v>0</v>
      </c>
      <c r="I118" s="1">
        <f>ROUND(D118*G118,)</f>
        <v>0</v>
      </c>
      <c r="J118" s="1">
        <f>H118+I118</f>
        <v>0</v>
      </c>
    </row>
    <row r="120" spans="1:10" ht="63.75" x14ac:dyDescent="0.2">
      <c r="A120" s="6">
        <v>2</v>
      </c>
      <c r="B120" s="12" t="s">
        <v>152</v>
      </c>
      <c r="C120" s="12" t="s">
        <v>153</v>
      </c>
      <c r="D120" s="2">
        <v>80.3</v>
      </c>
      <c r="E120" s="2" t="s">
        <v>1</v>
      </c>
      <c r="F120" s="1">
        <v>0</v>
      </c>
      <c r="G120" s="1">
        <v>0</v>
      </c>
      <c r="H120" s="1">
        <f>ROUND(D120*F120,)</f>
        <v>0</v>
      </c>
      <c r="I120" s="1">
        <f>ROUND(D120*G120,)</f>
        <v>0</v>
      </c>
      <c r="J120" s="1">
        <f>H120+I120</f>
        <v>0</v>
      </c>
    </row>
    <row r="121" spans="1:10" s="10" customFormat="1" x14ac:dyDescent="0.2">
      <c r="A121" s="6"/>
      <c r="B121" s="46"/>
      <c r="C121" s="12"/>
      <c r="D121" s="2"/>
      <c r="E121" s="2"/>
      <c r="F121" s="1"/>
      <c r="G121" s="1"/>
      <c r="H121" s="1"/>
      <c r="I121" s="1"/>
      <c r="J121" s="1"/>
    </row>
    <row r="122" spans="1:10" s="10" customFormat="1" ht="63.75" x14ac:dyDescent="0.2">
      <c r="A122" s="6">
        <v>3</v>
      </c>
      <c r="B122" s="12" t="s">
        <v>156</v>
      </c>
      <c r="C122" s="12" t="s">
        <v>157</v>
      </c>
      <c r="D122" s="2">
        <v>21.66</v>
      </c>
      <c r="E122" s="2" t="s">
        <v>1</v>
      </c>
      <c r="F122" s="1">
        <v>0</v>
      </c>
      <c r="G122" s="1">
        <v>0</v>
      </c>
      <c r="H122" s="1">
        <f>ROUND(D122*F122,)</f>
        <v>0</v>
      </c>
      <c r="I122" s="1">
        <f>ROUND(D122*G122,)</f>
        <v>0</v>
      </c>
      <c r="J122" s="1">
        <f>H122+I122</f>
        <v>0</v>
      </c>
    </row>
    <row r="123" spans="1:10" x14ac:dyDescent="0.2">
      <c r="C123" s="25"/>
    </row>
    <row r="124" spans="1:10" s="10" customFormat="1" ht="63.75" x14ac:dyDescent="0.2">
      <c r="A124" s="6">
        <v>4</v>
      </c>
      <c r="B124" s="12" t="s">
        <v>134</v>
      </c>
      <c r="C124" s="12" t="s">
        <v>135</v>
      </c>
      <c r="D124" s="2">
        <v>22.99</v>
      </c>
      <c r="E124" s="2" t="s">
        <v>1</v>
      </c>
      <c r="F124" s="1">
        <v>0</v>
      </c>
      <c r="G124" s="1">
        <v>0</v>
      </c>
      <c r="H124" s="1">
        <f>ROUND(D124*F124,)</f>
        <v>0</v>
      </c>
      <c r="I124" s="1">
        <f>ROUND(D124*G124,)</f>
        <v>0</v>
      </c>
      <c r="J124" s="1">
        <f>H124+I124</f>
        <v>0</v>
      </c>
    </row>
    <row r="125" spans="1:10" s="10" customFormat="1" x14ac:dyDescent="0.2">
      <c r="A125" s="6"/>
      <c r="B125" s="46"/>
      <c r="C125" s="51"/>
      <c r="D125" s="2"/>
      <c r="E125" s="2"/>
      <c r="F125" s="1"/>
      <c r="G125" s="1"/>
      <c r="H125" s="1"/>
      <c r="I125" s="1"/>
      <c r="J125" s="1"/>
    </row>
    <row r="126" spans="1:10" s="10" customFormat="1" ht="63.75" x14ac:dyDescent="0.2">
      <c r="A126" s="6">
        <v>5</v>
      </c>
      <c r="B126" s="12" t="s">
        <v>126</v>
      </c>
      <c r="C126" s="12" t="s">
        <v>127</v>
      </c>
      <c r="D126" s="2">
        <v>159.68</v>
      </c>
      <c r="E126" s="2" t="s">
        <v>1</v>
      </c>
      <c r="F126" s="1">
        <v>0</v>
      </c>
      <c r="G126" s="1">
        <v>0</v>
      </c>
      <c r="H126" s="1">
        <f>ROUND(D126*F126,)</f>
        <v>0</v>
      </c>
      <c r="I126" s="1">
        <f>ROUND(D126*G126,)</f>
        <v>0</v>
      </c>
      <c r="J126" s="1">
        <f>H126+I126</f>
        <v>0</v>
      </c>
    </row>
    <row r="128" spans="1:10" ht="76.5" x14ac:dyDescent="0.2">
      <c r="A128" s="6">
        <f>MAX($A$124:A127)+1</f>
        <v>6</v>
      </c>
      <c r="B128" s="12" t="s">
        <v>128</v>
      </c>
      <c r="C128" s="12" t="s">
        <v>129</v>
      </c>
      <c r="D128" s="2">
        <v>77.52</v>
      </c>
      <c r="E128" s="2" t="s">
        <v>1</v>
      </c>
      <c r="F128" s="1">
        <v>0</v>
      </c>
      <c r="G128" s="1">
        <v>0</v>
      </c>
      <c r="H128" s="1">
        <f>ROUND(D128*F128,)</f>
        <v>0</v>
      </c>
      <c r="I128" s="1">
        <f>ROUND(D128*G128,)</f>
        <v>0</v>
      </c>
      <c r="J128" s="1">
        <f>H128+I128</f>
        <v>0</v>
      </c>
    </row>
    <row r="129" spans="1:10" s="10" customFormat="1" x14ac:dyDescent="0.2">
      <c r="A129" s="6"/>
      <c r="B129" s="46"/>
      <c r="C129" s="51"/>
      <c r="D129" s="2"/>
      <c r="E129" s="2"/>
      <c r="F129" s="1"/>
      <c r="G129" s="1"/>
      <c r="H129" s="1"/>
      <c r="I129" s="1"/>
      <c r="J129" s="1"/>
    </row>
    <row r="130" spans="1:10" s="10" customFormat="1" ht="76.5" x14ac:dyDescent="0.2">
      <c r="A130" s="6">
        <f>MAX($A$124:A129)+1</f>
        <v>7</v>
      </c>
      <c r="B130" s="12" t="s">
        <v>130</v>
      </c>
      <c r="C130" s="12" t="s">
        <v>131</v>
      </c>
      <c r="D130" s="2">
        <v>155.32</v>
      </c>
      <c r="E130" s="2" t="s">
        <v>1</v>
      </c>
      <c r="F130" s="1">
        <v>0</v>
      </c>
      <c r="G130" s="1">
        <v>0</v>
      </c>
      <c r="H130" s="1">
        <f>ROUND(D130*F130,)</f>
        <v>0</v>
      </c>
      <c r="I130" s="1">
        <f>ROUND(D130*G130,)</f>
        <v>0</v>
      </c>
      <c r="J130" s="1">
        <f>H130+I130</f>
        <v>0</v>
      </c>
    </row>
    <row r="131" spans="1:10" s="10" customFormat="1" x14ac:dyDescent="0.2">
      <c r="A131" s="6"/>
      <c r="B131" s="46"/>
      <c r="C131" s="51"/>
      <c r="D131" s="2"/>
      <c r="E131" s="2"/>
      <c r="F131" s="1"/>
      <c r="G131" s="1"/>
      <c r="H131" s="1"/>
      <c r="I131" s="1"/>
      <c r="J131" s="1"/>
    </row>
    <row r="132" spans="1:10" s="10" customFormat="1" ht="89.25" x14ac:dyDescent="0.2">
      <c r="A132" s="6">
        <f>MAX($A$124:A131)+1</f>
        <v>8</v>
      </c>
      <c r="B132" s="12" t="s">
        <v>132</v>
      </c>
      <c r="C132" s="12" t="s">
        <v>133</v>
      </c>
      <c r="D132" s="2">
        <v>42.7</v>
      </c>
      <c r="E132" s="2" t="s">
        <v>1</v>
      </c>
      <c r="F132" s="1">
        <v>0</v>
      </c>
      <c r="G132" s="1">
        <v>0</v>
      </c>
      <c r="H132" s="1">
        <f>ROUND(D132*F132,)</f>
        <v>0</v>
      </c>
      <c r="I132" s="1">
        <f>ROUND(D132*G132,)</f>
        <v>0</v>
      </c>
      <c r="J132" s="1">
        <f>H132+I132</f>
        <v>0</v>
      </c>
    </row>
    <row r="133" spans="1:10" s="10" customFormat="1" x14ac:dyDescent="0.2">
      <c r="A133" s="6"/>
      <c r="B133" s="46"/>
      <c r="C133" s="51"/>
      <c r="D133" s="2"/>
      <c r="E133" s="2"/>
      <c r="F133" s="1"/>
      <c r="G133" s="1"/>
      <c r="H133" s="1"/>
      <c r="I133" s="1"/>
      <c r="J133" s="1"/>
    </row>
    <row r="134" spans="1:10" s="10" customFormat="1" ht="76.5" x14ac:dyDescent="0.2">
      <c r="A134" s="6">
        <f>MAX($A$124:A133)+1</f>
        <v>9</v>
      </c>
      <c r="B134" s="12" t="s">
        <v>136</v>
      </c>
      <c r="C134" s="12" t="s">
        <v>264</v>
      </c>
      <c r="D134" s="2">
        <v>23.16</v>
      </c>
      <c r="E134" s="2" t="s">
        <v>1</v>
      </c>
      <c r="F134" s="1">
        <v>0</v>
      </c>
      <c r="G134" s="1">
        <v>0</v>
      </c>
      <c r="H134" s="1">
        <f>ROUND(D134*F134,)</f>
        <v>0</v>
      </c>
      <c r="I134" s="1">
        <f>ROUND(D134*G134,)</f>
        <v>0</v>
      </c>
      <c r="J134" s="1">
        <f>H134+I134</f>
        <v>0</v>
      </c>
    </row>
    <row r="135" spans="1:10" s="55" customFormat="1" x14ac:dyDescent="0.2">
      <c r="A135" s="6"/>
      <c r="B135" s="46"/>
      <c r="C135" s="54"/>
      <c r="D135" s="2"/>
      <c r="E135" s="2"/>
      <c r="F135" s="1"/>
      <c r="G135" s="1"/>
      <c r="H135" s="1"/>
      <c r="I135" s="1"/>
      <c r="J135" s="1"/>
    </row>
    <row r="136" spans="1:10" s="55" customFormat="1" ht="63.75" x14ac:dyDescent="0.2">
      <c r="A136" s="6">
        <f>MAX($A$124:A135)+1</f>
        <v>10</v>
      </c>
      <c r="B136" s="12" t="s">
        <v>136</v>
      </c>
      <c r="C136" s="12" t="s">
        <v>141</v>
      </c>
      <c r="D136" s="2">
        <v>15.05</v>
      </c>
      <c r="E136" s="2" t="s">
        <v>62</v>
      </c>
      <c r="F136" s="1">
        <v>0</v>
      </c>
      <c r="G136" s="1">
        <v>0</v>
      </c>
      <c r="H136" s="1">
        <f>ROUND(D136*F136,)</f>
        <v>0</v>
      </c>
      <c r="I136" s="1">
        <f>ROUND(D136*G136,)</f>
        <v>0</v>
      </c>
      <c r="J136" s="1">
        <f>H136+I136</f>
        <v>0</v>
      </c>
    </row>
    <row r="137" spans="1:10" s="10" customFormat="1" x14ac:dyDescent="0.2">
      <c r="A137" s="6"/>
      <c r="B137" s="46"/>
      <c r="C137" s="51"/>
      <c r="D137" s="2"/>
      <c r="E137" s="2"/>
      <c r="F137" s="1"/>
      <c r="G137" s="1"/>
      <c r="H137" s="1"/>
      <c r="I137" s="1"/>
      <c r="J137" s="1"/>
    </row>
    <row r="138" spans="1:10" s="10" customFormat="1" ht="38.25" x14ac:dyDescent="0.2">
      <c r="A138" s="6">
        <f>MAX($A$124:A137)+1</f>
        <v>11</v>
      </c>
      <c r="B138" s="12" t="s">
        <v>136</v>
      </c>
      <c r="C138" s="12" t="s">
        <v>144</v>
      </c>
      <c r="D138" s="4">
        <v>53.31</v>
      </c>
      <c r="E138" s="2" t="s">
        <v>1</v>
      </c>
      <c r="F138" s="1">
        <v>0</v>
      </c>
      <c r="G138" s="1">
        <v>0</v>
      </c>
      <c r="H138" s="1">
        <f>ROUND(D138*F138,)</f>
        <v>0</v>
      </c>
      <c r="I138" s="1">
        <f>ROUND(D138*G138,)</f>
        <v>0</v>
      </c>
      <c r="J138" s="1">
        <f>H138+I138</f>
        <v>0</v>
      </c>
    </row>
    <row r="139" spans="1:10" s="10" customFormat="1" x14ac:dyDescent="0.2">
      <c r="A139" s="6"/>
      <c r="B139" s="46"/>
      <c r="C139" s="51"/>
      <c r="D139" s="2"/>
      <c r="E139" s="2"/>
      <c r="F139" s="1"/>
      <c r="G139" s="1"/>
      <c r="H139" s="1"/>
      <c r="I139" s="1"/>
      <c r="J139" s="1"/>
    </row>
    <row r="140" spans="1:10" s="10" customFormat="1" ht="25.5" x14ac:dyDescent="0.2">
      <c r="A140" s="6">
        <f>MAX($A$124:A139)+1</f>
        <v>12</v>
      </c>
      <c r="B140" s="12" t="s">
        <v>136</v>
      </c>
      <c r="C140" s="12" t="s">
        <v>289</v>
      </c>
      <c r="D140" s="2">
        <v>13</v>
      </c>
      <c r="E140" s="2" t="s">
        <v>4</v>
      </c>
      <c r="F140" s="1">
        <v>0</v>
      </c>
      <c r="G140" s="1">
        <v>0</v>
      </c>
      <c r="H140" s="1">
        <f>ROUND(D140*F140,)</f>
        <v>0</v>
      </c>
      <c r="I140" s="1">
        <f>ROUND(D140*G140,)</f>
        <v>0</v>
      </c>
      <c r="J140" s="1">
        <f>H140+I140</f>
        <v>0</v>
      </c>
    </row>
    <row r="141" spans="1:10" s="10" customFormat="1" x14ac:dyDescent="0.2">
      <c r="A141" s="6"/>
      <c r="B141" s="46"/>
      <c r="C141" s="51"/>
      <c r="D141" s="2"/>
      <c r="E141" s="2"/>
      <c r="F141" s="1"/>
      <c r="G141" s="1"/>
      <c r="H141" s="1"/>
      <c r="I141" s="1"/>
      <c r="J141" s="1"/>
    </row>
    <row r="142" spans="1:10" s="10" customFormat="1" ht="25.5" x14ac:dyDescent="0.2">
      <c r="A142" s="6">
        <f>MAX($A$124:A141)+1</f>
        <v>13</v>
      </c>
      <c r="B142" s="12" t="s">
        <v>136</v>
      </c>
      <c r="C142" s="12" t="s">
        <v>137</v>
      </c>
      <c r="D142" s="2">
        <v>9</v>
      </c>
      <c r="E142" s="2" t="s">
        <v>4</v>
      </c>
      <c r="F142" s="1">
        <v>0</v>
      </c>
      <c r="G142" s="1">
        <v>0</v>
      </c>
      <c r="H142" s="1">
        <f>ROUND(D142*F142,)</f>
        <v>0</v>
      </c>
      <c r="I142" s="1">
        <f>ROUND(D142*G142,)</f>
        <v>0</v>
      </c>
      <c r="J142" s="1">
        <f>H142+I142</f>
        <v>0</v>
      </c>
    </row>
    <row r="143" spans="1:10" s="10" customFormat="1" x14ac:dyDescent="0.2">
      <c r="A143" s="6"/>
      <c r="B143" s="46"/>
      <c r="C143" s="51"/>
      <c r="D143" s="2"/>
      <c r="E143" s="2"/>
      <c r="F143" s="1"/>
      <c r="G143" s="1"/>
      <c r="H143" s="1"/>
      <c r="I143" s="1"/>
      <c r="J143" s="1"/>
    </row>
    <row r="144" spans="1:10" s="10" customFormat="1" ht="38.25" x14ac:dyDescent="0.2">
      <c r="A144" s="6">
        <f>MAX($A$124:A143)+1</f>
        <v>14</v>
      </c>
      <c r="B144" s="12" t="s">
        <v>136</v>
      </c>
      <c r="C144" s="12" t="s">
        <v>149</v>
      </c>
      <c r="D144" s="2">
        <v>2</v>
      </c>
      <c r="E144" s="2" t="s">
        <v>4</v>
      </c>
      <c r="F144" s="1">
        <v>0</v>
      </c>
      <c r="G144" s="1">
        <v>0</v>
      </c>
      <c r="H144" s="1">
        <f>ROUND(D144*F144,)</f>
        <v>0</v>
      </c>
      <c r="I144" s="1">
        <f>ROUND(D144*G144,)</f>
        <v>0</v>
      </c>
      <c r="J144" s="1">
        <f>H144+I144</f>
        <v>0</v>
      </c>
    </row>
    <row r="145" spans="1:10" s="10" customFormat="1" x14ac:dyDescent="0.2">
      <c r="A145" s="6"/>
      <c r="B145" s="46"/>
      <c r="C145" s="51"/>
      <c r="D145" s="2"/>
      <c r="E145" s="4"/>
      <c r="F145" s="1"/>
      <c r="G145" s="1"/>
      <c r="H145" s="1"/>
      <c r="I145" s="1"/>
      <c r="J145" s="1"/>
    </row>
    <row r="146" spans="1:10" s="10" customFormat="1" ht="51" x14ac:dyDescent="0.2">
      <c r="A146" s="6">
        <f>MAX($A$124:A145)+1</f>
        <v>15</v>
      </c>
      <c r="B146" s="12" t="s">
        <v>136</v>
      </c>
      <c r="C146" s="27" t="s">
        <v>139</v>
      </c>
      <c r="D146" s="2">
        <v>15</v>
      </c>
      <c r="E146" s="4" t="s">
        <v>138</v>
      </c>
      <c r="F146" s="1">
        <v>0</v>
      </c>
      <c r="G146" s="1">
        <v>0</v>
      </c>
      <c r="H146" s="1">
        <f>ROUND(D146*F146,)</f>
        <v>0</v>
      </c>
      <c r="I146" s="1">
        <f>ROUND(D146*G146,)</f>
        <v>0</v>
      </c>
      <c r="J146" s="1">
        <f>H146+I146</f>
        <v>0</v>
      </c>
    </row>
    <row r="147" spans="1:10" s="10" customFormat="1" x14ac:dyDescent="0.2">
      <c r="A147" s="6"/>
      <c r="B147" s="46"/>
      <c r="C147" s="51"/>
      <c r="D147" s="2"/>
      <c r="E147" s="4"/>
      <c r="F147" s="1"/>
      <c r="G147" s="1"/>
      <c r="H147" s="1"/>
      <c r="I147" s="1"/>
      <c r="J147" s="1"/>
    </row>
    <row r="148" spans="1:10" s="10" customFormat="1" ht="51" x14ac:dyDescent="0.2">
      <c r="A148" s="6">
        <f>MAX($A$124:A147)+1</f>
        <v>16</v>
      </c>
      <c r="B148" s="12" t="s">
        <v>136</v>
      </c>
      <c r="C148" s="27" t="s">
        <v>140</v>
      </c>
      <c r="D148" s="2">
        <v>6</v>
      </c>
      <c r="E148" s="4" t="s">
        <v>138</v>
      </c>
      <c r="F148" s="1">
        <v>0</v>
      </c>
      <c r="G148" s="1">
        <v>0</v>
      </c>
      <c r="H148" s="1">
        <f>ROUND(D148*F148,)</f>
        <v>0</v>
      </c>
      <c r="I148" s="1">
        <f>ROUND(D148*G148,)</f>
        <v>0</v>
      </c>
      <c r="J148" s="1">
        <f>H148+I148</f>
        <v>0</v>
      </c>
    </row>
    <row r="149" spans="1:10" s="10" customFormat="1" x14ac:dyDescent="0.2">
      <c r="A149" s="6"/>
      <c r="B149" s="46"/>
      <c r="C149" s="51"/>
      <c r="D149" s="2"/>
      <c r="E149" s="2"/>
      <c r="F149" s="1"/>
      <c r="G149" s="1"/>
      <c r="H149" s="1"/>
      <c r="I149" s="1"/>
      <c r="J149" s="1"/>
    </row>
    <row r="150" spans="1:10" s="10" customFormat="1" ht="25.5" x14ac:dyDescent="0.2">
      <c r="A150" s="6">
        <f>MAX($A$124:A149)+1</f>
        <v>17</v>
      </c>
      <c r="B150" s="12" t="s">
        <v>136</v>
      </c>
      <c r="C150" s="12" t="s">
        <v>142</v>
      </c>
      <c r="D150" s="2">
        <v>2</v>
      </c>
      <c r="E150" s="2" t="s">
        <v>4</v>
      </c>
      <c r="F150" s="1">
        <v>0</v>
      </c>
      <c r="G150" s="1">
        <v>0</v>
      </c>
      <c r="H150" s="1">
        <f>ROUND(D150*F150,)</f>
        <v>0</v>
      </c>
      <c r="I150" s="1">
        <f>ROUND(D150*G150,)</f>
        <v>0</v>
      </c>
      <c r="J150" s="1">
        <f>H150+I150</f>
        <v>0</v>
      </c>
    </row>
    <row r="151" spans="1:10" s="10" customFormat="1" x14ac:dyDescent="0.2">
      <c r="A151" s="6"/>
      <c r="B151" s="46"/>
      <c r="C151" s="51"/>
      <c r="D151" s="2"/>
      <c r="E151" s="2"/>
      <c r="F151" s="1"/>
      <c r="G151" s="1"/>
      <c r="H151" s="1"/>
      <c r="I151" s="1"/>
      <c r="J151" s="1"/>
    </row>
    <row r="152" spans="1:10" s="10" customFormat="1" ht="38.25" x14ac:dyDescent="0.2">
      <c r="A152" s="6">
        <f>MAX($A$124:A151)+1</f>
        <v>18</v>
      </c>
      <c r="B152" s="12" t="s">
        <v>136</v>
      </c>
      <c r="C152" s="12" t="s">
        <v>143</v>
      </c>
      <c r="D152" s="4">
        <v>9</v>
      </c>
      <c r="E152" s="2" t="s">
        <v>4</v>
      </c>
      <c r="F152" s="1">
        <v>0</v>
      </c>
      <c r="G152" s="1">
        <v>0</v>
      </c>
      <c r="H152" s="1">
        <f>ROUND(D152*F152,)</f>
        <v>0</v>
      </c>
      <c r="I152" s="1">
        <f>ROUND(D152*G152,)</f>
        <v>0</v>
      </c>
      <c r="J152" s="1">
        <f>H152+I152</f>
        <v>0</v>
      </c>
    </row>
    <row r="153" spans="1:10" s="10" customFormat="1" x14ac:dyDescent="0.2">
      <c r="A153" s="6"/>
      <c r="B153" s="46"/>
      <c r="C153" s="51"/>
      <c r="D153" s="4"/>
      <c r="E153" s="4"/>
      <c r="F153" s="1"/>
      <c r="G153" s="1"/>
      <c r="H153" s="1"/>
      <c r="I153" s="1"/>
      <c r="J153" s="1"/>
    </row>
    <row r="154" spans="1:10" s="10" customFormat="1" ht="51" x14ac:dyDescent="0.2">
      <c r="A154" s="6">
        <f>MAX($A$124:A153)+1</f>
        <v>19</v>
      </c>
      <c r="B154" s="12" t="s">
        <v>136</v>
      </c>
      <c r="C154" s="12" t="s">
        <v>145</v>
      </c>
      <c r="D154" s="4">
        <v>3</v>
      </c>
      <c r="E154" s="4" t="s">
        <v>62</v>
      </c>
      <c r="F154" s="1">
        <v>0</v>
      </c>
      <c r="G154" s="1">
        <v>0</v>
      </c>
      <c r="H154" s="1">
        <f>ROUND(D154*F154,)</f>
        <v>0</v>
      </c>
      <c r="I154" s="1">
        <f>ROUND(D154*G154,)</f>
        <v>0</v>
      </c>
      <c r="J154" s="1">
        <f>H154+I154</f>
        <v>0</v>
      </c>
    </row>
    <row r="155" spans="1:10" s="10" customFormat="1" x14ac:dyDescent="0.2">
      <c r="A155" s="6"/>
      <c r="B155" s="46"/>
      <c r="C155" s="51"/>
      <c r="D155" s="4"/>
      <c r="E155" s="2"/>
      <c r="F155" s="1"/>
      <c r="G155" s="1"/>
      <c r="H155" s="1"/>
      <c r="I155" s="1"/>
      <c r="J155" s="1"/>
    </row>
    <row r="156" spans="1:10" s="10" customFormat="1" ht="51" x14ac:dyDescent="0.2">
      <c r="A156" s="6">
        <f>MAX($A$124:A155)+1</f>
        <v>20</v>
      </c>
      <c r="B156" s="12" t="s">
        <v>125</v>
      </c>
      <c r="C156" s="12" t="s">
        <v>376</v>
      </c>
      <c r="D156" s="4">
        <v>85.9</v>
      </c>
      <c r="E156" s="2" t="s">
        <v>1</v>
      </c>
      <c r="F156" s="1">
        <v>0</v>
      </c>
      <c r="G156" s="1">
        <v>0</v>
      </c>
      <c r="H156" s="1">
        <f>ROUND(D156*F156,)</f>
        <v>0</v>
      </c>
      <c r="I156" s="1">
        <f>ROUND(D156*G156,)</f>
        <v>0</v>
      </c>
      <c r="J156" s="1">
        <f>H156+I156</f>
        <v>0</v>
      </c>
    </row>
    <row r="157" spans="1:10" s="10" customFormat="1" x14ac:dyDescent="0.2">
      <c r="A157" s="6"/>
      <c r="B157" s="46"/>
      <c r="C157" s="51"/>
      <c r="D157" s="4"/>
      <c r="E157" s="2"/>
      <c r="F157" s="1"/>
      <c r="G157" s="1"/>
      <c r="H157" s="1"/>
      <c r="I157" s="1"/>
      <c r="J157" s="1"/>
    </row>
    <row r="158" spans="1:10" s="10" customFormat="1" ht="51" x14ac:dyDescent="0.2">
      <c r="A158" s="6">
        <f>MAX($A$124:A157)+1</f>
        <v>21</v>
      </c>
      <c r="B158" s="12" t="s">
        <v>125</v>
      </c>
      <c r="C158" s="12" t="s">
        <v>378</v>
      </c>
      <c r="D158" s="4">
        <v>297.07</v>
      </c>
      <c r="E158" s="2" t="s">
        <v>1</v>
      </c>
      <c r="F158" s="1">
        <v>0</v>
      </c>
      <c r="G158" s="1">
        <v>0</v>
      </c>
      <c r="H158" s="1">
        <f>ROUND(D158*F158,)</f>
        <v>0</v>
      </c>
      <c r="I158" s="1">
        <f>ROUND(D158*G158,)</f>
        <v>0</v>
      </c>
      <c r="J158" s="1">
        <f>H158+I158</f>
        <v>0</v>
      </c>
    </row>
    <row r="159" spans="1:10" s="10" customFormat="1" x14ac:dyDescent="0.2">
      <c r="A159" s="6"/>
      <c r="B159" s="46"/>
      <c r="C159" s="51"/>
      <c r="D159" s="4"/>
      <c r="E159" s="2"/>
      <c r="F159" s="1"/>
      <c r="G159" s="1"/>
      <c r="H159" s="1"/>
      <c r="I159" s="1"/>
      <c r="J159" s="1"/>
    </row>
    <row r="160" spans="1:10" s="10" customFormat="1" ht="63.75" x14ac:dyDescent="0.2">
      <c r="A160" s="6">
        <f>MAX($A$124:A159)+1</f>
        <v>22</v>
      </c>
      <c r="B160" s="12" t="s">
        <v>125</v>
      </c>
      <c r="C160" s="12" t="s">
        <v>377</v>
      </c>
      <c r="D160" s="4">
        <v>51.73</v>
      </c>
      <c r="E160" s="2" t="s">
        <v>1</v>
      </c>
      <c r="F160" s="1">
        <v>0</v>
      </c>
      <c r="G160" s="1">
        <v>0</v>
      </c>
      <c r="H160" s="1">
        <f>ROUND(D160*F160,)</f>
        <v>0</v>
      </c>
      <c r="I160" s="1">
        <f>ROUND(D160*G160,)</f>
        <v>0</v>
      </c>
      <c r="J160" s="1">
        <f>H160+I160</f>
        <v>0</v>
      </c>
    </row>
    <row r="161" spans="1:10" s="10" customFormat="1" x14ac:dyDescent="0.2">
      <c r="A161" s="6"/>
      <c r="B161" s="46"/>
      <c r="C161" s="51"/>
      <c r="D161" s="4"/>
      <c r="E161" s="2"/>
      <c r="F161" s="1"/>
      <c r="G161" s="1"/>
      <c r="H161" s="1"/>
      <c r="I161" s="1"/>
      <c r="J161" s="1"/>
    </row>
    <row r="162" spans="1:10" s="10" customFormat="1" ht="51" x14ac:dyDescent="0.2">
      <c r="A162" s="6">
        <f>MAX($A$124:A161)+1</f>
        <v>23</v>
      </c>
      <c r="B162" s="12" t="s">
        <v>146</v>
      </c>
      <c r="C162" s="12" t="s">
        <v>147</v>
      </c>
      <c r="D162" s="4">
        <v>155.74</v>
      </c>
      <c r="E162" s="2" t="s">
        <v>1</v>
      </c>
      <c r="F162" s="1">
        <v>0</v>
      </c>
      <c r="G162" s="1">
        <v>0</v>
      </c>
      <c r="H162" s="1">
        <f>ROUND(D162*F162,)</f>
        <v>0</v>
      </c>
      <c r="I162" s="1">
        <f>ROUND(D162*G162,)</f>
        <v>0</v>
      </c>
      <c r="J162" s="1">
        <f>H162+I162</f>
        <v>0</v>
      </c>
    </row>
    <row r="163" spans="1:10" s="10" customFormat="1" x14ac:dyDescent="0.2">
      <c r="A163" s="6"/>
      <c r="B163" s="46"/>
      <c r="C163" s="51"/>
      <c r="D163" s="4"/>
      <c r="E163" s="2"/>
      <c r="F163" s="1"/>
      <c r="G163" s="1"/>
      <c r="H163" s="1"/>
      <c r="I163" s="1"/>
      <c r="J163" s="1"/>
    </row>
    <row r="164" spans="1:10" s="10" customFormat="1" ht="51" x14ac:dyDescent="0.2">
      <c r="A164" s="6">
        <f>MAX($A$124:A163)+1</f>
        <v>24</v>
      </c>
      <c r="B164" s="12" t="s">
        <v>146</v>
      </c>
      <c r="C164" s="12" t="s">
        <v>148</v>
      </c>
      <c r="D164" s="4">
        <v>84.51</v>
      </c>
      <c r="E164" s="2" t="s">
        <v>1</v>
      </c>
      <c r="F164" s="1">
        <v>0</v>
      </c>
      <c r="G164" s="1">
        <v>0</v>
      </c>
      <c r="H164" s="1">
        <f>ROUND(D164*F164,)</f>
        <v>0</v>
      </c>
      <c r="I164" s="1">
        <f>ROUND(D164*G164,)</f>
        <v>0</v>
      </c>
      <c r="J164" s="1">
        <f>H164+I164</f>
        <v>0</v>
      </c>
    </row>
    <row r="165" spans="1:10" s="10" customFormat="1" x14ac:dyDescent="0.2">
      <c r="A165" s="6"/>
      <c r="B165" s="46"/>
      <c r="C165" s="51"/>
      <c r="D165" s="4"/>
      <c r="E165" s="2"/>
      <c r="F165" s="1"/>
      <c r="G165" s="1"/>
      <c r="H165" s="1"/>
      <c r="I165" s="1"/>
      <c r="J165" s="1"/>
    </row>
    <row r="166" spans="1:10" s="10" customFormat="1" ht="63.75" x14ac:dyDescent="0.2">
      <c r="A166" s="6">
        <f>MAX($A$124:A165)+1</f>
        <v>25</v>
      </c>
      <c r="B166" s="27" t="s">
        <v>71</v>
      </c>
      <c r="C166" s="27" t="s">
        <v>75</v>
      </c>
      <c r="D166" s="4">
        <v>382.97</v>
      </c>
      <c r="E166" s="2" t="s">
        <v>1</v>
      </c>
      <c r="F166" s="1">
        <v>0</v>
      </c>
      <c r="G166" s="1">
        <v>0</v>
      </c>
      <c r="H166" s="1">
        <f>ROUND(D166*F166,)</f>
        <v>0</v>
      </c>
      <c r="I166" s="1">
        <f>ROUND(D166*G166,)</f>
        <v>0</v>
      </c>
      <c r="J166" s="1">
        <f>H166+I166</f>
        <v>0</v>
      </c>
    </row>
    <row r="167" spans="1:10" x14ac:dyDescent="0.2">
      <c r="A167" s="47"/>
      <c r="B167" s="48"/>
      <c r="C167" s="24"/>
      <c r="D167" s="68"/>
      <c r="E167" s="23"/>
      <c r="F167" s="11"/>
      <c r="G167" s="11"/>
      <c r="H167" s="11"/>
      <c r="I167" s="11"/>
      <c r="J167" s="11"/>
    </row>
    <row r="168" spans="1:10" x14ac:dyDescent="0.2">
      <c r="C168" s="12" t="str">
        <f>CONCATENATE(Munkanem_39," összesen:")</f>
        <v>39. Szárazépítés összesen:</v>
      </c>
      <c r="D168" s="4"/>
      <c r="H168" s="5">
        <f>SUM(H118:H167)</f>
        <v>0</v>
      </c>
      <c r="I168" s="5">
        <f>SUM(I118:I167)</f>
        <v>0</v>
      </c>
      <c r="J168" s="5">
        <f>SUM(J118:J167)</f>
        <v>0</v>
      </c>
    </row>
    <row r="169" spans="1:10" x14ac:dyDescent="0.2">
      <c r="D169" s="4"/>
    </row>
    <row r="170" spans="1:10" x14ac:dyDescent="0.2">
      <c r="C170" s="25" t="str">
        <f>$C$31</f>
        <v>42. Burkolás</v>
      </c>
      <c r="D170" s="4"/>
    </row>
    <row r="171" spans="1:10" x14ac:dyDescent="0.2">
      <c r="D171" s="4"/>
    </row>
    <row r="172" spans="1:10" ht="76.5" x14ac:dyDescent="0.2">
      <c r="A172" s="6">
        <v>1</v>
      </c>
      <c r="B172" s="12" t="s">
        <v>67</v>
      </c>
      <c r="C172" s="12" t="s">
        <v>68</v>
      </c>
      <c r="D172" s="4">
        <v>133.61000000000001</v>
      </c>
      <c r="E172" s="2" t="s">
        <v>1</v>
      </c>
      <c r="F172" s="1">
        <v>0</v>
      </c>
      <c r="G172" s="1">
        <v>0</v>
      </c>
      <c r="H172" s="1">
        <f>ROUND(D172*F172,)</f>
        <v>0</v>
      </c>
      <c r="I172" s="1">
        <f>ROUND(D172*G172,)</f>
        <v>0</v>
      </c>
      <c r="J172" s="1">
        <f>H172+I172</f>
        <v>0</v>
      </c>
    </row>
    <row r="173" spans="1:10" x14ac:dyDescent="0.2">
      <c r="D173" s="4"/>
    </row>
    <row r="174" spans="1:10" ht="102" x14ac:dyDescent="0.2">
      <c r="A174" s="6">
        <f>MAX($A$171:A173)+1</f>
        <v>2</v>
      </c>
      <c r="B174" s="12" t="s">
        <v>76</v>
      </c>
      <c r="C174" s="12" t="s">
        <v>77</v>
      </c>
      <c r="D174" s="4">
        <v>145.52000000000001</v>
      </c>
      <c r="E174" s="2" t="s">
        <v>1</v>
      </c>
      <c r="F174" s="1">
        <v>0</v>
      </c>
      <c r="G174" s="1">
        <v>0</v>
      </c>
      <c r="H174" s="1">
        <f>ROUND(D174*F174,)</f>
        <v>0</v>
      </c>
      <c r="I174" s="1">
        <f>ROUND(D174*G174,)</f>
        <v>0</v>
      </c>
      <c r="J174" s="1">
        <f>H174+I174</f>
        <v>0</v>
      </c>
    </row>
    <row r="175" spans="1:10" s="10" customFormat="1" x14ac:dyDescent="0.2">
      <c r="A175" s="6"/>
      <c r="B175" s="46"/>
      <c r="C175" s="12"/>
      <c r="D175" s="4"/>
      <c r="E175" s="2"/>
      <c r="F175" s="1"/>
      <c r="G175" s="1"/>
      <c r="H175" s="1"/>
      <c r="I175" s="1"/>
      <c r="J175" s="1"/>
    </row>
    <row r="176" spans="1:10" s="10" customFormat="1" ht="89.25" x14ac:dyDescent="0.2">
      <c r="A176" s="6">
        <f>MAX($A$171:A175)+1</f>
        <v>3</v>
      </c>
      <c r="B176" s="12" t="s">
        <v>78</v>
      </c>
      <c r="C176" s="12" t="s">
        <v>79</v>
      </c>
      <c r="D176" s="4">
        <v>68.680000000000007</v>
      </c>
      <c r="E176" s="2" t="s">
        <v>1</v>
      </c>
      <c r="F176" s="1">
        <v>0</v>
      </c>
      <c r="G176" s="1">
        <v>0</v>
      </c>
      <c r="H176" s="1">
        <f>ROUND(D176*F176,)</f>
        <v>0</v>
      </c>
      <c r="I176" s="1">
        <f>ROUND(D176*G176,)</f>
        <v>0</v>
      </c>
      <c r="J176" s="1">
        <f>H176+I176</f>
        <v>0</v>
      </c>
    </row>
    <row r="177" spans="1:10" s="10" customFormat="1" x14ac:dyDescent="0.2">
      <c r="A177" s="6"/>
      <c r="B177" s="46"/>
      <c r="C177" s="12"/>
      <c r="D177" s="4"/>
      <c r="E177" s="2"/>
      <c r="F177" s="1"/>
      <c r="G177" s="1"/>
      <c r="H177" s="1"/>
      <c r="I177" s="1"/>
      <c r="J177" s="1"/>
    </row>
    <row r="178" spans="1:10" s="10" customFormat="1" ht="76.5" x14ac:dyDescent="0.2">
      <c r="A178" s="6">
        <f>MAX($A$171:A177)+1</f>
        <v>4</v>
      </c>
      <c r="B178" s="12" t="s">
        <v>80</v>
      </c>
      <c r="C178" s="12" t="s">
        <v>81</v>
      </c>
      <c r="D178" s="4">
        <v>16.170000000000002</v>
      </c>
      <c r="E178" s="2" t="s">
        <v>62</v>
      </c>
      <c r="F178" s="1">
        <v>0</v>
      </c>
      <c r="G178" s="1">
        <v>0</v>
      </c>
      <c r="H178" s="1">
        <f>ROUND(D178*F178,)</f>
        <v>0</v>
      </c>
      <c r="I178" s="1">
        <f>ROUND(D178*G178,)</f>
        <v>0</v>
      </c>
      <c r="J178" s="1">
        <f>H178+I178</f>
        <v>0</v>
      </c>
    </row>
    <row r="179" spans="1:10" s="10" customFormat="1" x14ac:dyDescent="0.2">
      <c r="A179" s="6"/>
      <c r="B179" s="46"/>
      <c r="C179" s="12"/>
      <c r="D179" s="4"/>
      <c r="E179" s="2"/>
      <c r="F179" s="1"/>
      <c r="G179" s="1"/>
      <c r="H179" s="1"/>
      <c r="I179" s="1"/>
      <c r="J179" s="1"/>
    </row>
    <row r="180" spans="1:10" s="10" customFormat="1" ht="63.75" x14ac:dyDescent="0.2">
      <c r="A180" s="6">
        <f>MAX($A$171:A179)+1</f>
        <v>5</v>
      </c>
      <c r="B180" s="12" t="s">
        <v>69</v>
      </c>
      <c r="C180" s="12" t="s">
        <v>70</v>
      </c>
      <c r="D180" s="4">
        <v>366.02</v>
      </c>
      <c r="E180" s="2" t="s">
        <v>1</v>
      </c>
      <c r="F180" s="1">
        <v>0</v>
      </c>
      <c r="G180" s="1">
        <v>0</v>
      </c>
      <c r="H180" s="1">
        <f>ROUND(D180*F180,)</f>
        <v>0</v>
      </c>
      <c r="I180" s="1">
        <f>ROUND(D180*G180,)</f>
        <v>0</v>
      </c>
      <c r="J180" s="1">
        <f>H180+I180</f>
        <v>0</v>
      </c>
    </row>
    <row r="181" spans="1:10" s="10" customFormat="1" x14ac:dyDescent="0.2">
      <c r="A181" s="6"/>
      <c r="B181" s="46"/>
      <c r="C181" s="12"/>
      <c r="D181" s="4"/>
      <c r="E181" s="2"/>
      <c r="F181" s="1"/>
      <c r="G181" s="1"/>
      <c r="H181" s="1"/>
      <c r="I181" s="1"/>
      <c r="J181" s="1"/>
    </row>
    <row r="182" spans="1:10" s="10" customFormat="1" ht="38.25" x14ac:dyDescent="0.2">
      <c r="A182" s="6">
        <f>MAX($A$171:A181)+1</f>
        <v>6</v>
      </c>
      <c r="B182" s="12" t="s">
        <v>82</v>
      </c>
      <c r="C182" s="12" t="s">
        <v>83</v>
      </c>
      <c r="D182" s="4">
        <v>68.95</v>
      </c>
      <c r="E182" s="2" t="s">
        <v>1</v>
      </c>
      <c r="F182" s="1">
        <v>0</v>
      </c>
      <c r="G182" s="1">
        <v>0</v>
      </c>
      <c r="H182" s="1">
        <f>ROUND(D182*F182,)</f>
        <v>0</v>
      </c>
      <c r="I182" s="1">
        <f>ROUND(D182*G182,)</f>
        <v>0</v>
      </c>
      <c r="J182" s="1">
        <f>H182+I182</f>
        <v>0</v>
      </c>
    </row>
    <row r="183" spans="1:10" s="10" customFormat="1" x14ac:dyDescent="0.2">
      <c r="A183" s="6"/>
      <c r="B183" s="46"/>
      <c r="C183" s="12"/>
      <c r="D183" s="4"/>
      <c r="E183" s="2"/>
      <c r="F183" s="1"/>
      <c r="G183" s="1"/>
      <c r="H183" s="1"/>
      <c r="I183" s="1"/>
      <c r="J183" s="1"/>
    </row>
    <row r="184" spans="1:10" s="10" customFormat="1" ht="38.25" x14ac:dyDescent="0.2">
      <c r="A184" s="6">
        <f>MAX($A$171:A183)+1</f>
        <v>7</v>
      </c>
      <c r="B184" s="12" t="s">
        <v>84</v>
      </c>
      <c r="C184" s="12" t="s">
        <v>85</v>
      </c>
      <c r="D184" s="4">
        <v>73.2</v>
      </c>
      <c r="E184" s="2" t="s">
        <v>1</v>
      </c>
      <c r="F184" s="1">
        <v>0</v>
      </c>
      <c r="G184" s="1">
        <v>0</v>
      </c>
      <c r="H184" s="1">
        <f>ROUND(D184*F184,)</f>
        <v>0</v>
      </c>
      <c r="I184" s="1">
        <f>ROUND(D184*G184,)</f>
        <v>0</v>
      </c>
      <c r="J184" s="1">
        <f>H184+I184</f>
        <v>0</v>
      </c>
    </row>
    <row r="185" spans="1:10" s="10" customFormat="1" x14ac:dyDescent="0.2">
      <c r="A185" s="6"/>
      <c r="B185" s="46"/>
      <c r="C185" s="12"/>
      <c r="D185" s="4"/>
      <c r="E185" s="2"/>
      <c r="F185" s="1"/>
      <c r="G185" s="1"/>
      <c r="H185" s="1"/>
      <c r="I185" s="1"/>
      <c r="J185" s="1"/>
    </row>
    <row r="186" spans="1:10" s="10" customFormat="1" ht="25.5" x14ac:dyDescent="0.2">
      <c r="A186" s="6">
        <f>MAX($A$171:A185)+1</f>
        <v>8</v>
      </c>
      <c r="B186" s="12" t="s">
        <v>86</v>
      </c>
      <c r="C186" s="12" t="s">
        <v>87</v>
      </c>
      <c r="D186" s="4">
        <v>297.07</v>
      </c>
      <c r="E186" s="2" t="s">
        <v>62</v>
      </c>
      <c r="F186" s="1">
        <v>0</v>
      </c>
      <c r="G186" s="1">
        <v>0</v>
      </c>
      <c r="H186" s="1">
        <f>ROUND(D186*F186,)</f>
        <v>0</v>
      </c>
      <c r="I186" s="1">
        <f>ROUND(D186*G186,)</f>
        <v>0</v>
      </c>
      <c r="J186" s="1">
        <f>H186+I186</f>
        <v>0</v>
      </c>
    </row>
    <row r="187" spans="1:10" s="10" customFormat="1" x14ac:dyDescent="0.2">
      <c r="A187" s="6"/>
      <c r="B187" s="46"/>
      <c r="C187" s="12"/>
      <c r="D187" s="4"/>
      <c r="E187" s="2"/>
      <c r="F187" s="1"/>
      <c r="G187" s="1"/>
      <c r="H187" s="1"/>
      <c r="I187" s="1"/>
      <c r="J187" s="1"/>
    </row>
    <row r="188" spans="1:10" s="10" customFormat="1" ht="25.5" x14ac:dyDescent="0.2">
      <c r="A188" s="6">
        <f>MAX($A$171:A187)+1</f>
        <v>9</v>
      </c>
      <c r="B188" s="12" t="s">
        <v>88</v>
      </c>
      <c r="C188" s="12" t="s">
        <v>89</v>
      </c>
      <c r="D188" s="4">
        <v>163.89</v>
      </c>
      <c r="E188" s="2" t="s">
        <v>62</v>
      </c>
      <c r="F188" s="1">
        <v>0</v>
      </c>
      <c r="G188" s="1">
        <v>0</v>
      </c>
      <c r="H188" s="1">
        <f>ROUND(D188*F188,)</f>
        <v>0</v>
      </c>
      <c r="I188" s="1">
        <f>ROUND(D188*G188,)</f>
        <v>0</v>
      </c>
      <c r="J188" s="1">
        <f>H188+I188</f>
        <v>0</v>
      </c>
    </row>
    <row r="189" spans="1:10" s="10" customFormat="1" x14ac:dyDescent="0.2">
      <c r="A189" s="6"/>
      <c r="B189" s="12"/>
      <c r="C189" s="12"/>
      <c r="D189" s="4"/>
      <c r="E189" s="2"/>
      <c r="F189" s="1"/>
      <c r="G189" s="1"/>
      <c r="H189" s="1"/>
      <c r="I189" s="1"/>
      <c r="J189" s="1"/>
    </row>
    <row r="190" spans="1:10" s="10" customFormat="1" ht="63.75" x14ac:dyDescent="0.2">
      <c r="A190" s="6">
        <f>MAX($A$171:A189)+1</f>
        <v>10</v>
      </c>
      <c r="B190" s="12" t="s">
        <v>90</v>
      </c>
      <c r="C190" s="12" t="s">
        <v>91</v>
      </c>
      <c r="D190" s="4">
        <v>5.05</v>
      </c>
      <c r="E190" s="2" t="s">
        <v>62</v>
      </c>
      <c r="F190" s="1">
        <v>0</v>
      </c>
      <c r="G190" s="1">
        <v>0</v>
      </c>
      <c r="H190" s="1">
        <f>ROUND(D190*F190,)</f>
        <v>0</v>
      </c>
      <c r="I190" s="1">
        <f>ROUND(D190*G190,)</f>
        <v>0</v>
      </c>
      <c r="J190" s="1">
        <f>H190+I190</f>
        <v>0</v>
      </c>
    </row>
    <row r="191" spans="1:10" s="10" customFormat="1" x14ac:dyDescent="0.2">
      <c r="A191" s="6"/>
      <c r="B191" s="12"/>
      <c r="C191" s="12"/>
      <c r="D191" s="4"/>
      <c r="E191" s="2"/>
      <c r="F191" s="1"/>
      <c r="G191" s="1"/>
      <c r="H191" s="1"/>
      <c r="I191" s="1"/>
      <c r="J191" s="1"/>
    </row>
    <row r="192" spans="1:10" s="10" customFormat="1" ht="63.75" x14ac:dyDescent="0.2">
      <c r="A192" s="6">
        <f>MAX($A$171:A191)+1</f>
        <v>11</v>
      </c>
      <c r="B192" s="12" t="s">
        <v>90</v>
      </c>
      <c r="C192" s="12" t="s">
        <v>92</v>
      </c>
      <c r="D192" s="4">
        <v>5.4</v>
      </c>
      <c r="E192" s="2" t="s">
        <v>62</v>
      </c>
      <c r="F192" s="1">
        <v>0</v>
      </c>
      <c r="G192" s="1">
        <v>0</v>
      </c>
      <c r="H192" s="1">
        <f>ROUND(D192*F192,)</f>
        <v>0</v>
      </c>
      <c r="I192" s="1">
        <f>ROUND(D192*G192,)</f>
        <v>0</v>
      </c>
      <c r="J192" s="1">
        <f>H192+I192</f>
        <v>0</v>
      </c>
    </row>
    <row r="193" spans="1:10" s="10" customFormat="1" x14ac:dyDescent="0.2">
      <c r="A193" s="6"/>
      <c r="B193" s="46"/>
      <c r="C193" s="12"/>
      <c r="D193" s="4"/>
      <c r="E193" s="2"/>
      <c r="F193" s="1"/>
      <c r="G193" s="1"/>
      <c r="H193" s="1"/>
      <c r="I193" s="1"/>
      <c r="J193" s="1"/>
    </row>
    <row r="194" spans="1:10" s="10" customFormat="1" ht="89.25" x14ac:dyDescent="0.2">
      <c r="A194" s="6">
        <f>MAX($A$171:A193)+1</f>
        <v>12</v>
      </c>
      <c r="B194" s="12" t="s">
        <v>93</v>
      </c>
      <c r="C194" s="12" t="s">
        <v>94</v>
      </c>
      <c r="D194" s="4">
        <v>6.36</v>
      </c>
      <c r="E194" s="2" t="s">
        <v>62</v>
      </c>
      <c r="F194" s="1">
        <v>0</v>
      </c>
      <c r="G194" s="1">
        <v>0</v>
      </c>
      <c r="H194" s="1">
        <f>ROUND(D194*F194,)</f>
        <v>0</v>
      </c>
      <c r="I194" s="1">
        <f>ROUND(D194*G194,)</f>
        <v>0</v>
      </c>
      <c r="J194" s="1">
        <f>H194+I194</f>
        <v>0</v>
      </c>
    </row>
    <row r="195" spans="1:10" s="10" customFormat="1" x14ac:dyDescent="0.2">
      <c r="A195" s="6"/>
      <c r="B195" s="46"/>
      <c r="C195" s="12"/>
      <c r="D195" s="4"/>
      <c r="E195" s="2"/>
      <c r="F195" s="1"/>
      <c r="G195" s="1"/>
      <c r="H195" s="1"/>
      <c r="I195" s="1"/>
      <c r="J195" s="1"/>
    </row>
    <row r="196" spans="1:10" s="10" customFormat="1" ht="51" x14ac:dyDescent="0.2">
      <c r="A196" s="6">
        <f>MAX($A$171:A195)+1</f>
        <v>13</v>
      </c>
      <c r="B196" s="12" t="s">
        <v>95</v>
      </c>
      <c r="C196" s="12" t="s">
        <v>96</v>
      </c>
      <c r="D196" s="4">
        <v>252</v>
      </c>
      <c r="E196" s="2" t="s">
        <v>62</v>
      </c>
      <c r="F196" s="1">
        <v>0</v>
      </c>
      <c r="G196" s="1">
        <v>0</v>
      </c>
      <c r="H196" s="1">
        <f>ROUND(D196*F196,)</f>
        <v>0</v>
      </c>
      <c r="I196" s="1">
        <f>ROUND(D196*G196,)</f>
        <v>0</v>
      </c>
      <c r="J196" s="1">
        <f>H196+I196</f>
        <v>0</v>
      </c>
    </row>
    <row r="197" spans="1:10" x14ac:dyDescent="0.2">
      <c r="A197" s="47"/>
      <c r="B197" s="48"/>
      <c r="C197" s="24"/>
      <c r="D197" s="68"/>
      <c r="E197" s="23"/>
      <c r="F197" s="11"/>
      <c r="G197" s="11"/>
      <c r="H197" s="11"/>
      <c r="I197" s="11"/>
      <c r="J197" s="11"/>
    </row>
    <row r="198" spans="1:10" x14ac:dyDescent="0.2">
      <c r="C198" s="12" t="str">
        <f>CONCATENATE(Munkanem_42," összesen:")</f>
        <v>42. Burkolás összesen:</v>
      </c>
      <c r="D198" s="4"/>
      <c r="H198" s="5">
        <f>SUM(H171:H197)</f>
        <v>0</v>
      </c>
      <c r="I198" s="5">
        <f>SUM(I171:I197)</f>
        <v>0</v>
      </c>
      <c r="J198" s="5">
        <f>SUM(J171:J197)</f>
        <v>0</v>
      </c>
    </row>
    <row r="199" spans="1:10" x14ac:dyDescent="0.2">
      <c r="D199" s="4"/>
    </row>
    <row r="200" spans="1:10" x14ac:dyDescent="0.2">
      <c r="C200" s="25" t="str">
        <f>$C$32</f>
        <v>43. Bádogozás</v>
      </c>
      <c r="D200" s="4"/>
    </row>
    <row r="201" spans="1:10" x14ac:dyDescent="0.2">
      <c r="D201" s="4"/>
    </row>
    <row r="202" spans="1:10" ht="76.5" x14ac:dyDescent="0.2">
      <c r="A202" s="6">
        <v>1</v>
      </c>
      <c r="B202" s="12" t="s">
        <v>160</v>
      </c>
      <c r="C202" s="12" t="s">
        <v>175</v>
      </c>
      <c r="D202" s="4">
        <v>58.54</v>
      </c>
      <c r="E202" s="2" t="s">
        <v>62</v>
      </c>
      <c r="F202" s="1">
        <v>0</v>
      </c>
      <c r="G202" s="1">
        <v>0</v>
      </c>
      <c r="H202" s="1">
        <f>ROUND(D202*F202,)</f>
        <v>0</v>
      </c>
      <c r="I202" s="1">
        <f>ROUND(D202*G202,)</f>
        <v>0</v>
      </c>
      <c r="J202" s="1">
        <f>H202+I202</f>
        <v>0</v>
      </c>
    </row>
    <row r="203" spans="1:10" x14ac:dyDescent="0.2">
      <c r="A203" s="47"/>
      <c r="B203" s="48"/>
      <c r="C203" s="24"/>
      <c r="D203" s="68"/>
      <c r="E203" s="23"/>
      <c r="F203" s="11"/>
      <c r="G203" s="11"/>
      <c r="H203" s="11"/>
      <c r="I203" s="11"/>
      <c r="J203" s="11"/>
    </row>
    <row r="204" spans="1:10" x14ac:dyDescent="0.2">
      <c r="C204" s="12" t="str">
        <f>CONCATENATE(Munkanem_43," összesen:")</f>
        <v>43. Bádogozás összesen:</v>
      </c>
      <c r="D204" s="4"/>
      <c r="H204" s="5">
        <f>SUM(H201:H203)</f>
        <v>0</v>
      </c>
      <c r="I204" s="5">
        <f>SUM(I201:I203)</f>
        <v>0</v>
      </c>
      <c r="J204" s="5">
        <f>SUM(J201:J203)</f>
        <v>0</v>
      </c>
    </row>
    <row r="205" spans="1:10" x14ac:dyDescent="0.2">
      <c r="D205" s="4"/>
    </row>
    <row r="206" spans="1:10" x14ac:dyDescent="0.2">
      <c r="C206" s="25" t="str">
        <f>$C$33</f>
        <v>47. Felületképzés</v>
      </c>
      <c r="D206" s="4"/>
    </row>
    <row r="207" spans="1:10" x14ac:dyDescent="0.2">
      <c r="D207" s="4"/>
    </row>
    <row r="208" spans="1:10" ht="63.75" x14ac:dyDescent="0.2">
      <c r="A208" s="6">
        <v>1</v>
      </c>
      <c r="B208" s="12" t="s">
        <v>97</v>
      </c>
      <c r="C208" s="12" t="s">
        <v>98</v>
      </c>
      <c r="D208" s="4">
        <v>114.35</v>
      </c>
      <c r="E208" s="2" t="s">
        <v>1</v>
      </c>
      <c r="F208" s="1">
        <v>0</v>
      </c>
      <c r="G208" s="1">
        <v>0</v>
      </c>
      <c r="H208" s="1">
        <f>ROUND(D208*F208,)</f>
        <v>0</v>
      </c>
      <c r="I208" s="1">
        <f>ROUND(D208*G208,)</f>
        <v>0</v>
      </c>
      <c r="J208" s="1">
        <f>H208+I208</f>
        <v>0</v>
      </c>
    </row>
    <row r="209" spans="1:10" x14ac:dyDescent="0.2">
      <c r="C209" s="51"/>
      <c r="D209" s="4"/>
    </row>
    <row r="210" spans="1:10" ht="89.25" x14ac:dyDescent="0.2">
      <c r="A210" s="6">
        <f>MAX($A$207:A209)+1</f>
        <v>2</v>
      </c>
      <c r="B210" s="12" t="s">
        <v>99</v>
      </c>
      <c r="C210" s="12" t="s">
        <v>100</v>
      </c>
      <c r="D210" s="4">
        <v>538.74</v>
      </c>
      <c r="E210" s="2" t="s">
        <v>1</v>
      </c>
      <c r="F210" s="1">
        <v>0</v>
      </c>
      <c r="G210" s="1">
        <v>0</v>
      </c>
      <c r="H210" s="1">
        <f>ROUND(D210*F210,)</f>
        <v>0</v>
      </c>
      <c r="I210" s="1">
        <f>ROUND(D210*G210,)</f>
        <v>0</v>
      </c>
      <c r="J210" s="1">
        <f>H210+I210</f>
        <v>0</v>
      </c>
    </row>
    <row r="211" spans="1:10" s="10" customFormat="1" x14ac:dyDescent="0.2">
      <c r="A211" s="6"/>
      <c r="B211" s="46"/>
      <c r="C211" s="51"/>
      <c r="D211" s="4"/>
      <c r="E211" s="2"/>
      <c r="F211" s="1"/>
      <c r="G211" s="1"/>
      <c r="H211" s="1"/>
      <c r="I211" s="1"/>
      <c r="J211" s="1"/>
    </row>
    <row r="212" spans="1:10" s="10" customFormat="1" ht="51" x14ac:dyDescent="0.2">
      <c r="A212" s="6">
        <f>MAX($A$207:A211)+1</f>
        <v>3</v>
      </c>
      <c r="B212" s="12" t="s">
        <v>101</v>
      </c>
      <c r="C212" s="12" t="s">
        <v>102</v>
      </c>
      <c r="D212" s="4">
        <v>653.09</v>
      </c>
      <c r="E212" s="2" t="s">
        <v>1</v>
      </c>
      <c r="F212" s="1">
        <v>0</v>
      </c>
      <c r="G212" s="1">
        <v>0</v>
      </c>
      <c r="H212" s="1">
        <f>ROUND(D212*F212,)</f>
        <v>0</v>
      </c>
      <c r="I212" s="1">
        <f>ROUND(D212*G212,)</f>
        <v>0</v>
      </c>
      <c r="J212" s="1">
        <f>H212+I212</f>
        <v>0</v>
      </c>
    </row>
    <row r="213" spans="1:10" s="10" customFormat="1" x14ac:dyDescent="0.2">
      <c r="A213" s="6"/>
      <c r="B213" s="46"/>
      <c r="C213" s="51"/>
      <c r="D213" s="4"/>
      <c r="E213" s="2"/>
      <c r="F213" s="1"/>
      <c r="G213" s="1"/>
      <c r="H213" s="1"/>
      <c r="I213" s="1"/>
      <c r="J213" s="1"/>
    </row>
    <row r="214" spans="1:10" s="10" customFormat="1" ht="63.75" x14ac:dyDescent="0.2">
      <c r="A214" s="6">
        <f>MAX($A$207:A213)+1</f>
        <v>4</v>
      </c>
      <c r="B214" s="27" t="s">
        <v>103</v>
      </c>
      <c r="C214" s="27" t="s">
        <v>104</v>
      </c>
      <c r="D214" s="4">
        <v>434.7</v>
      </c>
      <c r="E214" s="2" t="s">
        <v>1</v>
      </c>
      <c r="F214" s="1">
        <v>0</v>
      </c>
      <c r="G214" s="1">
        <v>0</v>
      </c>
      <c r="H214" s="1">
        <f>ROUND(D214*F214,)</f>
        <v>0</v>
      </c>
      <c r="I214" s="1">
        <f>ROUND(D214*G214,)</f>
        <v>0</v>
      </c>
      <c r="J214" s="1">
        <f>H214+I214</f>
        <v>0</v>
      </c>
    </row>
    <row r="215" spans="1:10" s="10" customFormat="1" x14ac:dyDescent="0.2">
      <c r="A215" s="6"/>
      <c r="B215" s="46"/>
      <c r="C215" s="51"/>
      <c r="D215" s="4"/>
      <c r="E215" s="2"/>
      <c r="F215" s="1"/>
      <c r="G215" s="1"/>
      <c r="H215" s="1"/>
      <c r="I215" s="1"/>
      <c r="J215" s="1"/>
    </row>
    <row r="216" spans="1:10" s="10" customFormat="1" ht="63.75" x14ac:dyDescent="0.2">
      <c r="A216" s="6">
        <f>MAX($A$207:A215)+1</f>
        <v>5</v>
      </c>
      <c r="B216" s="12" t="s">
        <v>103</v>
      </c>
      <c r="C216" s="12" t="s">
        <v>174</v>
      </c>
      <c r="D216" s="4">
        <v>653.09</v>
      </c>
      <c r="E216" s="2" t="s">
        <v>1</v>
      </c>
      <c r="F216" s="1">
        <v>0</v>
      </c>
      <c r="G216" s="1">
        <v>0</v>
      </c>
      <c r="H216" s="1">
        <f>ROUND(D216*F216,)</f>
        <v>0</v>
      </c>
      <c r="I216" s="1">
        <f>ROUND(D216*G216,)</f>
        <v>0</v>
      </c>
      <c r="J216" s="1">
        <f>H216+I216</f>
        <v>0</v>
      </c>
    </row>
    <row r="217" spans="1:10" s="10" customFormat="1" x14ac:dyDescent="0.2">
      <c r="A217" s="6"/>
      <c r="B217" s="46"/>
      <c r="C217" s="51"/>
      <c r="D217" s="4"/>
      <c r="E217" s="2"/>
      <c r="F217" s="1"/>
      <c r="G217" s="1"/>
      <c r="H217" s="1"/>
      <c r="I217" s="1"/>
      <c r="J217" s="1"/>
    </row>
    <row r="218" spans="1:10" s="10" customFormat="1" ht="51" x14ac:dyDescent="0.2">
      <c r="A218" s="6">
        <f>MAX($A$207:A217)+1</f>
        <v>6</v>
      </c>
      <c r="B218" s="12" t="s">
        <v>105</v>
      </c>
      <c r="C218" s="12" t="s">
        <v>106</v>
      </c>
      <c r="D218" s="4">
        <v>570.24</v>
      </c>
      <c r="E218" s="2" t="s">
        <v>1</v>
      </c>
      <c r="F218" s="1">
        <v>0</v>
      </c>
      <c r="G218" s="1">
        <v>0</v>
      </c>
      <c r="H218" s="1">
        <f>ROUND(D218*F218,)</f>
        <v>0</v>
      </c>
      <c r="I218" s="1">
        <f>ROUND(D218*G218,)</f>
        <v>0</v>
      </c>
      <c r="J218" s="1">
        <f>H218+I218</f>
        <v>0</v>
      </c>
    </row>
    <row r="219" spans="1:10" x14ac:dyDescent="0.2">
      <c r="A219" s="47"/>
      <c r="B219" s="48"/>
      <c r="C219" s="24"/>
      <c r="D219" s="68"/>
      <c r="E219" s="23"/>
      <c r="F219" s="11"/>
      <c r="G219" s="11"/>
      <c r="H219" s="11"/>
      <c r="I219" s="11"/>
      <c r="J219" s="11"/>
    </row>
    <row r="220" spans="1:10" x14ac:dyDescent="0.2">
      <c r="C220" s="12" t="str">
        <f>CONCATENATE(Munkanem_47," összesen:")</f>
        <v>47. Felületképzés összesen:</v>
      </c>
      <c r="D220" s="4"/>
      <c r="H220" s="5">
        <f>SUM(H207:H219)</f>
        <v>0</v>
      </c>
      <c r="I220" s="5">
        <f>SUM(I207:I219)</f>
        <v>0</v>
      </c>
      <c r="J220" s="5">
        <f>SUM(J207:J219)</f>
        <v>0</v>
      </c>
    </row>
    <row r="221" spans="1:10" x14ac:dyDescent="0.2">
      <c r="D221" s="4"/>
    </row>
    <row r="222" spans="1:10" x14ac:dyDescent="0.2">
      <c r="C222" s="25" t="str">
        <f>$C$34</f>
        <v>48. Szigetelés</v>
      </c>
      <c r="D222" s="4"/>
    </row>
    <row r="223" spans="1:10" s="10" customFormat="1" x14ac:dyDescent="0.2">
      <c r="A223" s="6"/>
      <c r="B223" s="46"/>
      <c r="C223" s="12"/>
      <c r="D223" s="4"/>
      <c r="E223" s="2"/>
      <c r="F223" s="1"/>
      <c r="G223" s="1"/>
      <c r="H223" s="1"/>
      <c r="I223" s="1"/>
      <c r="J223" s="1"/>
    </row>
    <row r="224" spans="1:10" s="10" customFormat="1" ht="89.25" x14ac:dyDescent="0.2">
      <c r="A224" s="6">
        <v>1</v>
      </c>
      <c r="B224" s="12" t="s">
        <v>182</v>
      </c>
      <c r="C224" s="12" t="s">
        <v>183</v>
      </c>
      <c r="D224" s="4">
        <v>262.24</v>
      </c>
      <c r="E224" s="2" t="s">
        <v>1</v>
      </c>
      <c r="F224" s="1">
        <v>0</v>
      </c>
      <c r="G224" s="1">
        <v>0</v>
      </c>
      <c r="H224" s="1">
        <f>ROUND(D224*F224,)</f>
        <v>0</v>
      </c>
      <c r="I224" s="1">
        <f>ROUND(D224*G224,)</f>
        <v>0</v>
      </c>
      <c r="J224" s="1">
        <f>H224+I224</f>
        <v>0</v>
      </c>
    </row>
    <row r="225" spans="1:10" s="10" customFormat="1" x14ac:dyDescent="0.2">
      <c r="A225" s="6"/>
      <c r="B225" s="46"/>
      <c r="C225" s="12"/>
      <c r="D225" s="4"/>
      <c r="E225" s="2"/>
      <c r="F225" s="1"/>
      <c r="G225" s="1"/>
      <c r="H225" s="1"/>
      <c r="I225" s="1"/>
      <c r="J225" s="1"/>
    </row>
    <row r="226" spans="1:10" s="10" customFormat="1" ht="63.75" x14ac:dyDescent="0.2">
      <c r="A226" s="6">
        <f>MAX($A$223:A225)+1</f>
        <v>2</v>
      </c>
      <c r="B226" s="12" t="s">
        <v>184</v>
      </c>
      <c r="C226" s="12" t="s">
        <v>187</v>
      </c>
      <c r="D226" s="4">
        <v>239.09</v>
      </c>
      <c r="E226" s="2" t="s">
        <v>1</v>
      </c>
      <c r="F226" s="1">
        <v>0</v>
      </c>
      <c r="G226" s="1">
        <v>0</v>
      </c>
      <c r="H226" s="1">
        <f>ROUND(D226*F226,)</f>
        <v>0</v>
      </c>
      <c r="I226" s="1">
        <f>ROUND(D226*G226,)</f>
        <v>0</v>
      </c>
      <c r="J226" s="1">
        <f>H226+I226</f>
        <v>0</v>
      </c>
    </row>
    <row r="227" spans="1:10" s="10" customFormat="1" x14ac:dyDescent="0.2">
      <c r="A227" s="6"/>
      <c r="B227" s="46"/>
      <c r="C227" s="12"/>
      <c r="D227" s="4"/>
      <c r="E227" s="2"/>
      <c r="F227" s="1"/>
      <c r="G227" s="1"/>
      <c r="H227" s="1"/>
      <c r="I227" s="1"/>
      <c r="J227" s="1"/>
    </row>
    <row r="228" spans="1:10" s="10" customFormat="1" ht="63.75" x14ac:dyDescent="0.2">
      <c r="A228" s="6">
        <f>MAX($A$223:A227)+1</f>
        <v>3</v>
      </c>
      <c r="B228" s="12" t="s">
        <v>185</v>
      </c>
      <c r="C228" s="12" t="s">
        <v>186</v>
      </c>
      <c r="D228" s="4">
        <v>34.4</v>
      </c>
      <c r="E228" s="2" t="s">
        <v>1</v>
      </c>
      <c r="F228" s="1">
        <v>0</v>
      </c>
      <c r="G228" s="1">
        <v>0</v>
      </c>
      <c r="H228" s="1">
        <f>ROUND(D228*F228,)</f>
        <v>0</v>
      </c>
      <c r="I228" s="1">
        <f>ROUND(D228*G228,)</f>
        <v>0</v>
      </c>
      <c r="J228" s="1">
        <f>H228+I228</f>
        <v>0</v>
      </c>
    </row>
    <row r="229" spans="1:10" s="10" customFormat="1" x14ac:dyDescent="0.2">
      <c r="A229" s="6"/>
      <c r="B229" s="46"/>
      <c r="C229" s="12"/>
      <c r="D229" s="4"/>
      <c r="E229" s="2"/>
      <c r="F229" s="1"/>
      <c r="G229" s="1"/>
      <c r="H229" s="1"/>
      <c r="I229" s="1"/>
      <c r="J229" s="1"/>
    </row>
    <row r="230" spans="1:10" s="10" customFormat="1" ht="63.75" x14ac:dyDescent="0.2">
      <c r="A230" s="6">
        <f>MAX($A$223:A229)+1</f>
        <v>4</v>
      </c>
      <c r="B230" s="12" t="s">
        <v>190</v>
      </c>
      <c r="C230" s="12" t="s">
        <v>191</v>
      </c>
      <c r="D230" s="4">
        <v>157.41</v>
      </c>
      <c r="E230" s="2" t="s">
        <v>1</v>
      </c>
      <c r="F230" s="1">
        <v>0</v>
      </c>
      <c r="G230" s="1">
        <v>0</v>
      </c>
      <c r="H230" s="1">
        <f>ROUND(D230*F230,)</f>
        <v>0</v>
      </c>
      <c r="I230" s="1">
        <f>ROUND(D230*G230,)</f>
        <v>0</v>
      </c>
      <c r="J230" s="1">
        <f>H230+I230</f>
        <v>0</v>
      </c>
    </row>
    <row r="231" spans="1:10" s="10" customFormat="1" x14ac:dyDescent="0.2">
      <c r="A231" s="6"/>
      <c r="B231" s="46"/>
      <c r="C231" s="12"/>
      <c r="D231" s="4"/>
      <c r="E231" s="2"/>
      <c r="F231" s="1"/>
      <c r="G231" s="1"/>
      <c r="H231" s="1"/>
      <c r="I231" s="1"/>
      <c r="J231" s="1"/>
    </row>
    <row r="232" spans="1:10" s="10" customFormat="1" ht="63.75" x14ac:dyDescent="0.2">
      <c r="A232" s="6">
        <f>MAX($A$223:A231)+1</f>
        <v>5</v>
      </c>
      <c r="B232" s="12" t="s">
        <v>190</v>
      </c>
      <c r="C232" s="12" t="s">
        <v>339</v>
      </c>
      <c r="D232" s="4">
        <v>239.09</v>
      </c>
      <c r="E232" s="2" t="s">
        <v>1</v>
      </c>
      <c r="F232" s="1">
        <v>0</v>
      </c>
      <c r="G232" s="1">
        <v>0</v>
      </c>
      <c r="H232" s="1">
        <f>ROUND(D232*F232,)</f>
        <v>0</v>
      </c>
      <c r="I232" s="1">
        <f>ROUND(D232*G232,)</f>
        <v>0</v>
      </c>
      <c r="J232" s="1">
        <f>H232+I232</f>
        <v>0</v>
      </c>
    </row>
    <row r="233" spans="1:10" s="10" customFormat="1" x14ac:dyDescent="0.2">
      <c r="A233" s="6"/>
      <c r="B233" s="46"/>
      <c r="C233" s="12"/>
      <c r="D233" s="4"/>
      <c r="E233" s="2"/>
      <c r="F233" s="1"/>
      <c r="G233" s="1"/>
      <c r="H233" s="1"/>
      <c r="I233" s="1"/>
      <c r="J233" s="1"/>
    </row>
    <row r="234" spans="1:10" s="10" customFormat="1" ht="63.75" x14ac:dyDescent="0.2">
      <c r="A234" s="6">
        <f>MAX($A$223:A233)+1</f>
        <v>6</v>
      </c>
      <c r="B234" s="12" t="s">
        <v>304</v>
      </c>
      <c r="C234" s="12" t="s">
        <v>340</v>
      </c>
      <c r="D234" s="4">
        <v>34.4</v>
      </c>
      <c r="E234" s="2" t="s">
        <v>1</v>
      </c>
      <c r="F234" s="1">
        <v>0</v>
      </c>
      <c r="G234" s="1">
        <v>0</v>
      </c>
      <c r="H234" s="1">
        <f>ROUND(D234*F234,)</f>
        <v>0</v>
      </c>
      <c r="I234" s="1">
        <f>ROUND(D234*G234,)</f>
        <v>0</v>
      </c>
      <c r="J234" s="1">
        <f>H234+I234</f>
        <v>0</v>
      </c>
    </row>
    <row r="235" spans="1:10" s="10" customFormat="1" x14ac:dyDescent="0.2">
      <c r="A235" s="6"/>
      <c r="B235" s="46"/>
      <c r="C235" s="12"/>
      <c r="D235" s="4"/>
      <c r="E235" s="2"/>
      <c r="F235" s="1"/>
      <c r="G235" s="1"/>
      <c r="H235" s="1"/>
      <c r="I235" s="1"/>
      <c r="J235" s="1"/>
    </row>
    <row r="236" spans="1:10" s="10" customFormat="1" ht="89.25" x14ac:dyDescent="0.2">
      <c r="A236" s="6">
        <f>MAX($A$223:A235)+1</f>
        <v>7</v>
      </c>
      <c r="B236" s="12" t="s">
        <v>227</v>
      </c>
      <c r="C236" s="12" t="s">
        <v>228</v>
      </c>
      <c r="D236" s="4">
        <v>81.680000000000007</v>
      </c>
      <c r="E236" s="2" t="s">
        <v>1</v>
      </c>
      <c r="F236" s="1">
        <v>0</v>
      </c>
      <c r="G236" s="1">
        <v>0</v>
      </c>
      <c r="H236" s="1">
        <f>ROUND(D236*F236,)</f>
        <v>0</v>
      </c>
      <c r="I236" s="1">
        <f>ROUND(D236*G236,)</f>
        <v>0</v>
      </c>
      <c r="J236" s="1">
        <f>H236+I236</f>
        <v>0</v>
      </c>
    </row>
    <row r="237" spans="1:10" s="10" customFormat="1" x14ac:dyDescent="0.2">
      <c r="A237" s="6"/>
      <c r="B237" s="46"/>
      <c r="C237" s="12"/>
      <c r="D237" s="4"/>
      <c r="E237" s="2"/>
      <c r="F237" s="1"/>
      <c r="G237" s="1"/>
      <c r="H237" s="1"/>
      <c r="I237" s="1"/>
      <c r="J237" s="1"/>
    </row>
    <row r="238" spans="1:10" s="10" customFormat="1" ht="51" x14ac:dyDescent="0.2">
      <c r="A238" s="6">
        <f>MAX($A$223:A237)+1</f>
        <v>8</v>
      </c>
      <c r="B238" s="12" t="s">
        <v>192</v>
      </c>
      <c r="C238" s="12" t="s">
        <v>193</v>
      </c>
      <c r="D238" s="4">
        <v>7.87</v>
      </c>
      <c r="E238" s="2" t="s">
        <v>194</v>
      </c>
      <c r="F238" s="1">
        <v>0</v>
      </c>
      <c r="G238" s="1">
        <v>0</v>
      </c>
      <c r="H238" s="1">
        <f>ROUND(D238*F238,)</f>
        <v>0</v>
      </c>
      <c r="I238" s="1">
        <f>ROUND(D238*G238,)</f>
        <v>0</v>
      </c>
      <c r="J238" s="1">
        <f>H238+I238</f>
        <v>0</v>
      </c>
    </row>
    <row r="239" spans="1:10" s="10" customFormat="1" x14ac:dyDescent="0.2">
      <c r="A239" s="6"/>
      <c r="B239" s="46"/>
      <c r="C239" s="12"/>
      <c r="D239" s="4"/>
      <c r="E239" s="2"/>
      <c r="F239" s="1"/>
      <c r="G239" s="1"/>
      <c r="H239" s="1"/>
      <c r="I239" s="1"/>
      <c r="J239" s="1"/>
    </row>
    <row r="240" spans="1:10" s="10" customFormat="1" ht="140.25" x14ac:dyDescent="0.2">
      <c r="A240" s="6">
        <f>MAX($A$223:A239)+1</f>
        <v>9</v>
      </c>
      <c r="B240" s="12" t="s">
        <v>390</v>
      </c>
      <c r="C240" s="12" t="s">
        <v>478</v>
      </c>
      <c r="D240" s="4">
        <v>2</v>
      </c>
      <c r="E240" s="2" t="s">
        <v>4</v>
      </c>
      <c r="F240" s="1">
        <v>0</v>
      </c>
      <c r="G240" s="1">
        <v>0</v>
      </c>
      <c r="H240" s="1">
        <f>ROUND(D240*F240,)</f>
        <v>0</v>
      </c>
      <c r="I240" s="1">
        <f>ROUND(D240*G240,)</f>
        <v>0</v>
      </c>
      <c r="J240" s="1">
        <f>H240+I240</f>
        <v>0</v>
      </c>
    </row>
    <row r="241" spans="1:10" s="10" customFormat="1" x14ac:dyDescent="0.2">
      <c r="A241" s="6"/>
      <c r="B241" s="46"/>
      <c r="C241" s="12"/>
      <c r="D241" s="4"/>
      <c r="E241" s="2"/>
      <c r="F241" s="1"/>
      <c r="G241" s="1"/>
      <c r="H241" s="1"/>
      <c r="I241" s="1"/>
      <c r="J241" s="1"/>
    </row>
    <row r="242" spans="1:10" s="10" customFormat="1" ht="76.5" x14ac:dyDescent="0.2">
      <c r="A242" s="6">
        <f>MAX($A$223:A241)+1</f>
        <v>10</v>
      </c>
      <c r="B242" s="12" t="s">
        <v>220</v>
      </c>
      <c r="C242" s="12" t="s">
        <v>221</v>
      </c>
      <c r="D242" s="4">
        <v>8.73</v>
      </c>
      <c r="E242" s="2" t="s">
        <v>1</v>
      </c>
      <c r="F242" s="1">
        <v>0</v>
      </c>
      <c r="G242" s="1">
        <v>0</v>
      </c>
      <c r="H242" s="1">
        <f>ROUND(D242*F242,)</f>
        <v>0</v>
      </c>
      <c r="I242" s="1">
        <f>ROUND(D242*G242,)</f>
        <v>0</v>
      </c>
      <c r="J242" s="1">
        <f>H242+I242</f>
        <v>0</v>
      </c>
    </row>
    <row r="243" spans="1:10" s="10" customFormat="1" x14ac:dyDescent="0.2">
      <c r="A243" s="6"/>
      <c r="B243" s="46"/>
      <c r="C243" s="12"/>
      <c r="D243" s="4"/>
      <c r="E243" s="2"/>
      <c r="F243" s="1"/>
      <c r="G243" s="1"/>
      <c r="H243" s="1"/>
      <c r="I243" s="1"/>
      <c r="J243" s="1"/>
    </row>
    <row r="244" spans="1:10" s="10" customFormat="1" ht="89.25" x14ac:dyDescent="0.2">
      <c r="A244" s="6">
        <f>MAX($A$223:A243)+1</f>
        <v>11</v>
      </c>
      <c r="B244" s="12" t="s">
        <v>219</v>
      </c>
      <c r="C244" s="12" t="s">
        <v>334</v>
      </c>
      <c r="D244" s="4">
        <v>157.41</v>
      </c>
      <c r="E244" s="2" t="s">
        <v>1</v>
      </c>
      <c r="F244" s="1">
        <v>0</v>
      </c>
      <c r="G244" s="1">
        <v>0</v>
      </c>
      <c r="H244" s="1">
        <f>ROUND(D244*F244,)</f>
        <v>0</v>
      </c>
      <c r="I244" s="1">
        <f>ROUND(D244*G244,)</f>
        <v>0</v>
      </c>
      <c r="J244" s="1">
        <f>H244+I244</f>
        <v>0</v>
      </c>
    </row>
    <row r="245" spans="1:10" s="10" customFormat="1" x14ac:dyDescent="0.2">
      <c r="A245" s="6"/>
      <c r="B245" s="46"/>
      <c r="C245" s="12"/>
      <c r="D245" s="4"/>
      <c r="E245" s="2"/>
      <c r="F245" s="1"/>
      <c r="G245" s="1"/>
      <c r="H245" s="1"/>
      <c r="I245" s="1"/>
      <c r="J245" s="1"/>
    </row>
    <row r="246" spans="1:10" s="10" customFormat="1" ht="89.25" x14ac:dyDescent="0.2">
      <c r="A246" s="6">
        <f>MAX($A$223:A245)+1</f>
        <v>12</v>
      </c>
      <c r="B246" s="12" t="s">
        <v>219</v>
      </c>
      <c r="C246" s="12" t="s">
        <v>335</v>
      </c>
      <c r="D246" s="4">
        <v>81.680000000000007</v>
      </c>
      <c r="E246" s="2" t="s">
        <v>1</v>
      </c>
      <c r="F246" s="1">
        <v>0</v>
      </c>
      <c r="G246" s="1">
        <v>0</v>
      </c>
      <c r="H246" s="1">
        <f>ROUND(D246*F246,)</f>
        <v>0</v>
      </c>
      <c r="I246" s="1">
        <f>ROUND(D246*G246,)</f>
        <v>0</v>
      </c>
      <c r="J246" s="1">
        <f>H246+I246</f>
        <v>0</v>
      </c>
    </row>
    <row r="247" spans="1:10" s="10" customFormat="1" x14ac:dyDescent="0.2">
      <c r="A247" s="6"/>
      <c r="B247" s="46"/>
      <c r="C247" s="12"/>
      <c r="D247" s="4"/>
      <c r="E247" s="2"/>
      <c r="F247" s="1"/>
      <c r="G247" s="1"/>
      <c r="H247" s="1"/>
      <c r="I247" s="1"/>
      <c r="J247" s="1"/>
    </row>
    <row r="248" spans="1:10" s="10" customFormat="1" ht="76.5" x14ac:dyDescent="0.2">
      <c r="A248" s="6">
        <f>MAX($A$223:A247)+1</f>
        <v>13</v>
      </c>
      <c r="B248" s="12" t="s">
        <v>165</v>
      </c>
      <c r="C248" s="12" t="s">
        <v>166</v>
      </c>
      <c r="D248" s="4">
        <v>6.17</v>
      </c>
      <c r="E248" s="2" t="s">
        <v>1</v>
      </c>
      <c r="F248" s="1">
        <v>0</v>
      </c>
      <c r="G248" s="1">
        <v>0</v>
      </c>
      <c r="H248" s="1">
        <f>ROUND(D248*F248,)</f>
        <v>0</v>
      </c>
      <c r="I248" s="1">
        <f>ROUND(D248*G248,)</f>
        <v>0</v>
      </c>
      <c r="J248" s="1">
        <f>H248+I248</f>
        <v>0</v>
      </c>
    </row>
    <row r="249" spans="1:10" s="10" customFormat="1" x14ac:dyDescent="0.2">
      <c r="A249" s="6"/>
      <c r="B249" s="46"/>
      <c r="C249" s="12"/>
      <c r="D249" s="4"/>
      <c r="E249" s="2"/>
      <c r="F249" s="1"/>
      <c r="G249" s="1"/>
      <c r="H249" s="1"/>
      <c r="I249" s="1"/>
      <c r="J249" s="1"/>
    </row>
    <row r="250" spans="1:10" s="10" customFormat="1" ht="63.75" x14ac:dyDescent="0.2">
      <c r="A250" s="6">
        <f>MAX($A$223:A249)+1</f>
        <v>14</v>
      </c>
      <c r="B250" s="12" t="s">
        <v>158</v>
      </c>
      <c r="C250" s="12" t="s">
        <v>159</v>
      </c>
      <c r="D250" s="4">
        <v>21.46</v>
      </c>
      <c r="E250" s="2" t="s">
        <v>1</v>
      </c>
      <c r="F250" s="1">
        <v>0</v>
      </c>
      <c r="G250" s="1">
        <v>0</v>
      </c>
      <c r="H250" s="1">
        <f>ROUND(D250*F250,)</f>
        <v>0</v>
      </c>
      <c r="I250" s="1">
        <f>ROUND(D250*G250,)</f>
        <v>0</v>
      </c>
      <c r="J250" s="1">
        <f>H250+I250</f>
        <v>0</v>
      </c>
    </row>
    <row r="251" spans="1:10" s="10" customFormat="1" x14ac:dyDescent="0.2">
      <c r="A251" s="6"/>
      <c r="B251" s="46"/>
      <c r="C251" s="12"/>
      <c r="D251" s="4"/>
      <c r="E251" s="2"/>
      <c r="F251" s="1"/>
      <c r="G251" s="1"/>
      <c r="H251" s="1"/>
      <c r="I251" s="1"/>
      <c r="J251" s="1"/>
    </row>
    <row r="252" spans="1:10" s="10" customFormat="1" ht="63.75" x14ac:dyDescent="0.2">
      <c r="A252" s="6">
        <f>MAX($A$223:A251)+1</f>
        <v>15</v>
      </c>
      <c r="B252" s="12" t="s">
        <v>48</v>
      </c>
      <c r="C252" s="12" t="s">
        <v>49</v>
      </c>
      <c r="D252" s="4">
        <v>33.07</v>
      </c>
      <c r="E252" s="2" t="s">
        <v>1</v>
      </c>
      <c r="F252" s="1">
        <v>0</v>
      </c>
      <c r="G252" s="1">
        <v>0</v>
      </c>
      <c r="H252" s="1">
        <f>ROUND(D252*F252,)</f>
        <v>0</v>
      </c>
      <c r="I252" s="1">
        <f>ROUND(D252*G252,)</f>
        <v>0</v>
      </c>
      <c r="J252" s="1">
        <f>H252+I252</f>
        <v>0</v>
      </c>
    </row>
    <row r="253" spans="1:10" s="10" customFormat="1" x14ac:dyDescent="0.2">
      <c r="A253" s="6"/>
      <c r="B253" s="46"/>
      <c r="C253" s="12"/>
      <c r="D253" s="4"/>
      <c r="E253" s="2"/>
      <c r="F253" s="1"/>
      <c r="G253" s="1"/>
      <c r="H253" s="1"/>
      <c r="I253" s="1"/>
      <c r="J253" s="1"/>
    </row>
    <row r="254" spans="1:10" s="10" customFormat="1" ht="63.75" x14ac:dyDescent="0.2">
      <c r="A254" s="6">
        <f>MAX($A$223:A253)+1</f>
        <v>16</v>
      </c>
      <c r="B254" s="12" t="s">
        <v>154</v>
      </c>
      <c r="C254" s="27" t="s">
        <v>155</v>
      </c>
      <c r="D254" s="4">
        <v>76.510000000000005</v>
      </c>
      <c r="E254" s="2" t="s">
        <v>1</v>
      </c>
      <c r="F254" s="1">
        <v>0</v>
      </c>
      <c r="G254" s="1">
        <v>0</v>
      </c>
      <c r="H254" s="1">
        <f>ROUND(D254*F254,)</f>
        <v>0</v>
      </c>
      <c r="I254" s="1">
        <f>ROUND(D254*G254,)</f>
        <v>0</v>
      </c>
      <c r="J254" s="1">
        <f>H254+I254</f>
        <v>0</v>
      </c>
    </row>
    <row r="255" spans="1:10" s="10" customFormat="1" x14ac:dyDescent="0.2">
      <c r="A255" s="6"/>
      <c r="B255" s="46"/>
      <c r="C255" s="12"/>
      <c r="D255" s="4"/>
      <c r="E255" s="2"/>
      <c r="F255" s="1"/>
      <c r="G255" s="52"/>
      <c r="H255" s="1"/>
      <c r="I255" s="1"/>
      <c r="J255" s="1"/>
    </row>
    <row r="256" spans="1:10" s="10" customFormat="1" ht="63.75" x14ac:dyDescent="0.2">
      <c r="A256" s="6">
        <f>MAX($A$223:A255)+1</f>
        <v>17</v>
      </c>
      <c r="B256" s="12" t="s">
        <v>119</v>
      </c>
      <c r="C256" s="12" t="s">
        <v>120</v>
      </c>
      <c r="D256" s="4">
        <v>51.73</v>
      </c>
      <c r="E256" s="2" t="s">
        <v>1</v>
      </c>
      <c r="F256" s="1">
        <v>0</v>
      </c>
      <c r="G256" s="1">
        <v>0</v>
      </c>
      <c r="H256" s="1">
        <f>ROUND(D256*F256,)</f>
        <v>0</v>
      </c>
      <c r="I256" s="1">
        <f>ROUND(D256*G256,)</f>
        <v>0</v>
      </c>
      <c r="J256" s="1">
        <f>H256+I256</f>
        <v>0</v>
      </c>
    </row>
    <row r="257" spans="1:10" s="10" customFormat="1" x14ac:dyDescent="0.2">
      <c r="A257" s="6"/>
      <c r="B257" s="46"/>
      <c r="C257" s="12"/>
      <c r="D257" s="4"/>
      <c r="E257" s="2"/>
      <c r="F257" s="1"/>
      <c r="G257" s="52"/>
      <c r="H257" s="1"/>
      <c r="I257" s="1"/>
      <c r="J257" s="1"/>
    </row>
    <row r="258" spans="1:10" s="10" customFormat="1" ht="63.75" x14ac:dyDescent="0.2">
      <c r="A258" s="6">
        <f>MAX($A$223:A257)+1</f>
        <v>18</v>
      </c>
      <c r="B258" s="12" t="s">
        <v>119</v>
      </c>
      <c r="C258" s="12" t="s">
        <v>121</v>
      </c>
      <c r="D258" s="4">
        <v>39.14</v>
      </c>
      <c r="E258" s="2" t="s">
        <v>1</v>
      </c>
      <c r="F258" s="1">
        <v>0</v>
      </c>
      <c r="G258" s="1">
        <v>0</v>
      </c>
      <c r="H258" s="1">
        <f>ROUND(D258*F258,)</f>
        <v>0</v>
      </c>
      <c r="I258" s="1">
        <f>ROUND(D258*G258,)</f>
        <v>0</v>
      </c>
      <c r="J258" s="1">
        <f>H258+I258</f>
        <v>0</v>
      </c>
    </row>
    <row r="259" spans="1:10" s="10" customFormat="1" x14ac:dyDescent="0.2">
      <c r="A259" s="6"/>
      <c r="B259" s="46"/>
      <c r="C259" s="12"/>
      <c r="D259" s="4"/>
      <c r="E259" s="2"/>
      <c r="F259" s="1"/>
      <c r="G259" s="52"/>
      <c r="H259" s="1"/>
      <c r="I259" s="1"/>
      <c r="J259" s="1"/>
    </row>
    <row r="260" spans="1:10" s="10" customFormat="1" ht="63.75" x14ac:dyDescent="0.2">
      <c r="A260" s="6">
        <f>MAX($A$223:A259)+1</f>
        <v>19</v>
      </c>
      <c r="B260" s="12" t="s">
        <v>119</v>
      </c>
      <c r="C260" s="12" t="s">
        <v>122</v>
      </c>
      <c r="D260" s="4">
        <v>12.59</v>
      </c>
      <c r="E260" s="2" t="s">
        <v>1</v>
      </c>
      <c r="F260" s="1">
        <v>0</v>
      </c>
      <c r="G260" s="1">
        <v>0</v>
      </c>
      <c r="H260" s="1">
        <f>ROUND(D260*F260,)</f>
        <v>0</v>
      </c>
      <c r="I260" s="1">
        <f>ROUND(D260*G260,)</f>
        <v>0</v>
      </c>
      <c r="J260" s="1">
        <f>H260+I260</f>
        <v>0</v>
      </c>
    </row>
    <row r="261" spans="1:10" s="10" customFormat="1" x14ac:dyDescent="0.2">
      <c r="A261" s="6"/>
      <c r="B261" s="46"/>
      <c r="C261" s="12"/>
      <c r="D261" s="4"/>
      <c r="E261" s="2"/>
      <c r="F261" s="1"/>
      <c r="G261" s="52"/>
      <c r="H261" s="1"/>
      <c r="I261" s="1"/>
      <c r="J261" s="1"/>
    </row>
    <row r="262" spans="1:10" s="10" customFormat="1" ht="63.75" x14ac:dyDescent="0.2">
      <c r="A262" s="6">
        <f>MAX($A$223:A261)+1</f>
        <v>20</v>
      </c>
      <c r="B262" s="12" t="s">
        <v>72</v>
      </c>
      <c r="C262" s="12" t="s">
        <v>73</v>
      </c>
      <c r="D262" s="4">
        <v>25.05</v>
      </c>
      <c r="E262" s="2" t="s">
        <v>1</v>
      </c>
      <c r="F262" s="1">
        <v>0</v>
      </c>
      <c r="G262" s="1">
        <v>0</v>
      </c>
      <c r="H262" s="1">
        <f>ROUND(D262*F262,)</f>
        <v>0</v>
      </c>
      <c r="I262" s="1">
        <f>ROUND(D262*G262,)</f>
        <v>0</v>
      </c>
      <c r="J262" s="1">
        <f>H262+I262</f>
        <v>0</v>
      </c>
    </row>
    <row r="263" spans="1:10" s="10" customFormat="1" x14ac:dyDescent="0.2">
      <c r="A263" s="6"/>
      <c r="B263" s="46"/>
      <c r="C263" s="12"/>
      <c r="D263" s="4"/>
      <c r="E263" s="2"/>
      <c r="F263" s="1"/>
      <c r="G263" s="52"/>
      <c r="H263" s="1"/>
      <c r="I263" s="1"/>
      <c r="J263" s="1"/>
    </row>
    <row r="264" spans="1:10" s="10" customFormat="1" ht="63.75" x14ac:dyDescent="0.2">
      <c r="A264" s="6">
        <f>MAX($A$223:A263)+1</f>
        <v>21</v>
      </c>
      <c r="B264" s="12" t="s">
        <v>52</v>
      </c>
      <c r="C264" s="12" t="s">
        <v>54</v>
      </c>
      <c r="D264" s="4">
        <v>230.4</v>
      </c>
      <c r="E264" s="2" t="s">
        <v>1</v>
      </c>
      <c r="F264" s="1">
        <v>0</v>
      </c>
      <c r="G264" s="1">
        <v>0</v>
      </c>
      <c r="H264" s="1">
        <f>ROUND(D264*F264,)</f>
        <v>0</v>
      </c>
      <c r="I264" s="1">
        <f>ROUND(D264*G264,)</f>
        <v>0</v>
      </c>
      <c r="J264" s="1">
        <f>H264+I264</f>
        <v>0</v>
      </c>
    </row>
    <row r="265" spans="1:10" s="10" customFormat="1" x14ac:dyDescent="0.2">
      <c r="A265" s="6"/>
      <c r="B265" s="46"/>
      <c r="C265" s="12"/>
      <c r="D265" s="4"/>
      <c r="E265" s="2"/>
      <c r="F265" s="1"/>
      <c r="G265" s="52"/>
      <c r="H265" s="1"/>
      <c r="I265" s="1"/>
      <c r="J265" s="1"/>
    </row>
    <row r="266" spans="1:10" s="10" customFormat="1" ht="76.5" x14ac:dyDescent="0.2">
      <c r="A266" s="6">
        <f>MAX($A$223:A265)+1</f>
        <v>22</v>
      </c>
      <c r="B266" s="12" t="s">
        <v>53</v>
      </c>
      <c r="C266" s="12" t="s">
        <v>55</v>
      </c>
      <c r="D266" s="4">
        <v>64.97</v>
      </c>
      <c r="E266" s="2" t="s">
        <v>1</v>
      </c>
      <c r="F266" s="1">
        <v>0</v>
      </c>
      <c r="G266" s="1">
        <v>0</v>
      </c>
      <c r="H266" s="1">
        <f>ROUND(D266*F266,)</f>
        <v>0</v>
      </c>
      <c r="I266" s="1">
        <f>ROUND(D266*G266,)</f>
        <v>0</v>
      </c>
      <c r="J266" s="1">
        <f>H266+I266</f>
        <v>0</v>
      </c>
    </row>
    <row r="267" spans="1:10" s="10" customFormat="1" x14ac:dyDescent="0.2">
      <c r="A267" s="6"/>
      <c r="B267" s="46"/>
      <c r="C267" s="12"/>
      <c r="D267" s="4"/>
      <c r="E267" s="2"/>
      <c r="F267" s="1"/>
      <c r="G267" s="52"/>
      <c r="H267" s="1"/>
      <c r="I267" s="1"/>
      <c r="J267" s="1"/>
    </row>
    <row r="268" spans="1:10" s="10" customFormat="1" ht="63.75" x14ac:dyDescent="0.2">
      <c r="A268" s="6">
        <f>MAX($A$223:A267)+1</f>
        <v>23</v>
      </c>
      <c r="B268" s="12" t="s">
        <v>161</v>
      </c>
      <c r="C268" s="12" t="s">
        <v>162</v>
      </c>
      <c r="D268" s="4">
        <v>31.5</v>
      </c>
      <c r="E268" s="2" t="s">
        <v>1</v>
      </c>
      <c r="F268" s="1">
        <v>0</v>
      </c>
      <c r="G268" s="1">
        <v>0</v>
      </c>
      <c r="H268" s="1">
        <f>ROUND(D268*F268,)</f>
        <v>0</v>
      </c>
      <c r="I268" s="1">
        <f>ROUND(D268*G268,)</f>
        <v>0</v>
      </c>
      <c r="J268" s="1">
        <f>H268+I268</f>
        <v>0</v>
      </c>
    </row>
    <row r="269" spans="1:10" s="10" customFormat="1" x14ac:dyDescent="0.2">
      <c r="A269" s="6"/>
      <c r="B269" s="46"/>
      <c r="C269" s="12"/>
      <c r="D269" s="4"/>
      <c r="E269" s="2"/>
      <c r="F269" s="1"/>
      <c r="G269" s="52"/>
      <c r="H269" s="1"/>
      <c r="I269" s="1"/>
      <c r="J269" s="1"/>
    </row>
    <row r="270" spans="1:10" s="10" customFormat="1" ht="63.75" x14ac:dyDescent="0.2">
      <c r="A270" s="6">
        <f>MAX($A$223:A269)+1</f>
        <v>24</v>
      </c>
      <c r="B270" s="12" t="s">
        <v>123</v>
      </c>
      <c r="C270" s="12" t="s">
        <v>124</v>
      </c>
      <c r="D270" s="4">
        <v>51.73</v>
      </c>
      <c r="E270" s="2" t="s">
        <v>1</v>
      </c>
      <c r="F270" s="1">
        <v>0</v>
      </c>
      <c r="G270" s="1">
        <v>0</v>
      </c>
      <c r="H270" s="1">
        <f>ROUND(D270*F270,)</f>
        <v>0</v>
      </c>
      <c r="I270" s="1">
        <f>ROUND(D270*G270,)</f>
        <v>0</v>
      </c>
      <c r="J270" s="1">
        <f>H270+I270</f>
        <v>0</v>
      </c>
    </row>
    <row r="271" spans="1:10" s="10" customFormat="1" x14ac:dyDescent="0.2">
      <c r="A271" s="6"/>
      <c r="B271" s="46"/>
      <c r="C271" s="12"/>
      <c r="D271" s="4"/>
      <c r="E271" s="2"/>
      <c r="F271" s="1"/>
      <c r="G271" s="1"/>
      <c r="H271" s="1"/>
      <c r="I271" s="1"/>
      <c r="J271" s="1"/>
    </row>
    <row r="272" spans="1:10" s="10" customFormat="1" ht="114.75" x14ac:dyDescent="0.2">
      <c r="A272" s="6">
        <f>MAX($A$223:A271)+1</f>
        <v>25</v>
      </c>
      <c r="B272" s="27" t="s">
        <v>47</v>
      </c>
      <c r="C272" s="12" t="s">
        <v>111</v>
      </c>
      <c r="D272" s="4">
        <v>72.34</v>
      </c>
      <c r="E272" s="2" t="s">
        <v>1</v>
      </c>
      <c r="F272" s="1">
        <v>0</v>
      </c>
      <c r="G272" s="1">
        <v>0</v>
      </c>
      <c r="H272" s="1">
        <f t="shared" ref="H272" si="0">ROUND(D272*F272,)</f>
        <v>0</v>
      </c>
      <c r="I272" s="1">
        <f t="shared" ref="I272" si="1">ROUND(D272*G272,)</f>
        <v>0</v>
      </c>
      <c r="J272" s="1">
        <f t="shared" ref="J272" si="2">H272+I272</f>
        <v>0</v>
      </c>
    </row>
    <row r="273" spans="1:10" s="10" customFormat="1" x14ac:dyDescent="0.2">
      <c r="A273" s="6"/>
      <c r="B273" s="46"/>
      <c r="C273" s="12"/>
      <c r="D273" s="4"/>
      <c r="E273" s="2"/>
      <c r="F273" s="1"/>
      <c r="G273" s="1"/>
      <c r="H273" s="1"/>
      <c r="I273" s="1"/>
      <c r="J273" s="1"/>
    </row>
    <row r="274" spans="1:10" s="10" customFormat="1" ht="114.75" x14ac:dyDescent="0.2">
      <c r="A274" s="6">
        <f>MAX($A$223:A273)+1</f>
        <v>26</v>
      </c>
      <c r="B274" s="12" t="s">
        <v>46</v>
      </c>
      <c r="C274" s="12" t="s">
        <v>112</v>
      </c>
      <c r="D274" s="4">
        <v>397.06</v>
      </c>
      <c r="E274" s="2" t="s">
        <v>1</v>
      </c>
      <c r="F274" s="1">
        <v>0</v>
      </c>
      <c r="G274" s="1">
        <v>0</v>
      </c>
      <c r="H274" s="1">
        <f t="shared" ref="H274" si="3">ROUND(D274*F274,)</f>
        <v>0</v>
      </c>
      <c r="I274" s="1">
        <f t="shared" ref="I274" si="4">ROUND(D274*G274,)</f>
        <v>0</v>
      </c>
      <c r="J274" s="1">
        <f t="shared" ref="J274" si="5">H274+I274</f>
        <v>0</v>
      </c>
    </row>
    <row r="275" spans="1:10" s="10" customFormat="1" x14ac:dyDescent="0.2">
      <c r="A275" s="6"/>
      <c r="B275" s="46"/>
      <c r="C275" s="12"/>
      <c r="D275" s="4"/>
      <c r="E275" s="2"/>
      <c r="F275" s="1"/>
      <c r="G275" s="1"/>
      <c r="H275" s="1"/>
      <c r="I275" s="1"/>
      <c r="J275" s="1"/>
    </row>
    <row r="276" spans="1:10" s="10" customFormat="1" ht="89.25" x14ac:dyDescent="0.2">
      <c r="A276" s="6">
        <f>MAX($A$223:A275)+1</f>
        <v>27</v>
      </c>
      <c r="B276" s="12" t="s">
        <v>56</v>
      </c>
      <c r="C276" s="12" t="s">
        <v>57</v>
      </c>
      <c r="D276" s="4">
        <v>13.73</v>
      </c>
      <c r="E276" s="2" t="s">
        <v>1</v>
      </c>
      <c r="F276" s="1">
        <v>0</v>
      </c>
      <c r="G276" s="1">
        <v>0</v>
      </c>
      <c r="H276" s="1">
        <f t="shared" ref="H276" si="6">ROUND(D276*F276,)</f>
        <v>0</v>
      </c>
      <c r="I276" s="1">
        <f t="shared" ref="I276" si="7">ROUND(D276*G276,)</f>
        <v>0</v>
      </c>
      <c r="J276" s="1">
        <f t="shared" ref="J276" si="8">H276+I276</f>
        <v>0</v>
      </c>
    </row>
    <row r="277" spans="1:10" s="10" customFormat="1" x14ac:dyDescent="0.2">
      <c r="A277" s="6"/>
      <c r="B277" s="46"/>
      <c r="C277" s="12"/>
      <c r="D277" s="4"/>
      <c r="E277" s="2"/>
      <c r="F277" s="1"/>
      <c r="G277" s="1"/>
      <c r="H277" s="1"/>
      <c r="I277" s="1"/>
      <c r="J277" s="1"/>
    </row>
    <row r="278" spans="1:10" s="10" customFormat="1" ht="89.25" x14ac:dyDescent="0.2">
      <c r="A278" s="6">
        <f>MAX($A$223:A277)+1</f>
        <v>28</v>
      </c>
      <c r="B278" s="12" t="s">
        <v>58</v>
      </c>
      <c r="C278" s="12" t="s">
        <v>59</v>
      </c>
      <c r="D278" s="4">
        <v>51.73</v>
      </c>
      <c r="E278" s="2" t="s">
        <v>1</v>
      </c>
      <c r="F278" s="1">
        <v>0</v>
      </c>
      <c r="G278" s="1">
        <v>0</v>
      </c>
      <c r="H278" s="1">
        <f t="shared" ref="H278" si="9">ROUND(D278*F278,)</f>
        <v>0</v>
      </c>
      <c r="I278" s="1">
        <f t="shared" ref="I278" si="10">ROUND(D278*G278,)</f>
        <v>0</v>
      </c>
      <c r="J278" s="1">
        <f t="shared" ref="J278" si="11">H278+I278</f>
        <v>0</v>
      </c>
    </row>
    <row r="279" spans="1:10" s="10" customFormat="1" x14ac:dyDescent="0.2">
      <c r="A279" s="6"/>
      <c r="B279" s="46"/>
      <c r="C279" s="12"/>
      <c r="D279" s="4"/>
      <c r="E279" s="2"/>
      <c r="F279" s="1"/>
      <c r="G279" s="1"/>
      <c r="H279" s="1"/>
      <c r="I279" s="1"/>
      <c r="J279" s="1"/>
    </row>
    <row r="280" spans="1:10" s="10" customFormat="1" ht="76.5" x14ac:dyDescent="0.2">
      <c r="A280" s="6">
        <f>MAX($A$223:A279)+1</f>
        <v>29</v>
      </c>
      <c r="B280" s="12" t="s">
        <v>60</v>
      </c>
      <c r="C280" s="12" t="s">
        <v>61</v>
      </c>
      <c r="D280" s="4">
        <v>85.04</v>
      </c>
      <c r="E280" s="2" t="s">
        <v>62</v>
      </c>
      <c r="F280" s="1">
        <v>0</v>
      </c>
      <c r="G280" s="1">
        <v>0</v>
      </c>
      <c r="H280" s="1">
        <f t="shared" ref="H280" si="12">ROUND(D280*F280,)</f>
        <v>0</v>
      </c>
      <c r="I280" s="1">
        <f t="shared" ref="I280" si="13">ROUND(D280*G280,)</f>
        <v>0</v>
      </c>
      <c r="J280" s="1">
        <f t="shared" ref="J280" si="14">H280+I280</f>
        <v>0</v>
      </c>
    </row>
    <row r="281" spans="1:10" s="10" customFormat="1" x14ac:dyDescent="0.2">
      <c r="A281" s="6"/>
      <c r="B281" s="46"/>
      <c r="C281" s="12"/>
      <c r="D281" s="4"/>
      <c r="E281" s="2"/>
      <c r="F281" s="1"/>
      <c r="G281" s="1"/>
      <c r="H281" s="1"/>
      <c r="I281" s="1"/>
      <c r="J281" s="1"/>
    </row>
    <row r="282" spans="1:10" s="10" customFormat="1" ht="102" x14ac:dyDescent="0.2">
      <c r="A282" s="6">
        <f>MAX($A$223:A281)+1</f>
        <v>30</v>
      </c>
      <c r="B282" s="12" t="s">
        <v>195</v>
      </c>
      <c r="C282" s="12" t="s">
        <v>196</v>
      </c>
      <c r="D282" s="4">
        <v>136.41999999999999</v>
      </c>
      <c r="E282" s="2" t="s">
        <v>62</v>
      </c>
      <c r="F282" s="1">
        <v>0</v>
      </c>
      <c r="G282" s="1">
        <v>0</v>
      </c>
      <c r="H282" s="1">
        <f t="shared" ref="H282" si="15">ROUND(D282*F282,)</f>
        <v>0</v>
      </c>
      <c r="I282" s="1">
        <f t="shared" ref="I282" si="16">ROUND(D282*G282,)</f>
        <v>0</v>
      </c>
      <c r="J282" s="1">
        <f t="shared" ref="J282" si="17">H282+I282</f>
        <v>0</v>
      </c>
    </row>
    <row r="283" spans="1:10" s="39" customFormat="1" x14ac:dyDescent="0.2">
      <c r="A283" s="47"/>
      <c r="B283" s="48"/>
      <c r="C283" s="24"/>
      <c r="D283" s="68"/>
      <c r="E283" s="23"/>
      <c r="F283" s="11"/>
      <c r="G283" s="11"/>
      <c r="H283" s="11"/>
      <c r="I283" s="11"/>
      <c r="J283" s="11"/>
    </row>
    <row r="284" spans="1:10" s="39" customFormat="1" x14ac:dyDescent="0.2">
      <c r="A284" s="56"/>
      <c r="B284" s="57"/>
      <c r="C284" s="58" t="str">
        <f>CONCATENATE(Munkanem_48," összesen:")</f>
        <v>48. Szigetelés összesen:</v>
      </c>
      <c r="D284" s="18"/>
      <c r="F284" s="53"/>
      <c r="G284" s="53"/>
      <c r="H284" s="59">
        <f>SUM(H223:H283)</f>
        <v>0</v>
      </c>
      <c r="I284" s="59">
        <f>SUM(I223:I283)</f>
        <v>0</v>
      </c>
      <c r="J284" s="59">
        <f>SUM(J223:J283)</f>
        <v>0</v>
      </c>
    </row>
    <row r="285" spans="1:10" s="50" customFormat="1" x14ac:dyDescent="0.2">
      <c r="A285" s="56"/>
      <c r="B285" s="57"/>
      <c r="C285" s="58"/>
      <c r="D285" s="18"/>
      <c r="E285" s="39"/>
      <c r="F285" s="53"/>
      <c r="G285" s="53"/>
      <c r="H285" s="53"/>
      <c r="I285" s="53"/>
      <c r="J285" s="53"/>
    </row>
  </sheetData>
  <mergeCells count="10">
    <mergeCell ref="A47:J47"/>
    <mergeCell ref="A48:J48"/>
    <mergeCell ref="A50:J50"/>
    <mergeCell ref="A52:J52"/>
    <mergeCell ref="A8:J8"/>
    <mergeCell ref="A10:J10"/>
    <mergeCell ref="A11:J11"/>
    <mergeCell ref="A13:J13"/>
    <mergeCell ref="A15:J15"/>
    <mergeCell ref="A45:J45"/>
  </mergeCells>
  <hyperlinks>
    <hyperlink ref="C24" location="Munkanem_15" display="15. Zsaluzás és állványozás" xr:uid="{00000000-0004-0000-0600-000000000000}"/>
    <hyperlink ref="C25" location="Munkanem_21" display="21. Irtás, föld és sziklamunka" xr:uid="{00000000-0004-0000-0600-000001000000}"/>
    <hyperlink ref="C26" location="Munkanem_31" display="31. Helyszíni beton és vasbeton munka" xr:uid="{00000000-0004-0000-0600-000002000000}"/>
    <hyperlink ref="C34" location="Munkanem_48" display="48. Szigetelés" xr:uid="{00000000-0004-0000-0600-000003000000}"/>
    <hyperlink ref="C33" location="Munkanem_47" display="47. Felületképzés" xr:uid="{00000000-0004-0000-0600-000004000000}"/>
    <hyperlink ref="C30" location="Munkanem_39" display="39. Szárazépítés" xr:uid="{00000000-0004-0000-0600-000005000000}"/>
    <hyperlink ref="C31" location="Munkanem_42" display="42. Aljzatkészítés, hideg- és melegburkolatok készítése" xr:uid="{00000000-0004-0000-0600-000006000000}"/>
    <hyperlink ref="C32" location="Munkanem_43" display="43. Bádogozás" xr:uid="{00000000-0004-0000-0600-000007000000}"/>
    <hyperlink ref="C27" location="Munkanem_32" display="32. Előregyártott épületszerkezeti elem elhelyezése és szerelése" xr:uid="{00000000-0004-0000-0600-000008000000}"/>
    <hyperlink ref="C28" location="Munkanem_33" display="33. Falazás és egyéb kőművesmunkák" xr:uid="{00000000-0004-0000-0600-000009000000}"/>
    <hyperlink ref="C29" location="Munkanem_36" display="36. Vakolás és rabicolás" xr:uid="{00000000-0004-0000-0600-00000B000000}"/>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11" manualBreakCount="11">
    <brk id="37" max="8" man="1"/>
    <brk id="73" max="8" man="1"/>
    <brk id="79" max="8" man="1"/>
    <brk id="89" max="8" man="1"/>
    <brk id="95" max="8" man="1"/>
    <brk id="101" max="8" man="1"/>
    <brk id="115" max="8" man="1"/>
    <brk id="169" max="8" man="1"/>
    <brk id="199" max="8" man="1"/>
    <brk id="205" max="8" man="1"/>
    <brk id="221" max="8"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07"/>
  <sheetViews>
    <sheetView view="pageBreakPreview" zoomScaleNormal="85" workbookViewId="0">
      <selection activeCell="A13" sqref="A13:J13"/>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197</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7</v>
      </c>
      <c r="D24" s="13"/>
      <c r="E24" s="13"/>
      <c r="F24" s="20"/>
      <c r="G24" s="20"/>
      <c r="H24" s="20">
        <f>H66</f>
        <v>0</v>
      </c>
      <c r="I24" s="20">
        <f>I66</f>
        <v>0</v>
      </c>
      <c r="J24" s="20">
        <f>J66</f>
        <v>0</v>
      </c>
    </row>
    <row r="25" spans="1:10" s="10" customFormat="1" ht="15" customHeight="1" x14ac:dyDescent="0.2">
      <c r="A25" s="14"/>
      <c r="B25" s="14"/>
      <c r="C25" s="13" t="s">
        <v>10</v>
      </c>
      <c r="D25" s="13"/>
      <c r="E25" s="13"/>
      <c r="F25" s="20"/>
      <c r="G25" s="20"/>
      <c r="H25" s="20">
        <f>H72</f>
        <v>0</v>
      </c>
      <c r="I25" s="20">
        <f>I72</f>
        <v>0</v>
      </c>
      <c r="J25" s="20">
        <f>J72</f>
        <v>0</v>
      </c>
    </row>
    <row r="26" spans="1:10" s="10" customFormat="1" ht="15" customHeight="1" x14ac:dyDescent="0.2">
      <c r="A26" s="14"/>
      <c r="B26" s="14"/>
      <c r="C26" s="13" t="s">
        <v>37</v>
      </c>
      <c r="D26" s="13"/>
      <c r="E26" s="13"/>
      <c r="F26" s="20"/>
      <c r="G26" s="20"/>
      <c r="H26" s="20">
        <f>H80</f>
        <v>0</v>
      </c>
      <c r="I26" s="20">
        <f>I80</f>
        <v>0</v>
      </c>
      <c r="J26" s="20">
        <f>J80</f>
        <v>0</v>
      </c>
    </row>
    <row r="27" spans="1:10" s="10" customFormat="1" ht="15" customHeight="1" x14ac:dyDescent="0.2">
      <c r="A27" s="14"/>
      <c r="B27" s="14"/>
      <c r="C27" s="13" t="s">
        <v>11</v>
      </c>
      <c r="D27" s="13"/>
      <c r="E27" s="13"/>
      <c r="F27" s="20"/>
      <c r="G27" s="20"/>
      <c r="H27" s="20">
        <f>H86</f>
        <v>0</v>
      </c>
      <c r="I27" s="20">
        <f>I86</f>
        <v>0</v>
      </c>
      <c r="J27" s="20">
        <f>J86</f>
        <v>0</v>
      </c>
    </row>
    <row r="28" spans="1:10" s="10" customFormat="1" ht="15" customHeight="1" x14ac:dyDescent="0.2">
      <c r="A28" s="14"/>
      <c r="B28" s="14"/>
      <c r="C28" s="13" t="s">
        <v>38</v>
      </c>
      <c r="D28" s="13"/>
      <c r="E28" s="13"/>
      <c r="F28" s="20"/>
      <c r="G28" s="20"/>
      <c r="H28" s="20">
        <f>H94</f>
        <v>0</v>
      </c>
      <c r="I28" s="20">
        <f>I94</f>
        <v>0</v>
      </c>
      <c r="J28" s="20">
        <f>J94</f>
        <v>0</v>
      </c>
    </row>
    <row r="29" spans="1:10" s="10" customFormat="1" ht="15" customHeight="1" x14ac:dyDescent="0.2">
      <c r="A29" s="14"/>
      <c r="B29" s="14"/>
      <c r="C29" s="13" t="s">
        <v>12</v>
      </c>
      <c r="D29" s="13"/>
      <c r="E29" s="13"/>
      <c r="F29" s="20"/>
      <c r="G29" s="20"/>
      <c r="H29" s="20">
        <f>H100</f>
        <v>0</v>
      </c>
      <c r="I29" s="20">
        <f>I100</f>
        <v>0</v>
      </c>
      <c r="J29" s="20">
        <f>J100</f>
        <v>0</v>
      </c>
    </row>
    <row r="30" spans="1:10" s="10" customFormat="1" ht="15" customHeight="1" x14ac:dyDescent="0.2">
      <c r="A30" s="14"/>
      <c r="B30" s="14"/>
      <c r="C30" s="13" t="s">
        <v>14</v>
      </c>
      <c r="D30" s="13"/>
      <c r="E30" s="13"/>
      <c r="F30" s="20"/>
      <c r="G30" s="20"/>
      <c r="H30" s="20">
        <f>H114</f>
        <v>0</v>
      </c>
      <c r="I30" s="20">
        <f>I114</f>
        <v>0</v>
      </c>
      <c r="J30" s="20">
        <f>J114</f>
        <v>0</v>
      </c>
    </row>
    <row r="31" spans="1:10" s="10" customFormat="1" ht="15" customHeight="1" x14ac:dyDescent="0.2">
      <c r="A31" s="14"/>
      <c r="B31" s="14"/>
      <c r="C31" s="13" t="s">
        <v>36</v>
      </c>
      <c r="D31" s="13"/>
      <c r="E31" s="13"/>
      <c r="F31" s="20"/>
      <c r="G31" s="20"/>
      <c r="H31" s="20">
        <f>H134</f>
        <v>0</v>
      </c>
      <c r="I31" s="20">
        <f>I134</f>
        <v>0</v>
      </c>
      <c r="J31" s="20">
        <f>J134</f>
        <v>0</v>
      </c>
    </row>
    <row r="32" spans="1:10" s="10" customFormat="1" ht="15" customHeight="1" x14ac:dyDescent="0.2">
      <c r="A32" s="14"/>
      <c r="B32" s="14"/>
      <c r="C32" s="13" t="s">
        <v>15</v>
      </c>
      <c r="D32" s="13"/>
      <c r="E32" s="13"/>
      <c r="F32" s="20"/>
      <c r="G32" s="20"/>
      <c r="H32" s="20">
        <f>H150</f>
        <v>0</v>
      </c>
      <c r="I32" s="20">
        <f>I150</f>
        <v>0</v>
      </c>
      <c r="J32" s="20">
        <f>J150</f>
        <v>0</v>
      </c>
    </row>
    <row r="33" spans="1:10" s="10" customFormat="1" ht="15" customHeight="1" x14ac:dyDescent="0.2">
      <c r="A33" s="14"/>
      <c r="B33" s="14"/>
      <c r="C33" s="13" t="s">
        <v>16</v>
      </c>
      <c r="D33" s="13"/>
      <c r="E33" s="13"/>
      <c r="F33" s="20"/>
      <c r="G33" s="20"/>
      <c r="H33" s="20">
        <f>H168</f>
        <v>0</v>
      </c>
      <c r="I33" s="20">
        <f>I168</f>
        <v>0</v>
      </c>
      <c r="J33" s="20">
        <f>J168</f>
        <v>0</v>
      </c>
    </row>
    <row r="34" spans="1:10" s="10" customFormat="1" ht="15" customHeight="1" x14ac:dyDescent="0.2">
      <c r="A34" s="14"/>
      <c r="B34" s="14"/>
      <c r="C34" s="13" t="s">
        <v>17</v>
      </c>
      <c r="D34" s="13"/>
      <c r="E34" s="13"/>
      <c r="F34" s="20"/>
      <c r="G34" s="20"/>
      <c r="H34" s="20">
        <f>H206</f>
        <v>0</v>
      </c>
      <c r="I34" s="20">
        <f>I206</f>
        <v>0</v>
      </c>
      <c r="J34" s="20">
        <f>J206</f>
        <v>0</v>
      </c>
    </row>
    <row r="35" spans="1:10" s="10" customFormat="1" ht="2.4500000000000002" customHeight="1" x14ac:dyDescent="0.2">
      <c r="A35" s="14"/>
      <c r="B35" s="14"/>
      <c r="C35" s="15"/>
      <c r="D35" s="15"/>
      <c r="E35" s="15"/>
      <c r="F35" s="21"/>
      <c r="G35" s="21"/>
      <c r="H35" s="21"/>
      <c r="I35" s="21"/>
      <c r="J35" s="21"/>
    </row>
    <row r="36" spans="1:10" s="10" customFormat="1" x14ac:dyDescent="0.2">
      <c r="A36" s="14"/>
      <c r="B36" s="14"/>
      <c r="C36" s="17" t="s">
        <v>6</v>
      </c>
      <c r="D36" s="13"/>
      <c r="E36" s="13"/>
      <c r="F36" s="20"/>
      <c r="G36" s="20"/>
      <c r="H36" s="22">
        <f>SUM(H23:H35)</f>
        <v>0</v>
      </c>
      <c r="I36" s="22">
        <f>SUM(I23:I35)</f>
        <v>0</v>
      </c>
      <c r="J36" s="22">
        <f>SUM(J23:J35)</f>
        <v>0</v>
      </c>
    </row>
    <row r="37" spans="1:10" s="10" customFormat="1" x14ac:dyDescent="0.2">
      <c r="A37" s="14"/>
      <c r="B37" s="14"/>
      <c r="C37" s="13"/>
      <c r="D37" s="13"/>
      <c r="E37" s="13"/>
      <c r="F37" s="20"/>
      <c r="G37" s="20"/>
      <c r="H37" s="20"/>
      <c r="I37" s="20"/>
      <c r="J37" s="20"/>
    </row>
    <row r="38" spans="1:10" s="10" customFormat="1" x14ac:dyDescent="0.2">
      <c r="A38" s="31">
        <f>A1</f>
        <v>0</v>
      </c>
      <c r="B38" s="31"/>
      <c r="C38" s="13"/>
      <c r="D38" s="13"/>
      <c r="E38" s="13"/>
      <c r="F38" s="20"/>
      <c r="G38" s="20"/>
      <c r="H38" s="20"/>
      <c r="I38" s="20"/>
      <c r="J38" s="32">
        <f>J1</f>
        <v>0</v>
      </c>
    </row>
    <row r="39" spans="1:10" s="10" customFormat="1" x14ac:dyDescent="0.2">
      <c r="A39" s="31">
        <f>A2</f>
        <v>0</v>
      </c>
      <c r="B39" s="31"/>
      <c r="C39" s="13"/>
      <c r="D39" s="13"/>
      <c r="E39" s="13"/>
      <c r="F39" s="20"/>
      <c r="G39" s="20"/>
      <c r="H39" s="20"/>
      <c r="I39" s="20"/>
      <c r="J39" s="29"/>
    </row>
    <row r="40" spans="1:10" s="10" customFormat="1" x14ac:dyDescent="0.2">
      <c r="A40" s="31"/>
      <c r="B40" s="31"/>
      <c r="C40" s="13"/>
      <c r="D40" s="13"/>
      <c r="E40" s="13"/>
      <c r="F40" s="20"/>
      <c r="G40" s="20"/>
      <c r="H40" s="20"/>
      <c r="I40" s="20"/>
      <c r="J40" s="29"/>
    </row>
    <row r="41" spans="1:10" s="10" customFormat="1" x14ac:dyDescent="0.2">
      <c r="A41" s="31"/>
      <c r="B41" s="31"/>
      <c r="C41" s="13"/>
      <c r="D41" s="13"/>
      <c r="E41" s="13"/>
      <c r="F41" s="20"/>
      <c r="G41" s="20"/>
      <c r="H41" s="20"/>
      <c r="I41" s="20"/>
      <c r="J41" s="20"/>
    </row>
    <row r="42" spans="1:10" s="10" customFormat="1" x14ac:dyDescent="0.2">
      <c r="A42" s="31"/>
      <c r="B42" s="31"/>
      <c r="C42" s="13"/>
      <c r="D42" s="13"/>
      <c r="E42" s="13"/>
      <c r="F42" s="20"/>
      <c r="G42" s="20"/>
      <c r="H42" s="20"/>
      <c r="I42" s="20"/>
      <c r="J42" s="20"/>
    </row>
    <row r="43" spans="1:10" s="10" customFormat="1" x14ac:dyDescent="0.2">
      <c r="A43" s="14"/>
      <c r="B43" s="14"/>
      <c r="C43" s="13"/>
      <c r="D43" s="13"/>
      <c r="E43" s="13"/>
      <c r="F43" s="20"/>
      <c r="G43" s="20"/>
      <c r="H43" s="20"/>
      <c r="I43" s="20"/>
      <c r="J43" s="20"/>
    </row>
    <row r="44" spans="1:10" s="10" customFormat="1" x14ac:dyDescent="0.2">
      <c r="A44" s="14"/>
      <c r="B44" s="14"/>
      <c r="C44" s="13"/>
      <c r="D44" s="13"/>
      <c r="E44" s="13"/>
      <c r="F44" s="20"/>
      <c r="G44" s="20"/>
      <c r="H44" s="20"/>
      <c r="I44" s="20"/>
      <c r="J44" s="20"/>
    </row>
    <row r="45" spans="1:10" s="10" customFormat="1" ht="20.25" x14ac:dyDescent="0.3">
      <c r="A45" s="533" t="s">
        <v>3</v>
      </c>
      <c r="B45" s="533"/>
      <c r="C45" s="533"/>
      <c r="D45" s="533"/>
      <c r="E45" s="533"/>
      <c r="F45" s="533"/>
      <c r="G45" s="533"/>
      <c r="H45" s="533"/>
      <c r="I45" s="533"/>
      <c r="J45" s="533"/>
    </row>
    <row r="46" spans="1:10" s="10" customFormat="1" x14ac:dyDescent="0.2">
      <c r="A46" s="13"/>
      <c r="B46" s="13"/>
      <c r="C46" s="13"/>
      <c r="D46" s="13"/>
      <c r="E46" s="13"/>
    </row>
    <row r="47" spans="1:10" s="10" customFormat="1" ht="18" x14ac:dyDescent="0.25">
      <c r="A47" s="530">
        <f>A10</f>
        <v>0</v>
      </c>
      <c r="B47" s="530"/>
      <c r="C47" s="530"/>
      <c r="D47" s="530"/>
      <c r="E47" s="530"/>
      <c r="F47" s="530"/>
      <c r="G47" s="530"/>
      <c r="H47" s="530"/>
      <c r="I47" s="530"/>
      <c r="J47" s="530"/>
    </row>
    <row r="48" spans="1:10" s="10" customFormat="1" ht="18" x14ac:dyDescent="0.25">
      <c r="A48" s="530">
        <f>A11</f>
        <v>0</v>
      </c>
      <c r="B48" s="530"/>
      <c r="C48" s="530"/>
      <c r="D48" s="530"/>
      <c r="E48" s="530"/>
      <c r="F48" s="530"/>
      <c r="G48" s="530"/>
      <c r="H48" s="530"/>
      <c r="I48" s="530"/>
      <c r="J48" s="530"/>
    </row>
    <row r="49" spans="1:10" s="10" customFormat="1" x14ac:dyDescent="0.2">
      <c r="A49" s="14"/>
      <c r="B49" s="14"/>
      <c r="C49" s="13"/>
      <c r="D49" s="13"/>
      <c r="E49" s="13"/>
      <c r="F49" s="20"/>
      <c r="G49" s="20"/>
      <c r="H49" s="20"/>
      <c r="I49" s="20"/>
      <c r="J49" s="20"/>
    </row>
    <row r="50" spans="1:10" s="10" customFormat="1" ht="15.75" x14ac:dyDescent="0.25">
      <c r="A50" s="531">
        <f>A13</f>
        <v>0</v>
      </c>
      <c r="B50" s="531"/>
      <c r="C50" s="531"/>
      <c r="D50" s="531"/>
      <c r="E50" s="531"/>
      <c r="F50" s="531"/>
      <c r="G50" s="531"/>
      <c r="H50" s="531"/>
      <c r="I50" s="531"/>
      <c r="J50" s="531"/>
    </row>
    <row r="51" spans="1:10" s="10" customFormat="1" x14ac:dyDescent="0.2">
      <c r="A51" s="14"/>
      <c r="B51" s="14"/>
      <c r="C51" s="13"/>
      <c r="D51" s="13"/>
      <c r="E51" s="13"/>
      <c r="F51" s="20"/>
      <c r="G51" s="20"/>
      <c r="H51" s="20"/>
      <c r="I51" s="20"/>
      <c r="J51" s="20"/>
    </row>
    <row r="52" spans="1:10" s="10" customFormat="1" ht="15.75" x14ac:dyDescent="0.25">
      <c r="A52" s="532" t="str">
        <f>A15</f>
        <v>PORTAÉPÜLET - ÉPÍTÉSZETI MUNKÁK</v>
      </c>
      <c r="B52" s="532"/>
      <c r="C52" s="532"/>
      <c r="D52" s="532"/>
      <c r="E52" s="532"/>
      <c r="F52" s="532"/>
      <c r="G52" s="532"/>
      <c r="H52" s="532"/>
      <c r="I52" s="532"/>
      <c r="J52" s="532"/>
    </row>
    <row r="53" spans="1:10" s="10" customFormat="1" x14ac:dyDescent="0.2">
      <c r="A53" s="14"/>
      <c r="B53" s="14"/>
      <c r="C53" s="13"/>
      <c r="D53" s="13"/>
      <c r="E53" s="13"/>
      <c r="F53" s="20"/>
      <c r="G53" s="20"/>
      <c r="H53" s="20"/>
      <c r="I53" s="20"/>
      <c r="J53" s="20"/>
    </row>
    <row r="54" spans="1:10" s="10" customFormat="1" x14ac:dyDescent="0.2">
      <c r="A54" s="14"/>
      <c r="B54" s="14"/>
      <c r="C54" s="13"/>
      <c r="D54" s="13"/>
      <c r="E54" s="13"/>
      <c r="F54" s="20"/>
      <c r="G54" s="20"/>
      <c r="H54" s="20"/>
      <c r="I54" s="20"/>
      <c r="J54" s="20"/>
    </row>
    <row r="55" spans="1:10" s="10" customFormat="1" x14ac:dyDescent="0.2">
      <c r="A55" s="14"/>
      <c r="B55" s="14"/>
      <c r="C55" s="13"/>
      <c r="D55" s="13"/>
      <c r="E55" s="13"/>
      <c r="F55" s="20"/>
      <c r="G55" s="20"/>
      <c r="H55" s="20"/>
      <c r="I55" s="20"/>
      <c r="J55" s="20"/>
    </row>
    <row r="56" spans="1:10" s="10" customFormat="1" x14ac:dyDescent="0.2">
      <c r="A56" s="14"/>
      <c r="B56" s="14"/>
      <c r="C56" s="13"/>
      <c r="D56" s="13"/>
      <c r="E56" s="13"/>
      <c r="F56" s="20"/>
      <c r="G56" s="20"/>
      <c r="H56" s="20"/>
      <c r="I56" s="20"/>
      <c r="J56" s="20"/>
    </row>
    <row r="57" spans="1:10" s="10" customFormat="1" x14ac:dyDescent="0.2">
      <c r="A57" s="14"/>
      <c r="B57" s="14"/>
      <c r="C57" s="13"/>
      <c r="D57" s="13"/>
      <c r="E57" s="13"/>
      <c r="F57" s="20"/>
      <c r="G57" s="20"/>
      <c r="H57" s="20"/>
      <c r="I57" s="20"/>
      <c r="J57" s="20"/>
    </row>
    <row r="58" spans="1:10" s="10" customFormat="1" x14ac:dyDescent="0.2">
      <c r="A58" s="14"/>
      <c r="B58" s="14"/>
      <c r="C58" s="13"/>
      <c r="D58" s="13"/>
      <c r="E58" s="13"/>
      <c r="F58" s="20"/>
      <c r="G58" s="20"/>
      <c r="H58" s="20"/>
      <c r="I58" s="20"/>
      <c r="J58" s="20"/>
    </row>
    <row r="59" spans="1:10" s="10" customFormat="1" x14ac:dyDescent="0.2">
      <c r="A59" s="14"/>
      <c r="B59" s="14"/>
      <c r="C59" s="13"/>
      <c r="D59" s="13"/>
      <c r="E59" s="13"/>
      <c r="F59" s="20"/>
      <c r="G59" s="20"/>
      <c r="H59" s="20"/>
      <c r="I59" s="20"/>
      <c r="J59" s="20"/>
    </row>
    <row r="60" spans="1:10" s="19" customFormat="1" ht="25.5" x14ac:dyDescent="0.2">
      <c r="A60" s="7" t="s">
        <v>25</v>
      </c>
      <c r="B60" s="69" t="s">
        <v>20</v>
      </c>
      <c r="C60" s="45" t="s">
        <v>21</v>
      </c>
      <c r="D60" s="8" t="s">
        <v>24</v>
      </c>
      <c r="E60" s="8" t="s">
        <v>30</v>
      </c>
      <c r="F60" s="9" t="s">
        <v>29</v>
      </c>
      <c r="G60" s="9" t="s">
        <v>27</v>
      </c>
      <c r="H60" s="9" t="s">
        <v>23</v>
      </c>
      <c r="I60" s="9" t="s">
        <v>26</v>
      </c>
      <c r="J60" s="9" t="s">
        <v>33</v>
      </c>
    </row>
    <row r="62" spans="1:10" x14ac:dyDescent="0.2">
      <c r="C62" s="25" t="str">
        <f>$C$24</f>
        <v>15. Zsaluzás és állványozás</v>
      </c>
    </row>
    <row r="63" spans="1:10" x14ac:dyDescent="0.2">
      <c r="C63" s="51"/>
    </row>
    <row r="64" spans="1:10" ht="51" x14ac:dyDescent="0.2">
      <c r="A64" s="6">
        <v>1</v>
      </c>
      <c r="B64" s="12" t="s">
        <v>204</v>
      </c>
      <c r="C64" s="12" t="s">
        <v>206</v>
      </c>
      <c r="D64" s="2">
        <v>1</v>
      </c>
      <c r="E64" s="2" t="s">
        <v>205</v>
      </c>
      <c r="F64" s="1">
        <v>0</v>
      </c>
      <c r="G64" s="1">
        <v>0</v>
      </c>
      <c r="H64" s="1">
        <f>ROUND(D64*F64,)</f>
        <v>0</v>
      </c>
      <c r="I64" s="1">
        <f>ROUND(D64*G64,)</f>
        <v>0</v>
      </c>
      <c r="J64" s="1">
        <f>H64+I64</f>
        <v>0</v>
      </c>
    </row>
    <row r="65" spans="1:10" x14ac:dyDescent="0.2">
      <c r="A65" s="47"/>
      <c r="B65" s="48"/>
      <c r="C65" s="24"/>
      <c r="D65" s="23"/>
      <c r="E65" s="23"/>
      <c r="F65" s="11"/>
      <c r="G65" s="11"/>
      <c r="H65" s="11"/>
      <c r="I65" s="11"/>
      <c r="J65" s="11"/>
    </row>
    <row r="66" spans="1:10" x14ac:dyDescent="0.2">
      <c r="C66" s="12" t="str">
        <f>CONCATENATE(Munkanem_15," összesen:")</f>
        <v>15. Zsaluzás és állványozás összesen:</v>
      </c>
      <c r="H66" s="5">
        <f>SUM(H63:H65)</f>
        <v>0</v>
      </c>
      <c r="I66" s="5">
        <f>SUM(I63:I65)</f>
        <v>0</v>
      </c>
      <c r="J66" s="5">
        <f>SUM(J63:J65)</f>
        <v>0</v>
      </c>
    </row>
    <row r="68" spans="1:10" x14ac:dyDescent="0.2">
      <c r="C68" s="25" t="str">
        <f>$C$25</f>
        <v>31. Helyszíni beton és vasbeton munka</v>
      </c>
    </row>
    <row r="70" spans="1:10" ht="63.75" x14ac:dyDescent="0.2">
      <c r="A70" s="6">
        <v>1</v>
      </c>
      <c r="B70" s="12" t="s">
        <v>74</v>
      </c>
      <c r="C70" s="27" t="s">
        <v>118</v>
      </c>
      <c r="D70" s="2">
        <v>43.73</v>
      </c>
      <c r="E70" s="4" t="s">
        <v>1</v>
      </c>
      <c r="F70" s="1">
        <v>0</v>
      </c>
      <c r="G70" s="1">
        <v>0</v>
      </c>
      <c r="H70" s="1">
        <f>ROUND(D70*F70,)</f>
        <v>0</v>
      </c>
      <c r="I70" s="1">
        <f>ROUND(D70*G70,)</f>
        <v>0</v>
      </c>
      <c r="J70" s="1">
        <f>H70+I70</f>
        <v>0</v>
      </c>
    </row>
    <row r="71" spans="1:10" x14ac:dyDescent="0.2">
      <c r="A71" s="47"/>
      <c r="B71" s="48"/>
      <c r="C71" s="24"/>
      <c r="D71" s="23"/>
      <c r="E71" s="23"/>
      <c r="F71" s="11"/>
      <c r="G71" s="11"/>
      <c r="H71" s="11"/>
      <c r="I71" s="11"/>
      <c r="J71" s="11"/>
    </row>
    <row r="72" spans="1:10" x14ac:dyDescent="0.2">
      <c r="C72" s="12" t="str">
        <f>CONCATENATE(Munkanem_31," összesen:")</f>
        <v>31. Helyszíni beton és vasbeton munka összesen:</v>
      </c>
      <c r="H72" s="5">
        <f>SUM(H69:H71)</f>
        <v>0</v>
      </c>
      <c r="I72" s="5">
        <f>SUM(I69:I71)</f>
        <v>0</v>
      </c>
      <c r="J72" s="5">
        <f>SUM(J69:J71)</f>
        <v>0</v>
      </c>
    </row>
    <row r="74" spans="1:10" x14ac:dyDescent="0.2">
      <c r="C74" s="25" t="str">
        <f>$C$26</f>
        <v>32. Előregyártott épületszerkezeti elemek</v>
      </c>
    </row>
    <row r="75" spans="1:10" x14ac:dyDescent="0.2">
      <c r="C75" s="51"/>
    </row>
    <row r="76" spans="1:10" ht="102" x14ac:dyDescent="0.2">
      <c r="A76" s="6">
        <v>1</v>
      </c>
      <c r="B76" s="12" t="s">
        <v>210</v>
      </c>
      <c r="C76" s="12" t="s">
        <v>211</v>
      </c>
      <c r="D76" s="2">
        <v>6</v>
      </c>
      <c r="E76" s="2" t="s">
        <v>4</v>
      </c>
      <c r="F76" s="1">
        <v>0</v>
      </c>
      <c r="G76" s="1">
        <v>0</v>
      </c>
      <c r="H76" s="1">
        <f>ROUND(D76*F76,)</f>
        <v>0</v>
      </c>
      <c r="I76" s="1">
        <f>ROUND(D76*G76,)</f>
        <v>0</v>
      </c>
      <c r="J76" s="1">
        <f>H76+I76</f>
        <v>0</v>
      </c>
    </row>
    <row r="77" spans="1:10" x14ac:dyDescent="0.2">
      <c r="C77" s="51"/>
    </row>
    <row r="78" spans="1:10" ht="102" x14ac:dyDescent="0.2">
      <c r="A78" s="6">
        <f>MAX($A$75:A77)+1</f>
        <v>2</v>
      </c>
      <c r="B78" s="12" t="s">
        <v>210</v>
      </c>
      <c r="C78" s="12" t="s">
        <v>212</v>
      </c>
      <c r="D78" s="2">
        <v>1</v>
      </c>
      <c r="E78" s="2" t="s">
        <v>4</v>
      </c>
      <c r="F78" s="1">
        <v>0</v>
      </c>
      <c r="G78" s="1">
        <v>0</v>
      </c>
      <c r="H78" s="1">
        <f>ROUND(D78*F78,)</f>
        <v>0</v>
      </c>
      <c r="I78" s="1">
        <f>ROUND(D78*G78,)</f>
        <v>0</v>
      </c>
      <c r="J78" s="1">
        <f>H78+I78</f>
        <v>0</v>
      </c>
    </row>
    <row r="79" spans="1:10" x14ac:dyDescent="0.2">
      <c r="A79" s="47"/>
      <c r="B79" s="48"/>
      <c r="C79" s="24"/>
      <c r="D79" s="23"/>
      <c r="E79" s="23"/>
      <c r="F79" s="11"/>
      <c r="G79" s="11"/>
      <c r="H79" s="11"/>
      <c r="I79" s="11"/>
      <c r="J79" s="11"/>
    </row>
    <row r="80" spans="1:10" x14ac:dyDescent="0.2">
      <c r="C80" s="12" t="str">
        <f>CONCATENATE(Munkanem_32," összesen:")</f>
        <v>32. Előregyártott épületszerkezeti elemek összesen:</v>
      </c>
      <c r="H80" s="5">
        <f>SUM(H75:H79)</f>
        <v>0</v>
      </c>
      <c r="I80" s="5">
        <f>SUM(I75:I79)</f>
        <v>0</v>
      </c>
      <c r="J80" s="5">
        <f>SUM(J75:J79)</f>
        <v>0</v>
      </c>
    </row>
    <row r="82" spans="1:10" x14ac:dyDescent="0.2">
      <c r="C82" s="25" t="str">
        <f>$C$27</f>
        <v>33. Falazás és egyéb kőművesmunkák</v>
      </c>
    </row>
    <row r="84" spans="1:10" ht="76.5" x14ac:dyDescent="0.2">
      <c r="A84" s="6">
        <v>1</v>
      </c>
      <c r="B84" s="12" t="s">
        <v>208</v>
      </c>
      <c r="C84" s="12" t="s">
        <v>209</v>
      </c>
      <c r="D84" s="2">
        <v>83.76</v>
      </c>
      <c r="E84" s="2" t="s">
        <v>1</v>
      </c>
      <c r="F84" s="1">
        <v>0</v>
      </c>
      <c r="G84" s="1">
        <v>0</v>
      </c>
      <c r="H84" s="1">
        <f>ROUND(D84*F84,)</f>
        <v>0</v>
      </c>
      <c r="I84" s="1">
        <f>ROUND(D84*G84,)</f>
        <v>0</v>
      </c>
      <c r="J84" s="1">
        <f>H84+I84</f>
        <v>0</v>
      </c>
    </row>
    <row r="85" spans="1:10" x14ac:dyDescent="0.2">
      <c r="A85" s="47"/>
      <c r="B85" s="48"/>
      <c r="C85" s="24"/>
      <c r="D85" s="23"/>
      <c r="E85" s="23"/>
      <c r="F85" s="11"/>
      <c r="G85" s="11"/>
      <c r="H85" s="11"/>
      <c r="I85" s="11"/>
      <c r="J85" s="11"/>
    </row>
    <row r="86" spans="1:10" x14ac:dyDescent="0.2">
      <c r="C86" s="12" t="str">
        <f>CONCATENATE(Munkanem_33," összesen:")</f>
        <v>33. Falazás és egyéb kőművesmunkák összesen:</v>
      </c>
      <c r="H86" s="5">
        <f>SUM(H83:H85)</f>
        <v>0</v>
      </c>
      <c r="I86" s="5">
        <f>SUM(I83:I85)</f>
        <v>0</v>
      </c>
      <c r="J86" s="5">
        <f>SUM(J83:J85)</f>
        <v>0</v>
      </c>
    </row>
    <row r="88" spans="1:10" x14ac:dyDescent="0.2">
      <c r="C88" s="25" t="str">
        <f>$C$28</f>
        <v>34. Fém és könnyű épületszerkezetek</v>
      </c>
    </row>
    <row r="90" spans="1:10" ht="63.75" x14ac:dyDescent="0.2">
      <c r="A90" s="6">
        <v>1</v>
      </c>
      <c r="B90" s="27" t="s">
        <v>207</v>
      </c>
      <c r="C90" s="12" t="s">
        <v>218</v>
      </c>
      <c r="D90" s="2">
        <v>128.5</v>
      </c>
      <c r="E90" s="2" t="s">
        <v>1</v>
      </c>
      <c r="F90" s="1">
        <v>0</v>
      </c>
      <c r="G90" s="1">
        <v>0</v>
      </c>
      <c r="H90" s="1">
        <f>ROUND(D90*F90,)</f>
        <v>0</v>
      </c>
      <c r="I90" s="1">
        <f>ROUND(D90*G90,)</f>
        <v>0</v>
      </c>
      <c r="J90" s="1">
        <f>H90+I90</f>
        <v>0</v>
      </c>
    </row>
    <row r="91" spans="1:10" s="10" customFormat="1" x14ac:dyDescent="0.2">
      <c r="A91" s="6"/>
      <c r="B91" s="46"/>
      <c r="C91" s="51"/>
      <c r="D91" s="2"/>
      <c r="E91" s="2"/>
      <c r="F91" s="1"/>
      <c r="G91" s="1"/>
      <c r="H91" s="1"/>
      <c r="I91" s="1"/>
      <c r="J91" s="1"/>
    </row>
    <row r="92" spans="1:10" s="10" customFormat="1" ht="63.75" x14ac:dyDescent="0.2">
      <c r="A92" s="6">
        <f>MAX($A$89:A91)+1</f>
        <v>2</v>
      </c>
      <c r="B92" s="27" t="s">
        <v>213</v>
      </c>
      <c r="C92" s="27" t="s">
        <v>214</v>
      </c>
      <c r="D92" s="2">
        <v>46.05</v>
      </c>
      <c r="E92" s="2" t="s">
        <v>1</v>
      </c>
      <c r="F92" s="1">
        <v>0</v>
      </c>
      <c r="G92" s="1">
        <v>0</v>
      </c>
      <c r="H92" s="1">
        <f>ROUND(D92*F92,)</f>
        <v>0</v>
      </c>
      <c r="I92" s="1">
        <f>ROUND(D92*G92,)</f>
        <v>0</v>
      </c>
      <c r="J92" s="1">
        <f>H92+I92</f>
        <v>0</v>
      </c>
    </row>
    <row r="93" spans="1:10" x14ac:dyDescent="0.2">
      <c r="A93" s="47"/>
      <c r="B93" s="48"/>
      <c r="C93" s="24"/>
      <c r="D93" s="23"/>
      <c r="E93" s="23"/>
      <c r="F93" s="11"/>
      <c r="G93" s="11"/>
      <c r="H93" s="11"/>
      <c r="I93" s="11"/>
      <c r="J93" s="11"/>
    </row>
    <row r="94" spans="1:10" x14ac:dyDescent="0.2">
      <c r="C94" s="12" t="str">
        <f>CONCATENATE(Munkanem_34," összesen:")</f>
        <v>34. Fém és könnyű épületszerkezetek összesen:</v>
      </c>
      <c r="H94" s="5">
        <f>SUM(H89:H93)</f>
        <v>0</v>
      </c>
      <c r="I94" s="5">
        <f>SUM(I89:I93)</f>
        <v>0</v>
      </c>
      <c r="J94" s="5">
        <f>SUM(J89:J93)</f>
        <v>0</v>
      </c>
    </row>
    <row r="96" spans="1:10" x14ac:dyDescent="0.2">
      <c r="C96" s="25" t="str">
        <f>$C$29</f>
        <v>36. Vakolás és rabicolás</v>
      </c>
    </row>
    <row r="98" spans="1:10" ht="102" x14ac:dyDescent="0.2">
      <c r="A98" s="6">
        <v>1</v>
      </c>
      <c r="B98" s="12" t="s">
        <v>108</v>
      </c>
      <c r="C98" s="12" t="s">
        <v>109</v>
      </c>
      <c r="D98" s="2">
        <v>153.63999999999999</v>
      </c>
      <c r="E98" s="2" t="s">
        <v>1</v>
      </c>
      <c r="F98" s="1">
        <v>0</v>
      </c>
      <c r="G98" s="1">
        <v>0</v>
      </c>
      <c r="H98" s="1">
        <f>ROUND(D98*F98,)</f>
        <v>0</v>
      </c>
      <c r="I98" s="1">
        <f>ROUND(D98*G98,)</f>
        <v>0</v>
      </c>
      <c r="J98" s="1">
        <f>H98+I98</f>
        <v>0</v>
      </c>
    </row>
    <row r="99" spans="1:10" x14ac:dyDescent="0.2">
      <c r="A99" s="47"/>
      <c r="B99" s="48"/>
      <c r="C99" s="24"/>
      <c r="D99" s="23"/>
      <c r="E99" s="23"/>
      <c r="F99" s="11"/>
      <c r="G99" s="11"/>
      <c r="H99" s="11"/>
      <c r="I99" s="11"/>
      <c r="J99" s="11"/>
    </row>
    <row r="100" spans="1:10" x14ac:dyDescent="0.2">
      <c r="C100" s="12" t="str">
        <f>CONCATENATE(Munkanem_36," összesen:")</f>
        <v>36. Vakolás és rabicolás összesen:</v>
      </c>
      <c r="H100" s="5">
        <f>SUM(H97:H99)</f>
        <v>0</v>
      </c>
      <c r="I100" s="5">
        <f>SUM(I97:I99)</f>
        <v>0</v>
      </c>
      <c r="J100" s="5">
        <f>SUM(J97:J99)</f>
        <v>0</v>
      </c>
    </row>
    <row r="102" spans="1:10" x14ac:dyDescent="0.2">
      <c r="C102" s="25" t="str">
        <f>$C$30</f>
        <v>39. Szárazépítés</v>
      </c>
    </row>
    <row r="103" spans="1:10" x14ac:dyDescent="0.2">
      <c r="C103" s="25"/>
    </row>
    <row r="104" spans="1:10" ht="63.75" x14ac:dyDescent="0.2">
      <c r="A104" s="6">
        <v>1</v>
      </c>
      <c r="B104" s="27" t="s">
        <v>150</v>
      </c>
      <c r="C104" s="27" t="s">
        <v>151</v>
      </c>
      <c r="D104" s="2">
        <v>8.9600000000000009</v>
      </c>
      <c r="E104" s="2" t="s">
        <v>1</v>
      </c>
      <c r="F104" s="1">
        <v>0</v>
      </c>
      <c r="G104" s="1">
        <v>0</v>
      </c>
      <c r="H104" s="1">
        <f>ROUND(D104*F104,)</f>
        <v>0</v>
      </c>
      <c r="I104" s="1">
        <f>ROUND(D104*G104,)</f>
        <v>0</v>
      </c>
      <c r="J104" s="1">
        <f>H104+I104</f>
        <v>0</v>
      </c>
    </row>
    <row r="105" spans="1:10" s="10" customFormat="1" x14ac:dyDescent="0.2">
      <c r="A105" s="6"/>
      <c r="B105" s="46"/>
      <c r="C105" s="51"/>
      <c r="D105" s="2"/>
      <c r="E105" s="2"/>
      <c r="F105" s="1"/>
      <c r="G105" s="1"/>
      <c r="H105" s="1"/>
      <c r="I105" s="1"/>
      <c r="J105" s="1"/>
    </row>
    <row r="106" spans="1:10" s="10" customFormat="1" ht="51" x14ac:dyDescent="0.2">
      <c r="A106" s="6">
        <v>2</v>
      </c>
      <c r="B106" s="12" t="s">
        <v>136</v>
      </c>
      <c r="C106" s="27" t="s">
        <v>139</v>
      </c>
      <c r="D106" s="2">
        <v>3</v>
      </c>
      <c r="E106" s="4" t="s">
        <v>138</v>
      </c>
      <c r="F106" s="1">
        <v>0</v>
      </c>
      <c r="G106" s="1">
        <v>0</v>
      </c>
      <c r="H106" s="1">
        <f>ROUND(D106*F106,)</f>
        <v>0</v>
      </c>
      <c r="I106" s="1">
        <f>ROUND(D106*G106,)</f>
        <v>0</v>
      </c>
      <c r="J106" s="1">
        <f>H106+I106</f>
        <v>0</v>
      </c>
    </row>
    <row r="107" spans="1:10" s="10" customFormat="1" x14ac:dyDescent="0.2">
      <c r="A107" s="6"/>
      <c r="B107" s="46"/>
      <c r="C107" s="51"/>
      <c r="D107" s="2"/>
      <c r="E107" s="2"/>
      <c r="F107" s="1"/>
      <c r="G107" s="1"/>
      <c r="H107" s="1"/>
      <c r="I107" s="1"/>
      <c r="J107" s="1"/>
    </row>
    <row r="108" spans="1:10" s="10" customFormat="1" ht="51" x14ac:dyDescent="0.2">
      <c r="A108" s="6">
        <f>MAX($A$105:A107)+1</f>
        <v>3</v>
      </c>
      <c r="B108" s="12" t="s">
        <v>125</v>
      </c>
      <c r="C108" s="27" t="s">
        <v>376</v>
      </c>
      <c r="D108" s="2">
        <v>22.07</v>
      </c>
      <c r="E108" s="2" t="s">
        <v>1</v>
      </c>
      <c r="F108" s="1">
        <v>0</v>
      </c>
      <c r="G108" s="1">
        <v>0</v>
      </c>
      <c r="H108" s="1">
        <f>ROUND(D108*F108,)</f>
        <v>0</v>
      </c>
      <c r="I108" s="1">
        <f>ROUND(D108*G108,)</f>
        <v>0</v>
      </c>
      <c r="J108" s="1">
        <f>H108+I108</f>
        <v>0</v>
      </c>
    </row>
    <row r="109" spans="1:10" s="10" customFormat="1" x14ac:dyDescent="0.2">
      <c r="A109" s="6"/>
      <c r="B109" s="46"/>
      <c r="C109" s="64"/>
      <c r="D109" s="2"/>
      <c r="E109" s="2"/>
      <c r="F109" s="1"/>
      <c r="G109" s="1"/>
      <c r="H109" s="1"/>
      <c r="I109" s="1"/>
      <c r="J109" s="1"/>
    </row>
    <row r="110" spans="1:10" s="10" customFormat="1" ht="63.75" x14ac:dyDescent="0.2">
      <c r="A110" s="6">
        <f>MAX($A$105:A109)+1</f>
        <v>4</v>
      </c>
      <c r="B110" s="12" t="s">
        <v>125</v>
      </c>
      <c r="C110" s="27" t="s">
        <v>377</v>
      </c>
      <c r="D110" s="2">
        <v>21.66</v>
      </c>
      <c r="E110" s="2" t="s">
        <v>1</v>
      </c>
      <c r="F110" s="1">
        <v>0</v>
      </c>
      <c r="G110" s="1">
        <v>0</v>
      </c>
      <c r="H110" s="1">
        <f>ROUND(D110*F110,)</f>
        <v>0</v>
      </c>
      <c r="I110" s="1">
        <f>ROUND(D110*G110,)</f>
        <v>0</v>
      </c>
      <c r="J110" s="1">
        <f>H110+I110</f>
        <v>0</v>
      </c>
    </row>
    <row r="111" spans="1:10" s="10" customFormat="1" x14ac:dyDescent="0.2">
      <c r="A111" s="6"/>
      <c r="B111" s="46"/>
      <c r="C111" s="51"/>
      <c r="D111" s="2"/>
      <c r="E111" s="2"/>
      <c r="F111" s="1"/>
      <c r="G111" s="1"/>
      <c r="H111" s="1"/>
      <c r="I111" s="1"/>
      <c r="J111" s="1"/>
    </row>
    <row r="112" spans="1:10" s="10" customFormat="1" ht="51" x14ac:dyDescent="0.2">
      <c r="A112" s="6">
        <f>MAX($A$105:A111)+1</f>
        <v>5</v>
      </c>
      <c r="B112" s="12" t="s">
        <v>146</v>
      </c>
      <c r="C112" s="12" t="s">
        <v>148</v>
      </c>
      <c r="D112" s="2">
        <v>11.7</v>
      </c>
      <c r="E112" s="2" t="s">
        <v>1</v>
      </c>
      <c r="F112" s="1">
        <v>0</v>
      </c>
      <c r="G112" s="1">
        <v>0</v>
      </c>
      <c r="H112" s="1">
        <f>ROUND(D112*F112,)</f>
        <v>0</v>
      </c>
      <c r="I112" s="1">
        <f>ROUND(D112*G112,)</f>
        <v>0</v>
      </c>
      <c r="J112" s="1">
        <f>H112+I112</f>
        <v>0</v>
      </c>
    </row>
    <row r="113" spans="1:10" x14ac:dyDescent="0.2">
      <c r="A113" s="47"/>
      <c r="B113" s="48"/>
      <c r="C113" s="24"/>
      <c r="D113" s="23"/>
      <c r="E113" s="23"/>
      <c r="F113" s="11"/>
      <c r="G113" s="11"/>
      <c r="H113" s="11"/>
      <c r="I113" s="11"/>
      <c r="J113" s="11"/>
    </row>
    <row r="114" spans="1:10" x14ac:dyDescent="0.2">
      <c r="C114" s="12" t="str">
        <f>CONCATENATE(Munkanem_39," összesen:")</f>
        <v>39. Szárazépítés összesen:</v>
      </c>
      <c r="H114" s="5">
        <f>SUM(H104:H113)</f>
        <v>0</v>
      </c>
      <c r="I114" s="5">
        <f>SUM(I104:I113)</f>
        <v>0</v>
      </c>
      <c r="J114" s="5">
        <f>SUM(J104:J113)</f>
        <v>0</v>
      </c>
    </row>
    <row r="116" spans="1:10" x14ac:dyDescent="0.2">
      <c r="C116" s="25" t="str">
        <f>$C$31</f>
        <v>42. Burkolás</v>
      </c>
    </row>
    <row r="118" spans="1:10" ht="76.5" x14ac:dyDescent="0.2">
      <c r="A118" s="6">
        <v>1</v>
      </c>
      <c r="B118" s="12" t="s">
        <v>67</v>
      </c>
      <c r="C118" s="12" t="s">
        <v>68</v>
      </c>
      <c r="D118" s="2">
        <v>6.89</v>
      </c>
      <c r="E118" s="2" t="s">
        <v>1</v>
      </c>
      <c r="F118" s="1">
        <v>0</v>
      </c>
      <c r="G118" s="1">
        <v>0</v>
      </c>
      <c r="H118" s="1">
        <f>ROUND(D118*F118,)</f>
        <v>0</v>
      </c>
      <c r="I118" s="1">
        <f>ROUND(D118*G118,)</f>
        <v>0</v>
      </c>
      <c r="J118" s="1">
        <f>H118+I118</f>
        <v>0</v>
      </c>
    </row>
    <row r="120" spans="1:10" ht="102" x14ac:dyDescent="0.2">
      <c r="A120" s="6">
        <f>MAX($A$117:A119)+1</f>
        <v>2</v>
      </c>
      <c r="B120" s="12" t="s">
        <v>76</v>
      </c>
      <c r="C120" s="12" t="s">
        <v>77</v>
      </c>
      <c r="D120" s="2">
        <v>100.84</v>
      </c>
      <c r="E120" s="2" t="s">
        <v>1</v>
      </c>
      <c r="F120" s="1">
        <v>0</v>
      </c>
      <c r="G120" s="1">
        <v>0</v>
      </c>
      <c r="H120" s="1">
        <f>ROUND(D120*F120,)</f>
        <v>0</v>
      </c>
      <c r="I120" s="1">
        <f>ROUND(D120*G120,)</f>
        <v>0</v>
      </c>
      <c r="J120" s="1">
        <f>H120+I120</f>
        <v>0</v>
      </c>
    </row>
    <row r="121" spans="1:10" s="10" customFormat="1" x14ac:dyDescent="0.2">
      <c r="A121" s="6"/>
      <c r="B121" s="46"/>
      <c r="C121" s="12"/>
      <c r="D121" s="2"/>
      <c r="E121" s="2"/>
      <c r="F121" s="1"/>
      <c r="G121" s="1"/>
      <c r="H121" s="1"/>
      <c r="I121" s="1"/>
      <c r="J121" s="1"/>
    </row>
    <row r="122" spans="1:10" s="10" customFormat="1" ht="89.25" x14ac:dyDescent="0.2">
      <c r="A122" s="6">
        <f>MAX($A$117:A121)+1</f>
        <v>3</v>
      </c>
      <c r="B122" s="12" t="s">
        <v>78</v>
      </c>
      <c r="C122" s="12" t="s">
        <v>79</v>
      </c>
      <c r="D122" s="2">
        <v>21.66</v>
      </c>
      <c r="E122" s="2" t="s">
        <v>1</v>
      </c>
      <c r="F122" s="1">
        <v>0</v>
      </c>
      <c r="G122" s="1">
        <v>0</v>
      </c>
      <c r="H122" s="1">
        <f>ROUND(D122*F122,)</f>
        <v>0</v>
      </c>
      <c r="I122" s="1">
        <f>ROUND(D122*G122,)</f>
        <v>0</v>
      </c>
      <c r="J122" s="1">
        <f>H122+I122</f>
        <v>0</v>
      </c>
    </row>
    <row r="123" spans="1:10" s="10" customFormat="1" x14ac:dyDescent="0.2">
      <c r="A123" s="6"/>
      <c r="B123" s="46"/>
      <c r="C123" s="12"/>
      <c r="D123" s="2"/>
      <c r="E123" s="2"/>
      <c r="F123" s="1"/>
      <c r="G123" s="1"/>
      <c r="H123" s="1"/>
      <c r="I123" s="1"/>
      <c r="J123" s="1"/>
    </row>
    <row r="124" spans="1:10" s="10" customFormat="1" ht="76.5" x14ac:dyDescent="0.2">
      <c r="A124" s="6">
        <f>MAX($A$117:A123)+1</f>
        <v>4</v>
      </c>
      <c r="B124" s="12" t="s">
        <v>178</v>
      </c>
      <c r="C124" s="12" t="s">
        <v>179</v>
      </c>
      <c r="D124" s="2">
        <v>22.07</v>
      </c>
      <c r="E124" s="2" t="s">
        <v>1</v>
      </c>
      <c r="F124" s="1">
        <v>0</v>
      </c>
      <c r="G124" s="1">
        <v>0</v>
      </c>
      <c r="H124" s="1">
        <f>ROUND(D124*F124,)</f>
        <v>0</v>
      </c>
      <c r="I124" s="1">
        <f>ROUND(D124*G124,)</f>
        <v>0</v>
      </c>
      <c r="J124" s="1">
        <f>H124+I124</f>
        <v>0</v>
      </c>
    </row>
    <row r="125" spans="1:10" s="10" customFormat="1" x14ac:dyDescent="0.2">
      <c r="A125" s="6"/>
      <c r="B125" s="46"/>
      <c r="C125" s="12"/>
      <c r="D125" s="2"/>
      <c r="E125" s="2"/>
      <c r="F125" s="1"/>
      <c r="G125" s="1"/>
      <c r="H125" s="1"/>
      <c r="I125" s="1"/>
      <c r="J125" s="1"/>
    </row>
    <row r="126" spans="1:10" s="10" customFormat="1" ht="38.25" x14ac:dyDescent="0.2">
      <c r="A126" s="6">
        <f>MAX($A$117:A125)+1</f>
        <v>5</v>
      </c>
      <c r="B126" s="12" t="s">
        <v>180</v>
      </c>
      <c r="C126" s="12" t="s">
        <v>181</v>
      </c>
      <c r="D126" s="2">
        <v>22.07</v>
      </c>
      <c r="E126" s="2" t="s">
        <v>1</v>
      </c>
      <c r="F126" s="1">
        <v>0</v>
      </c>
      <c r="G126" s="1">
        <v>0</v>
      </c>
      <c r="H126" s="1">
        <f>ROUND(D126*F126,)</f>
        <v>0</v>
      </c>
      <c r="I126" s="1">
        <f>ROUND(D126*G126,)</f>
        <v>0</v>
      </c>
      <c r="J126" s="1">
        <f>H126+I126</f>
        <v>0</v>
      </c>
    </row>
    <row r="127" spans="1:10" s="10" customFormat="1" x14ac:dyDescent="0.2">
      <c r="A127" s="6"/>
      <c r="B127" s="46"/>
      <c r="C127" s="12"/>
      <c r="D127" s="2"/>
      <c r="E127" s="2"/>
      <c r="F127" s="1"/>
      <c r="G127" s="1"/>
      <c r="H127" s="1"/>
      <c r="I127" s="1"/>
      <c r="J127" s="1"/>
    </row>
    <row r="128" spans="1:10" s="10" customFormat="1" ht="25.5" x14ac:dyDescent="0.2">
      <c r="A128" s="6">
        <f>MAX($A$117:A127)+1</f>
        <v>6</v>
      </c>
      <c r="B128" s="12" t="s">
        <v>86</v>
      </c>
      <c r="C128" s="12" t="s">
        <v>87</v>
      </c>
      <c r="D128" s="2">
        <v>24.1</v>
      </c>
      <c r="E128" s="2" t="s">
        <v>62</v>
      </c>
      <c r="F128" s="1">
        <v>0</v>
      </c>
      <c r="G128" s="1">
        <v>0</v>
      </c>
      <c r="H128" s="1">
        <f>ROUND(D128*F128,)</f>
        <v>0</v>
      </c>
      <c r="I128" s="1">
        <f>ROUND(D128*G128,)</f>
        <v>0</v>
      </c>
      <c r="J128" s="1">
        <f>H128+I128</f>
        <v>0</v>
      </c>
    </row>
    <row r="129" spans="1:10" s="10" customFormat="1" x14ac:dyDescent="0.2">
      <c r="A129" s="6"/>
      <c r="B129" s="46"/>
      <c r="C129" s="12"/>
      <c r="D129" s="2"/>
      <c r="E129" s="2"/>
      <c r="F129" s="1"/>
      <c r="G129" s="1"/>
      <c r="H129" s="1"/>
      <c r="I129" s="1"/>
      <c r="J129" s="1"/>
    </row>
    <row r="130" spans="1:10" s="10" customFormat="1" ht="89.25" x14ac:dyDescent="0.2">
      <c r="A130" s="6">
        <f>MAX($A$117:A129)+1</f>
        <v>7</v>
      </c>
      <c r="B130" s="12" t="s">
        <v>93</v>
      </c>
      <c r="C130" s="12" t="s">
        <v>256</v>
      </c>
      <c r="D130" s="2">
        <v>2.12</v>
      </c>
      <c r="E130" s="2" t="s">
        <v>62</v>
      </c>
      <c r="F130" s="1">
        <v>0</v>
      </c>
      <c r="G130" s="1">
        <v>0</v>
      </c>
      <c r="H130" s="1">
        <f>ROUND(D130*F130,)</f>
        <v>0</v>
      </c>
      <c r="I130" s="1">
        <f>ROUND(D130*G130,)</f>
        <v>0</v>
      </c>
      <c r="J130" s="1">
        <f>H130+I130</f>
        <v>0</v>
      </c>
    </row>
    <row r="131" spans="1:10" s="10" customFormat="1" x14ac:dyDescent="0.2">
      <c r="A131" s="6"/>
      <c r="B131" s="46"/>
      <c r="C131" s="12"/>
      <c r="D131" s="2"/>
      <c r="E131" s="2"/>
      <c r="F131" s="1"/>
      <c r="G131" s="1"/>
      <c r="H131" s="1"/>
      <c r="I131" s="1"/>
      <c r="J131" s="1"/>
    </row>
    <row r="132" spans="1:10" s="10" customFormat="1" ht="51" x14ac:dyDescent="0.2">
      <c r="A132" s="6">
        <f>MAX($A$117:A131)+1</f>
        <v>8</v>
      </c>
      <c r="B132" s="12" t="s">
        <v>95</v>
      </c>
      <c r="C132" s="12" t="s">
        <v>96</v>
      </c>
      <c r="D132" s="2">
        <v>126</v>
      </c>
      <c r="E132" s="2" t="s">
        <v>62</v>
      </c>
      <c r="F132" s="1">
        <v>0</v>
      </c>
      <c r="G132" s="1">
        <v>0</v>
      </c>
      <c r="H132" s="1">
        <f>ROUND(D132*F132,)</f>
        <v>0</v>
      </c>
      <c r="I132" s="1">
        <f>ROUND(D132*G132,)</f>
        <v>0</v>
      </c>
      <c r="J132" s="1">
        <f>H132+I132</f>
        <v>0</v>
      </c>
    </row>
    <row r="133" spans="1:10" x14ac:dyDescent="0.2">
      <c r="A133" s="47"/>
      <c r="B133" s="48"/>
      <c r="C133" s="24"/>
      <c r="D133" s="23"/>
      <c r="E133" s="23"/>
      <c r="F133" s="11"/>
      <c r="G133" s="11"/>
      <c r="H133" s="11"/>
      <c r="I133" s="11"/>
      <c r="J133" s="11"/>
    </row>
    <row r="134" spans="1:10" x14ac:dyDescent="0.2">
      <c r="C134" s="12" t="str">
        <f>CONCATENATE(Munkanem_42," összesen:")</f>
        <v>42. Burkolás összesen:</v>
      </c>
      <c r="H134" s="5">
        <f>SUM(H117:H133)</f>
        <v>0</v>
      </c>
      <c r="I134" s="5">
        <f>SUM(I117:I133)</f>
        <v>0</v>
      </c>
      <c r="J134" s="5">
        <f>SUM(J117:J133)</f>
        <v>0</v>
      </c>
    </row>
    <row r="136" spans="1:10" x14ac:dyDescent="0.2">
      <c r="C136" s="25" t="str">
        <f>$C$32</f>
        <v>43. Bádogozás</v>
      </c>
    </row>
    <row r="138" spans="1:10" ht="89.25" x14ac:dyDescent="0.2">
      <c r="A138" s="6">
        <v>1</v>
      </c>
      <c r="B138" s="12" t="s">
        <v>198</v>
      </c>
      <c r="C138" s="12" t="s">
        <v>199</v>
      </c>
      <c r="D138" s="2">
        <v>25.7</v>
      </c>
      <c r="E138" s="2" t="s">
        <v>62</v>
      </c>
      <c r="F138" s="1">
        <v>0</v>
      </c>
      <c r="G138" s="1">
        <v>0</v>
      </c>
      <c r="H138" s="1">
        <f>ROUND(D138*F138,)</f>
        <v>0</v>
      </c>
      <c r="I138" s="1">
        <f>ROUND(D138*G138,)</f>
        <v>0</v>
      </c>
      <c r="J138" s="1">
        <f>H138+I138</f>
        <v>0</v>
      </c>
    </row>
    <row r="139" spans="1:10" s="10" customFormat="1" x14ac:dyDescent="0.2">
      <c r="A139" s="6"/>
      <c r="B139" s="46"/>
      <c r="C139" s="12"/>
      <c r="D139" s="2"/>
      <c r="E139" s="2"/>
      <c r="F139" s="1"/>
      <c r="G139" s="1"/>
      <c r="H139" s="1"/>
      <c r="I139" s="1"/>
      <c r="J139" s="1"/>
    </row>
    <row r="140" spans="1:10" s="10" customFormat="1" ht="76.5" x14ac:dyDescent="0.2">
      <c r="A140" s="6">
        <f>MAX($A$137:A139)+1</f>
        <v>2</v>
      </c>
      <c r="B140" s="12" t="s">
        <v>200</v>
      </c>
      <c r="C140" s="12" t="s">
        <v>201</v>
      </c>
      <c r="D140" s="2">
        <v>9.74</v>
      </c>
      <c r="E140" s="2" t="s">
        <v>62</v>
      </c>
      <c r="F140" s="1">
        <v>0</v>
      </c>
      <c r="G140" s="1">
        <v>0</v>
      </c>
      <c r="H140" s="1">
        <f>ROUND(D140*F140,)</f>
        <v>0</v>
      </c>
      <c r="I140" s="1">
        <f>ROUND(D140*G140,)</f>
        <v>0</v>
      </c>
      <c r="J140" s="1">
        <f>H140+I140</f>
        <v>0</v>
      </c>
    </row>
    <row r="141" spans="1:10" s="10" customFormat="1" x14ac:dyDescent="0.2">
      <c r="A141" s="6"/>
      <c r="B141" s="46"/>
      <c r="C141" s="12"/>
      <c r="D141" s="2"/>
      <c r="E141" s="2"/>
      <c r="F141" s="1"/>
      <c r="G141" s="1"/>
      <c r="H141" s="1"/>
      <c r="I141" s="1"/>
      <c r="J141" s="1"/>
    </row>
    <row r="142" spans="1:10" s="10" customFormat="1" ht="76.5" x14ac:dyDescent="0.2">
      <c r="A142" s="6">
        <f>MAX($A$137:A141)+1</f>
        <v>3</v>
      </c>
      <c r="B142" s="12" t="s">
        <v>202</v>
      </c>
      <c r="C142" s="12" t="s">
        <v>203</v>
      </c>
      <c r="D142" s="2">
        <v>2</v>
      </c>
      <c r="E142" s="2" t="s">
        <v>4</v>
      </c>
      <c r="F142" s="1">
        <v>0</v>
      </c>
      <c r="G142" s="1">
        <v>0</v>
      </c>
      <c r="H142" s="1">
        <f>ROUND(D142*F142,)</f>
        <v>0</v>
      </c>
      <c r="I142" s="1">
        <f>ROUND(D142*G142,)</f>
        <v>0</v>
      </c>
      <c r="J142" s="1">
        <f>H142+I142</f>
        <v>0</v>
      </c>
    </row>
    <row r="143" spans="1:10" s="10" customFormat="1" x14ac:dyDescent="0.2">
      <c r="A143" s="6"/>
      <c r="B143" s="46"/>
      <c r="C143" s="12"/>
      <c r="D143" s="2"/>
      <c r="E143" s="2"/>
      <c r="F143" s="1"/>
      <c r="G143" s="1"/>
      <c r="H143" s="1"/>
      <c r="I143" s="1"/>
      <c r="J143" s="1"/>
    </row>
    <row r="144" spans="1:10" s="10" customFormat="1" ht="63.75" x14ac:dyDescent="0.2">
      <c r="A144" s="6">
        <f>MAX($A$137:A143)+1</f>
        <v>4</v>
      </c>
      <c r="B144" s="12" t="s">
        <v>215</v>
      </c>
      <c r="C144" s="12" t="s">
        <v>427</v>
      </c>
      <c r="D144" s="4">
        <v>25.7</v>
      </c>
      <c r="E144" s="2" t="s">
        <v>62</v>
      </c>
      <c r="F144" s="1">
        <v>0</v>
      </c>
      <c r="G144" s="1">
        <v>0</v>
      </c>
      <c r="H144" s="1">
        <f>ROUND(D144*F144,)</f>
        <v>0</v>
      </c>
      <c r="I144" s="1">
        <f>ROUND(D144*G144,)</f>
        <v>0</v>
      </c>
      <c r="J144" s="1">
        <f>H144+I144</f>
        <v>0</v>
      </c>
    </row>
    <row r="145" spans="1:10" s="10" customFormat="1" x14ac:dyDescent="0.2">
      <c r="A145" s="6"/>
      <c r="B145" s="46"/>
      <c r="C145" s="12"/>
      <c r="D145" s="4"/>
      <c r="E145" s="2"/>
      <c r="F145" s="1"/>
      <c r="G145" s="1"/>
      <c r="H145" s="1"/>
      <c r="I145" s="1"/>
      <c r="J145" s="1"/>
    </row>
    <row r="146" spans="1:10" s="10" customFormat="1" ht="76.5" x14ac:dyDescent="0.2">
      <c r="A146" s="6">
        <f>MAX($A$137:A145)+1</f>
        <v>5</v>
      </c>
      <c r="B146" s="12" t="s">
        <v>216</v>
      </c>
      <c r="C146" s="12" t="s">
        <v>217</v>
      </c>
      <c r="D146" s="4">
        <v>35.700000000000003</v>
      </c>
      <c r="E146" s="2" t="s">
        <v>62</v>
      </c>
      <c r="F146" s="1">
        <v>0</v>
      </c>
      <c r="G146" s="1">
        <v>0</v>
      </c>
      <c r="H146" s="1">
        <f>ROUND(D146*F146,)</f>
        <v>0</v>
      </c>
      <c r="I146" s="1">
        <f>ROUND(D146*G146,)</f>
        <v>0</v>
      </c>
      <c r="J146" s="1">
        <f>H146+I146</f>
        <v>0</v>
      </c>
    </row>
    <row r="148" spans="1:10" ht="76.5" x14ac:dyDescent="0.2">
      <c r="A148" s="6">
        <f>MAX($A$137:A147)+1</f>
        <v>6</v>
      </c>
      <c r="B148" s="12" t="s">
        <v>176</v>
      </c>
      <c r="C148" s="12" t="s">
        <v>177</v>
      </c>
      <c r="D148" s="2">
        <v>40.4</v>
      </c>
      <c r="E148" s="2" t="s">
        <v>62</v>
      </c>
      <c r="F148" s="1">
        <v>0</v>
      </c>
      <c r="G148" s="1">
        <v>0</v>
      </c>
      <c r="H148" s="1">
        <f>ROUND(D148*F148,)</f>
        <v>0</v>
      </c>
      <c r="I148" s="1">
        <f>ROUND(D148*G148,)</f>
        <v>0</v>
      </c>
      <c r="J148" s="1">
        <f>H148+I148</f>
        <v>0</v>
      </c>
    </row>
    <row r="149" spans="1:10" x14ac:dyDescent="0.2">
      <c r="A149" s="47"/>
      <c r="B149" s="48"/>
      <c r="C149" s="24"/>
      <c r="D149" s="23"/>
      <c r="E149" s="23"/>
      <c r="F149" s="11"/>
      <c r="G149" s="11"/>
      <c r="H149" s="11"/>
      <c r="I149" s="11"/>
      <c r="J149" s="11"/>
    </row>
    <row r="150" spans="1:10" x14ac:dyDescent="0.2">
      <c r="C150" s="12" t="str">
        <f>CONCATENATE(Munkanem_43," összesen:")</f>
        <v>43. Bádogozás összesen:</v>
      </c>
      <c r="H150" s="5">
        <f>SUM(H137:H149)</f>
        <v>0</v>
      </c>
      <c r="I150" s="5">
        <f>SUM(I137:I149)</f>
        <v>0</v>
      </c>
      <c r="J150" s="5">
        <f>SUM(J137:J149)</f>
        <v>0</v>
      </c>
    </row>
    <row r="152" spans="1:10" x14ac:dyDescent="0.2">
      <c r="C152" s="25" t="str">
        <f>$C$33</f>
        <v>47. Felületképzés</v>
      </c>
    </row>
    <row r="153" spans="1:10" x14ac:dyDescent="0.2">
      <c r="C153" s="51"/>
    </row>
    <row r="154" spans="1:10" ht="63.75" x14ac:dyDescent="0.2">
      <c r="A154" s="6">
        <v>1</v>
      </c>
      <c r="B154" s="12" t="s">
        <v>97</v>
      </c>
      <c r="C154" s="12" t="s">
        <v>98</v>
      </c>
      <c r="D154" s="2">
        <v>49.4</v>
      </c>
      <c r="E154" s="2" t="s">
        <v>1</v>
      </c>
      <c r="F154" s="1">
        <v>0</v>
      </c>
      <c r="G154" s="1">
        <v>0</v>
      </c>
      <c r="H154" s="1">
        <f>ROUND(D154*F154,)</f>
        <v>0</v>
      </c>
      <c r="I154" s="1">
        <f>ROUND(D154*G154,)</f>
        <v>0</v>
      </c>
      <c r="J154" s="1">
        <f>H154+I154</f>
        <v>0</v>
      </c>
    </row>
    <row r="155" spans="1:10" x14ac:dyDescent="0.2">
      <c r="C155" s="51"/>
    </row>
    <row r="156" spans="1:10" ht="63.75" x14ac:dyDescent="0.2">
      <c r="A156" s="6">
        <f>MAX($A$153:A155)+1</f>
        <v>2</v>
      </c>
      <c r="B156" s="12" t="s">
        <v>172</v>
      </c>
      <c r="C156" s="12" t="s">
        <v>173</v>
      </c>
      <c r="D156" s="2">
        <v>42.8</v>
      </c>
      <c r="E156" s="2" t="s">
        <v>1</v>
      </c>
      <c r="F156" s="1">
        <v>0</v>
      </c>
      <c r="G156" s="1">
        <v>0</v>
      </c>
      <c r="H156" s="1">
        <f>ROUND(D156*F156,)</f>
        <v>0</v>
      </c>
      <c r="I156" s="1">
        <f>ROUND(D156*G156,)</f>
        <v>0</v>
      </c>
      <c r="J156" s="1">
        <f>H156+I156</f>
        <v>0</v>
      </c>
    </row>
    <row r="157" spans="1:10" x14ac:dyDescent="0.2">
      <c r="C157" s="51"/>
    </row>
    <row r="158" spans="1:10" ht="89.25" x14ac:dyDescent="0.2">
      <c r="A158" s="6">
        <f>MAX($A$153:A157)+1</f>
        <v>3</v>
      </c>
      <c r="B158" s="12" t="s">
        <v>99</v>
      </c>
      <c r="C158" s="12" t="s">
        <v>100</v>
      </c>
      <c r="D158" s="2">
        <v>2.86</v>
      </c>
      <c r="E158" s="2" t="s">
        <v>1</v>
      </c>
      <c r="F158" s="1">
        <v>0</v>
      </c>
      <c r="G158" s="1">
        <v>0</v>
      </c>
      <c r="H158" s="1">
        <f>ROUND(D158*F158,)</f>
        <v>0</v>
      </c>
      <c r="I158" s="1">
        <f>ROUND(D158*G158,)</f>
        <v>0</v>
      </c>
      <c r="J158" s="1">
        <f>H158+I158</f>
        <v>0</v>
      </c>
    </row>
    <row r="159" spans="1:10" s="10" customFormat="1" x14ac:dyDescent="0.2">
      <c r="A159" s="6"/>
      <c r="B159" s="46"/>
      <c r="C159" s="51"/>
      <c r="D159" s="2"/>
      <c r="E159" s="2"/>
      <c r="F159" s="1"/>
      <c r="G159" s="1"/>
      <c r="H159" s="1"/>
      <c r="I159" s="1"/>
      <c r="J159" s="1"/>
    </row>
    <row r="160" spans="1:10" s="10" customFormat="1" ht="51" x14ac:dyDescent="0.2">
      <c r="A160" s="6">
        <f>MAX($A$153:A159)+1</f>
        <v>4</v>
      </c>
      <c r="B160" s="12" t="s">
        <v>101</v>
      </c>
      <c r="C160" s="12" t="s">
        <v>102</v>
      </c>
      <c r="D160" s="2">
        <v>95.06</v>
      </c>
      <c r="E160" s="2" t="s">
        <v>1</v>
      </c>
      <c r="F160" s="1">
        <v>0</v>
      </c>
      <c r="G160" s="1">
        <v>0</v>
      </c>
      <c r="H160" s="1">
        <f>ROUND(D160*F160,)</f>
        <v>0</v>
      </c>
      <c r="I160" s="1">
        <f>ROUND(D160*G160,)</f>
        <v>0</v>
      </c>
      <c r="J160" s="1">
        <f>H160+I160</f>
        <v>0</v>
      </c>
    </row>
    <row r="161" spans="1:10" s="10" customFormat="1" x14ac:dyDescent="0.2">
      <c r="A161" s="6"/>
      <c r="B161" s="46"/>
      <c r="C161" s="51"/>
      <c r="D161" s="2"/>
      <c r="E161" s="2"/>
      <c r="F161" s="1"/>
      <c r="G161" s="1"/>
      <c r="H161" s="1"/>
      <c r="I161" s="1"/>
      <c r="J161" s="1"/>
    </row>
    <row r="162" spans="1:10" s="10" customFormat="1" ht="63.75" x14ac:dyDescent="0.2">
      <c r="A162" s="6">
        <f>MAX($A$153:A161)+1</f>
        <v>5</v>
      </c>
      <c r="B162" s="27" t="s">
        <v>103</v>
      </c>
      <c r="C162" s="27" t="s">
        <v>104</v>
      </c>
      <c r="D162" s="2">
        <v>114.71</v>
      </c>
      <c r="E162" s="2" t="s">
        <v>1</v>
      </c>
      <c r="F162" s="1">
        <v>0</v>
      </c>
      <c r="G162" s="1">
        <v>0</v>
      </c>
      <c r="H162" s="1">
        <f>ROUND(D162*F162,)</f>
        <v>0</v>
      </c>
      <c r="I162" s="1">
        <f>ROUND(D162*G162,)</f>
        <v>0</v>
      </c>
      <c r="J162" s="1">
        <f>H162+I162</f>
        <v>0</v>
      </c>
    </row>
    <row r="163" spans="1:10" s="10" customFormat="1" x14ac:dyDescent="0.2">
      <c r="A163" s="6"/>
      <c r="B163" s="46"/>
      <c r="C163" s="51"/>
      <c r="D163" s="2"/>
      <c r="E163" s="2"/>
      <c r="F163" s="1"/>
      <c r="G163" s="1"/>
      <c r="H163" s="1"/>
      <c r="I163" s="1"/>
      <c r="J163" s="1"/>
    </row>
    <row r="164" spans="1:10" s="10" customFormat="1" ht="63.75" x14ac:dyDescent="0.2">
      <c r="A164" s="6">
        <f>MAX($A$153:A163)+1</f>
        <v>6</v>
      </c>
      <c r="B164" s="12" t="s">
        <v>103</v>
      </c>
      <c r="C164" s="12" t="s">
        <v>174</v>
      </c>
      <c r="D164" s="2">
        <v>95.06</v>
      </c>
      <c r="E164" s="2" t="s">
        <v>1</v>
      </c>
      <c r="F164" s="1">
        <v>0</v>
      </c>
      <c r="G164" s="1">
        <v>0</v>
      </c>
      <c r="H164" s="1">
        <f>ROUND(D164*F164,)</f>
        <v>0</v>
      </c>
      <c r="I164" s="1">
        <f>ROUND(D164*G164,)</f>
        <v>0</v>
      </c>
      <c r="J164" s="1">
        <f>H164+I164</f>
        <v>0</v>
      </c>
    </row>
    <row r="165" spans="1:10" s="10" customFormat="1" x14ac:dyDescent="0.2">
      <c r="A165" s="6"/>
      <c r="B165" s="46"/>
      <c r="C165" s="51"/>
      <c r="D165" s="2"/>
      <c r="E165" s="2"/>
      <c r="F165" s="1"/>
      <c r="G165" s="1"/>
      <c r="H165" s="1"/>
      <c r="I165" s="1"/>
      <c r="J165" s="1"/>
    </row>
    <row r="166" spans="1:10" s="10" customFormat="1" ht="51" x14ac:dyDescent="0.2">
      <c r="A166" s="6">
        <f>MAX($A$153:A165)+1</f>
        <v>7</v>
      </c>
      <c r="B166" s="12" t="s">
        <v>105</v>
      </c>
      <c r="C166" s="12" t="s">
        <v>106</v>
      </c>
      <c r="D166" s="2">
        <v>61.74</v>
      </c>
      <c r="E166" s="2" t="s">
        <v>1</v>
      </c>
      <c r="F166" s="1">
        <v>0</v>
      </c>
      <c r="G166" s="1">
        <v>0</v>
      </c>
      <c r="H166" s="1">
        <f>ROUND(D166*F166,)</f>
        <v>0</v>
      </c>
      <c r="I166" s="1">
        <f>ROUND(D166*G166,)</f>
        <v>0</v>
      </c>
      <c r="J166" s="1">
        <f>H166+I166</f>
        <v>0</v>
      </c>
    </row>
    <row r="167" spans="1:10" x14ac:dyDescent="0.2">
      <c r="A167" s="47"/>
      <c r="B167" s="48"/>
      <c r="C167" s="24"/>
      <c r="D167" s="23"/>
      <c r="E167" s="23"/>
      <c r="F167" s="11"/>
      <c r="G167" s="11"/>
      <c r="H167" s="11"/>
      <c r="I167" s="11"/>
      <c r="J167" s="11"/>
    </row>
    <row r="168" spans="1:10" x14ac:dyDescent="0.2">
      <c r="C168" s="12" t="str">
        <f>CONCATENATE(Munkanem_47," összesen:")</f>
        <v>47. Felületképzés összesen:</v>
      </c>
      <c r="H168" s="5">
        <f>SUM(H153:H167)</f>
        <v>0</v>
      </c>
      <c r="I168" s="5">
        <f>SUM(I153:I167)</f>
        <v>0</v>
      </c>
      <c r="J168" s="5">
        <f>SUM(J153:J167)</f>
        <v>0</v>
      </c>
    </row>
    <row r="170" spans="1:10" s="38" customFormat="1" x14ac:dyDescent="0.2">
      <c r="A170" s="6"/>
      <c r="B170" s="46"/>
      <c r="C170" s="25" t="str">
        <f>$C$34</f>
        <v>48. Szigetelés</v>
      </c>
      <c r="D170" s="2"/>
      <c r="E170" s="2"/>
      <c r="F170" s="1"/>
      <c r="G170" s="1"/>
      <c r="H170" s="1"/>
      <c r="I170" s="1"/>
      <c r="J170" s="1"/>
    </row>
    <row r="172" spans="1:10" s="38" customFormat="1" ht="63.75" x14ac:dyDescent="0.2">
      <c r="A172" s="6">
        <v>1</v>
      </c>
      <c r="B172" s="12" t="s">
        <v>167</v>
      </c>
      <c r="C172" s="12" t="s">
        <v>168</v>
      </c>
      <c r="D172" s="2">
        <v>55.93</v>
      </c>
      <c r="E172" s="2" t="s">
        <v>1</v>
      </c>
      <c r="F172" s="1">
        <v>0</v>
      </c>
      <c r="G172" s="1">
        <v>0</v>
      </c>
      <c r="H172" s="1">
        <f>ROUND(D172*F172,)</f>
        <v>0</v>
      </c>
      <c r="I172" s="1">
        <f>ROUND(D172*G172,)</f>
        <v>0</v>
      </c>
      <c r="J172" s="1">
        <f>H172+I172</f>
        <v>0</v>
      </c>
    </row>
    <row r="174" spans="1:10" s="38" customFormat="1" ht="102" x14ac:dyDescent="0.2">
      <c r="A174" s="6">
        <f>MAX($A$171:A173)+1</f>
        <v>2</v>
      </c>
      <c r="B174" s="12" t="s">
        <v>169</v>
      </c>
      <c r="C174" s="12" t="s">
        <v>170</v>
      </c>
      <c r="D174" s="2">
        <v>55.93</v>
      </c>
      <c r="E174" s="2" t="s">
        <v>1</v>
      </c>
      <c r="F174" s="1">
        <v>0</v>
      </c>
      <c r="G174" s="1">
        <v>0</v>
      </c>
      <c r="H174" s="1">
        <f>ROUND(D174*F174,)</f>
        <v>0</v>
      </c>
      <c r="I174" s="1">
        <f>ROUND(D174*G174,)</f>
        <v>0</v>
      </c>
      <c r="J174" s="1">
        <f>H174+I174</f>
        <v>0</v>
      </c>
    </row>
    <row r="175" spans="1:10" s="10" customFormat="1" x14ac:dyDescent="0.2">
      <c r="A175" s="6"/>
      <c r="B175" s="46"/>
      <c r="C175" s="12"/>
      <c r="D175" s="2"/>
      <c r="E175" s="2"/>
      <c r="F175" s="1"/>
      <c r="G175" s="1"/>
      <c r="H175" s="1"/>
      <c r="I175" s="1"/>
      <c r="J175" s="1"/>
    </row>
    <row r="176" spans="1:10" s="10" customFormat="1" ht="89.25" x14ac:dyDescent="0.2">
      <c r="A176" s="6">
        <f>MAX($A$171:A175)+1</f>
        <v>3</v>
      </c>
      <c r="B176" s="12" t="s">
        <v>182</v>
      </c>
      <c r="C176" s="12" t="s">
        <v>183</v>
      </c>
      <c r="D176" s="2">
        <v>61.59</v>
      </c>
      <c r="E176" s="2" t="s">
        <v>1</v>
      </c>
      <c r="F176" s="1">
        <v>0</v>
      </c>
      <c r="G176" s="1">
        <v>0</v>
      </c>
      <c r="H176" s="1">
        <f>ROUND(D176*F176,)</f>
        <v>0</v>
      </c>
      <c r="I176" s="1">
        <f>ROUND(D176*G176,)</f>
        <v>0</v>
      </c>
      <c r="J176" s="1">
        <f>H176+I176</f>
        <v>0</v>
      </c>
    </row>
    <row r="177" spans="1:10" s="10" customFormat="1" x14ac:dyDescent="0.2">
      <c r="A177" s="6"/>
      <c r="B177" s="46"/>
      <c r="C177" s="12"/>
      <c r="D177" s="2"/>
      <c r="E177" s="2"/>
      <c r="F177" s="1"/>
      <c r="G177" s="1"/>
      <c r="H177" s="1"/>
      <c r="I177" s="1"/>
      <c r="J177" s="1"/>
    </row>
    <row r="178" spans="1:10" s="10" customFormat="1" ht="63.75" x14ac:dyDescent="0.2">
      <c r="A178" s="6">
        <f>MAX($A$171:A177)+1</f>
        <v>4</v>
      </c>
      <c r="B178" s="12" t="s">
        <v>184</v>
      </c>
      <c r="C178" s="12" t="s">
        <v>187</v>
      </c>
      <c r="D178" s="2">
        <v>53.78</v>
      </c>
      <c r="E178" s="2" t="s">
        <v>1</v>
      </c>
      <c r="F178" s="1">
        <v>0</v>
      </c>
      <c r="G178" s="1">
        <v>0</v>
      </c>
      <c r="H178" s="1">
        <f>ROUND(D178*F178,)</f>
        <v>0</v>
      </c>
      <c r="I178" s="1">
        <f>ROUND(D178*G178,)</f>
        <v>0</v>
      </c>
      <c r="J178" s="1">
        <f>H178+I178</f>
        <v>0</v>
      </c>
    </row>
    <row r="179" spans="1:10" s="10" customFormat="1" x14ac:dyDescent="0.2">
      <c r="A179" s="6"/>
      <c r="B179" s="46"/>
      <c r="C179" s="12"/>
      <c r="D179" s="2"/>
      <c r="E179" s="2"/>
      <c r="F179" s="1"/>
      <c r="G179" s="1"/>
      <c r="H179" s="1"/>
      <c r="I179" s="1"/>
      <c r="J179" s="1"/>
    </row>
    <row r="180" spans="1:10" s="10" customFormat="1" ht="63.75" x14ac:dyDescent="0.2">
      <c r="A180" s="6">
        <f>MAX($A$171:A179)+1</f>
        <v>5</v>
      </c>
      <c r="B180" s="12" t="s">
        <v>185</v>
      </c>
      <c r="C180" s="12" t="s">
        <v>186</v>
      </c>
      <c r="D180" s="2">
        <v>19.13</v>
      </c>
      <c r="E180" s="2" t="s">
        <v>1</v>
      </c>
      <c r="F180" s="1">
        <v>0</v>
      </c>
      <c r="G180" s="1">
        <v>0</v>
      </c>
      <c r="H180" s="1">
        <f>ROUND(D180*F180,)</f>
        <v>0</v>
      </c>
      <c r="I180" s="1">
        <f>ROUND(D180*G180,)</f>
        <v>0</v>
      </c>
      <c r="J180" s="1">
        <f>H180+I180</f>
        <v>0</v>
      </c>
    </row>
    <row r="181" spans="1:10" s="10" customFormat="1" x14ac:dyDescent="0.2">
      <c r="A181" s="6"/>
      <c r="B181" s="46"/>
      <c r="C181" s="12"/>
      <c r="D181" s="2"/>
      <c r="E181" s="2"/>
      <c r="F181" s="1"/>
      <c r="G181" s="1"/>
      <c r="H181" s="1"/>
      <c r="I181" s="1"/>
      <c r="J181" s="1"/>
    </row>
    <row r="182" spans="1:10" s="10" customFormat="1" ht="63.75" x14ac:dyDescent="0.2">
      <c r="A182" s="6">
        <f>MAX($A$171:A181)+1</f>
        <v>6</v>
      </c>
      <c r="B182" s="12" t="s">
        <v>190</v>
      </c>
      <c r="C182" s="12" t="s">
        <v>191</v>
      </c>
      <c r="D182" s="2">
        <v>53.78</v>
      </c>
      <c r="E182" s="2" t="s">
        <v>1</v>
      </c>
      <c r="F182" s="1">
        <v>0</v>
      </c>
      <c r="G182" s="1">
        <v>0</v>
      </c>
      <c r="H182" s="1">
        <f>ROUND(D182*F182,)</f>
        <v>0</v>
      </c>
      <c r="I182" s="1">
        <f>ROUND(D182*G182,)</f>
        <v>0</v>
      </c>
      <c r="J182" s="1">
        <f>H182+I182</f>
        <v>0</v>
      </c>
    </row>
    <row r="183" spans="1:10" s="10" customFormat="1" x14ac:dyDescent="0.2">
      <c r="A183" s="6"/>
      <c r="B183" s="46"/>
      <c r="C183" s="12"/>
      <c r="D183" s="2"/>
      <c r="E183" s="2"/>
      <c r="F183" s="1"/>
      <c r="G183" s="1"/>
      <c r="H183" s="1"/>
      <c r="I183" s="1"/>
      <c r="J183" s="1"/>
    </row>
    <row r="184" spans="1:10" s="10" customFormat="1" ht="51" x14ac:dyDescent="0.2">
      <c r="A184" s="6">
        <f>MAX($A$171:A183)+1</f>
        <v>7</v>
      </c>
      <c r="B184" s="12" t="s">
        <v>192</v>
      </c>
      <c r="C184" s="12" t="s">
        <v>193</v>
      </c>
      <c r="D184" s="2">
        <v>2.69</v>
      </c>
      <c r="E184" s="2" t="s">
        <v>194</v>
      </c>
      <c r="F184" s="1">
        <v>0</v>
      </c>
      <c r="G184" s="1">
        <v>0</v>
      </c>
      <c r="H184" s="1">
        <f>ROUND(D184*F184,)</f>
        <v>0</v>
      </c>
      <c r="I184" s="1">
        <f>ROUND(D184*G184,)</f>
        <v>0</v>
      </c>
      <c r="J184" s="1">
        <f>H184+I184</f>
        <v>0</v>
      </c>
    </row>
    <row r="185" spans="1:10" s="10" customFormat="1" x14ac:dyDescent="0.2">
      <c r="A185" s="6"/>
      <c r="B185" s="46"/>
      <c r="C185" s="12"/>
      <c r="D185" s="2"/>
      <c r="E185" s="2"/>
      <c r="F185" s="1"/>
      <c r="G185" s="1"/>
      <c r="H185" s="1"/>
      <c r="I185" s="1"/>
      <c r="J185" s="1"/>
    </row>
    <row r="186" spans="1:10" s="10" customFormat="1" ht="140.25" x14ac:dyDescent="0.2">
      <c r="A186" s="6">
        <f>MAX($A$171:A185)+1</f>
        <v>8</v>
      </c>
      <c r="B186" s="12" t="s">
        <v>390</v>
      </c>
      <c r="C186" s="12" t="s">
        <v>478</v>
      </c>
      <c r="D186" s="2">
        <v>2</v>
      </c>
      <c r="E186" s="2" t="s">
        <v>4</v>
      </c>
      <c r="F186" s="1">
        <v>0</v>
      </c>
      <c r="G186" s="1">
        <v>0</v>
      </c>
      <c r="H186" s="1">
        <f>ROUND(D186*F186,)</f>
        <v>0</v>
      </c>
      <c r="I186" s="1">
        <f>ROUND(D186*G186,)</f>
        <v>0</v>
      </c>
      <c r="J186" s="1">
        <f>H186+I186</f>
        <v>0</v>
      </c>
    </row>
    <row r="187" spans="1:10" s="10" customFormat="1" x14ac:dyDescent="0.2">
      <c r="A187" s="6"/>
      <c r="B187" s="46"/>
      <c r="C187" s="12"/>
      <c r="D187" s="2"/>
      <c r="E187" s="2"/>
      <c r="F187" s="1"/>
      <c r="G187" s="1"/>
      <c r="H187" s="1"/>
      <c r="I187" s="1"/>
      <c r="J187" s="1"/>
    </row>
    <row r="188" spans="1:10" s="10" customFormat="1" ht="76.5" x14ac:dyDescent="0.2">
      <c r="A188" s="6">
        <f>MAX($A$171:A187)+1</f>
        <v>9</v>
      </c>
      <c r="B188" s="12" t="s">
        <v>188</v>
      </c>
      <c r="C188" s="12" t="s">
        <v>189</v>
      </c>
      <c r="D188" s="2">
        <v>53.78</v>
      </c>
      <c r="E188" s="2" t="s">
        <v>1</v>
      </c>
      <c r="F188" s="1">
        <v>0</v>
      </c>
      <c r="G188" s="1">
        <v>0</v>
      </c>
      <c r="H188" s="1">
        <f>ROUND(D188*F188,)</f>
        <v>0</v>
      </c>
      <c r="I188" s="1">
        <f>ROUND(D188*G188,)</f>
        <v>0</v>
      </c>
      <c r="J188" s="1">
        <f>H188+I188</f>
        <v>0</v>
      </c>
    </row>
    <row r="189" spans="1:10" s="10" customFormat="1" x14ac:dyDescent="0.2">
      <c r="A189" s="6"/>
      <c r="B189" s="46"/>
      <c r="C189" s="12"/>
      <c r="D189" s="2"/>
      <c r="E189" s="2"/>
      <c r="F189" s="1"/>
      <c r="G189" s="1"/>
      <c r="H189" s="1"/>
      <c r="I189" s="1"/>
      <c r="J189" s="1"/>
    </row>
    <row r="190" spans="1:10" s="10" customFormat="1" ht="63.75" x14ac:dyDescent="0.2">
      <c r="A190" s="6">
        <f>MAX($A$171:A189)+1</f>
        <v>10</v>
      </c>
      <c r="B190" s="12" t="s">
        <v>158</v>
      </c>
      <c r="C190" s="12" t="s">
        <v>159</v>
      </c>
      <c r="D190" s="2">
        <v>8.9600000000000009</v>
      </c>
      <c r="E190" s="2" t="s">
        <v>1</v>
      </c>
      <c r="F190" s="1">
        <v>0</v>
      </c>
      <c r="G190" s="1">
        <v>0</v>
      </c>
      <c r="H190" s="1">
        <f>ROUND(D190*F190,)</f>
        <v>0</v>
      </c>
      <c r="I190" s="1">
        <f>ROUND(D190*G190,)</f>
        <v>0</v>
      </c>
      <c r="J190" s="1">
        <f>H190+I190</f>
        <v>0</v>
      </c>
    </row>
    <row r="191" spans="1:10" s="10" customFormat="1" x14ac:dyDescent="0.2">
      <c r="A191" s="6"/>
      <c r="B191" s="46"/>
      <c r="C191" s="12"/>
      <c r="D191" s="2"/>
      <c r="E191" s="2"/>
      <c r="F191" s="1"/>
      <c r="G191" s="1"/>
      <c r="H191" s="1"/>
      <c r="I191" s="1"/>
      <c r="J191" s="1"/>
    </row>
    <row r="192" spans="1:10" s="10" customFormat="1" ht="63.75" x14ac:dyDescent="0.2">
      <c r="A192" s="6">
        <f>MAX($A$171:A191)+1</f>
        <v>11</v>
      </c>
      <c r="B192" s="12" t="s">
        <v>48</v>
      </c>
      <c r="C192" s="12" t="s">
        <v>49</v>
      </c>
      <c r="D192" s="2">
        <v>10.15</v>
      </c>
      <c r="E192" s="2" t="s">
        <v>1</v>
      </c>
      <c r="F192" s="1">
        <v>0</v>
      </c>
      <c r="G192" s="1">
        <v>0</v>
      </c>
      <c r="H192" s="1">
        <f>ROUND(D192*F192,)</f>
        <v>0</v>
      </c>
      <c r="I192" s="1">
        <f>ROUND(D192*G192,)</f>
        <v>0</v>
      </c>
      <c r="J192" s="1">
        <f>H192+I192</f>
        <v>0</v>
      </c>
    </row>
    <row r="193" spans="1:10" s="10" customFormat="1" x14ac:dyDescent="0.2">
      <c r="A193" s="6"/>
      <c r="B193" s="46"/>
      <c r="C193" s="12"/>
      <c r="D193" s="2"/>
      <c r="E193" s="2"/>
      <c r="F193" s="1"/>
      <c r="G193" s="52"/>
      <c r="H193" s="1"/>
      <c r="I193" s="1"/>
      <c r="J193" s="1"/>
    </row>
    <row r="194" spans="1:10" s="10" customFormat="1" ht="76.5" x14ac:dyDescent="0.2">
      <c r="A194" s="6">
        <f>MAX($A$171:A193)+1</f>
        <v>12</v>
      </c>
      <c r="B194" s="12" t="s">
        <v>119</v>
      </c>
      <c r="C194" s="12" t="s">
        <v>171</v>
      </c>
      <c r="D194" s="2">
        <v>43.73</v>
      </c>
      <c r="E194" s="2" t="s">
        <v>1</v>
      </c>
      <c r="F194" s="1">
        <v>0</v>
      </c>
      <c r="G194" s="1">
        <v>0</v>
      </c>
      <c r="H194" s="1">
        <f>ROUND(D194*F194,)</f>
        <v>0</v>
      </c>
      <c r="I194" s="1">
        <f>ROUND(D194*G194,)</f>
        <v>0</v>
      </c>
      <c r="J194" s="1">
        <f>H194+I194</f>
        <v>0</v>
      </c>
    </row>
    <row r="195" spans="1:10" s="10" customFormat="1" x14ac:dyDescent="0.2">
      <c r="A195" s="6"/>
      <c r="B195" s="46"/>
      <c r="C195" s="12"/>
      <c r="D195" s="2"/>
      <c r="E195" s="2"/>
      <c r="F195" s="1"/>
      <c r="G195" s="52"/>
      <c r="H195" s="1"/>
      <c r="I195" s="1"/>
      <c r="J195" s="1"/>
    </row>
    <row r="196" spans="1:10" s="10" customFormat="1" ht="63.75" x14ac:dyDescent="0.2">
      <c r="A196" s="6">
        <f>MAX($A$171:A195)+1</f>
        <v>13</v>
      </c>
      <c r="B196" s="12" t="s">
        <v>123</v>
      </c>
      <c r="C196" s="12" t="s">
        <v>124</v>
      </c>
      <c r="D196" s="2">
        <v>43.73</v>
      </c>
      <c r="E196" s="2" t="s">
        <v>1</v>
      </c>
      <c r="F196" s="1">
        <v>0</v>
      </c>
      <c r="G196" s="1">
        <v>0</v>
      </c>
      <c r="H196" s="1">
        <f>ROUND(D196*F196,)</f>
        <v>0</v>
      </c>
      <c r="I196" s="1">
        <f>ROUND(D196*G196,)</f>
        <v>0</v>
      </c>
      <c r="J196" s="1">
        <f>H196+I196</f>
        <v>0</v>
      </c>
    </row>
    <row r="197" spans="1:10" s="10" customFormat="1" x14ac:dyDescent="0.2">
      <c r="A197" s="6"/>
      <c r="B197" s="46"/>
      <c r="C197" s="12"/>
      <c r="D197" s="2"/>
      <c r="E197" s="2"/>
      <c r="F197" s="1"/>
      <c r="G197" s="1"/>
      <c r="H197" s="1"/>
      <c r="I197" s="1"/>
      <c r="J197" s="1"/>
    </row>
    <row r="198" spans="1:10" s="10" customFormat="1" ht="89.25" x14ac:dyDescent="0.2">
      <c r="A198" s="6">
        <f>MAX($A$171:A197)+1</f>
        <v>14</v>
      </c>
      <c r="B198" s="12" t="s">
        <v>56</v>
      </c>
      <c r="C198" s="12" t="s">
        <v>57</v>
      </c>
      <c r="D198" s="2">
        <v>24.9</v>
      </c>
      <c r="E198" s="2" t="s">
        <v>1</v>
      </c>
      <c r="F198" s="1">
        <v>0</v>
      </c>
      <c r="G198" s="1">
        <v>0</v>
      </c>
      <c r="H198" s="1">
        <f t="shared" ref="H198" si="0">ROUND(D198*F198,)</f>
        <v>0</v>
      </c>
      <c r="I198" s="1">
        <f t="shared" ref="I198" si="1">ROUND(D198*G198,)</f>
        <v>0</v>
      </c>
      <c r="J198" s="1">
        <f t="shared" ref="J198" si="2">H198+I198</f>
        <v>0</v>
      </c>
    </row>
    <row r="199" spans="1:10" s="10" customFormat="1" x14ac:dyDescent="0.2">
      <c r="A199" s="6"/>
      <c r="B199" s="46"/>
      <c r="C199" s="12"/>
      <c r="D199" s="2"/>
      <c r="E199" s="2"/>
      <c r="F199" s="1"/>
      <c r="G199" s="1"/>
      <c r="H199" s="1"/>
      <c r="I199" s="1"/>
      <c r="J199" s="1"/>
    </row>
    <row r="200" spans="1:10" s="10" customFormat="1" ht="89.25" x14ac:dyDescent="0.2">
      <c r="A200" s="6">
        <f>MAX($A$171:A199)+1</f>
        <v>15</v>
      </c>
      <c r="B200" s="12" t="s">
        <v>58</v>
      </c>
      <c r="C200" s="12" t="s">
        <v>59</v>
      </c>
      <c r="D200" s="2">
        <v>21.66</v>
      </c>
      <c r="E200" s="2" t="s">
        <v>1</v>
      </c>
      <c r="F200" s="1">
        <v>0</v>
      </c>
      <c r="G200" s="1">
        <v>0</v>
      </c>
      <c r="H200" s="1">
        <f t="shared" ref="H200" si="3">ROUND(D200*F200,)</f>
        <v>0</v>
      </c>
      <c r="I200" s="1">
        <f t="shared" ref="I200" si="4">ROUND(D200*G200,)</f>
        <v>0</v>
      </c>
      <c r="J200" s="1">
        <f t="shared" ref="J200" si="5">H200+I200</f>
        <v>0</v>
      </c>
    </row>
    <row r="201" spans="1:10" s="10" customFormat="1" x14ac:dyDescent="0.2">
      <c r="A201" s="6"/>
      <c r="B201" s="46"/>
      <c r="C201" s="12"/>
      <c r="D201" s="2"/>
      <c r="E201" s="2"/>
      <c r="F201" s="1"/>
      <c r="G201" s="1"/>
      <c r="H201" s="1"/>
      <c r="I201" s="1"/>
      <c r="J201" s="1"/>
    </row>
    <row r="202" spans="1:10" s="10" customFormat="1" ht="76.5" x14ac:dyDescent="0.2">
      <c r="A202" s="6">
        <f>MAX($A$171:A201)+1</f>
        <v>16</v>
      </c>
      <c r="B202" s="12" t="s">
        <v>60</v>
      </c>
      <c r="C202" s="12" t="s">
        <v>61</v>
      </c>
      <c r="D202" s="2">
        <v>48.44</v>
      </c>
      <c r="E202" s="2" t="s">
        <v>62</v>
      </c>
      <c r="F202" s="1">
        <v>0</v>
      </c>
      <c r="G202" s="1">
        <v>0</v>
      </c>
      <c r="H202" s="1">
        <f t="shared" ref="H202" si="6">ROUND(D202*F202,)</f>
        <v>0</v>
      </c>
      <c r="I202" s="1">
        <f t="shared" ref="I202" si="7">ROUND(D202*G202,)</f>
        <v>0</v>
      </c>
      <c r="J202" s="1">
        <f t="shared" ref="J202" si="8">H202+I202</f>
        <v>0</v>
      </c>
    </row>
    <row r="203" spans="1:10" s="10" customFormat="1" x14ac:dyDescent="0.2">
      <c r="A203" s="6"/>
      <c r="B203" s="46"/>
      <c r="C203" s="12"/>
      <c r="D203" s="2"/>
      <c r="E203" s="2"/>
      <c r="F203" s="1"/>
      <c r="G203" s="1"/>
      <c r="H203" s="1"/>
      <c r="I203" s="1"/>
      <c r="J203" s="1"/>
    </row>
    <row r="204" spans="1:10" s="10" customFormat="1" ht="102" x14ac:dyDescent="0.2">
      <c r="A204" s="6">
        <f>MAX($A$171:A203)+1</f>
        <v>17</v>
      </c>
      <c r="B204" s="12" t="s">
        <v>195</v>
      </c>
      <c r="C204" s="12" t="s">
        <v>196</v>
      </c>
      <c r="D204" s="2">
        <v>79.16</v>
      </c>
      <c r="E204" s="2" t="s">
        <v>62</v>
      </c>
      <c r="F204" s="1">
        <v>0</v>
      </c>
      <c r="G204" s="1">
        <v>0</v>
      </c>
      <c r="H204" s="1">
        <f t="shared" ref="H204" si="9">ROUND(D204*F204,)</f>
        <v>0</v>
      </c>
      <c r="I204" s="1">
        <f t="shared" ref="I204" si="10">ROUND(D204*G204,)</f>
        <v>0</v>
      </c>
      <c r="J204" s="1">
        <f t="shared" ref="J204" si="11">H204+I204</f>
        <v>0</v>
      </c>
    </row>
    <row r="205" spans="1:10" s="39" customFormat="1" x14ac:dyDescent="0.2">
      <c r="A205" s="47"/>
      <c r="B205" s="48"/>
      <c r="C205" s="24"/>
      <c r="D205" s="23"/>
      <c r="E205" s="23"/>
      <c r="F205" s="11"/>
      <c r="G205" s="11"/>
      <c r="H205" s="11"/>
      <c r="I205" s="11"/>
      <c r="J205" s="11"/>
    </row>
    <row r="206" spans="1:10" s="39" customFormat="1" x14ac:dyDescent="0.2">
      <c r="A206" s="56"/>
      <c r="B206" s="57"/>
      <c r="C206" s="58" t="str">
        <f>CONCATENATE(Munkanem_48," összesen:")</f>
        <v>48. Szigetelés összesen:</v>
      </c>
      <c r="F206" s="53"/>
      <c r="G206" s="53"/>
      <c r="H206" s="59">
        <f>SUM(H171:H205)</f>
        <v>0</v>
      </c>
      <c r="I206" s="59">
        <f>SUM(I171:I205)</f>
        <v>0</v>
      </c>
      <c r="J206" s="59">
        <f>SUM(J171:J205)</f>
        <v>0</v>
      </c>
    </row>
    <row r="207" spans="1:10" s="50" customFormat="1" x14ac:dyDescent="0.2">
      <c r="A207" s="56"/>
      <c r="B207" s="57"/>
      <c r="C207" s="58"/>
      <c r="D207" s="39"/>
      <c r="E207" s="39"/>
      <c r="F207" s="53"/>
      <c r="G207" s="53"/>
      <c r="H207" s="53"/>
      <c r="I207" s="53"/>
      <c r="J207" s="53"/>
    </row>
  </sheetData>
  <mergeCells count="10">
    <mergeCell ref="A47:J47"/>
    <mergeCell ref="A48:J48"/>
    <mergeCell ref="A50:J50"/>
    <mergeCell ref="A52:J52"/>
    <mergeCell ref="A8:J8"/>
    <mergeCell ref="A10:J10"/>
    <mergeCell ref="A11:J11"/>
    <mergeCell ref="A13:J13"/>
    <mergeCell ref="A15:J15"/>
    <mergeCell ref="A45:J45"/>
  </mergeCells>
  <hyperlinks>
    <hyperlink ref="C24" location="Munkanem_15" display="15. Zsaluzás és állványozás" xr:uid="{00000000-0004-0000-0700-000000000000}"/>
    <hyperlink ref="C25" location="Munkanem_31" display="31. Helyszíni beton és vasbeton munka" xr:uid="{00000000-0004-0000-0700-000001000000}"/>
    <hyperlink ref="C34" location="Munkanem_48" display="48. Szigetelés" xr:uid="{00000000-0004-0000-0700-000002000000}"/>
    <hyperlink ref="C33" location="Munkanem_47" display="47. Felületképzés" xr:uid="{00000000-0004-0000-0700-000003000000}"/>
    <hyperlink ref="C30" location="Munkanem_39" display="39. Szárazépítés" xr:uid="{00000000-0004-0000-0700-000004000000}"/>
    <hyperlink ref="C31" location="Munkanem_42" display="42. Aljzatkészítés, hideg- és melegburkolatok készítése" xr:uid="{00000000-0004-0000-0700-000005000000}"/>
    <hyperlink ref="C32" location="Munkanem_43" display="43. Bádogozás" xr:uid="{00000000-0004-0000-0700-000006000000}"/>
    <hyperlink ref="C26" location="Munkanem_32" display="32. Előregyártott épületszerkezeti elem elhelyezése és szerelése" xr:uid="{00000000-0004-0000-0700-000007000000}"/>
    <hyperlink ref="C27" location="Munkanem_33" display="33. Falazás és egyéb kőművesmunkák" xr:uid="{00000000-0004-0000-0700-000008000000}"/>
    <hyperlink ref="C29" location="Munkanem_36" display="36. Vakolás és rabicolás" xr:uid="{00000000-0004-0000-0700-00000A000000}"/>
    <hyperlink ref="C28" location="Munkanem_34" display="34. Fém és könnyű épületszerkezet szerelése" xr:uid="{00000000-0004-0000-0700-00000B000000}"/>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11" manualBreakCount="11">
    <brk id="37" max="8" man="1"/>
    <brk id="67" max="8" man="1"/>
    <brk id="73" max="8" man="1"/>
    <brk id="81" max="8" man="1"/>
    <brk id="87" max="9" man="1"/>
    <brk id="95" max="8" man="1"/>
    <brk id="101" max="8" man="1"/>
    <brk id="115" max="8" man="1"/>
    <brk id="135" max="8" man="1"/>
    <brk id="151" max="8" man="1"/>
    <brk id="169"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55"/>
  <sheetViews>
    <sheetView view="pageBreakPreview" zoomScaleNormal="85" workbookViewId="0">
      <selection activeCell="F20" sqref="F20"/>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477</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7</v>
      </c>
      <c r="D24" s="13"/>
      <c r="E24" s="13"/>
      <c r="F24" s="20"/>
      <c r="G24" s="20"/>
      <c r="H24" s="20">
        <f>H65</f>
        <v>0</v>
      </c>
      <c r="I24" s="20">
        <f>I65</f>
        <v>0</v>
      </c>
      <c r="J24" s="20">
        <f>J65</f>
        <v>0</v>
      </c>
    </row>
    <row r="25" spans="1:10" s="10" customFormat="1" ht="15" customHeight="1" x14ac:dyDescent="0.2">
      <c r="A25" s="14"/>
      <c r="B25" s="14"/>
      <c r="C25" s="13" t="s">
        <v>10</v>
      </c>
      <c r="D25" s="13"/>
      <c r="E25" s="13"/>
      <c r="F25" s="20"/>
      <c r="G25" s="20"/>
      <c r="H25" s="20">
        <f>H73</f>
        <v>0</v>
      </c>
      <c r="I25" s="20">
        <f>I73</f>
        <v>0</v>
      </c>
      <c r="J25" s="20">
        <f>J73</f>
        <v>0</v>
      </c>
    </row>
    <row r="26" spans="1:10" s="10" customFormat="1" ht="15" customHeight="1" x14ac:dyDescent="0.2">
      <c r="A26" s="14"/>
      <c r="B26" s="14"/>
      <c r="C26" s="13" t="s">
        <v>12</v>
      </c>
      <c r="D26" s="13"/>
      <c r="E26" s="13"/>
      <c r="F26" s="20"/>
      <c r="G26" s="20"/>
      <c r="H26" s="20">
        <f>H83</f>
        <v>0</v>
      </c>
      <c r="I26" s="20">
        <f>I83</f>
        <v>0</v>
      </c>
      <c r="J26" s="20">
        <f>J83</f>
        <v>0</v>
      </c>
    </row>
    <row r="27" spans="1:10" s="10" customFormat="1" ht="15" customHeight="1" x14ac:dyDescent="0.2">
      <c r="A27" s="14"/>
      <c r="B27" s="14"/>
      <c r="C27" s="40" t="s">
        <v>15</v>
      </c>
      <c r="D27" s="13"/>
      <c r="E27" s="13"/>
      <c r="F27" s="20"/>
      <c r="G27" s="20"/>
      <c r="H27" s="20">
        <f>H93</f>
        <v>0</v>
      </c>
      <c r="I27" s="20">
        <f>I93</f>
        <v>0</v>
      </c>
      <c r="J27" s="20">
        <f>J93</f>
        <v>0</v>
      </c>
    </row>
    <row r="28" spans="1:10" s="10" customFormat="1" ht="15" customHeight="1" x14ac:dyDescent="0.2">
      <c r="A28" s="14"/>
      <c r="B28" s="14"/>
      <c r="C28" s="13" t="s">
        <v>16</v>
      </c>
      <c r="D28" s="13"/>
      <c r="E28" s="13"/>
      <c r="F28" s="20"/>
      <c r="G28" s="20"/>
      <c r="H28" s="20">
        <f>H101</f>
        <v>0</v>
      </c>
      <c r="I28" s="20">
        <f>I101</f>
        <v>0</v>
      </c>
      <c r="J28" s="20">
        <f>J101</f>
        <v>0</v>
      </c>
    </row>
    <row r="29" spans="1:10" s="10" customFormat="1" ht="15" customHeight="1" x14ac:dyDescent="0.2">
      <c r="A29" s="14"/>
      <c r="B29" s="14"/>
      <c r="C29" s="13" t="s">
        <v>17</v>
      </c>
      <c r="D29" s="13"/>
      <c r="E29" s="13"/>
      <c r="F29" s="20"/>
      <c r="G29" s="20"/>
      <c r="H29" s="20">
        <f>H155</f>
        <v>0</v>
      </c>
      <c r="I29" s="20">
        <f>I155</f>
        <v>0</v>
      </c>
      <c r="J29" s="20">
        <f>J155</f>
        <v>0</v>
      </c>
    </row>
    <row r="30" spans="1:10" s="10" customFormat="1" ht="2.4500000000000002" customHeight="1" x14ac:dyDescent="0.2">
      <c r="A30" s="14"/>
      <c r="B30" s="14"/>
      <c r="C30" s="15"/>
      <c r="D30" s="15"/>
      <c r="E30" s="15"/>
      <c r="F30" s="21"/>
      <c r="G30" s="21"/>
      <c r="H30" s="21"/>
      <c r="I30" s="21"/>
      <c r="J30" s="21"/>
    </row>
    <row r="31" spans="1:10" s="10" customFormat="1" x14ac:dyDescent="0.2">
      <c r="A31" s="14"/>
      <c r="B31" s="14"/>
      <c r="C31" s="17" t="s">
        <v>6</v>
      </c>
      <c r="D31" s="13"/>
      <c r="E31" s="13"/>
      <c r="F31" s="20"/>
      <c r="G31" s="20"/>
      <c r="H31" s="22">
        <f>SUM(H23:H30)</f>
        <v>0</v>
      </c>
      <c r="I31" s="22">
        <f>SUM(I23:I30)</f>
        <v>0</v>
      </c>
      <c r="J31" s="22">
        <f>SUM(J23:J30)</f>
        <v>0</v>
      </c>
    </row>
    <row r="32" spans="1:10" s="10" customFormat="1" x14ac:dyDescent="0.2">
      <c r="A32" s="14"/>
      <c r="B32" s="14"/>
      <c r="C32" s="13"/>
      <c r="D32" s="13"/>
      <c r="E32" s="13"/>
      <c r="F32" s="20"/>
      <c r="G32" s="20"/>
      <c r="H32" s="20"/>
      <c r="I32" s="20"/>
      <c r="J32" s="20"/>
    </row>
    <row r="33" spans="1:10" s="10" customFormat="1" x14ac:dyDescent="0.2">
      <c r="A33" s="31">
        <f>A1</f>
        <v>0</v>
      </c>
      <c r="B33" s="31"/>
      <c r="C33" s="13"/>
      <c r="D33" s="13"/>
      <c r="E33" s="13"/>
      <c r="F33" s="20"/>
      <c r="G33" s="20"/>
      <c r="H33" s="20"/>
      <c r="I33" s="20"/>
      <c r="J33" s="32">
        <f>J1</f>
        <v>0</v>
      </c>
    </row>
    <row r="34" spans="1:10" s="10" customFormat="1" x14ac:dyDescent="0.2">
      <c r="A34" s="31">
        <f>A2</f>
        <v>0</v>
      </c>
      <c r="B34" s="31"/>
      <c r="C34" s="13"/>
      <c r="D34" s="13"/>
      <c r="E34" s="13"/>
      <c r="F34" s="20"/>
      <c r="G34" s="20"/>
      <c r="H34" s="20"/>
      <c r="I34" s="20"/>
      <c r="J34" s="29"/>
    </row>
    <row r="35" spans="1:10" s="10" customFormat="1" x14ac:dyDescent="0.2">
      <c r="A35" s="31"/>
      <c r="B35" s="31"/>
      <c r="C35" s="13"/>
      <c r="D35" s="13"/>
      <c r="E35" s="13"/>
      <c r="F35" s="20"/>
      <c r="G35" s="20"/>
      <c r="H35" s="20"/>
      <c r="I35" s="20"/>
      <c r="J35" s="29"/>
    </row>
    <row r="36" spans="1:10" s="10" customFormat="1" x14ac:dyDescent="0.2">
      <c r="A36" s="31"/>
      <c r="B36" s="31"/>
      <c r="C36" s="13"/>
      <c r="D36" s="13"/>
      <c r="E36" s="13"/>
      <c r="F36" s="20"/>
      <c r="G36" s="20"/>
      <c r="H36" s="20"/>
      <c r="I36" s="20"/>
      <c r="J36" s="20"/>
    </row>
    <row r="37" spans="1:10" s="10" customFormat="1" x14ac:dyDescent="0.2">
      <c r="A37" s="31"/>
      <c r="B37" s="31"/>
      <c r="C37" s="13"/>
      <c r="D37" s="13"/>
      <c r="E37" s="13"/>
      <c r="F37" s="20"/>
      <c r="G37" s="20"/>
      <c r="H37" s="20"/>
      <c r="I37" s="20"/>
      <c r="J37" s="20"/>
    </row>
    <row r="38" spans="1:10" s="10" customFormat="1" x14ac:dyDescent="0.2">
      <c r="A38" s="14"/>
      <c r="B38" s="14"/>
      <c r="C38" s="13"/>
      <c r="D38" s="13"/>
      <c r="E38" s="13"/>
      <c r="F38" s="20"/>
      <c r="G38" s="20"/>
      <c r="H38" s="20"/>
      <c r="I38" s="20"/>
      <c r="J38" s="20"/>
    </row>
    <row r="39" spans="1:10" s="10" customFormat="1" x14ac:dyDescent="0.2">
      <c r="A39" s="14"/>
      <c r="B39" s="14"/>
      <c r="C39" s="13"/>
      <c r="D39" s="13"/>
      <c r="E39" s="13"/>
      <c r="F39" s="20"/>
      <c r="G39" s="20"/>
      <c r="H39" s="20"/>
      <c r="I39" s="20"/>
      <c r="J39" s="20"/>
    </row>
    <row r="40" spans="1:10" s="10" customFormat="1" ht="20.25" x14ac:dyDescent="0.3">
      <c r="A40" s="533" t="s">
        <v>3</v>
      </c>
      <c r="B40" s="533"/>
      <c r="C40" s="533"/>
      <c r="D40" s="533"/>
      <c r="E40" s="533"/>
      <c r="F40" s="533"/>
      <c r="G40" s="533"/>
      <c r="H40" s="533"/>
      <c r="I40" s="533"/>
      <c r="J40" s="533"/>
    </row>
    <row r="41" spans="1:10" s="10" customFormat="1" x14ac:dyDescent="0.2">
      <c r="A41" s="13"/>
      <c r="B41" s="13"/>
      <c r="C41" s="13"/>
      <c r="D41" s="13"/>
      <c r="E41" s="13"/>
    </row>
    <row r="42" spans="1:10" s="10" customFormat="1" ht="18" x14ac:dyDescent="0.25">
      <c r="A42" s="530">
        <f>A10</f>
        <v>0</v>
      </c>
      <c r="B42" s="530"/>
      <c r="C42" s="530"/>
      <c r="D42" s="530"/>
      <c r="E42" s="530"/>
      <c r="F42" s="530"/>
      <c r="G42" s="530"/>
      <c r="H42" s="530"/>
      <c r="I42" s="530"/>
      <c r="J42" s="530"/>
    </row>
    <row r="43" spans="1:10" s="10" customFormat="1" ht="18" x14ac:dyDescent="0.25">
      <c r="A43" s="530">
        <f>A11</f>
        <v>0</v>
      </c>
      <c r="B43" s="530"/>
      <c r="C43" s="530"/>
      <c r="D43" s="530"/>
      <c r="E43" s="530"/>
      <c r="F43" s="530"/>
      <c r="G43" s="530"/>
      <c r="H43" s="530"/>
      <c r="I43" s="530"/>
      <c r="J43" s="530"/>
    </row>
    <row r="44" spans="1:10" s="10" customFormat="1" x14ac:dyDescent="0.2">
      <c r="A44" s="14"/>
      <c r="B44" s="14"/>
      <c r="C44" s="13"/>
      <c r="D44" s="13"/>
      <c r="E44" s="13"/>
      <c r="F44" s="20"/>
      <c r="G44" s="20"/>
      <c r="H44" s="20"/>
      <c r="I44" s="20"/>
      <c r="J44" s="20"/>
    </row>
    <row r="45" spans="1:10" s="10" customFormat="1" ht="15.75" x14ac:dyDescent="0.25">
      <c r="A45" s="531">
        <f>A13</f>
        <v>0</v>
      </c>
      <c r="B45" s="531"/>
      <c r="C45" s="531"/>
      <c r="D45" s="531"/>
      <c r="E45" s="531"/>
      <c r="F45" s="531"/>
      <c r="G45" s="531"/>
      <c r="H45" s="531"/>
      <c r="I45" s="531"/>
      <c r="J45" s="531"/>
    </row>
    <row r="46" spans="1:10" s="10" customFormat="1" x14ac:dyDescent="0.2">
      <c r="A46" s="14"/>
      <c r="B46" s="14"/>
      <c r="C46" s="13"/>
      <c r="D46" s="13"/>
      <c r="E46" s="13"/>
      <c r="F46" s="20"/>
      <c r="G46" s="20"/>
      <c r="H46" s="20"/>
      <c r="I46" s="20"/>
      <c r="J46" s="20"/>
    </row>
    <row r="47" spans="1:10" s="10" customFormat="1" ht="15.75" x14ac:dyDescent="0.25">
      <c r="A47" s="532" t="str">
        <f>A15</f>
        <v>SPRINKLER ÉS TRAFÓ - ÉPÍTÉSZETI MUNKÁK</v>
      </c>
      <c r="B47" s="532"/>
      <c r="C47" s="532"/>
      <c r="D47" s="532"/>
      <c r="E47" s="532"/>
      <c r="F47" s="532"/>
      <c r="G47" s="532"/>
      <c r="H47" s="532"/>
      <c r="I47" s="532"/>
      <c r="J47" s="532"/>
    </row>
    <row r="48" spans="1:10" s="10" customFormat="1" x14ac:dyDescent="0.2">
      <c r="A48" s="14"/>
      <c r="B48" s="14"/>
      <c r="C48" s="13"/>
      <c r="D48" s="13"/>
      <c r="E48" s="13"/>
      <c r="F48" s="20"/>
      <c r="G48" s="20"/>
      <c r="H48" s="20"/>
      <c r="I48" s="20"/>
      <c r="J48" s="20"/>
    </row>
    <row r="49" spans="1:10" s="10" customFormat="1" x14ac:dyDescent="0.2">
      <c r="A49" s="14"/>
      <c r="B49" s="14"/>
      <c r="C49" s="13"/>
      <c r="D49" s="13"/>
      <c r="E49" s="13"/>
      <c r="F49" s="20"/>
      <c r="G49" s="20"/>
      <c r="H49" s="20"/>
      <c r="I49" s="20"/>
      <c r="J49" s="20"/>
    </row>
    <row r="50" spans="1:10" s="10" customFormat="1" x14ac:dyDescent="0.2">
      <c r="A50" s="14"/>
      <c r="B50" s="14"/>
      <c r="C50" s="13"/>
      <c r="D50" s="13"/>
      <c r="E50" s="13"/>
      <c r="F50" s="20"/>
      <c r="G50" s="20"/>
      <c r="H50" s="20"/>
      <c r="I50" s="20"/>
      <c r="J50" s="20"/>
    </row>
    <row r="51" spans="1:10" s="10" customFormat="1" x14ac:dyDescent="0.2">
      <c r="A51" s="14"/>
      <c r="B51" s="14"/>
      <c r="C51" s="13"/>
      <c r="D51" s="13"/>
      <c r="E51" s="13"/>
      <c r="F51" s="20"/>
      <c r="G51" s="20"/>
      <c r="H51" s="20"/>
      <c r="I51" s="20"/>
      <c r="J51" s="20"/>
    </row>
    <row r="52" spans="1:10" s="10" customFormat="1" x14ac:dyDescent="0.2">
      <c r="A52" s="14"/>
      <c r="B52" s="14"/>
      <c r="C52" s="13"/>
      <c r="D52" s="13"/>
      <c r="E52" s="13"/>
      <c r="F52" s="20"/>
      <c r="G52" s="20"/>
      <c r="H52" s="20"/>
      <c r="I52" s="20"/>
      <c r="J52" s="20"/>
    </row>
    <row r="53" spans="1:10" s="10" customFormat="1" x14ac:dyDescent="0.2">
      <c r="A53" s="14"/>
      <c r="B53" s="14"/>
      <c r="C53" s="13"/>
      <c r="D53" s="13"/>
      <c r="E53" s="13"/>
      <c r="F53" s="20"/>
      <c r="G53" s="20"/>
      <c r="H53" s="20"/>
      <c r="I53" s="20"/>
      <c r="J53" s="20"/>
    </row>
    <row r="54" spans="1:10" s="10" customFormat="1" x14ac:dyDescent="0.2">
      <c r="A54" s="14"/>
      <c r="B54" s="14"/>
      <c r="C54" s="13"/>
      <c r="D54" s="13"/>
      <c r="E54" s="13"/>
      <c r="F54" s="20"/>
      <c r="G54" s="20"/>
      <c r="H54" s="20"/>
      <c r="I54" s="20"/>
      <c r="J54" s="20"/>
    </row>
    <row r="55" spans="1:10" s="19" customFormat="1" ht="25.5" x14ac:dyDescent="0.2">
      <c r="A55" s="7" t="s">
        <v>25</v>
      </c>
      <c r="B55" s="44" t="s">
        <v>20</v>
      </c>
      <c r="C55" s="45" t="s">
        <v>21</v>
      </c>
      <c r="D55" s="8" t="s">
        <v>24</v>
      </c>
      <c r="E55" s="8" t="s">
        <v>30</v>
      </c>
      <c r="F55" s="9" t="s">
        <v>29</v>
      </c>
      <c r="G55" s="9" t="s">
        <v>27</v>
      </c>
      <c r="H55" s="9" t="s">
        <v>23</v>
      </c>
      <c r="I55" s="9" t="s">
        <v>26</v>
      </c>
      <c r="J55" s="9" t="s">
        <v>33</v>
      </c>
    </row>
    <row r="57" spans="1:10" x14ac:dyDescent="0.2">
      <c r="C57" s="25" t="str">
        <f>$C$24</f>
        <v>15. Zsaluzás és állványozás</v>
      </c>
    </row>
    <row r="58" spans="1:10" x14ac:dyDescent="0.2">
      <c r="C58" s="51"/>
    </row>
    <row r="59" spans="1:10" ht="89.25" x14ac:dyDescent="0.2">
      <c r="A59" s="6">
        <v>1</v>
      </c>
      <c r="B59" s="12" t="s">
        <v>465</v>
      </c>
      <c r="C59" s="12" t="s">
        <v>466</v>
      </c>
      <c r="D59" s="2">
        <v>568.88</v>
      </c>
      <c r="E59" s="2" t="s">
        <v>1</v>
      </c>
      <c r="F59" s="1">
        <v>0</v>
      </c>
      <c r="G59" s="1">
        <v>0</v>
      </c>
      <c r="H59" s="1">
        <f>ROUND(D59*F59,)</f>
        <v>0</v>
      </c>
      <c r="I59" s="1">
        <f>ROUND(D59*G59,)</f>
        <v>0</v>
      </c>
      <c r="J59" s="1">
        <f>H59+I59</f>
        <v>0</v>
      </c>
    </row>
    <row r="61" spans="1:10" ht="25.5" x14ac:dyDescent="0.2">
      <c r="A61" s="6">
        <f>MAX($A$58:A60)+1</f>
        <v>2</v>
      </c>
      <c r="B61" s="12" t="s">
        <v>65</v>
      </c>
      <c r="C61" s="12" t="s">
        <v>66</v>
      </c>
      <c r="D61" s="2">
        <v>568.88</v>
      </c>
      <c r="E61" s="2" t="s">
        <v>1</v>
      </c>
      <c r="F61" s="1">
        <v>0</v>
      </c>
      <c r="G61" s="1">
        <v>0</v>
      </c>
      <c r="H61" s="1">
        <f>ROUND(D61*F61,)</f>
        <v>0</v>
      </c>
      <c r="I61" s="1">
        <f>ROUND(D61*G61,)</f>
        <v>0</v>
      </c>
      <c r="J61" s="1">
        <f>H61+I61</f>
        <v>0</v>
      </c>
    </row>
    <row r="62" spans="1:10" x14ac:dyDescent="0.2">
      <c r="C62" s="51"/>
    </row>
    <row r="63" spans="1:10" ht="38.25" x14ac:dyDescent="0.2">
      <c r="A63" s="6">
        <f>MAX($A$58:A62)+1</f>
        <v>3</v>
      </c>
      <c r="B63" s="12" t="s">
        <v>265</v>
      </c>
      <c r="C63" s="12" t="s">
        <v>266</v>
      </c>
      <c r="D63" s="2">
        <v>483.91</v>
      </c>
      <c r="E63" s="2" t="s">
        <v>1</v>
      </c>
      <c r="F63" s="1">
        <v>0</v>
      </c>
      <c r="G63" s="1">
        <v>0</v>
      </c>
      <c r="H63" s="1">
        <f>ROUND(D63*F63,)</f>
        <v>0</v>
      </c>
      <c r="I63" s="1">
        <f>ROUND(D63*G63,)</f>
        <v>0</v>
      </c>
      <c r="J63" s="1">
        <f>H63+I63</f>
        <v>0</v>
      </c>
    </row>
    <row r="64" spans="1:10" x14ac:dyDescent="0.2">
      <c r="A64" s="47"/>
      <c r="B64" s="48"/>
      <c r="C64" s="24"/>
      <c r="D64" s="23"/>
      <c r="E64" s="23"/>
      <c r="F64" s="11"/>
      <c r="G64" s="11"/>
      <c r="H64" s="11"/>
      <c r="I64" s="11"/>
      <c r="J64" s="11"/>
    </row>
    <row r="65" spans="1:10" x14ac:dyDescent="0.2">
      <c r="C65" s="12" t="str">
        <f>CONCATENATE(Munkanem_15," összesen:")</f>
        <v>15. Zsaluzás és állványozás összesen:</v>
      </c>
      <c r="H65" s="5">
        <f>SUM(H58:H64)</f>
        <v>0</v>
      </c>
      <c r="I65" s="5">
        <f>SUM(I58:I64)</f>
        <v>0</v>
      </c>
      <c r="J65" s="5">
        <f>SUM(J58:J64)</f>
        <v>0</v>
      </c>
    </row>
    <row r="67" spans="1:10" x14ac:dyDescent="0.2">
      <c r="C67" s="25" t="str">
        <f>$C$25</f>
        <v>31. Helyszíni beton és vasbeton munka</v>
      </c>
    </row>
    <row r="69" spans="1:10" ht="89.25" x14ac:dyDescent="0.2">
      <c r="A69" s="6">
        <v>1</v>
      </c>
      <c r="B69" s="12" t="s">
        <v>448</v>
      </c>
      <c r="C69" s="12" t="s">
        <v>481</v>
      </c>
      <c r="D69" s="2">
        <v>131.44</v>
      </c>
      <c r="E69" s="4" t="s">
        <v>1</v>
      </c>
      <c r="F69" s="1">
        <v>0</v>
      </c>
      <c r="G69" s="1">
        <v>0</v>
      </c>
      <c r="H69" s="1">
        <f>ROUND(D69*F69,)</f>
        <v>0</v>
      </c>
      <c r="I69" s="1">
        <f>ROUND(D69*G69,)</f>
        <v>0</v>
      </c>
      <c r="J69" s="1">
        <f>H69+I69</f>
        <v>0</v>
      </c>
    </row>
    <row r="71" spans="1:10" ht="89.25" x14ac:dyDescent="0.2">
      <c r="A71" s="6">
        <f>MAX($A$68:A70)+1</f>
        <v>2</v>
      </c>
      <c r="B71" s="12" t="s">
        <v>448</v>
      </c>
      <c r="C71" s="12" t="s">
        <v>460</v>
      </c>
      <c r="D71" s="2">
        <v>512.5</v>
      </c>
      <c r="E71" s="4" t="s">
        <v>1</v>
      </c>
      <c r="F71" s="1">
        <v>0</v>
      </c>
      <c r="G71" s="1">
        <v>0</v>
      </c>
      <c r="H71" s="1">
        <f>ROUND(D71*F71,)</f>
        <v>0</v>
      </c>
      <c r="I71" s="1">
        <f>ROUND(D71*G71,)</f>
        <v>0</v>
      </c>
      <c r="J71" s="1">
        <f>H71+I71</f>
        <v>0</v>
      </c>
    </row>
    <row r="72" spans="1:10" x14ac:dyDescent="0.2">
      <c r="A72" s="47"/>
      <c r="B72" s="48"/>
      <c r="C72" s="24"/>
      <c r="D72" s="23"/>
      <c r="E72" s="23"/>
      <c r="F72" s="11"/>
      <c r="G72" s="11"/>
      <c r="H72" s="11"/>
      <c r="I72" s="11"/>
      <c r="J72" s="11"/>
    </row>
    <row r="73" spans="1:10" x14ac:dyDescent="0.2">
      <c r="C73" s="12" t="str">
        <f>CONCATENATE(Munkanem_31," összesen:")</f>
        <v>31. Helyszíni beton és vasbeton munka összesen:</v>
      </c>
      <c r="H73" s="5">
        <f>SUM(H68:H72)</f>
        <v>0</v>
      </c>
      <c r="I73" s="5">
        <f>SUM(I68:I72)</f>
        <v>0</v>
      </c>
      <c r="J73" s="5">
        <f>SUM(J68:J72)</f>
        <v>0</v>
      </c>
    </row>
    <row r="75" spans="1:10" x14ac:dyDescent="0.2">
      <c r="C75" s="25" t="str">
        <f>$C$26</f>
        <v>36. Vakolás és rabicolás</v>
      </c>
    </row>
    <row r="77" spans="1:10" ht="25.5" x14ac:dyDescent="0.2">
      <c r="A77" s="6">
        <v>1</v>
      </c>
      <c r="B77" s="12" t="s">
        <v>107</v>
      </c>
      <c r="C77" s="27" t="s">
        <v>110</v>
      </c>
      <c r="D77" s="2">
        <v>432.01</v>
      </c>
      <c r="E77" s="2" t="s">
        <v>1</v>
      </c>
      <c r="F77" s="1">
        <v>0</v>
      </c>
      <c r="G77" s="1">
        <v>0</v>
      </c>
      <c r="H77" s="1">
        <f>ROUND(D77*F77,)</f>
        <v>0</v>
      </c>
      <c r="I77" s="1">
        <f>ROUND(D77*G77,)</f>
        <v>0</v>
      </c>
      <c r="J77" s="1">
        <f>H77+I77</f>
        <v>0</v>
      </c>
    </row>
    <row r="79" spans="1:10" ht="63.75" x14ac:dyDescent="0.2">
      <c r="A79" s="6">
        <f>MAX($A$76:A78)+1</f>
        <v>2</v>
      </c>
      <c r="B79" s="27" t="s">
        <v>113</v>
      </c>
      <c r="C79" s="27" t="s">
        <v>114</v>
      </c>
      <c r="D79" s="2">
        <v>432.01</v>
      </c>
      <c r="E79" s="2" t="s">
        <v>1</v>
      </c>
      <c r="F79" s="1">
        <v>0</v>
      </c>
      <c r="G79" s="1">
        <v>0</v>
      </c>
      <c r="H79" s="1">
        <f>ROUND(D79*F79,)</f>
        <v>0</v>
      </c>
      <c r="I79" s="1">
        <f>ROUND(D79*G79,)</f>
        <v>0</v>
      </c>
      <c r="J79" s="1">
        <f>H79+I79</f>
        <v>0</v>
      </c>
    </row>
    <row r="81" spans="1:10" ht="51" x14ac:dyDescent="0.2">
      <c r="A81" s="6">
        <f>MAX($A$76:A80)+1</f>
        <v>3</v>
      </c>
      <c r="B81" s="12" t="s">
        <v>163</v>
      </c>
      <c r="C81" s="12" t="s">
        <v>482</v>
      </c>
      <c r="D81" s="2">
        <v>262.27</v>
      </c>
      <c r="E81" s="2" t="s">
        <v>1</v>
      </c>
      <c r="F81" s="1">
        <v>0</v>
      </c>
      <c r="G81" s="1">
        <v>0</v>
      </c>
      <c r="H81" s="1">
        <f>ROUND(D81*F81,)</f>
        <v>0</v>
      </c>
      <c r="I81" s="1">
        <f>ROUND(D81*G81,)</f>
        <v>0</v>
      </c>
      <c r="J81" s="1">
        <f>H81+I81</f>
        <v>0</v>
      </c>
    </row>
    <row r="82" spans="1:10" x14ac:dyDescent="0.2">
      <c r="A82" s="47"/>
      <c r="B82" s="48"/>
      <c r="C82" s="24"/>
      <c r="D82" s="23"/>
      <c r="E82" s="23"/>
      <c r="F82" s="11"/>
      <c r="G82" s="11"/>
      <c r="H82" s="11"/>
      <c r="I82" s="11"/>
      <c r="J82" s="11"/>
    </row>
    <row r="83" spans="1:10" x14ac:dyDescent="0.2">
      <c r="C83" s="12" t="str">
        <f>CONCATENATE(Munkanem_36," összesen:")</f>
        <v>36. Vakolás és rabicolás összesen:</v>
      </c>
      <c r="H83" s="5">
        <f>SUM(H76:H82)</f>
        <v>0</v>
      </c>
      <c r="I83" s="5">
        <f>SUM(I76:I82)</f>
        <v>0</v>
      </c>
      <c r="J83" s="5">
        <f>SUM(J76:J82)</f>
        <v>0</v>
      </c>
    </row>
    <row r="85" spans="1:10" x14ac:dyDescent="0.2">
      <c r="C85" s="25" t="str">
        <f>$C$27</f>
        <v>43. Bádogozás</v>
      </c>
    </row>
    <row r="87" spans="1:10" ht="76.5" x14ac:dyDescent="0.2">
      <c r="A87" s="6">
        <v>1</v>
      </c>
      <c r="B87" s="12" t="s">
        <v>160</v>
      </c>
      <c r="C87" s="12" t="s">
        <v>472</v>
      </c>
      <c r="D87" s="2">
        <v>50.9</v>
      </c>
      <c r="E87" s="2" t="s">
        <v>62</v>
      </c>
      <c r="F87" s="1">
        <v>0</v>
      </c>
      <c r="G87" s="1">
        <v>0</v>
      </c>
      <c r="H87" s="1">
        <f>ROUND(D87*F87,)</f>
        <v>0</v>
      </c>
      <c r="I87" s="1">
        <f>ROUND(D87*G87,)</f>
        <v>0</v>
      </c>
      <c r="J87" s="1">
        <f>H87+I87</f>
        <v>0</v>
      </c>
    </row>
    <row r="89" spans="1:10" ht="76.5" x14ac:dyDescent="0.2">
      <c r="A89" s="6">
        <f>MAX($A$86:A88)+1</f>
        <v>2</v>
      </c>
      <c r="B89" s="12" t="s">
        <v>160</v>
      </c>
      <c r="C89" s="12" t="s">
        <v>467</v>
      </c>
      <c r="D89" s="2">
        <v>41.4</v>
      </c>
      <c r="E89" s="2" t="s">
        <v>62</v>
      </c>
      <c r="F89" s="1">
        <v>0</v>
      </c>
      <c r="G89" s="1">
        <v>0</v>
      </c>
      <c r="H89" s="1">
        <f>ROUND(D89*F89,)</f>
        <v>0</v>
      </c>
      <c r="I89" s="1">
        <f>ROUND(D89*G89,)</f>
        <v>0</v>
      </c>
      <c r="J89" s="1">
        <f>H89+I89</f>
        <v>0</v>
      </c>
    </row>
    <row r="91" spans="1:10" ht="76.5" x14ac:dyDescent="0.2">
      <c r="A91" s="6">
        <f>MAX($A$86:A90)+1</f>
        <v>3</v>
      </c>
      <c r="B91" s="12" t="s">
        <v>160</v>
      </c>
      <c r="C91" s="12" t="s">
        <v>473</v>
      </c>
      <c r="D91" s="2">
        <v>11.9</v>
      </c>
      <c r="E91" s="2" t="s">
        <v>62</v>
      </c>
      <c r="F91" s="1">
        <v>0</v>
      </c>
      <c r="G91" s="1">
        <v>0</v>
      </c>
      <c r="H91" s="1">
        <f>ROUND(D91*F91,)</f>
        <v>0</v>
      </c>
      <c r="I91" s="1">
        <f>ROUND(D91*G91,)</f>
        <v>0</v>
      </c>
      <c r="J91" s="1">
        <f>H91+I91</f>
        <v>0</v>
      </c>
    </row>
    <row r="92" spans="1:10" x14ac:dyDescent="0.2">
      <c r="A92" s="47"/>
      <c r="B92" s="48"/>
      <c r="C92" s="24"/>
      <c r="D92" s="23"/>
      <c r="E92" s="23"/>
      <c r="F92" s="11"/>
      <c r="G92" s="11"/>
      <c r="H92" s="11"/>
      <c r="I92" s="11"/>
      <c r="J92" s="11"/>
    </row>
    <row r="93" spans="1:10" x14ac:dyDescent="0.2">
      <c r="C93" s="12" t="str">
        <f>CONCATENATE(Munkanem_43," összesen:")</f>
        <v>43. Bádogozás összesen:</v>
      </c>
      <c r="H93" s="5">
        <f>SUM(H86:H92)</f>
        <v>0</v>
      </c>
      <c r="I93" s="5">
        <f>SUM(I86:I92)</f>
        <v>0</v>
      </c>
      <c r="J93" s="5">
        <f>SUM(J86:J92)</f>
        <v>0</v>
      </c>
    </row>
    <row r="95" spans="1:10" x14ac:dyDescent="0.2">
      <c r="C95" s="25" t="str">
        <f>$C$28</f>
        <v>47. Felületképzés</v>
      </c>
    </row>
    <row r="96" spans="1:10" x14ac:dyDescent="0.2">
      <c r="C96" s="51"/>
    </row>
    <row r="97" spans="1:10" ht="76.5" x14ac:dyDescent="0.2">
      <c r="A97" s="6">
        <v>1</v>
      </c>
      <c r="B97" s="27" t="s">
        <v>150</v>
      </c>
      <c r="C97" s="27" t="s">
        <v>475</v>
      </c>
      <c r="D97" s="2">
        <v>45.49</v>
      </c>
      <c r="E97" s="2" t="s">
        <v>1</v>
      </c>
      <c r="F97" s="1">
        <v>0</v>
      </c>
      <c r="G97" s="1">
        <v>0</v>
      </c>
      <c r="H97" s="1">
        <f>ROUND(D97*F97,)</f>
        <v>0</v>
      </c>
      <c r="I97" s="1">
        <f>ROUND(D97*G97,)</f>
        <v>0</v>
      </c>
      <c r="J97" s="1">
        <f>H97+I97</f>
        <v>0</v>
      </c>
    </row>
    <row r="98" spans="1:10" x14ac:dyDescent="0.2">
      <c r="C98" s="51"/>
    </row>
    <row r="99" spans="1:10" ht="51" x14ac:dyDescent="0.2">
      <c r="A99" s="6">
        <v>2</v>
      </c>
      <c r="B99" s="64" t="s">
        <v>468</v>
      </c>
      <c r="C99" s="64" t="s">
        <v>469</v>
      </c>
      <c r="D99" s="2">
        <v>385.39</v>
      </c>
      <c r="E99" s="2" t="s">
        <v>1</v>
      </c>
      <c r="F99" s="1">
        <v>0</v>
      </c>
      <c r="G99" s="1">
        <v>0</v>
      </c>
      <c r="H99" s="1">
        <f>ROUND(D99*F99,)</f>
        <v>0</v>
      </c>
      <c r="I99" s="1">
        <f>ROUND(D99*G99,)</f>
        <v>0</v>
      </c>
      <c r="J99" s="1">
        <f>H99+I99</f>
        <v>0</v>
      </c>
    </row>
    <row r="100" spans="1:10" x14ac:dyDescent="0.2">
      <c r="A100" s="47"/>
      <c r="B100" s="48"/>
      <c r="C100" s="24"/>
      <c r="D100" s="23"/>
      <c r="E100" s="23"/>
      <c r="F100" s="11"/>
      <c r="G100" s="11"/>
      <c r="H100" s="11"/>
      <c r="I100" s="11"/>
      <c r="J100" s="11"/>
    </row>
    <row r="101" spans="1:10" x14ac:dyDescent="0.2">
      <c r="C101" s="12" t="str">
        <f>CONCATENATE(Munkanem_47," összesen:")</f>
        <v>47. Felületképzés összesen:</v>
      </c>
      <c r="H101" s="5">
        <f>SUM(H96:H100)</f>
        <v>0</v>
      </c>
      <c r="I101" s="5">
        <f>SUM(I96:I100)</f>
        <v>0</v>
      </c>
      <c r="J101" s="5">
        <f>SUM(J96:J100)</f>
        <v>0</v>
      </c>
    </row>
    <row r="103" spans="1:10" x14ac:dyDescent="0.2">
      <c r="C103" s="25" t="str">
        <f>$C$29</f>
        <v>48. Szigetelés</v>
      </c>
    </row>
    <row r="105" spans="1:10" ht="51" x14ac:dyDescent="0.2">
      <c r="A105" s="6">
        <v>1</v>
      </c>
      <c r="B105" s="12" t="s">
        <v>449</v>
      </c>
      <c r="C105" s="12" t="s">
        <v>450</v>
      </c>
      <c r="D105" s="2">
        <v>501.57</v>
      </c>
      <c r="E105" s="2" t="s">
        <v>1</v>
      </c>
      <c r="F105" s="1">
        <v>0</v>
      </c>
      <c r="G105" s="1">
        <v>0</v>
      </c>
      <c r="H105" s="1">
        <f>ROUND(D105*F105,)</f>
        <v>0</v>
      </c>
      <c r="I105" s="1">
        <f>ROUND(D105*G105,)</f>
        <v>0</v>
      </c>
      <c r="J105" s="1">
        <f>H105+I105</f>
        <v>0</v>
      </c>
    </row>
    <row r="107" spans="1:10" ht="51" x14ac:dyDescent="0.2">
      <c r="A107" s="6">
        <f>MAX($A$104:A106)+1</f>
        <v>2</v>
      </c>
      <c r="B107" s="12" t="s">
        <v>291</v>
      </c>
      <c r="C107" s="12" t="s">
        <v>292</v>
      </c>
      <c r="D107" s="2">
        <v>170.09</v>
      </c>
      <c r="E107" s="2" t="s">
        <v>1</v>
      </c>
      <c r="F107" s="1">
        <v>0</v>
      </c>
      <c r="G107" s="1">
        <v>0</v>
      </c>
      <c r="H107" s="1">
        <f>ROUND(D107*F107,)</f>
        <v>0</v>
      </c>
      <c r="I107" s="1">
        <f>ROUND(D107*G107,)</f>
        <v>0</v>
      </c>
      <c r="J107" s="1">
        <f>H107+I107</f>
        <v>0</v>
      </c>
    </row>
    <row r="108" spans="1:10" s="10" customFormat="1" x14ac:dyDescent="0.2">
      <c r="A108" s="6"/>
      <c r="B108" s="46"/>
      <c r="C108" s="12"/>
      <c r="D108" s="2"/>
      <c r="E108" s="2"/>
      <c r="F108" s="1"/>
      <c r="G108" s="1"/>
      <c r="H108" s="1"/>
      <c r="I108" s="1"/>
      <c r="J108" s="1"/>
    </row>
    <row r="109" spans="1:10" s="10" customFormat="1" ht="63.75" x14ac:dyDescent="0.2">
      <c r="A109" s="6">
        <f>MAX($A$104:A108)+1</f>
        <v>3</v>
      </c>
      <c r="B109" s="12" t="s">
        <v>184</v>
      </c>
      <c r="C109" s="12" t="s">
        <v>187</v>
      </c>
      <c r="D109" s="2">
        <v>131.44</v>
      </c>
      <c r="E109" s="2" t="s">
        <v>1</v>
      </c>
      <c r="F109" s="1">
        <v>0</v>
      </c>
      <c r="G109" s="1">
        <v>0</v>
      </c>
      <c r="H109" s="1">
        <f>ROUND(D109*F109,)</f>
        <v>0</v>
      </c>
      <c r="I109" s="1">
        <f>ROUND(D109*G109,)</f>
        <v>0</v>
      </c>
      <c r="J109" s="1">
        <f>H109+I109</f>
        <v>0</v>
      </c>
    </row>
    <row r="110" spans="1:10" s="10" customFormat="1" x14ac:dyDescent="0.2">
      <c r="A110" s="6"/>
      <c r="B110" s="46"/>
      <c r="C110" s="12"/>
      <c r="D110" s="2"/>
      <c r="E110" s="2"/>
      <c r="F110" s="1"/>
      <c r="G110" s="1"/>
      <c r="H110" s="1"/>
      <c r="I110" s="1"/>
      <c r="J110" s="1"/>
    </row>
    <row r="111" spans="1:10" s="10" customFormat="1" ht="63.75" x14ac:dyDescent="0.2">
      <c r="A111" s="6">
        <f>MAX($A$104:A110)+1</f>
        <v>4</v>
      </c>
      <c r="B111" s="12" t="s">
        <v>185</v>
      </c>
      <c r="C111" s="12" t="s">
        <v>186</v>
      </c>
      <c r="D111" s="2">
        <v>36.69</v>
      </c>
      <c r="E111" s="2" t="s">
        <v>1</v>
      </c>
      <c r="F111" s="1">
        <v>0</v>
      </c>
      <c r="G111" s="1">
        <v>0</v>
      </c>
      <c r="H111" s="1">
        <f>ROUND(D111*F111,)</f>
        <v>0</v>
      </c>
      <c r="I111" s="1">
        <f>ROUND(D111*G111,)</f>
        <v>0</v>
      </c>
      <c r="J111" s="1">
        <f>H111+I111</f>
        <v>0</v>
      </c>
    </row>
    <row r="112" spans="1:10" s="10" customFormat="1" x14ac:dyDescent="0.2">
      <c r="A112" s="6"/>
      <c r="B112" s="46"/>
      <c r="C112" s="12"/>
      <c r="D112" s="2"/>
      <c r="E112" s="2"/>
      <c r="F112" s="1"/>
      <c r="G112" s="1"/>
      <c r="H112" s="1"/>
      <c r="I112" s="1"/>
      <c r="J112" s="1"/>
    </row>
    <row r="113" spans="1:10" s="10" customFormat="1" ht="114.75" x14ac:dyDescent="0.2">
      <c r="A113" s="6">
        <f>MAX($A$104:A112)+1</f>
        <v>5</v>
      </c>
      <c r="B113" s="27" t="s">
        <v>451</v>
      </c>
      <c r="C113" s="27" t="s">
        <v>452</v>
      </c>
      <c r="D113" s="2">
        <v>501.57</v>
      </c>
      <c r="E113" s="2" t="s">
        <v>1</v>
      </c>
      <c r="F113" s="1">
        <v>0</v>
      </c>
      <c r="G113" s="1">
        <v>0</v>
      </c>
      <c r="H113" s="1">
        <f>ROUND(D113*F113,)</f>
        <v>0</v>
      </c>
      <c r="I113" s="1">
        <f>ROUND(D113*G113,)</f>
        <v>0</v>
      </c>
      <c r="J113" s="1">
        <f>H113+I113</f>
        <v>0</v>
      </c>
    </row>
    <row r="114" spans="1:10" s="10" customFormat="1" x14ac:dyDescent="0.2">
      <c r="A114" s="6"/>
      <c r="B114" s="46"/>
      <c r="C114" s="12"/>
      <c r="D114" s="2"/>
      <c r="E114" s="2"/>
      <c r="F114" s="1"/>
      <c r="G114" s="1"/>
      <c r="H114" s="1"/>
      <c r="I114" s="1"/>
      <c r="J114" s="1"/>
    </row>
    <row r="115" spans="1:10" s="10" customFormat="1" ht="127.5" x14ac:dyDescent="0.2">
      <c r="A115" s="6">
        <f>MAX($A$104:A114)+1</f>
        <v>6</v>
      </c>
      <c r="B115" s="27" t="s">
        <v>295</v>
      </c>
      <c r="C115" s="27" t="s">
        <v>296</v>
      </c>
      <c r="D115" s="2">
        <v>147.29</v>
      </c>
      <c r="E115" s="2" t="s">
        <v>1</v>
      </c>
      <c r="F115" s="1">
        <v>0</v>
      </c>
      <c r="G115" s="1">
        <v>0</v>
      </c>
      <c r="H115" s="1">
        <f>ROUND(D115*F115,)</f>
        <v>0</v>
      </c>
      <c r="I115" s="1">
        <f>ROUND(D115*G115,)</f>
        <v>0</v>
      </c>
      <c r="J115" s="1">
        <f>H115+I115</f>
        <v>0</v>
      </c>
    </row>
    <row r="116" spans="1:10" s="10" customFormat="1" x14ac:dyDescent="0.2">
      <c r="A116" s="6"/>
      <c r="B116" s="46"/>
      <c r="C116" s="12"/>
      <c r="D116" s="2"/>
      <c r="E116" s="2"/>
      <c r="F116" s="1"/>
      <c r="G116" s="1"/>
      <c r="H116" s="1"/>
      <c r="I116" s="1"/>
      <c r="J116" s="1"/>
    </row>
    <row r="117" spans="1:10" s="10" customFormat="1" ht="102" x14ac:dyDescent="0.2">
      <c r="A117" s="6">
        <f>MAX($A$104:A116)+1</f>
        <v>7</v>
      </c>
      <c r="B117" s="12" t="s">
        <v>297</v>
      </c>
      <c r="C117" s="12" t="s">
        <v>298</v>
      </c>
      <c r="D117" s="2">
        <v>501.57</v>
      </c>
      <c r="E117" s="2" t="s">
        <v>1</v>
      </c>
      <c r="F117" s="1">
        <v>0</v>
      </c>
      <c r="G117" s="1">
        <v>0</v>
      </c>
      <c r="H117" s="1">
        <f>ROUND(D117*F117,)</f>
        <v>0</v>
      </c>
      <c r="I117" s="1">
        <f>ROUND(D117*G117,)</f>
        <v>0</v>
      </c>
      <c r="J117" s="1">
        <f>H117+I117</f>
        <v>0</v>
      </c>
    </row>
    <row r="118" spans="1:10" s="10" customFormat="1" x14ac:dyDescent="0.2">
      <c r="A118" s="6"/>
      <c r="B118" s="46"/>
      <c r="C118" s="12"/>
      <c r="D118" s="2"/>
      <c r="E118" s="2"/>
      <c r="F118" s="1"/>
      <c r="G118" s="1"/>
      <c r="H118" s="1"/>
      <c r="I118" s="1"/>
      <c r="J118" s="1"/>
    </row>
    <row r="119" spans="1:10" s="10" customFormat="1" ht="102" x14ac:dyDescent="0.2">
      <c r="A119" s="6">
        <f>MAX($A$104:A118)+1</f>
        <v>8</v>
      </c>
      <c r="B119" s="12" t="s">
        <v>299</v>
      </c>
      <c r="C119" s="12" t="s">
        <v>300</v>
      </c>
      <c r="D119" s="2">
        <v>147.29</v>
      </c>
      <c r="E119" s="2" t="s">
        <v>1</v>
      </c>
      <c r="F119" s="1">
        <v>0</v>
      </c>
      <c r="G119" s="1">
        <v>0</v>
      </c>
      <c r="H119" s="1">
        <f>ROUND(D119*F119,)</f>
        <v>0</v>
      </c>
      <c r="I119" s="1">
        <f>ROUND(D119*G119,)</f>
        <v>0</v>
      </c>
      <c r="J119" s="1">
        <f>H119+I119</f>
        <v>0</v>
      </c>
    </row>
    <row r="120" spans="1:10" s="10" customFormat="1" x14ac:dyDescent="0.2">
      <c r="A120" s="6"/>
      <c r="B120" s="46"/>
      <c r="C120" s="12"/>
      <c r="D120" s="2"/>
      <c r="E120" s="2"/>
      <c r="F120" s="1"/>
      <c r="G120" s="1"/>
      <c r="H120" s="1"/>
      <c r="I120" s="1"/>
      <c r="J120" s="1"/>
    </row>
    <row r="121" spans="1:10" s="10" customFormat="1" ht="114.75" x14ac:dyDescent="0.2">
      <c r="A121" s="6">
        <f>MAX($A$104:A120)+1</f>
        <v>9</v>
      </c>
      <c r="B121" s="12" t="s">
        <v>453</v>
      </c>
      <c r="C121" s="12" t="s">
        <v>454</v>
      </c>
      <c r="D121" s="2">
        <v>22.8</v>
      </c>
      <c r="E121" s="2" t="s">
        <v>1</v>
      </c>
      <c r="F121" s="1">
        <v>0</v>
      </c>
      <c r="G121" s="1">
        <v>0</v>
      </c>
      <c r="H121" s="1">
        <f>ROUND(D121*F121,)</f>
        <v>0</v>
      </c>
      <c r="I121" s="1">
        <f>ROUND(D121*G121,)</f>
        <v>0</v>
      </c>
      <c r="J121" s="1">
        <f>H121+I121</f>
        <v>0</v>
      </c>
    </row>
    <row r="122" spans="1:10" s="10" customFormat="1" x14ac:dyDescent="0.2">
      <c r="A122" s="6"/>
      <c r="B122" s="46"/>
      <c r="C122" s="12"/>
      <c r="D122" s="2"/>
      <c r="E122" s="2"/>
      <c r="F122" s="1"/>
      <c r="G122" s="1"/>
      <c r="H122" s="1"/>
      <c r="I122" s="1"/>
      <c r="J122" s="1"/>
    </row>
    <row r="123" spans="1:10" s="10" customFormat="1" ht="102" x14ac:dyDescent="0.2">
      <c r="A123" s="6">
        <f>MAX($A$104:A122)+1</f>
        <v>10</v>
      </c>
      <c r="B123" s="12" t="s">
        <v>455</v>
      </c>
      <c r="C123" s="12" t="s">
        <v>456</v>
      </c>
      <c r="D123" s="2">
        <v>22.8</v>
      </c>
      <c r="E123" s="2" t="s">
        <v>1</v>
      </c>
      <c r="F123" s="1">
        <v>0</v>
      </c>
      <c r="G123" s="1">
        <v>0</v>
      </c>
      <c r="H123" s="1">
        <f>ROUND(D123*F123,)</f>
        <v>0</v>
      </c>
      <c r="I123" s="1">
        <f>ROUND(D123*G123,)</f>
        <v>0</v>
      </c>
      <c r="J123" s="1">
        <f>H123+I123</f>
        <v>0</v>
      </c>
    </row>
    <row r="124" spans="1:10" s="10" customFormat="1" x14ac:dyDescent="0.2">
      <c r="A124" s="6"/>
      <c r="B124" s="46"/>
      <c r="C124" s="12"/>
      <c r="D124" s="2"/>
      <c r="E124" s="2"/>
      <c r="F124" s="1"/>
      <c r="G124" s="1"/>
      <c r="H124" s="1"/>
      <c r="I124" s="1"/>
      <c r="J124" s="1"/>
    </row>
    <row r="125" spans="1:10" s="10" customFormat="1" ht="63.75" x14ac:dyDescent="0.2">
      <c r="A125" s="6">
        <f>MAX($A$104:A124)+1</f>
        <v>11</v>
      </c>
      <c r="B125" s="12" t="s">
        <v>190</v>
      </c>
      <c r="C125" s="12" t="s">
        <v>191</v>
      </c>
      <c r="D125" s="2">
        <v>501.57</v>
      </c>
      <c r="E125" s="2" t="s">
        <v>1</v>
      </c>
      <c r="F125" s="1">
        <v>0</v>
      </c>
      <c r="G125" s="1">
        <v>0</v>
      </c>
      <c r="H125" s="1">
        <f>ROUND(D125*F125,)</f>
        <v>0</v>
      </c>
      <c r="I125" s="1">
        <f>ROUND(D125*G125,)</f>
        <v>0</v>
      </c>
      <c r="J125" s="1">
        <f>H125+I125</f>
        <v>0</v>
      </c>
    </row>
    <row r="126" spans="1:10" s="10" customFormat="1" x14ac:dyDescent="0.2">
      <c r="A126" s="6"/>
      <c r="B126" s="46"/>
      <c r="C126" s="12"/>
      <c r="D126" s="2"/>
      <c r="E126" s="2"/>
      <c r="F126" s="1"/>
      <c r="G126" s="1"/>
      <c r="H126" s="1"/>
      <c r="I126" s="1"/>
      <c r="J126" s="1"/>
    </row>
    <row r="127" spans="1:10" s="10" customFormat="1" ht="63.75" x14ac:dyDescent="0.2">
      <c r="A127" s="6">
        <f>MAX($A$104:A126)+1</f>
        <v>12</v>
      </c>
      <c r="B127" s="12" t="s">
        <v>190</v>
      </c>
      <c r="C127" s="12" t="s">
        <v>479</v>
      </c>
      <c r="D127" s="2">
        <v>131.44</v>
      </c>
      <c r="E127" s="2" t="s">
        <v>1</v>
      </c>
      <c r="F127" s="1">
        <v>0</v>
      </c>
      <c r="G127" s="1">
        <v>0</v>
      </c>
      <c r="H127" s="1">
        <f>ROUND(D127*F127,)</f>
        <v>0</v>
      </c>
      <c r="I127" s="1">
        <f>ROUND(D127*G127,)</f>
        <v>0</v>
      </c>
      <c r="J127" s="1">
        <f>H127+I127</f>
        <v>0</v>
      </c>
    </row>
    <row r="128" spans="1:10" s="10" customFormat="1" x14ac:dyDescent="0.2">
      <c r="A128" s="6"/>
      <c r="B128" s="46"/>
      <c r="C128" s="12"/>
      <c r="D128" s="2"/>
      <c r="E128" s="2"/>
      <c r="F128" s="1"/>
      <c r="G128" s="1"/>
      <c r="H128" s="1"/>
      <c r="I128" s="1"/>
      <c r="J128" s="1"/>
    </row>
    <row r="129" spans="1:10" s="10" customFormat="1" ht="63.75" x14ac:dyDescent="0.2">
      <c r="A129" s="6">
        <f>MAX($A$104:A128)+1</f>
        <v>13</v>
      </c>
      <c r="B129" s="12" t="s">
        <v>304</v>
      </c>
      <c r="C129" s="12" t="s">
        <v>457</v>
      </c>
      <c r="D129" s="2">
        <v>147.29</v>
      </c>
      <c r="E129" s="2" t="s">
        <v>1</v>
      </c>
      <c r="F129" s="1">
        <v>0</v>
      </c>
      <c r="G129" s="1">
        <v>0</v>
      </c>
      <c r="H129" s="1">
        <f>ROUND(D129*F129,)</f>
        <v>0</v>
      </c>
      <c r="I129" s="1">
        <f>ROUND(D129*G129,)</f>
        <v>0</v>
      </c>
      <c r="J129" s="1">
        <f>H129+I129</f>
        <v>0</v>
      </c>
    </row>
    <row r="130" spans="1:10" s="10" customFormat="1" x14ac:dyDescent="0.2">
      <c r="A130" s="6"/>
      <c r="B130" s="46"/>
      <c r="C130" s="12"/>
      <c r="D130" s="2"/>
      <c r="E130" s="2"/>
      <c r="F130" s="1"/>
      <c r="G130" s="1"/>
      <c r="H130" s="1"/>
      <c r="I130" s="1"/>
      <c r="J130" s="1"/>
    </row>
    <row r="131" spans="1:10" s="10" customFormat="1" ht="76.5" x14ac:dyDescent="0.2">
      <c r="A131" s="6">
        <f>MAX($A$104:A130)+1</f>
        <v>14</v>
      </c>
      <c r="B131" s="12" t="s">
        <v>304</v>
      </c>
      <c r="C131" s="12" t="s">
        <v>480</v>
      </c>
      <c r="D131" s="2">
        <v>36.69</v>
      </c>
      <c r="E131" s="2" t="s">
        <v>1</v>
      </c>
      <c r="F131" s="1">
        <v>0</v>
      </c>
      <c r="G131" s="1">
        <v>0</v>
      </c>
      <c r="H131" s="1">
        <f>ROUND(D131*F131,)</f>
        <v>0</v>
      </c>
      <c r="I131" s="1">
        <f>ROUND(D131*G131,)</f>
        <v>0</v>
      </c>
      <c r="J131" s="1">
        <f>H131+I131</f>
        <v>0</v>
      </c>
    </row>
    <row r="132" spans="1:10" s="10" customFormat="1" x14ac:dyDescent="0.2">
      <c r="A132" s="6"/>
      <c r="B132" s="46"/>
      <c r="C132" s="12"/>
      <c r="D132" s="2"/>
      <c r="E132" s="2"/>
      <c r="F132" s="1"/>
      <c r="G132" s="1"/>
      <c r="H132" s="1"/>
      <c r="I132" s="1"/>
      <c r="J132" s="1"/>
    </row>
    <row r="133" spans="1:10" s="10" customFormat="1" ht="76.5" x14ac:dyDescent="0.2">
      <c r="A133" s="6">
        <f>MAX($A$104:A132)+1</f>
        <v>15</v>
      </c>
      <c r="B133" s="12" t="s">
        <v>301</v>
      </c>
      <c r="C133" s="27" t="s">
        <v>302</v>
      </c>
      <c r="D133" s="2">
        <v>501.57</v>
      </c>
      <c r="E133" s="2" t="s">
        <v>1</v>
      </c>
      <c r="F133" s="1">
        <v>0</v>
      </c>
      <c r="G133" s="1">
        <v>0</v>
      </c>
      <c r="H133" s="1">
        <f>ROUND(D133*F133,)</f>
        <v>0</v>
      </c>
      <c r="I133" s="1">
        <f>ROUND(D133*G133,)</f>
        <v>0</v>
      </c>
      <c r="J133" s="1">
        <f>H133+I133</f>
        <v>0</v>
      </c>
    </row>
    <row r="134" spans="1:10" s="10" customFormat="1" x14ac:dyDescent="0.2">
      <c r="A134" s="6"/>
      <c r="B134" s="46"/>
      <c r="C134" s="12"/>
      <c r="D134" s="2"/>
      <c r="E134" s="2"/>
      <c r="F134" s="1"/>
      <c r="G134" s="1"/>
      <c r="H134" s="1"/>
      <c r="I134" s="1"/>
      <c r="J134" s="1"/>
    </row>
    <row r="135" spans="1:10" s="10" customFormat="1" ht="76.5" x14ac:dyDescent="0.2">
      <c r="A135" s="6">
        <f>MAX($A$104:A134)+1</f>
        <v>16</v>
      </c>
      <c r="B135" s="12" t="s">
        <v>301</v>
      </c>
      <c r="C135" s="27" t="s">
        <v>458</v>
      </c>
      <c r="D135" s="2">
        <v>147.29</v>
      </c>
      <c r="E135" s="2" t="s">
        <v>1</v>
      </c>
      <c r="F135" s="1">
        <v>0</v>
      </c>
      <c r="G135" s="1">
        <v>0</v>
      </c>
      <c r="H135" s="1">
        <f>ROUND(D135*F135,)</f>
        <v>0</v>
      </c>
      <c r="I135" s="1">
        <f>ROUND(D135*G135,)</f>
        <v>0</v>
      </c>
      <c r="J135" s="1">
        <f>H135+I135</f>
        <v>0</v>
      </c>
    </row>
    <row r="136" spans="1:10" s="10" customFormat="1" x14ac:dyDescent="0.2">
      <c r="A136" s="6"/>
      <c r="B136" s="46"/>
      <c r="C136" s="12"/>
      <c r="D136" s="2"/>
      <c r="E136" s="2"/>
      <c r="F136" s="1"/>
      <c r="G136" s="1"/>
      <c r="H136" s="1"/>
      <c r="I136" s="1"/>
      <c r="J136" s="1"/>
    </row>
    <row r="137" spans="1:10" s="10" customFormat="1" ht="140.25" x14ac:dyDescent="0.2">
      <c r="A137" s="6">
        <f>MAX($A$104:A136)+1</f>
        <v>17</v>
      </c>
      <c r="B137" s="12" t="s">
        <v>390</v>
      </c>
      <c r="C137" s="12" t="s">
        <v>478</v>
      </c>
      <c r="D137" s="2">
        <v>2</v>
      </c>
      <c r="E137" s="2" t="s">
        <v>4</v>
      </c>
      <c r="F137" s="1">
        <v>0</v>
      </c>
      <c r="G137" s="1">
        <v>0</v>
      </c>
      <c r="H137" s="1">
        <f>ROUND(D137*F137,)</f>
        <v>0</v>
      </c>
      <c r="I137" s="1">
        <f>ROUND(D137*G137,)</f>
        <v>0</v>
      </c>
      <c r="J137" s="1">
        <f>H137+I137</f>
        <v>0</v>
      </c>
    </row>
    <row r="138" spans="1:10" s="10" customFormat="1" x14ac:dyDescent="0.2">
      <c r="A138" s="6"/>
      <c r="B138" s="46"/>
      <c r="C138" s="12"/>
      <c r="D138" s="2"/>
      <c r="E138" s="2"/>
      <c r="F138" s="1"/>
      <c r="G138" s="1"/>
      <c r="H138" s="1"/>
      <c r="I138" s="1"/>
      <c r="J138" s="1"/>
    </row>
    <row r="139" spans="1:10" s="10" customFormat="1" ht="76.5" x14ac:dyDescent="0.2">
      <c r="A139" s="6">
        <f>MAX($A$104:A138)+1</f>
        <v>18</v>
      </c>
      <c r="B139" s="12" t="s">
        <v>470</v>
      </c>
      <c r="C139" s="12" t="s">
        <v>471</v>
      </c>
      <c r="D139" s="2">
        <v>55.7</v>
      </c>
      <c r="E139" s="2" t="s">
        <v>1</v>
      </c>
      <c r="F139" s="1">
        <v>0</v>
      </c>
      <c r="G139" s="1">
        <v>0</v>
      </c>
      <c r="H139" s="1">
        <f>ROUND(D139*F139,)</f>
        <v>0</v>
      </c>
      <c r="I139" s="1">
        <f>ROUND(D139*G139,)</f>
        <v>0</v>
      </c>
      <c r="J139" s="1">
        <f>H139+I139</f>
        <v>0</v>
      </c>
    </row>
    <row r="140" spans="1:10" s="10" customFormat="1" x14ac:dyDescent="0.2">
      <c r="A140" s="6"/>
      <c r="B140" s="46"/>
      <c r="C140" s="12"/>
      <c r="D140" s="2"/>
      <c r="E140" s="2"/>
      <c r="F140" s="1"/>
      <c r="G140" s="1"/>
      <c r="H140" s="1"/>
      <c r="I140" s="1"/>
      <c r="J140" s="1"/>
    </row>
    <row r="141" spans="1:10" s="10" customFormat="1" ht="63.75" x14ac:dyDescent="0.2">
      <c r="A141" s="6">
        <f>MAX($A$104:A140)+1</f>
        <v>19</v>
      </c>
      <c r="B141" s="12" t="s">
        <v>463</v>
      </c>
      <c r="C141" s="12" t="s">
        <v>464</v>
      </c>
      <c r="D141" s="2">
        <v>241.92</v>
      </c>
      <c r="E141" s="2" t="s">
        <v>1</v>
      </c>
      <c r="F141" s="1">
        <v>0</v>
      </c>
      <c r="G141" s="1">
        <v>0</v>
      </c>
      <c r="H141" s="1">
        <f>ROUND(D141*F141,)</f>
        <v>0</v>
      </c>
      <c r="I141" s="1">
        <f>ROUND(D141*G141,)</f>
        <v>0</v>
      </c>
      <c r="J141" s="1">
        <f>H141+I141</f>
        <v>0</v>
      </c>
    </row>
    <row r="142" spans="1:10" s="10" customFormat="1" x14ac:dyDescent="0.2">
      <c r="A142" s="6"/>
      <c r="B142" s="46"/>
      <c r="C142" s="12"/>
      <c r="D142" s="2"/>
      <c r="E142" s="2"/>
      <c r="F142" s="1"/>
      <c r="G142" s="1"/>
      <c r="H142" s="1"/>
      <c r="I142" s="1"/>
      <c r="J142" s="1"/>
    </row>
    <row r="143" spans="1:10" s="10" customFormat="1" ht="114.75" x14ac:dyDescent="0.2">
      <c r="A143" s="6">
        <f>MAX($A$104:A142)+1</f>
        <v>20</v>
      </c>
      <c r="B143" s="12" t="s">
        <v>328</v>
      </c>
      <c r="C143" s="12" t="s">
        <v>462</v>
      </c>
      <c r="D143" s="2">
        <v>157.85</v>
      </c>
      <c r="E143" s="2" t="s">
        <v>1</v>
      </c>
      <c r="F143" s="1">
        <v>0</v>
      </c>
      <c r="G143" s="1">
        <v>0</v>
      </c>
      <c r="H143" s="1">
        <f>ROUND(D143*F143,)</f>
        <v>0</v>
      </c>
      <c r="I143" s="1">
        <f>ROUND(D143*G143,)</f>
        <v>0</v>
      </c>
      <c r="J143" s="1">
        <f>H143+I143</f>
        <v>0</v>
      </c>
    </row>
    <row r="144" spans="1:10" s="10" customFormat="1" x14ac:dyDescent="0.2">
      <c r="A144" s="6"/>
      <c r="B144" s="46"/>
      <c r="C144" s="12"/>
      <c r="D144" s="2"/>
      <c r="E144" s="2"/>
      <c r="F144" s="1"/>
      <c r="G144" s="1"/>
      <c r="H144" s="1"/>
      <c r="I144" s="1"/>
      <c r="J144" s="1"/>
    </row>
    <row r="145" spans="1:10" s="10" customFormat="1" ht="114.75" x14ac:dyDescent="0.2">
      <c r="A145" s="6">
        <f>MAX($A$104:A144)+1</f>
        <v>21</v>
      </c>
      <c r="B145" s="27" t="s">
        <v>47</v>
      </c>
      <c r="C145" s="12" t="s">
        <v>461</v>
      </c>
      <c r="D145" s="2">
        <v>11.9</v>
      </c>
      <c r="E145" s="2" t="s">
        <v>1</v>
      </c>
      <c r="F145" s="1">
        <v>0</v>
      </c>
      <c r="G145" s="1">
        <v>0</v>
      </c>
      <c r="H145" s="1">
        <f t="shared" ref="H145" si="0">ROUND(D145*F145,)</f>
        <v>0</v>
      </c>
      <c r="I145" s="1">
        <f t="shared" ref="I145" si="1">ROUND(D145*G145,)</f>
        <v>0</v>
      </c>
      <c r="J145" s="1">
        <f t="shared" ref="J145" si="2">H145+I145</f>
        <v>0</v>
      </c>
    </row>
    <row r="146" spans="1:10" s="10" customFormat="1" x14ac:dyDescent="0.2">
      <c r="A146" s="6"/>
      <c r="B146" s="46"/>
      <c r="C146" s="12"/>
      <c r="D146" s="2"/>
      <c r="E146" s="2"/>
      <c r="F146" s="1"/>
      <c r="G146" s="1"/>
      <c r="H146" s="1"/>
      <c r="I146" s="1"/>
      <c r="J146" s="1"/>
    </row>
    <row r="147" spans="1:10" s="10" customFormat="1" ht="89.25" x14ac:dyDescent="0.2">
      <c r="A147" s="6">
        <f>MAX($A$104:A146)+1</f>
        <v>22</v>
      </c>
      <c r="B147" s="12" t="s">
        <v>459</v>
      </c>
      <c r="C147" s="12" t="s">
        <v>476</v>
      </c>
      <c r="D147" s="2">
        <v>1250.57</v>
      </c>
      <c r="E147" s="2" t="s">
        <v>1</v>
      </c>
      <c r="F147" s="1">
        <v>0</v>
      </c>
      <c r="G147" s="1">
        <v>0</v>
      </c>
      <c r="H147" s="1">
        <f t="shared" ref="H147" si="3">ROUND(D147*F147,)</f>
        <v>0</v>
      </c>
      <c r="I147" s="1">
        <f t="shared" ref="I147" si="4">ROUND(D147*G147,)</f>
        <v>0</v>
      </c>
      <c r="J147" s="1">
        <f t="shared" ref="J147" si="5">H147+I147</f>
        <v>0</v>
      </c>
    </row>
    <row r="148" spans="1:10" s="10" customFormat="1" x14ac:dyDescent="0.2">
      <c r="A148" s="6"/>
      <c r="B148" s="46"/>
      <c r="C148" s="12"/>
      <c r="D148" s="2"/>
      <c r="E148" s="2"/>
      <c r="F148" s="1"/>
      <c r="G148" s="1"/>
      <c r="H148" s="1"/>
      <c r="I148" s="1"/>
      <c r="J148" s="1"/>
    </row>
    <row r="149" spans="1:10" s="10" customFormat="1" ht="89.25" x14ac:dyDescent="0.2">
      <c r="A149" s="6">
        <f>MAX($A$104:A148)+1</f>
        <v>23</v>
      </c>
      <c r="B149" s="12" t="s">
        <v>384</v>
      </c>
      <c r="C149" s="27" t="s">
        <v>616</v>
      </c>
      <c r="D149" s="2">
        <v>131.44</v>
      </c>
      <c r="E149" s="2" t="s">
        <v>1</v>
      </c>
      <c r="F149" s="1">
        <v>0</v>
      </c>
      <c r="G149" s="1">
        <v>0</v>
      </c>
      <c r="H149" s="1">
        <f t="shared" ref="H149" si="6">ROUND(D149*F149,)</f>
        <v>0</v>
      </c>
      <c r="I149" s="1">
        <f t="shared" ref="I149" si="7">ROUND(D149*G149,)</f>
        <v>0</v>
      </c>
      <c r="J149" s="1">
        <f t="shared" ref="J149" si="8">H149+I149</f>
        <v>0</v>
      </c>
    </row>
    <row r="150" spans="1:10" s="10" customFormat="1" x14ac:dyDescent="0.2">
      <c r="A150" s="6"/>
      <c r="B150" s="46"/>
      <c r="C150" s="12"/>
      <c r="D150" s="2"/>
      <c r="E150" s="2"/>
      <c r="F150" s="1"/>
      <c r="G150" s="1"/>
      <c r="H150" s="1"/>
      <c r="I150" s="1"/>
      <c r="J150" s="1"/>
    </row>
    <row r="151" spans="1:10" s="10" customFormat="1" ht="89.25" x14ac:dyDescent="0.2">
      <c r="A151" s="6">
        <f>MAX($A$104:A150)+1</f>
        <v>24</v>
      </c>
      <c r="B151" s="12" t="s">
        <v>330</v>
      </c>
      <c r="C151" s="12" t="s">
        <v>331</v>
      </c>
      <c r="D151" s="2">
        <v>72.3</v>
      </c>
      <c r="E151" s="2" t="s">
        <v>62</v>
      </c>
      <c r="F151" s="1">
        <v>0</v>
      </c>
      <c r="G151" s="1">
        <v>0</v>
      </c>
      <c r="H151" s="1">
        <f t="shared" ref="H151" si="9">ROUND(D151*F151,)</f>
        <v>0</v>
      </c>
      <c r="I151" s="1">
        <f t="shared" ref="I151" si="10">ROUND(D151*G151,)</f>
        <v>0</v>
      </c>
      <c r="J151" s="1">
        <f t="shared" ref="J151" si="11">H151+I151</f>
        <v>0</v>
      </c>
    </row>
    <row r="152" spans="1:10" s="10" customFormat="1" x14ac:dyDescent="0.2">
      <c r="A152" s="6"/>
      <c r="B152" s="46"/>
      <c r="C152" s="12"/>
      <c r="D152" s="2"/>
      <c r="E152" s="2"/>
      <c r="F152" s="1"/>
      <c r="G152" s="1"/>
      <c r="H152" s="1"/>
      <c r="I152" s="1"/>
      <c r="J152" s="1"/>
    </row>
    <row r="153" spans="1:10" s="10" customFormat="1" ht="102" x14ac:dyDescent="0.2">
      <c r="A153" s="6">
        <f>MAX($A$104:A152)+1</f>
        <v>25</v>
      </c>
      <c r="B153" s="12" t="s">
        <v>195</v>
      </c>
      <c r="C153" s="12" t="s">
        <v>196</v>
      </c>
      <c r="D153" s="4">
        <v>94.52</v>
      </c>
      <c r="E153" s="2" t="s">
        <v>62</v>
      </c>
      <c r="F153" s="1">
        <v>0</v>
      </c>
      <c r="G153" s="1">
        <v>0</v>
      </c>
      <c r="H153" s="1">
        <f t="shared" ref="H153" si="12">ROUND(D153*F153,)</f>
        <v>0</v>
      </c>
      <c r="I153" s="1">
        <f t="shared" ref="I153" si="13">ROUND(D153*G153,)</f>
        <v>0</v>
      </c>
      <c r="J153" s="1">
        <f t="shared" ref="J153" si="14">H153+I153</f>
        <v>0</v>
      </c>
    </row>
    <row r="154" spans="1:10" x14ac:dyDescent="0.2">
      <c r="A154" s="47"/>
      <c r="B154" s="48"/>
      <c r="C154" s="24"/>
      <c r="D154" s="23"/>
      <c r="E154" s="23"/>
      <c r="F154" s="11"/>
      <c r="G154" s="11"/>
      <c r="H154" s="11"/>
      <c r="I154" s="11"/>
      <c r="J154" s="11"/>
    </row>
    <row r="155" spans="1:10" x14ac:dyDescent="0.2">
      <c r="C155" s="12" t="str">
        <f>CONCATENATE(Munkanem_48," összesen:")</f>
        <v>48. Szigetelés összesen:</v>
      </c>
      <c r="H155" s="5">
        <f>SUM(H104:H154)</f>
        <v>0</v>
      </c>
      <c r="I155" s="5">
        <f>SUM(I104:I154)</f>
        <v>0</v>
      </c>
      <c r="J155" s="5">
        <f>SUM(J104:J154)</f>
        <v>0</v>
      </c>
    </row>
  </sheetData>
  <mergeCells count="10">
    <mergeCell ref="A42:J42"/>
    <mergeCell ref="A43:J43"/>
    <mergeCell ref="A45:J45"/>
    <mergeCell ref="A47:J47"/>
    <mergeCell ref="A8:J8"/>
    <mergeCell ref="A10:J10"/>
    <mergeCell ref="A11:J11"/>
    <mergeCell ref="A13:J13"/>
    <mergeCell ref="A15:J15"/>
    <mergeCell ref="A40:J40"/>
  </mergeCells>
  <hyperlinks>
    <hyperlink ref="C24" location="Munkanem_15" display="15. Zsaluzás és állványozás" xr:uid="{00000000-0004-0000-0800-000000000000}"/>
    <hyperlink ref="C25" location="Munkanem_31" display="31. Helyszíni beton és vasbeton munka" xr:uid="{00000000-0004-0000-0800-000001000000}"/>
    <hyperlink ref="C29" location="Munkanem_48" display="48. Szigetelés" xr:uid="{00000000-0004-0000-0800-000002000000}"/>
    <hyperlink ref="C28" location="Munkanem_47" display="47. Felületképzés" xr:uid="{00000000-0004-0000-0800-000003000000}"/>
    <hyperlink ref="C27" location="Munkanem_43" display="43. Bádogozás" xr:uid="{00000000-0004-0000-0800-000004000000}"/>
    <hyperlink ref="C26" location="Munkanem_36" display="36. Vakolás és rabicolás" xr:uid="{00000000-0004-0000-0800-000006000000}"/>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6" manualBreakCount="6">
    <brk id="32" max="8" man="1"/>
    <brk id="66" max="8" man="1"/>
    <brk id="74" max="8" man="1"/>
    <brk id="84" max="8" man="1"/>
    <brk id="94" max="8" man="1"/>
    <brk id="102"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53"/>
  <sheetViews>
    <sheetView view="pageBreakPreview" zoomScaleNormal="85" workbookViewId="0">
      <selection activeCell="O30" sqref="O30"/>
    </sheetView>
  </sheetViews>
  <sheetFormatPr defaultColWidth="9.140625" defaultRowHeight="12.75" x14ac:dyDescent="0.2"/>
  <cols>
    <col min="1" max="1" width="3.5703125" style="6" customWidth="1"/>
    <col min="2" max="2" width="12.140625" style="46" hidden="1"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491</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492</v>
      </c>
      <c r="D24" s="13"/>
      <c r="E24" s="13"/>
      <c r="F24" s="20"/>
      <c r="G24" s="20"/>
      <c r="H24" s="20">
        <f>H99</f>
        <v>0</v>
      </c>
      <c r="I24" s="20">
        <f>I99</f>
        <v>0</v>
      </c>
      <c r="J24" s="20">
        <f>J99</f>
        <v>0</v>
      </c>
    </row>
    <row r="25" spans="1:10" s="10" customFormat="1" ht="15" customHeight="1" x14ac:dyDescent="0.2">
      <c r="A25" s="14"/>
      <c r="B25" s="14"/>
      <c r="C25" s="13" t="s">
        <v>493</v>
      </c>
      <c r="D25" s="13"/>
      <c r="E25" s="13"/>
      <c r="F25" s="20"/>
      <c r="G25" s="20"/>
      <c r="H25" s="20">
        <f>H108</f>
        <v>0</v>
      </c>
      <c r="I25" s="20">
        <f>I108</f>
        <v>0</v>
      </c>
      <c r="J25" s="20">
        <f>J108</f>
        <v>0</v>
      </c>
    </row>
    <row r="26" spans="1:10" s="10" customFormat="1" ht="15" customHeight="1" x14ac:dyDescent="0.2">
      <c r="A26" s="14"/>
      <c r="B26" s="14"/>
      <c r="C26" s="13" t="s">
        <v>494</v>
      </c>
      <c r="D26" s="13"/>
      <c r="E26" s="13"/>
      <c r="F26" s="20"/>
      <c r="G26" s="20"/>
      <c r="H26" s="20">
        <f>H126</f>
        <v>0</v>
      </c>
      <c r="I26" s="20">
        <f>I126</f>
        <v>0</v>
      </c>
      <c r="J26" s="20">
        <f>J126</f>
        <v>0</v>
      </c>
    </row>
    <row r="27" spans="1:10" s="10" customFormat="1" ht="15" customHeight="1" x14ac:dyDescent="0.2">
      <c r="A27" s="14"/>
      <c r="B27" s="14"/>
      <c r="C27" s="13" t="s">
        <v>495</v>
      </c>
      <c r="D27" s="13"/>
      <c r="E27" s="13"/>
      <c r="F27" s="20"/>
      <c r="G27" s="20"/>
      <c r="H27" s="20">
        <f>H145</f>
        <v>0</v>
      </c>
      <c r="I27" s="20">
        <f>I145</f>
        <v>0</v>
      </c>
      <c r="J27" s="20">
        <f>J145</f>
        <v>0</v>
      </c>
    </row>
    <row r="28" spans="1:10" s="10" customFormat="1" ht="15" customHeight="1" x14ac:dyDescent="0.2">
      <c r="A28" s="14"/>
      <c r="B28" s="14"/>
      <c r="C28" s="13" t="s">
        <v>503</v>
      </c>
      <c r="D28" s="13"/>
      <c r="E28" s="13"/>
      <c r="F28" s="20"/>
      <c r="G28" s="20"/>
      <c r="H28" s="20">
        <f>H209</f>
        <v>0</v>
      </c>
      <c r="I28" s="20">
        <f>I209</f>
        <v>0</v>
      </c>
      <c r="J28" s="20">
        <f>J209</f>
        <v>0</v>
      </c>
    </row>
    <row r="29" spans="1:10" s="10" customFormat="1" ht="15" customHeight="1" x14ac:dyDescent="0.2">
      <c r="A29" s="14"/>
      <c r="B29" s="14"/>
      <c r="C29" s="43" t="s">
        <v>496</v>
      </c>
      <c r="D29" s="13"/>
      <c r="E29" s="13"/>
      <c r="F29" s="20"/>
      <c r="G29" s="20"/>
      <c r="H29" s="20">
        <f>H241</f>
        <v>0</v>
      </c>
      <c r="I29" s="20">
        <f>I241</f>
        <v>0</v>
      </c>
      <c r="J29" s="20">
        <f>J241</f>
        <v>0</v>
      </c>
    </row>
    <row r="30" spans="1:10" s="10" customFormat="1" ht="15" customHeight="1" x14ac:dyDescent="0.2">
      <c r="A30" s="14"/>
      <c r="B30" s="14"/>
      <c r="C30" s="13" t="s">
        <v>498</v>
      </c>
      <c r="D30" s="13"/>
      <c r="E30" s="13"/>
      <c r="F30" s="20"/>
      <c r="G30" s="20"/>
      <c r="H30" s="20">
        <f>H259</f>
        <v>0</v>
      </c>
      <c r="I30" s="20">
        <f>I259</f>
        <v>0</v>
      </c>
      <c r="J30" s="20">
        <f>J259</f>
        <v>0</v>
      </c>
    </row>
    <row r="31" spans="1:10" s="10" customFormat="1" ht="15" customHeight="1" x14ac:dyDescent="0.2">
      <c r="A31" s="14"/>
      <c r="B31" s="14"/>
      <c r="C31" s="43" t="s">
        <v>497</v>
      </c>
      <c r="D31" s="13"/>
      <c r="E31" s="13"/>
      <c r="F31" s="20"/>
      <c r="G31" s="20"/>
      <c r="H31" s="20">
        <f>H404</f>
        <v>0</v>
      </c>
      <c r="I31" s="20">
        <f>I404</f>
        <v>0</v>
      </c>
      <c r="J31" s="20">
        <f>J404</f>
        <v>0</v>
      </c>
    </row>
    <row r="32" spans="1:10" s="10" customFormat="1" ht="15" customHeight="1" x14ac:dyDescent="0.2">
      <c r="A32" s="14"/>
      <c r="B32" s="14"/>
      <c r="C32" s="13" t="s">
        <v>499</v>
      </c>
      <c r="D32" s="13"/>
      <c r="E32" s="13"/>
      <c r="F32" s="20"/>
      <c r="G32" s="20"/>
      <c r="H32" s="20">
        <f>H435</f>
        <v>0</v>
      </c>
      <c r="I32" s="20">
        <f>I435</f>
        <v>0</v>
      </c>
      <c r="J32" s="20">
        <f>J435</f>
        <v>0</v>
      </c>
    </row>
    <row r="33" spans="1:10" s="10" customFormat="1" ht="15" customHeight="1" x14ac:dyDescent="0.2">
      <c r="A33" s="14"/>
      <c r="B33" s="14"/>
      <c r="C33" s="13" t="s">
        <v>500</v>
      </c>
      <c r="D33" s="13"/>
      <c r="E33" s="13"/>
      <c r="F33" s="20"/>
      <c r="G33" s="20"/>
      <c r="H33" s="20">
        <f>H453</f>
        <v>0</v>
      </c>
      <c r="I33" s="20">
        <f>I453</f>
        <v>0</v>
      </c>
      <c r="J33" s="20">
        <f>J453</f>
        <v>0</v>
      </c>
    </row>
    <row r="34" spans="1:10" s="10" customFormat="1" ht="2.4500000000000002" customHeight="1" x14ac:dyDescent="0.2">
      <c r="A34" s="14"/>
      <c r="B34" s="14"/>
      <c r="C34" s="15"/>
      <c r="D34" s="15"/>
      <c r="E34" s="15"/>
      <c r="F34" s="21"/>
      <c r="G34" s="21"/>
      <c r="H34" s="21"/>
      <c r="I34" s="21"/>
      <c r="J34" s="21"/>
    </row>
    <row r="35" spans="1:10" s="10" customFormat="1" x14ac:dyDescent="0.2">
      <c r="A35" s="14"/>
      <c r="B35" s="14"/>
      <c r="C35" s="17" t="s">
        <v>6</v>
      </c>
      <c r="D35" s="13"/>
      <c r="E35" s="13"/>
      <c r="F35" s="20"/>
      <c r="G35" s="20"/>
      <c r="H35" s="22">
        <f>SUM(H23:H34)</f>
        <v>0</v>
      </c>
      <c r="I35" s="22">
        <f>SUM(I23:I34)</f>
        <v>0</v>
      </c>
      <c r="J35" s="22">
        <f>SUM(J23:J34)</f>
        <v>0</v>
      </c>
    </row>
    <row r="36" spans="1:10" s="10" customFormat="1" x14ac:dyDescent="0.2">
      <c r="A36" s="14"/>
      <c r="B36" s="14"/>
      <c r="C36" s="13"/>
      <c r="D36" s="13"/>
      <c r="E36" s="13"/>
      <c r="F36" s="20"/>
      <c r="G36" s="20"/>
      <c r="H36" s="20"/>
      <c r="I36" s="20"/>
      <c r="J36" s="20"/>
    </row>
    <row r="37" spans="1:10" s="10" customFormat="1" x14ac:dyDescent="0.2">
      <c r="A37" s="31">
        <f>A1</f>
        <v>0</v>
      </c>
      <c r="B37" s="31"/>
      <c r="C37" s="13"/>
      <c r="D37" s="13"/>
      <c r="E37" s="13"/>
      <c r="F37" s="20"/>
      <c r="G37" s="20"/>
      <c r="H37" s="20"/>
      <c r="I37" s="20"/>
      <c r="J37" s="32">
        <f>J1</f>
        <v>0</v>
      </c>
    </row>
    <row r="38" spans="1:10" s="10" customFormat="1" x14ac:dyDescent="0.2">
      <c r="A38" s="31">
        <f>A2</f>
        <v>0</v>
      </c>
      <c r="B38" s="31"/>
      <c r="C38" s="13"/>
      <c r="D38" s="13"/>
      <c r="E38" s="13"/>
      <c r="F38" s="20"/>
      <c r="G38" s="20"/>
      <c r="H38" s="20"/>
      <c r="I38" s="20"/>
      <c r="J38" s="29"/>
    </row>
    <row r="39" spans="1:10" s="10" customFormat="1" x14ac:dyDescent="0.2">
      <c r="A39" s="31"/>
      <c r="B39" s="31"/>
      <c r="C39" s="13"/>
      <c r="D39" s="13"/>
      <c r="E39" s="13"/>
      <c r="F39" s="20"/>
      <c r="G39" s="20"/>
      <c r="H39" s="20"/>
      <c r="I39" s="20"/>
      <c r="J39" s="29"/>
    </row>
    <row r="40" spans="1:10" s="10" customFormat="1" x14ac:dyDescent="0.2">
      <c r="A40" s="31"/>
      <c r="B40" s="31"/>
      <c r="C40" s="13"/>
      <c r="D40" s="13"/>
      <c r="E40" s="13"/>
      <c r="F40" s="20"/>
      <c r="G40" s="20"/>
      <c r="H40" s="20"/>
      <c r="I40" s="20"/>
      <c r="J40" s="20"/>
    </row>
    <row r="41" spans="1:10" s="10" customFormat="1" x14ac:dyDescent="0.2">
      <c r="A41" s="31"/>
      <c r="B41" s="31"/>
      <c r="C41" s="13"/>
      <c r="D41" s="13"/>
      <c r="E41" s="13"/>
      <c r="F41" s="20"/>
      <c r="G41" s="20"/>
      <c r="H41" s="20"/>
      <c r="I41" s="20"/>
      <c r="J41" s="20"/>
    </row>
    <row r="42" spans="1:10" s="10" customFormat="1" x14ac:dyDescent="0.2">
      <c r="A42" s="14"/>
      <c r="B42" s="14"/>
      <c r="C42" s="13"/>
      <c r="D42" s="13"/>
      <c r="E42" s="13"/>
      <c r="F42" s="20"/>
      <c r="G42" s="20"/>
      <c r="H42" s="20"/>
      <c r="I42" s="20"/>
      <c r="J42" s="20"/>
    </row>
    <row r="43" spans="1:10" s="10" customFormat="1" x14ac:dyDescent="0.2">
      <c r="A43" s="14"/>
      <c r="B43" s="14"/>
      <c r="C43" s="13"/>
      <c r="D43" s="13"/>
      <c r="E43" s="13"/>
      <c r="F43" s="20"/>
      <c r="G43" s="20"/>
      <c r="H43" s="20"/>
      <c r="I43" s="20"/>
      <c r="J43" s="20"/>
    </row>
    <row r="44" spans="1:10" s="10" customFormat="1" ht="20.25" x14ac:dyDescent="0.3">
      <c r="A44" s="533" t="s">
        <v>3</v>
      </c>
      <c r="B44" s="533"/>
      <c r="C44" s="533"/>
      <c r="D44" s="533"/>
      <c r="E44" s="533"/>
      <c r="F44" s="533"/>
      <c r="G44" s="533"/>
      <c r="H44" s="533"/>
      <c r="I44" s="533"/>
      <c r="J44" s="533"/>
    </row>
    <row r="45" spans="1:10" s="10" customFormat="1" x14ac:dyDescent="0.2">
      <c r="A45" s="13"/>
      <c r="B45" s="13"/>
      <c r="C45" s="13"/>
      <c r="D45" s="13"/>
      <c r="E45" s="13"/>
    </row>
    <row r="46" spans="1:10" s="10" customFormat="1" ht="18" x14ac:dyDescent="0.25">
      <c r="A46" s="530">
        <f>A10</f>
        <v>0</v>
      </c>
      <c r="B46" s="530"/>
      <c r="C46" s="530"/>
      <c r="D46" s="530"/>
      <c r="E46" s="530"/>
      <c r="F46" s="530"/>
      <c r="G46" s="530"/>
      <c r="H46" s="530"/>
      <c r="I46" s="530"/>
      <c r="J46" s="530"/>
    </row>
    <row r="47" spans="1:10" s="10" customFormat="1" ht="18" x14ac:dyDescent="0.25">
      <c r="A47" s="530">
        <f>A11</f>
        <v>0</v>
      </c>
      <c r="B47" s="530"/>
      <c r="C47" s="530"/>
      <c r="D47" s="530"/>
      <c r="E47" s="530"/>
      <c r="F47" s="530"/>
      <c r="G47" s="530"/>
      <c r="H47" s="530"/>
      <c r="I47" s="530"/>
      <c r="J47" s="530"/>
    </row>
    <row r="48" spans="1:10" s="10" customFormat="1" x14ac:dyDescent="0.2">
      <c r="A48" s="14"/>
      <c r="B48" s="14"/>
      <c r="C48" s="13"/>
      <c r="D48" s="13"/>
      <c r="E48" s="13"/>
      <c r="F48" s="20"/>
      <c r="G48" s="20"/>
      <c r="H48" s="20"/>
      <c r="I48" s="20"/>
      <c r="J48" s="20"/>
    </row>
    <row r="49" spans="1:10" s="10" customFormat="1" ht="15.75" x14ac:dyDescent="0.25">
      <c r="A49" s="531">
        <f>A13</f>
        <v>0</v>
      </c>
      <c r="B49" s="531"/>
      <c r="C49" s="531"/>
      <c r="D49" s="531"/>
      <c r="E49" s="531"/>
      <c r="F49" s="531"/>
      <c r="G49" s="531"/>
      <c r="H49" s="531"/>
      <c r="I49" s="531"/>
      <c r="J49" s="531"/>
    </row>
    <row r="50" spans="1:10" s="10" customFormat="1" x14ac:dyDescent="0.2">
      <c r="A50" s="14"/>
      <c r="B50" s="14"/>
      <c r="C50" s="13"/>
      <c r="D50" s="13"/>
      <c r="E50" s="13"/>
      <c r="F50" s="20"/>
      <c r="G50" s="20"/>
      <c r="H50" s="20"/>
      <c r="I50" s="20"/>
      <c r="J50" s="20"/>
    </row>
    <row r="51" spans="1:10" s="10" customFormat="1" ht="15.75" x14ac:dyDescent="0.25">
      <c r="A51" s="532" t="str">
        <f>A15</f>
        <v>KONSZIGNÁCIÓK</v>
      </c>
      <c r="B51" s="532"/>
      <c r="C51" s="532"/>
      <c r="D51" s="532"/>
      <c r="E51" s="532"/>
      <c r="F51" s="532"/>
      <c r="G51" s="532"/>
      <c r="H51" s="532"/>
      <c r="I51" s="532"/>
      <c r="J51" s="532"/>
    </row>
    <row r="52" spans="1:10" s="10" customFormat="1" x14ac:dyDescent="0.2">
      <c r="A52" s="14"/>
      <c r="B52" s="14"/>
      <c r="C52" s="13"/>
      <c r="D52" s="13"/>
      <c r="E52" s="13"/>
      <c r="F52" s="20"/>
      <c r="G52" s="20"/>
      <c r="H52" s="20"/>
      <c r="I52" s="20"/>
      <c r="J52" s="20"/>
    </row>
    <row r="53" spans="1:10" s="10" customFormat="1" x14ac:dyDescent="0.2">
      <c r="A53" s="14"/>
      <c r="B53" s="14"/>
      <c r="C53" s="13"/>
      <c r="D53" s="13"/>
      <c r="E53" s="13"/>
      <c r="F53" s="20"/>
      <c r="G53" s="20"/>
      <c r="H53" s="20"/>
      <c r="I53" s="20"/>
      <c r="J53" s="20"/>
    </row>
    <row r="54" spans="1:10" s="10" customFormat="1" x14ac:dyDescent="0.2">
      <c r="A54" s="14"/>
      <c r="B54" s="14"/>
      <c r="C54" s="13"/>
      <c r="D54" s="13"/>
      <c r="E54" s="13"/>
      <c r="F54" s="20"/>
      <c r="G54" s="20"/>
      <c r="H54" s="20"/>
      <c r="I54" s="20"/>
      <c r="J54" s="20"/>
    </row>
    <row r="55" spans="1:10" s="10" customFormat="1" x14ac:dyDescent="0.2">
      <c r="A55" s="14"/>
      <c r="B55" s="14"/>
      <c r="C55" s="13"/>
      <c r="D55" s="13"/>
      <c r="E55" s="13"/>
      <c r="F55" s="20"/>
      <c r="G55" s="20"/>
      <c r="H55" s="20"/>
      <c r="I55" s="20"/>
      <c r="J55" s="20"/>
    </row>
    <row r="56" spans="1:10" s="10" customFormat="1" ht="165.75" x14ac:dyDescent="0.2">
      <c r="A56" s="14"/>
      <c r="B56" s="14"/>
      <c r="C56" s="12" t="s">
        <v>554</v>
      </c>
      <c r="D56" s="13"/>
      <c r="E56" s="13"/>
      <c r="F56" s="20"/>
      <c r="G56" s="20"/>
      <c r="H56" s="20"/>
      <c r="I56" s="20"/>
      <c r="J56" s="20"/>
    </row>
    <row r="57" spans="1:10" s="10" customFormat="1" x14ac:dyDescent="0.2">
      <c r="A57" s="14"/>
      <c r="B57" s="14"/>
      <c r="C57" s="13"/>
      <c r="D57" s="13"/>
      <c r="E57" s="13"/>
      <c r="F57" s="20"/>
      <c r="G57" s="20"/>
      <c r="H57" s="20"/>
      <c r="I57" s="20"/>
      <c r="J57" s="20"/>
    </row>
    <row r="58" spans="1:10" s="10" customFormat="1" x14ac:dyDescent="0.2">
      <c r="A58" s="14"/>
      <c r="B58" s="14"/>
      <c r="C58" s="13"/>
      <c r="D58" s="13"/>
      <c r="E58" s="13"/>
      <c r="F58" s="20"/>
      <c r="G58" s="20"/>
      <c r="H58" s="20"/>
      <c r="I58" s="20"/>
      <c r="J58" s="20"/>
    </row>
    <row r="59" spans="1:10" s="19" customFormat="1" ht="25.5" x14ac:dyDescent="0.2">
      <c r="A59" s="7" t="s">
        <v>25</v>
      </c>
      <c r="B59" s="44" t="s">
        <v>20</v>
      </c>
      <c r="C59" s="45" t="s">
        <v>21</v>
      </c>
      <c r="D59" s="8" t="s">
        <v>24</v>
      </c>
      <c r="E59" s="8" t="s">
        <v>30</v>
      </c>
      <c r="F59" s="9" t="s">
        <v>29</v>
      </c>
      <c r="G59" s="9" t="s">
        <v>27</v>
      </c>
      <c r="H59" s="9" t="s">
        <v>23</v>
      </c>
      <c r="I59" s="9" t="s">
        <v>26</v>
      </c>
      <c r="J59" s="9" t="s">
        <v>33</v>
      </c>
    </row>
    <row r="61" spans="1:10" x14ac:dyDescent="0.2">
      <c r="C61" s="25" t="str">
        <f>$C$24</f>
        <v>Belső ajtók</v>
      </c>
    </row>
    <row r="63" spans="1:10" x14ac:dyDescent="0.2">
      <c r="A63" s="6">
        <v>1</v>
      </c>
      <c r="C63" s="27" t="s">
        <v>1140</v>
      </c>
      <c r="D63" s="2">
        <v>2</v>
      </c>
      <c r="E63" s="2" t="s">
        <v>4</v>
      </c>
      <c r="F63" s="1">
        <v>0</v>
      </c>
      <c r="G63" s="1">
        <v>0</v>
      </c>
      <c r="H63" s="1">
        <f>ROUND(D63*F63,)</f>
        <v>0</v>
      </c>
      <c r="I63" s="1">
        <f>ROUND(D63*G63,)</f>
        <v>0</v>
      </c>
      <c r="J63" s="1">
        <f>H63+I63</f>
        <v>0</v>
      </c>
    </row>
    <row r="64" spans="1:10" x14ac:dyDescent="0.2">
      <c r="A64" s="6">
        <f>MAX($A$62:A63)+1</f>
        <v>2</v>
      </c>
      <c r="C64" s="12" t="s">
        <v>1141</v>
      </c>
      <c r="D64" s="2">
        <v>1</v>
      </c>
      <c r="E64" s="2" t="s">
        <v>4</v>
      </c>
      <c r="F64" s="1">
        <v>0</v>
      </c>
      <c r="G64" s="1">
        <v>0</v>
      </c>
      <c r="H64" s="1">
        <f>ROUND(D64*F64,)</f>
        <v>0</v>
      </c>
      <c r="I64" s="1">
        <f>ROUND(D64*G64,)</f>
        <v>0</v>
      </c>
      <c r="J64" s="1">
        <f>H64+I64</f>
        <v>0</v>
      </c>
    </row>
    <row r="65" spans="1:10" x14ac:dyDescent="0.2">
      <c r="A65" s="6">
        <f>MAX($A$62:A64)+1</f>
        <v>3</v>
      </c>
      <c r="C65" s="12" t="s">
        <v>1142</v>
      </c>
      <c r="D65" s="2">
        <v>3</v>
      </c>
      <c r="E65" s="2" t="s">
        <v>4</v>
      </c>
      <c r="F65" s="1">
        <v>0</v>
      </c>
      <c r="G65" s="1">
        <v>0</v>
      </c>
      <c r="H65" s="1">
        <f>ROUND(D65*F65,)</f>
        <v>0</v>
      </c>
      <c r="I65" s="1">
        <f>ROUND(D65*G65,)</f>
        <v>0</v>
      </c>
      <c r="J65" s="1">
        <f>H65+I65</f>
        <v>0</v>
      </c>
    </row>
    <row r="66" spans="1:10" x14ac:dyDescent="0.2">
      <c r="A66" s="6">
        <f>MAX($A$62:A65)+1</f>
        <v>4</v>
      </c>
      <c r="C66" s="12" t="s">
        <v>1143</v>
      </c>
      <c r="D66" s="2">
        <v>2</v>
      </c>
      <c r="E66" s="2" t="s">
        <v>4</v>
      </c>
      <c r="F66" s="1">
        <v>0</v>
      </c>
      <c r="G66" s="1">
        <v>0</v>
      </c>
      <c r="H66" s="1">
        <f t="shared" ref="H66:H97" si="0">ROUND(D66*F66,)</f>
        <v>0</v>
      </c>
      <c r="I66" s="1">
        <f t="shared" ref="I66:I97" si="1">ROUND(D66*G66,)</f>
        <v>0</v>
      </c>
      <c r="J66" s="1">
        <f t="shared" ref="J66:J97" si="2">H66+I66</f>
        <v>0</v>
      </c>
    </row>
    <row r="67" spans="1:10" x14ac:dyDescent="0.2">
      <c r="A67" s="6">
        <f>MAX($A$62:A66)+1</f>
        <v>5</v>
      </c>
      <c r="C67" s="12" t="s">
        <v>1144</v>
      </c>
      <c r="D67" s="2">
        <v>3</v>
      </c>
      <c r="E67" s="2" t="s">
        <v>4</v>
      </c>
      <c r="F67" s="1">
        <v>0</v>
      </c>
      <c r="G67" s="1">
        <v>0</v>
      </c>
      <c r="H67" s="1">
        <f t="shared" si="0"/>
        <v>0</v>
      </c>
      <c r="I67" s="1">
        <f t="shared" si="1"/>
        <v>0</v>
      </c>
      <c r="J67" s="1">
        <f t="shared" si="2"/>
        <v>0</v>
      </c>
    </row>
    <row r="68" spans="1:10" x14ac:dyDescent="0.2">
      <c r="A68" s="6">
        <f>MAX($A$62:A67)+1</f>
        <v>6</v>
      </c>
      <c r="C68" s="12" t="s">
        <v>1145</v>
      </c>
      <c r="D68" s="2">
        <v>1</v>
      </c>
      <c r="E68" s="2" t="s">
        <v>4</v>
      </c>
      <c r="F68" s="1">
        <v>0</v>
      </c>
      <c r="G68" s="1">
        <v>0</v>
      </c>
      <c r="H68" s="1">
        <f t="shared" si="0"/>
        <v>0</v>
      </c>
      <c r="I68" s="1">
        <f t="shared" si="1"/>
        <v>0</v>
      </c>
      <c r="J68" s="1">
        <f t="shared" si="2"/>
        <v>0</v>
      </c>
    </row>
    <row r="69" spans="1:10" x14ac:dyDescent="0.2">
      <c r="A69" s="6">
        <f>MAX($A$62:A68)+1</f>
        <v>7</v>
      </c>
      <c r="C69" s="12" t="s">
        <v>1146</v>
      </c>
      <c r="D69" s="2">
        <v>33</v>
      </c>
      <c r="E69" s="2" t="s">
        <v>4</v>
      </c>
      <c r="F69" s="1">
        <v>0</v>
      </c>
      <c r="G69" s="1">
        <v>0</v>
      </c>
      <c r="H69" s="1">
        <f t="shared" si="0"/>
        <v>0</v>
      </c>
      <c r="I69" s="1">
        <f t="shared" si="1"/>
        <v>0</v>
      </c>
      <c r="J69" s="1">
        <f t="shared" si="2"/>
        <v>0</v>
      </c>
    </row>
    <row r="70" spans="1:10" x14ac:dyDescent="0.2">
      <c r="A70" s="6">
        <f>MAX($A$62:A69)+1</f>
        <v>8</v>
      </c>
      <c r="C70" s="12" t="s">
        <v>1147</v>
      </c>
      <c r="D70" s="2">
        <v>50</v>
      </c>
      <c r="E70" s="2" t="s">
        <v>4</v>
      </c>
      <c r="F70" s="1">
        <v>0</v>
      </c>
      <c r="G70" s="1">
        <v>0</v>
      </c>
      <c r="H70" s="1">
        <f t="shared" si="0"/>
        <v>0</v>
      </c>
      <c r="I70" s="1">
        <f t="shared" si="1"/>
        <v>0</v>
      </c>
      <c r="J70" s="1">
        <f t="shared" si="2"/>
        <v>0</v>
      </c>
    </row>
    <row r="71" spans="1:10" x14ac:dyDescent="0.2">
      <c r="A71" s="6">
        <f>MAX($A$62:A70)+1</f>
        <v>9</v>
      </c>
      <c r="C71" s="12" t="s">
        <v>1148</v>
      </c>
      <c r="D71" s="2">
        <v>7</v>
      </c>
      <c r="E71" s="2" t="s">
        <v>4</v>
      </c>
      <c r="F71" s="1">
        <v>0</v>
      </c>
      <c r="G71" s="1">
        <v>0</v>
      </c>
      <c r="H71" s="1">
        <f t="shared" si="0"/>
        <v>0</v>
      </c>
      <c r="I71" s="1">
        <f t="shared" si="1"/>
        <v>0</v>
      </c>
      <c r="J71" s="1">
        <f t="shared" si="2"/>
        <v>0</v>
      </c>
    </row>
    <row r="72" spans="1:10" x14ac:dyDescent="0.2">
      <c r="A72" s="6">
        <f>MAX($A$62:A71)+1</f>
        <v>10</v>
      </c>
      <c r="C72" s="12" t="s">
        <v>1149</v>
      </c>
      <c r="D72" s="2">
        <v>1</v>
      </c>
      <c r="E72" s="2" t="s">
        <v>4</v>
      </c>
      <c r="F72" s="1">
        <v>0</v>
      </c>
      <c r="G72" s="1">
        <v>0</v>
      </c>
      <c r="H72" s="1">
        <f t="shared" si="0"/>
        <v>0</v>
      </c>
      <c r="I72" s="1">
        <f t="shared" si="1"/>
        <v>0</v>
      </c>
      <c r="J72" s="1">
        <f t="shared" si="2"/>
        <v>0</v>
      </c>
    </row>
    <row r="73" spans="1:10" x14ac:dyDescent="0.2">
      <c r="A73" s="6">
        <f>MAX($A$62:A72)+1</f>
        <v>11</v>
      </c>
      <c r="C73" s="12" t="s">
        <v>1150</v>
      </c>
      <c r="D73" s="2">
        <v>5</v>
      </c>
      <c r="E73" s="2" t="s">
        <v>4</v>
      </c>
      <c r="F73" s="1">
        <v>0</v>
      </c>
      <c r="G73" s="1">
        <v>0</v>
      </c>
      <c r="H73" s="1">
        <f t="shared" si="0"/>
        <v>0</v>
      </c>
      <c r="I73" s="1">
        <f t="shared" si="1"/>
        <v>0</v>
      </c>
      <c r="J73" s="1">
        <f t="shared" si="2"/>
        <v>0</v>
      </c>
    </row>
    <row r="74" spans="1:10" x14ac:dyDescent="0.2">
      <c r="A74" s="6">
        <f>MAX($A$62:A73)+1</f>
        <v>12</v>
      </c>
      <c r="C74" s="12" t="s">
        <v>1151</v>
      </c>
      <c r="D74" s="2">
        <v>3</v>
      </c>
      <c r="E74" s="2" t="s">
        <v>4</v>
      </c>
      <c r="F74" s="1">
        <v>0</v>
      </c>
      <c r="G74" s="1">
        <v>0</v>
      </c>
      <c r="H74" s="1">
        <f t="shared" si="0"/>
        <v>0</v>
      </c>
      <c r="I74" s="1">
        <f t="shared" si="1"/>
        <v>0</v>
      </c>
      <c r="J74" s="1">
        <f t="shared" si="2"/>
        <v>0</v>
      </c>
    </row>
    <row r="75" spans="1:10" x14ac:dyDescent="0.2">
      <c r="A75" s="6">
        <f>MAX($A$62:A74)+1</f>
        <v>13</v>
      </c>
      <c r="C75" s="12" t="s">
        <v>1152</v>
      </c>
      <c r="D75" s="2">
        <v>2</v>
      </c>
      <c r="E75" s="2" t="s">
        <v>4</v>
      </c>
      <c r="F75" s="1">
        <v>0</v>
      </c>
      <c r="G75" s="1">
        <v>0</v>
      </c>
      <c r="H75" s="1">
        <f t="shared" si="0"/>
        <v>0</v>
      </c>
      <c r="I75" s="1">
        <f t="shared" si="1"/>
        <v>0</v>
      </c>
      <c r="J75" s="1">
        <f t="shared" si="2"/>
        <v>0</v>
      </c>
    </row>
    <row r="76" spans="1:10" x14ac:dyDescent="0.2">
      <c r="A76" s="6">
        <f>MAX($A$62:A75)+1</f>
        <v>14</v>
      </c>
      <c r="C76" s="12" t="s">
        <v>1153</v>
      </c>
      <c r="D76" s="2">
        <v>1</v>
      </c>
      <c r="E76" s="2" t="s">
        <v>4</v>
      </c>
      <c r="F76" s="1">
        <v>0</v>
      </c>
      <c r="G76" s="1">
        <v>0</v>
      </c>
      <c r="H76" s="1">
        <f t="shared" si="0"/>
        <v>0</v>
      </c>
      <c r="I76" s="1">
        <f t="shared" si="1"/>
        <v>0</v>
      </c>
      <c r="J76" s="1">
        <f t="shared" si="2"/>
        <v>0</v>
      </c>
    </row>
    <row r="77" spans="1:10" x14ac:dyDescent="0.2">
      <c r="A77" s="6">
        <f>MAX($A$62:A76)+1</f>
        <v>15</v>
      </c>
      <c r="C77" s="12" t="s">
        <v>1154</v>
      </c>
      <c r="D77" s="2">
        <v>6</v>
      </c>
      <c r="E77" s="2" t="s">
        <v>4</v>
      </c>
      <c r="F77" s="1">
        <v>0</v>
      </c>
      <c r="G77" s="1">
        <v>0</v>
      </c>
      <c r="H77" s="1">
        <f t="shared" si="0"/>
        <v>0</v>
      </c>
      <c r="I77" s="1">
        <f t="shared" si="1"/>
        <v>0</v>
      </c>
      <c r="J77" s="1">
        <f t="shared" si="2"/>
        <v>0</v>
      </c>
    </row>
    <row r="78" spans="1:10" x14ac:dyDescent="0.2">
      <c r="A78" s="6">
        <f>MAX($A$62:A77)+1</f>
        <v>16</v>
      </c>
      <c r="C78" s="12" t="s">
        <v>1155</v>
      </c>
      <c r="D78" s="2">
        <v>2</v>
      </c>
      <c r="E78" s="2" t="s">
        <v>4</v>
      </c>
      <c r="F78" s="1">
        <v>0</v>
      </c>
      <c r="G78" s="1">
        <v>0</v>
      </c>
      <c r="H78" s="1">
        <f t="shared" si="0"/>
        <v>0</v>
      </c>
      <c r="I78" s="1">
        <f t="shared" si="1"/>
        <v>0</v>
      </c>
      <c r="J78" s="1">
        <f t="shared" si="2"/>
        <v>0</v>
      </c>
    </row>
    <row r="79" spans="1:10" x14ac:dyDescent="0.2">
      <c r="A79" s="6">
        <f>MAX($A$62:A78)+1</f>
        <v>17</v>
      </c>
      <c r="C79" s="12" t="s">
        <v>1156</v>
      </c>
      <c r="D79" s="2">
        <v>10</v>
      </c>
      <c r="E79" s="2" t="s">
        <v>4</v>
      </c>
      <c r="F79" s="1">
        <v>0</v>
      </c>
      <c r="G79" s="1">
        <v>0</v>
      </c>
      <c r="H79" s="1">
        <f t="shared" si="0"/>
        <v>0</v>
      </c>
      <c r="I79" s="1">
        <f t="shared" si="1"/>
        <v>0</v>
      </c>
      <c r="J79" s="1">
        <f t="shared" si="2"/>
        <v>0</v>
      </c>
    </row>
    <row r="80" spans="1:10" x14ac:dyDescent="0.2">
      <c r="A80" s="6">
        <f>MAX($A$62:A79)+1</f>
        <v>18</v>
      </c>
      <c r="C80" s="12" t="s">
        <v>1157</v>
      </c>
      <c r="D80" s="2">
        <v>6</v>
      </c>
      <c r="E80" s="2" t="s">
        <v>4</v>
      </c>
      <c r="F80" s="1">
        <v>0</v>
      </c>
      <c r="G80" s="1">
        <v>0</v>
      </c>
      <c r="H80" s="1">
        <f t="shared" si="0"/>
        <v>0</v>
      </c>
      <c r="I80" s="1">
        <f t="shared" si="1"/>
        <v>0</v>
      </c>
      <c r="J80" s="1">
        <f t="shared" si="2"/>
        <v>0</v>
      </c>
    </row>
    <row r="81" spans="1:10" x14ac:dyDescent="0.2">
      <c r="A81" s="6">
        <f>MAX($A$62:A80)+1</f>
        <v>19</v>
      </c>
      <c r="C81" s="12" t="s">
        <v>1158</v>
      </c>
      <c r="D81" s="2">
        <v>4</v>
      </c>
      <c r="E81" s="2" t="s">
        <v>4</v>
      </c>
      <c r="F81" s="1">
        <v>0</v>
      </c>
      <c r="G81" s="1">
        <v>0</v>
      </c>
      <c r="H81" s="1">
        <f t="shared" si="0"/>
        <v>0</v>
      </c>
      <c r="I81" s="1">
        <f t="shared" si="1"/>
        <v>0</v>
      </c>
      <c r="J81" s="1">
        <f t="shared" si="2"/>
        <v>0</v>
      </c>
    </row>
    <row r="82" spans="1:10" x14ac:dyDescent="0.2">
      <c r="A82" s="6">
        <f>MAX($A$62:A81)+1</f>
        <v>20</v>
      </c>
      <c r="C82" s="12" t="s">
        <v>1159</v>
      </c>
      <c r="D82" s="2">
        <v>5</v>
      </c>
      <c r="E82" s="2" t="s">
        <v>4</v>
      </c>
      <c r="F82" s="1">
        <v>0</v>
      </c>
      <c r="G82" s="1">
        <v>0</v>
      </c>
      <c r="H82" s="1">
        <f t="shared" si="0"/>
        <v>0</v>
      </c>
      <c r="I82" s="1">
        <f t="shared" si="1"/>
        <v>0</v>
      </c>
      <c r="J82" s="1">
        <f t="shared" si="2"/>
        <v>0</v>
      </c>
    </row>
    <row r="83" spans="1:10" x14ac:dyDescent="0.2">
      <c r="A83" s="6">
        <f>MAX($A$62:A82)+1</f>
        <v>21</v>
      </c>
      <c r="C83" s="12" t="s">
        <v>1160</v>
      </c>
      <c r="D83" s="2">
        <v>1</v>
      </c>
      <c r="E83" s="2" t="s">
        <v>4</v>
      </c>
      <c r="F83" s="1">
        <v>0</v>
      </c>
      <c r="G83" s="1">
        <v>0</v>
      </c>
      <c r="H83" s="1">
        <f t="shared" si="0"/>
        <v>0</v>
      </c>
      <c r="I83" s="1">
        <f t="shared" si="1"/>
        <v>0</v>
      </c>
      <c r="J83" s="1">
        <f t="shared" si="2"/>
        <v>0</v>
      </c>
    </row>
    <row r="84" spans="1:10" x14ac:dyDescent="0.2">
      <c r="A84" s="6">
        <f>MAX($A$62:A83)+1</f>
        <v>22</v>
      </c>
      <c r="C84" s="12" t="s">
        <v>1161</v>
      </c>
      <c r="D84" s="2">
        <v>1</v>
      </c>
      <c r="E84" s="2" t="s">
        <v>4</v>
      </c>
      <c r="F84" s="1">
        <v>0</v>
      </c>
      <c r="G84" s="1">
        <v>0</v>
      </c>
      <c r="H84" s="1">
        <f t="shared" si="0"/>
        <v>0</v>
      </c>
      <c r="I84" s="1">
        <f t="shared" si="1"/>
        <v>0</v>
      </c>
      <c r="J84" s="1">
        <f t="shared" si="2"/>
        <v>0</v>
      </c>
    </row>
    <row r="85" spans="1:10" x14ac:dyDescent="0.2">
      <c r="A85" s="6">
        <f>MAX($A$62:A84)+1</f>
        <v>23</v>
      </c>
      <c r="C85" s="12" t="s">
        <v>1162</v>
      </c>
      <c r="D85" s="2">
        <v>6</v>
      </c>
      <c r="E85" s="2" t="s">
        <v>4</v>
      </c>
      <c r="F85" s="1">
        <v>0</v>
      </c>
      <c r="G85" s="1">
        <v>0</v>
      </c>
      <c r="H85" s="1">
        <f t="shared" si="0"/>
        <v>0</v>
      </c>
      <c r="I85" s="1">
        <f t="shared" si="1"/>
        <v>0</v>
      </c>
      <c r="J85" s="1">
        <f t="shared" si="2"/>
        <v>0</v>
      </c>
    </row>
    <row r="86" spans="1:10" x14ac:dyDescent="0.2">
      <c r="A86" s="6">
        <f>MAX($A$62:A85)+1</f>
        <v>24</v>
      </c>
      <c r="C86" s="12" t="s">
        <v>1163</v>
      </c>
      <c r="D86" s="2">
        <v>2</v>
      </c>
      <c r="E86" s="2" t="s">
        <v>4</v>
      </c>
      <c r="F86" s="1">
        <v>0</v>
      </c>
      <c r="G86" s="1">
        <v>0</v>
      </c>
      <c r="H86" s="1">
        <f t="shared" si="0"/>
        <v>0</v>
      </c>
      <c r="I86" s="1">
        <f t="shared" si="1"/>
        <v>0</v>
      </c>
      <c r="J86" s="1">
        <f t="shared" si="2"/>
        <v>0</v>
      </c>
    </row>
    <row r="87" spans="1:10" x14ac:dyDescent="0.2">
      <c r="A87" s="6">
        <f>MAX($A$62:A86)+1</f>
        <v>25</v>
      </c>
      <c r="C87" s="12" t="s">
        <v>1164</v>
      </c>
      <c r="D87" s="2">
        <v>2</v>
      </c>
      <c r="E87" s="2" t="s">
        <v>4</v>
      </c>
      <c r="F87" s="1">
        <v>0</v>
      </c>
      <c r="G87" s="1">
        <v>0</v>
      </c>
      <c r="H87" s="1">
        <f t="shared" si="0"/>
        <v>0</v>
      </c>
      <c r="I87" s="1">
        <f t="shared" si="1"/>
        <v>0</v>
      </c>
      <c r="J87" s="1">
        <f t="shared" si="2"/>
        <v>0</v>
      </c>
    </row>
    <row r="88" spans="1:10" x14ac:dyDescent="0.2">
      <c r="A88" s="6">
        <f>MAX($A$62:A87)+1</f>
        <v>26</v>
      </c>
      <c r="C88" s="12" t="s">
        <v>1165</v>
      </c>
      <c r="D88" s="2">
        <v>1</v>
      </c>
      <c r="E88" s="2" t="s">
        <v>4</v>
      </c>
      <c r="F88" s="1">
        <v>0</v>
      </c>
      <c r="G88" s="1">
        <v>0</v>
      </c>
      <c r="H88" s="1">
        <f t="shared" si="0"/>
        <v>0</v>
      </c>
      <c r="I88" s="1">
        <f t="shared" si="1"/>
        <v>0</v>
      </c>
      <c r="J88" s="1">
        <f t="shared" si="2"/>
        <v>0</v>
      </c>
    </row>
    <row r="89" spans="1:10" x14ac:dyDescent="0.2">
      <c r="A89" s="6">
        <f>MAX($A$62:A88)+1</f>
        <v>27</v>
      </c>
      <c r="C89" s="12" t="s">
        <v>1166</v>
      </c>
      <c r="D89" s="2">
        <v>2</v>
      </c>
      <c r="E89" s="2" t="s">
        <v>4</v>
      </c>
      <c r="F89" s="1">
        <v>0</v>
      </c>
      <c r="G89" s="1">
        <v>0</v>
      </c>
      <c r="H89" s="1">
        <f t="shared" si="0"/>
        <v>0</v>
      </c>
      <c r="I89" s="1">
        <f t="shared" si="1"/>
        <v>0</v>
      </c>
      <c r="J89" s="1">
        <f t="shared" si="2"/>
        <v>0</v>
      </c>
    </row>
    <row r="90" spans="1:10" x14ac:dyDescent="0.2">
      <c r="A90" s="6">
        <f>MAX($A$62:A89)+1</f>
        <v>28</v>
      </c>
      <c r="C90" s="12" t="s">
        <v>1167</v>
      </c>
      <c r="D90" s="2">
        <v>1</v>
      </c>
      <c r="E90" s="2" t="s">
        <v>4</v>
      </c>
      <c r="F90" s="1">
        <v>0</v>
      </c>
      <c r="G90" s="1">
        <v>0</v>
      </c>
      <c r="H90" s="1">
        <f t="shared" si="0"/>
        <v>0</v>
      </c>
      <c r="I90" s="1">
        <f t="shared" si="1"/>
        <v>0</v>
      </c>
      <c r="J90" s="1">
        <f t="shared" si="2"/>
        <v>0</v>
      </c>
    </row>
    <row r="91" spans="1:10" x14ac:dyDescent="0.2">
      <c r="A91" s="6">
        <f>MAX($A$62:A90)+1</f>
        <v>29</v>
      </c>
      <c r="C91" s="12" t="s">
        <v>1168</v>
      </c>
      <c r="D91" s="2">
        <v>3</v>
      </c>
      <c r="E91" s="2" t="s">
        <v>4</v>
      </c>
      <c r="F91" s="1">
        <v>0</v>
      </c>
      <c r="G91" s="1">
        <v>0</v>
      </c>
      <c r="H91" s="1">
        <f t="shared" si="0"/>
        <v>0</v>
      </c>
      <c r="I91" s="1">
        <f t="shared" si="1"/>
        <v>0</v>
      </c>
      <c r="J91" s="1">
        <f t="shared" si="2"/>
        <v>0</v>
      </c>
    </row>
    <row r="92" spans="1:10" x14ac:dyDescent="0.2">
      <c r="A92" s="6">
        <f>MAX($A$62:A91)+1</f>
        <v>30</v>
      </c>
      <c r="C92" s="12" t="s">
        <v>1169</v>
      </c>
      <c r="D92" s="2">
        <v>2</v>
      </c>
      <c r="E92" s="2" t="s">
        <v>4</v>
      </c>
      <c r="F92" s="1">
        <v>0</v>
      </c>
      <c r="G92" s="1">
        <v>0</v>
      </c>
      <c r="H92" s="1">
        <f t="shared" si="0"/>
        <v>0</v>
      </c>
      <c r="I92" s="1">
        <f t="shared" si="1"/>
        <v>0</v>
      </c>
      <c r="J92" s="1">
        <f t="shared" si="2"/>
        <v>0</v>
      </c>
    </row>
    <row r="93" spans="1:10" x14ac:dyDescent="0.2">
      <c r="A93" s="6">
        <f>MAX($A$62:A92)+1</f>
        <v>31</v>
      </c>
      <c r="C93" s="12" t="s">
        <v>1170</v>
      </c>
      <c r="D93" s="2">
        <v>2</v>
      </c>
      <c r="E93" s="2" t="s">
        <v>4</v>
      </c>
      <c r="F93" s="1">
        <v>0</v>
      </c>
      <c r="G93" s="1">
        <v>0</v>
      </c>
      <c r="H93" s="1">
        <f t="shared" si="0"/>
        <v>0</v>
      </c>
      <c r="I93" s="1">
        <f t="shared" si="1"/>
        <v>0</v>
      </c>
      <c r="J93" s="1">
        <f t="shared" si="2"/>
        <v>0</v>
      </c>
    </row>
    <row r="94" spans="1:10" x14ac:dyDescent="0.2">
      <c r="A94" s="6">
        <f>MAX($A$62:A93)+1</f>
        <v>32</v>
      </c>
      <c r="C94" s="12" t="s">
        <v>1171</v>
      </c>
      <c r="D94" s="2">
        <v>1</v>
      </c>
      <c r="E94" s="2" t="s">
        <v>4</v>
      </c>
      <c r="F94" s="1">
        <v>0</v>
      </c>
      <c r="G94" s="1">
        <v>0</v>
      </c>
      <c r="H94" s="1">
        <f t="shared" si="0"/>
        <v>0</v>
      </c>
      <c r="I94" s="1">
        <f t="shared" si="1"/>
        <v>0</v>
      </c>
      <c r="J94" s="1">
        <f t="shared" si="2"/>
        <v>0</v>
      </c>
    </row>
    <row r="95" spans="1:10" x14ac:dyDescent="0.2">
      <c r="A95" s="6">
        <f>MAX($A$62:A94)+1</f>
        <v>33</v>
      </c>
      <c r="C95" s="12" t="s">
        <v>1172</v>
      </c>
      <c r="D95" s="2">
        <v>4</v>
      </c>
      <c r="E95" s="2" t="s">
        <v>4</v>
      </c>
      <c r="F95" s="1">
        <v>0</v>
      </c>
      <c r="G95" s="1">
        <v>0</v>
      </c>
      <c r="H95" s="1">
        <f t="shared" si="0"/>
        <v>0</v>
      </c>
      <c r="I95" s="1">
        <f t="shared" si="1"/>
        <v>0</v>
      </c>
      <c r="J95" s="1">
        <f t="shared" si="2"/>
        <v>0</v>
      </c>
    </row>
    <row r="96" spans="1:10" x14ac:dyDescent="0.2">
      <c r="A96" s="6">
        <f>MAX($A$62:A95)+1</f>
        <v>34</v>
      </c>
      <c r="C96" s="12" t="s">
        <v>1173</v>
      </c>
      <c r="D96" s="2">
        <v>1</v>
      </c>
      <c r="E96" s="2" t="s">
        <v>4</v>
      </c>
      <c r="F96" s="1">
        <v>0</v>
      </c>
      <c r="G96" s="1">
        <v>0</v>
      </c>
      <c r="H96" s="1">
        <f t="shared" si="0"/>
        <v>0</v>
      </c>
      <c r="I96" s="1">
        <f t="shared" si="1"/>
        <v>0</v>
      </c>
      <c r="J96" s="1">
        <f t="shared" si="2"/>
        <v>0</v>
      </c>
    </row>
    <row r="97" spans="1:10" x14ac:dyDescent="0.2">
      <c r="A97" s="6">
        <f>MAX($A$62:A96)+1</f>
        <v>35</v>
      </c>
      <c r="C97" s="12" t="s">
        <v>1174</v>
      </c>
      <c r="D97" s="2">
        <v>1</v>
      </c>
      <c r="E97" s="2" t="s">
        <v>4</v>
      </c>
      <c r="F97" s="1">
        <v>0</v>
      </c>
      <c r="G97" s="1">
        <v>0</v>
      </c>
      <c r="H97" s="1">
        <f t="shared" si="0"/>
        <v>0</v>
      </c>
      <c r="I97" s="1">
        <f t="shared" si="1"/>
        <v>0</v>
      </c>
      <c r="J97" s="1">
        <f t="shared" si="2"/>
        <v>0</v>
      </c>
    </row>
    <row r="98" spans="1:10" s="38" customFormat="1" x14ac:dyDescent="0.2">
      <c r="A98" s="47"/>
      <c r="B98" s="48"/>
      <c r="C98" s="24"/>
      <c r="D98" s="23"/>
      <c r="E98" s="23"/>
      <c r="F98" s="11"/>
      <c r="G98" s="11"/>
      <c r="H98" s="11"/>
      <c r="I98" s="11"/>
      <c r="J98" s="11"/>
    </row>
    <row r="99" spans="1:10" s="38" customFormat="1" x14ac:dyDescent="0.2">
      <c r="A99" s="6"/>
      <c r="B99" s="46"/>
      <c r="C99" s="12" t="s">
        <v>1175</v>
      </c>
      <c r="D99" s="2"/>
      <c r="E99" s="2"/>
      <c r="F99" s="1"/>
      <c r="G99" s="1"/>
      <c r="H99" s="5">
        <f>SUM(H62:H98)</f>
        <v>0</v>
      </c>
      <c r="I99" s="5">
        <f>SUM(I62:I98)</f>
        <v>0</v>
      </c>
      <c r="J99" s="5">
        <f>SUM(J62:J98)</f>
        <v>0</v>
      </c>
    </row>
    <row r="101" spans="1:10" s="38" customFormat="1" x14ac:dyDescent="0.2">
      <c r="A101" s="6"/>
      <c r="B101" s="46"/>
      <c r="C101" s="25" t="s">
        <v>493</v>
      </c>
      <c r="D101" s="2"/>
      <c r="E101" s="2"/>
      <c r="F101" s="1"/>
      <c r="G101" s="1"/>
      <c r="H101" s="1"/>
      <c r="I101" s="1"/>
      <c r="J101" s="1"/>
    </row>
    <row r="103" spans="1:10" s="38" customFormat="1" x14ac:dyDescent="0.2">
      <c r="A103" s="6">
        <v>1</v>
      </c>
      <c r="B103" s="46"/>
      <c r="C103" s="12" t="s">
        <v>1176</v>
      </c>
      <c r="D103" s="2">
        <v>1</v>
      </c>
      <c r="E103" s="2" t="s">
        <v>4</v>
      </c>
      <c r="F103" s="1">
        <v>0</v>
      </c>
      <c r="G103" s="1">
        <v>0</v>
      </c>
      <c r="H103" s="1">
        <f t="shared" ref="H103" si="3">ROUND(D103*F103,)</f>
        <v>0</v>
      </c>
      <c r="I103" s="1">
        <f t="shared" ref="I103" si="4">ROUND(D103*G103,)</f>
        <v>0</v>
      </c>
      <c r="J103" s="1">
        <f t="shared" ref="J103" si="5">H103+I103</f>
        <v>0</v>
      </c>
    </row>
    <row r="104" spans="1:10" x14ac:dyDescent="0.2">
      <c r="A104" s="6">
        <f>MAX($A$102:A103)+1</f>
        <v>2</v>
      </c>
      <c r="C104" s="12" t="s">
        <v>1177</v>
      </c>
      <c r="D104" s="2">
        <v>2</v>
      </c>
      <c r="E104" s="2" t="s">
        <v>4</v>
      </c>
      <c r="F104" s="1">
        <v>0</v>
      </c>
      <c r="G104" s="1">
        <v>0</v>
      </c>
      <c r="H104" s="1">
        <f t="shared" ref="H104:H106" si="6">ROUND(D104*F104,)</f>
        <v>0</v>
      </c>
      <c r="I104" s="1">
        <f t="shared" ref="I104:I106" si="7">ROUND(D104*G104,)</f>
        <v>0</v>
      </c>
      <c r="J104" s="1">
        <f t="shared" ref="J104:J106" si="8">H104+I104</f>
        <v>0</v>
      </c>
    </row>
    <row r="105" spans="1:10" s="38" customFormat="1" x14ac:dyDescent="0.2">
      <c r="A105" s="6">
        <f>MAX($A$102:A104)+1</f>
        <v>3</v>
      </c>
      <c r="B105" s="46"/>
      <c r="C105" s="12" t="s">
        <v>1178</v>
      </c>
      <c r="D105" s="2">
        <v>8</v>
      </c>
      <c r="E105" s="2" t="s">
        <v>4</v>
      </c>
      <c r="F105" s="1">
        <v>0</v>
      </c>
      <c r="G105" s="1">
        <v>0</v>
      </c>
      <c r="H105" s="1">
        <f t="shared" si="6"/>
        <v>0</v>
      </c>
      <c r="I105" s="1">
        <f t="shared" si="7"/>
        <v>0</v>
      </c>
      <c r="J105" s="1">
        <f t="shared" si="8"/>
        <v>0</v>
      </c>
    </row>
    <row r="106" spans="1:10" x14ac:dyDescent="0.2">
      <c r="A106" s="6">
        <f>MAX($A$102:A105)+1</f>
        <v>4</v>
      </c>
      <c r="C106" s="12" t="s">
        <v>1179</v>
      </c>
      <c r="D106" s="2">
        <v>1</v>
      </c>
      <c r="E106" s="2" t="s">
        <v>4</v>
      </c>
      <c r="F106" s="1">
        <v>0</v>
      </c>
      <c r="G106" s="1">
        <v>0</v>
      </c>
      <c r="H106" s="1">
        <f t="shared" si="6"/>
        <v>0</v>
      </c>
      <c r="I106" s="1">
        <f t="shared" si="7"/>
        <v>0</v>
      </c>
      <c r="J106" s="1">
        <f t="shared" si="8"/>
        <v>0</v>
      </c>
    </row>
    <row r="107" spans="1:10" s="38" customFormat="1" x14ac:dyDescent="0.2">
      <c r="A107" s="47"/>
      <c r="B107" s="48"/>
      <c r="C107" s="24"/>
      <c r="D107" s="23"/>
      <c r="E107" s="23"/>
      <c r="F107" s="11"/>
      <c r="G107" s="11"/>
      <c r="H107" s="11"/>
      <c r="I107" s="11"/>
      <c r="J107" s="11"/>
    </row>
    <row r="108" spans="1:10" s="38" customFormat="1" x14ac:dyDescent="0.2">
      <c r="A108" s="6"/>
      <c r="B108" s="46"/>
      <c r="C108" s="12" t="s">
        <v>1180</v>
      </c>
      <c r="D108" s="2"/>
      <c r="E108" s="2"/>
      <c r="F108" s="1"/>
      <c r="G108" s="1"/>
      <c r="H108" s="5">
        <f>SUM(H102:H107)</f>
        <v>0</v>
      </c>
      <c r="I108" s="5">
        <f>SUM(I102:I107)</f>
        <v>0</v>
      </c>
      <c r="J108" s="5">
        <f>SUM(J102:J107)</f>
        <v>0</v>
      </c>
    </row>
    <row r="110" spans="1:10" s="38" customFormat="1" x14ac:dyDescent="0.2">
      <c r="A110" s="6"/>
      <c r="B110" s="46"/>
      <c r="C110" s="25" t="s">
        <v>494</v>
      </c>
      <c r="D110" s="2"/>
      <c r="E110" s="2"/>
      <c r="F110" s="1"/>
      <c r="G110" s="1"/>
      <c r="H110" s="1"/>
      <c r="I110" s="1"/>
      <c r="J110" s="1"/>
    </row>
    <row r="112" spans="1:10" x14ac:dyDescent="0.2">
      <c r="A112" s="6">
        <v>1</v>
      </c>
      <c r="C112" s="12" t="s">
        <v>1181</v>
      </c>
      <c r="D112" s="2">
        <v>15</v>
      </c>
      <c r="E112" s="2" t="s">
        <v>4</v>
      </c>
      <c r="F112" s="1">
        <v>0</v>
      </c>
      <c r="G112" s="1">
        <v>0</v>
      </c>
      <c r="H112" s="1">
        <f t="shared" ref="H112:H113" si="9">ROUND(D112*F112,)</f>
        <v>0</v>
      </c>
      <c r="I112" s="1">
        <f t="shared" ref="I112:I113" si="10">ROUND(D112*G112,)</f>
        <v>0</v>
      </c>
      <c r="J112" s="1">
        <f t="shared" ref="J112:J113" si="11">H112+I112</f>
        <v>0</v>
      </c>
    </row>
    <row r="113" spans="1:10" s="38" customFormat="1" x14ac:dyDescent="0.2">
      <c r="A113" s="6">
        <f>MAX($A$111:A112)+1</f>
        <v>2</v>
      </c>
      <c r="B113" s="46"/>
      <c r="C113" s="12" t="s">
        <v>1182</v>
      </c>
      <c r="D113" s="2">
        <v>1</v>
      </c>
      <c r="E113" s="2" t="s">
        <v>4</v>
      </c>
      <c r="F113" s="1">
        <v>0</v>
      </c>
      <c r="G113" s="1">
        <v>0</v>
      </c>
      <c r="H113" s="1">
        <f t="shared" si="9"/>
        <v>0</v>
      </c>
      <c r="I113" s="1">
        <f t="shared" si="10"/>
        <v>0</v>
      </c>
      <c r="J113" s="1">
        <f t="shared" si="11"/>
        <v>0</v>
      </c>
    </row>
    <row r="114" spans="1:10" x14ac:dyDescent="0.2">
      <c r="A114" s="6">
        <f>MAX($A$111:A113)+1</f>
        <v>3</v>
      </c>
      <c r="C114" s="12" t="s">
        <v>1183</v>
      </c>
      <c r="D114" s="2">
        <v>1</v>
      </c>
      <c r="E114" s="2" t="s">
        <v>4</v>
      </c>
      <c r="F114" s="1">
        <v>0</v>
      </c>
      <c r="G114" s="1">
        <v>0</v>
      </c>
      <c r="H114" s="1">
        <f t="shared" ref="H114:H124" si="12">ROUND(D114*F114,)</f>
        <v>0</v>
      </c>
      <c r="I114" s="1">
        <f t="shared" ref="I114:I124" si="13">ROUND(D114*G114,)</f>
        <v>0</v>
      </c>
      <c r="J114" s="1">
        <f t="shared" ref="J114:J124" si="14">H114+I114</f>
        <v>0</v>
      </c>
    </row>
    <row r="115" spans="1:10" x14ac:dyDescent="0.2">
      <c r="A115" s="6">
        <f>MAX($A$111:A114)+1</f>
        <v>4</v>
      </c>
      <c r="C115" s="12" t="s">
        <v>1184</v>
      </c>
      <c r="D115" s="2">
        <v>2</v>
      </c>
      <c r="E115" s="2" t="s">
        <v>4</v>
      </c>
      <c r="F115" s="1">
        <v>0</v>
      </c>
      <c r="G115" s="1">
        <v>0</v>
      </c>
      <c r="H115" s="1">
        <f t="shared" si="12"/>
        <v>0</v>
      </c>
      <c r="I115" s="1">
        <f t="shared" si="13"/>
        <v>0</v>
      </c>
      <c r="J115" s="1">
        <f t="shared" si="14"/>
        <v>0</v>
      </c>
    </row>
    <row r="116" spans="1:10" x14ac:dyDescent="0.2">
      <c r="A116" s="6">
        <f>MAX($A$111:A115)+1</f>
        <v>5</v>
      </c>
      <c r="C116" s="12" t="s">
        <v>1185</v>
      </c>
      <c r="D116" s="2">
        <v>2</v>
      </c>
      <c r="E116" s="2" t="s">
        <v>4</v>
      </c>
      <c r="F116" s="1">
        <v>0</v>
      </c>
      <c r="G116" s="1">
        <v>0</v>
      </c>
      <c r="H116" s="1">
        <f t="shared" si="12"/>
        <v>0</v>
      </c>
      <c r="I116" s="1">
        <f t="shared" si="13"/>
        <v>0</v>
      </c>
      <c r="J116" s="1">
        <f t="shared" si="14"/>
        <v>0</v>
      </c>
    </row>
    <row r="117" spans="1:10" x14ac:dyDescent="0.2">
      <c r="A117" s="6">
        <f>MAX($A$111:A116)+1</f>
        <v>6</v>
      </c>
      <c r="C117" s="12" t="s">
        <v>1186</v>
      </c>
      <c r="D117" s="2">
        <v>3</v>
      </c>
      <c r="E117" s="2" t="s">
        <v>4</v>
      </c>
      <c r="F117" s="1">
        <v>0</v>
      </c>
      <c r="G117" s="1">
        <v>0</v>
      </c>
      <c r="H117" s="1">
        <f t="shared" si="12"/>
        <v>0</v>
      </c>
      <c r="I117" s="1">
        <f t="shared" si="13"/>
        <v>0</v>
      </c>
      <c r="J117" s="1">
        <f t="shared" si="14"/>
        <v>0</v>
      </c>
    </row>
    <row r="118" spans="1:10" x14ac:dyDescent="0.2">
      <c r="A118" s="6">
        <f>MAX($A$111:A117)+1</f>
        <v>7</v>
      </c>
      <c r="C118" s="12" t="s">
        <v>1187</v>
      </c>
      <c r="D118" s="2">
        <v>3</v>
      </c>
      <c r="E118" s="2" t="s">
        <v>4</v>
      </c>
      <c r="F118" s="1">
        <v>0</v>
      </c>
      <c r="G118" s="1">
        <v>0</v>
      </c>
      <c r="H118" s="1">
        <f t="shared" si="12"/>
        <v>0</v>
      </c>
      <c r="I118" s="1">
        <f t="shared" si="13"/>
        <v>0</v>
      </c>
      <c r="J118" s="1">
        <f t="shared" si="14"/>
        <v>0</v>
      </c>
    </row>
    <row r="119" spans="1:10" x14ac:dyDescent="0.2">
      <c r="A119" s="6">
        <f>MAX($A$111:A118)+1</f>
        <v>8</v>
      </c>
      <c r="C119" s="12" t="s">
        <v>1188</v>
      </c>
      <c r="D119" s="2">
        <v>3</v>
      </c>
      <c r="E119" s="2" t="s">
        <v>4</v>
      </c>
      <c r="F119" s="1">
        <v>0</v>
      </c>
      <c r="G119" s="1">
        <v>0</v>
      </c>
      <c r="H119" s="1">
        <f t="shared" si="12"/>
        <v>0</v>
      </c>
      <c r="I119" s="1">
        <f t="shared" si="13"/>
        <v>0</v>
      </c>
      <c r="J119" s="1">
        <f t="shared" si="14"/>
        <v>0</v>
      </c>
    </row>
    <row r="120" spans="1:10" x14ac:dyDescent="0.2">
      <c r="A120" s="6">
        <f>MAX($A$111:A119)+1</f>
        <v>9</v>
      </c>
      <c r="C120" s="12" t="s">
        <v>1189</v>
      </c>
      <c r="D120" s="2">
        <v>1</v>
      </c>
      <c r="E120" s="2" t="s">
        <v>4</v>
      </c>
      <c r="F120" s="1">
        <v>0</v>
      </c>
      <c r="G120" s="1">
        <v>0</v>
      </c>
      <c r="H120" s="1">
        <f t="shared" si="12"/>
        <v>0</v>
      </c>
      <c r="I120" s="1">
        <f t="shared" si="13"/>
        <v>0</v>
      </c>
      <c r="J120" s="1">
        <f t="shared" si="14"/>
        <v>0</v>
      </c>
    </row>
    <row r="121" spans="1:10" x14ac:dyDescent="0.2">
      <c r="A121" s="6">
        <f>MAX($A$111:A120)+1</f>
        <v>10</v>
      </c>
      <c r="C121" s="12" t="s">
        <v>1190</v>
      </c>
      <c r="D121" s="2">
        <v>1</v>
      </c>
      <c r="E121" s="2" t="s">
        <v>4</v>
      </c>
      <c r="F121" s="1">
        <v>0</v>
      </c>
      <c r="G121" s="1">
        <v>0</v>
      </c>
      <c r="H121" s="1">
        <f t="shared" si="12"/>
        <v>0</v>
      </c>
      <c r="I121" s="1">
        <f t="shared" si="13"/>
        <v>0</v>
      </c>
      <c r="J121" s="1">
        <f t="shared" si="14"/>
        <v>0</v>
      </c>
    </row>
    <row r="122" spans="1:10" x14ac:dyDescent="0.2">
      <c r="A122" s="6">
        <f>MAX($A$111:A121)+1</f>
        <v>11</v>
      </c>
      <c r="C122" s="12" t="s">
        <v>1191</v>
      </c>
      <c r="D122" s="2">
        <v>2</v>
      </c>
      <c r="E122" s="2" t="s">
        <v>4</v>
      </c>
      <c r="F122" s="1">
        <v>0</v>
      </c>
      <c r="G122" s="1">
        <v>0</v>
      </c>
      <c r="H122" s="1">
        <f t="shared" si="12"/>
        <v>0</v>
      </c>
      <c r="I122" s="1">
        <f t="shared" si="13"/>
        <v>0</v>
      </c>
      <c r="J122" s="1">
        <f t="shared" si="14"/>
        <v>0</v>
      </c>
    </row>
    <row r="123" spans="1:10" x14ac:dyDescent="0.2">
      <c r="A123" s="6">
        <f>MAX($A$111:A122)+1</f>
        <v>12</v>
      </c>
      <c r="C123" s="12" t="s">
        <v>1192</v>
      </c>
      <c r="D123" s="2">
        <v>1</v>
      </c>
      <c r="E123" s="2" t="s">
        <v>4</v>
      </c>
      <c r="F123" s="1">
        <v>0</v>
      </c>
      <c r="G123" s="1">
        <v>0</v>
      </c>
      <c r="H123" s="1">
        <f t="shared" si="12"/>
        <v>0</v>
      </c>
      <c r="I123" s="1">
        <f t="shared" si="13"/>
        <v>0</v>
      </c>
      <c r="J123" s="1">
        <f t="shared" si="14"/>
        <v>0</v>
      </c>
    </row>
    <row r="124" spans="1:10" x14ac:dyDescent="0.2">
      <c r="A124" s="6">
        <f>MAX($A$111:A123)+1</f>
        <v>13</v>
      </c>
      <c r="C124" s="12" t="s">
        <v>1193</v>
      </c>
      <c r="D124" s="2">
        <v>1</v>
      </c>
      <c r="E124" s="2" t="s">
        <v>4</v>
      </c>
      <c r="F124" s="1">
        <v>0</v>
      </c>
      <c r="G124" s="1">
        <v>0</v>
      </c>
      <c r="H124" s="1">
        <f t="shared" si="12"/>
        <v>0</v>
      </c>
      <c r="I124" s="1">
        <f t="shared" si="13"/>
        <v>0</v>
      </c>
      <c r="J124" s="1">
        <f t="shared" si="14"/>
        <v>0</v>
      </c>
    </row>
    <row r="125" spans="1:10" s="38" customFormat="1" x14ac:dyDescent="0.2">
      <c r="A125" s="47"/>
      <c r="B125" s="48"/>
      <c r="C125" s="24"/>
      <c r="D125" s="23"/>
      <c r="E125" s="23"/>
      <c r="F125" s="11"/>
      <c r="G125" s="11"/>
      <c r="H125" s="11"/>
      <c r="I125" s="11"/>
      <c r="J125" s="11"/>
    </row>
    <row r="126" spans="1:10" s="38" customFormat="1" x14ac:dyDescent="0.2">
      <c r="A126" s="6"/>
      <c r="B126" s="46"/>
      <c r="C126" s="12" t="s">
        <v>1194</v>
      </c>
      <c r="D126" s="2"/>
      <c r="E126" s="2"/>
      <c r="F126" s="1"/>
      <c r="G126" s="1"/>
      <c r="H126" s="5">
        <f>SUM(H111:H125)</f>
        <v>0</v>
      </c>
      <c r="I126" s="5">
        <f>SUM(I111:I125)</f>
        <v>0</v>
      </c>
      <c r="J126" s="5">
        <f>SUM(J111:J125)</f>
        <v>0</v>
      </c>
    </row>
    <row r="128" spans="1:10" s="38" customFormat="1" x14ac:dyDescent="0.2">
      <c r="A128" s="6"/>
      <c r="B128" s="46"/>
      <c r="C128" s="25" t="s">
        <v>495</v>
      </c>
      <c r="D128" s="2"/>
      <c r="E128" s="2"/>
      <c r="F128" s="1"/>
      <c r="G128" s="1"/>
      <c r="H128" s="1"/>
      <c r="I128" s="1"/>
      <c r="J128" s="1"/>
    </row>
    <row r="130" spans="1:10" s="38" customFormat="1" x14ac:dyDescent="0.2">
      <c r="A130" s="6">
        <v>1</v>
      </c>
      <c r="B130" s="46"/>
      <c r="C130" s="12" t="s">
        <v>1195</v>
      </c>
      <c r="D130" s="2">
        <v>51</v>
      </c>
      <c r="E130" s="2" t="s">
        <v>4</v>
      </c>
      <c r="F130" s="1">
        <v>0</v>
      </c>
      <c r="G130" s="1">
        <v>0</v>
      </c>
      <c r="H130" s="1">
        <f t="shared" ref="H130:H132" si="15">ROUND(D130*F130,)</f>
        <v>0</v>
      </c>
      <c r="I130" s="1">
        <f t="shared" ref="I130:I132" si="16">ROUND(D130*G130,)</f>
        <v>0</v>
      </c>
      <c r="J130" s="1">
        <f t="shared" ref="J130:J132" si="17">H130+I130</f>
        <v>0</v>
      </c>
    </row>
    <row r="131" spans="1:10" x14ac:dyDescent="0.2">
      <c r="A131" s="6">
        <f>MAX($A$129:A130)+1</f>
        <v>2</v>
      </c>
      <c r="C131" s="12" t="s">
        <v>1196</v>
      </c>
      <c r="D131" s="2">
        <v>4</v>
      </c>
      <c r="E131" s="2" t="s">
        <v>4</v>
      </c>
      <c r="F131" s="1">
        <v>0</v>
      </c>
      <c r="G131" s="1">
        <v>0</v>
      </c>
      <c r="H131" s="1">
        <f t="shared" si="15"/>
        <v>0</v>
      </c>
      <c r="I131" s="1">
        <f t="shared" si="16"/>
        <v>0</v>
      </c>
      <c r="J131" s="1">
        <f t="shared" si="17"/>
        <v>0</v>
      </c>
    </row>
    <row r="132" spans="1:10" s="38" customFormat="1" x14ac:dyDescent="0.2">
      <c r="A132" s="6">
        <f>MAX($A$129:A131)+1</f>
        <v>3</v>
      </c>
      <c r="B132" s="46"/>
      <c r="C132" s="12" t="s">
        <v>1197</v>
      </c>
      <c r="D132" s="2">
        <v>4</v>
      </c>
      <c r="E132" s="2" t="s">
        <v>4</v>
      </c>
      <c r="F132" s="1">
        <v>0</v>
      </c>
      <c r="G132" s="1">
        <v>0</v>
      </c>
      <c r="H132" s="1">
        <f t="shared" si="15"/>
        <v>0</v>
      </c>
      <c r="I132" s="1">
        <f t="shared" si="16"/>
        <v>0</v>
      </c>
      <c r="J132" s="1">
        <f t="shared" si="17"/>
        <v>0</v>
      </c>
    </row>
    <row r="133" spans="1:10" x14ac:dyDescent="0.2">
      <c r="A133" s="6">
        <f>MAX($A$129:A132)+1</f>
        <v>4</v>
      </c>
      <c r="C133" s="12" t="s">
        <v>1198</v>
      </c>
      <c r="D133" s="2">
        <v>15</v>
      </c>
      <c r="E133" s="2" t="s">
        <v>4</v>
      </c>
      <c r="F133" s="1">
        <v>0</v>
      </c>
      <c r="G133" s="1">
        <v>0</v>
      </c>
      <c r="H133" s="1">
        <f t="shared" ref="H133:H143" si="18">ROUND(D133*F133,)</f>
        <v>0</v>
      </c>
      <c r="I133" s="1">
        <f t="shared" ref="I133:I143" si="19">ROUND(D133*G133,)</f>
        <v>0</v>
      </c>
      <c r="J133" s="1">
        <f t="shared" ref="J133:J143" si="20">H133+I133</f>
        <v>0</v>
      </c>
    </row>
    <row r="134" spans="1:10" x14ac:dyDescent="0.2">
      <c r="A134" s="6">
        <f>MAX($A$129:A133)+1</f>
        <v>5</v>
      </c>
      <c r="C134" s="12" t="s">
        <v>1199</v>
      </c>
      <c r="D134" s="2">
        <v>1</v>
      </c>
      <c r="E134" s="2" t="s">
        <v>4</v>
      </c>
      <c r="F134" s="1">
        <v>0</v>
      </c>
      <c r="G134" s="1">
        <v>0</v>
      </c>
      <c r="H134" s="1">
        <f t="shared" si="18"/>
        <v>0</v>
      </c>
      <c r="I134" s="1">
        <f t="shared" si="19"/>
        <v>0</v>
      </c>
      <c r="J134" s="1">
        <f t="shared" si="20"/>
        <v>0</v>
      </c>
    </row>
    <row r="135" spans="1:10" x14ac:dyDescent="0.2">
      <c r="A135" s="6">
        <f>MAX($A$129:A134)+1</f>
        <v>6</v>
      </c>
      <c r="C135" s="12" t="s">
        <v>1200</v>
      </c>
      <c r="D135" s="2">
        <v>2</v>
      </c>
      <c r="E135" s="2" t="s">
        <v>4</v>
      </c>
      <c r="F135" s="1">
        <v>0</v>
      </c>
      <c r="G135" s="1">
        <v>0</v>
      </c>
      <c r="H135" s="1">
        <f t="shared" si="18"/>
        <v>0</v>
      </c>
      <c r="I135" s="1">
        <f t="shared" si="19"/>
        <v>0</v>
      </c>
      <c r="J135" s="1">
        <f t="shared" si="20"/>
        <v>0</v>
      </c>
    </row>
    <row r="136" spans="1:10" x14ac:dyDescent="0.2">
      <c r="A136" s="6">
        <f>MAX($A$129:A135)+1</f>
        <v>7</v>
      </c>
      <c r="C136" s="12" t="s">
        <v>1201</v>
      </c>
      <c r="D136" s="2">
        <v>1</v>
      </c>
      <c r="E136" s="2" t="s">
        <v>4</v>
      </c>
      <c r="F136" s="1">
        <v>0</v>
      </c>
      <c r="G136" s="1">
        <v>0</v>
      </c>
      <c r="H136" s="1">
        <f t="shared" si="18"/>
        <v>0</v>
      </c>
      <c r="I136" s="1">
        <f t="shared" si="19"/>
        <v>0</v>
      </c>
      <c r="J136" s="1">
        <f t="shared" si="20"/>
        <v>0</v>
      </c>
    </row>
    <row r="137" spans="1:10" x14ac:dyDescent="0.2">
      <c r="A137" s="6">
        <f>MAX($A$129:A136)+1</f>
        <v>8</v>
      </c>
      <c r="C137" s="12" t="s">
        <v>1202</v>
      </c>
      <c r="D137" s="2">
        <v>1</v>
      </c>
      <c r="E137" s="2" t="s">
        <v>4</v>
      </c>
      <c r="F137" s="1">
        <v>0</v>
      </c>
      <c r="G137" s="1">
        <v>0</v>
      </c>
      <c r="H137" s="1">
        <f t="shared" si="18"/>
        <v>0</v>
      </c>
      <c r="I137" s="1">
        <f t="shared" si="19"/>
        <v>0</v>
      </c>
      <c r="J137" s="1">
        <f t="shared" si="20"/>
        <v>0</v>
      </c>
    </row>
    <row r="138" spans="1:10" x14ac:dyDescent="0.2">
      <c r="A138" s="6">
        <f>MAX($A$129:A137)+1</f>
        <v>9</v>
      </c>
      <c r="C138" s="12" t="s">
        <v>1203</v>
      </c>
      <c r="D138" s="2">
        <v>1</v>
      </c>
      <c r="E138" s="2" t="s">
        <v>4</v>
      </c>
      <c r="F138" s="1">
        <v>0</v>
      </c>
      <c r="G138" s="1">
        <v>0</v>
      </c>
      <c r="H138" s="1">
        <f t="shared" si="18"/>
        <v>0</v>
      </c>
      <c r="I138" s="1">
        <f t="shared" si="19"/>
        <v>0</v>
      </c>
      <c r="J138" s="1">
        <f t="shared" si="20"/>
        <v>0</v>
      </c>
    </row>
    <row r="139" spans="1:10" x14ac:dyDescent="0.2">
      <c r="A139" s="6">
        <f>MAX($A$129:A138)+1</f>
        <v>10</v>
      </c>
      <c r="C139" s="12" t="s">
        <v>1204</v>
      </c>
      <c r="D139" s="2">
        <v>2</v>
      </c>
      <c r="E139" s="2" t="s">
        <v>4</v>
      </c>
      <c r="F139" s="1">
        <v>0</v>
      </c>
      <c r="G139" s="1">
        <v>0</v>
      </c>
      <c r="H139" s="1">
        <f t="shared" si="18"/>
        <v>0</v>
      </c>
      <c r="I139" s="1">
        <f t="shared" si="19"/>
        <v>0</v>
      </c>
      <c r="J139" s="1">
        <f t="shared" si="20"/>
        <v>0</v>
      </c>
    </row>
    <row r="140" spans="1:10" x14ac:dyDescent="0.2">
      <c r="A140" s="6">
        <f>MAX($A$129:A139)+1</f>
        <v>11</v>
      </c>
      <c r="C140" s="12" t="s">
        <v>1205</v>
      </c>
      <c r="D140" s="2">
        <v>1</v>
      </c>
      <c r="E140" s="2" t="s">
        <v>4</v>
      </c>
      <c r="F140" s="1">
        <v>0</v>
      </c>
      <c r="G140" s="1">
        <v>0</v>
      </c>
      <c r="H140" s="1">
        <f t="shared" si="18"/>
        <v>0</v>
      </c>
      <c r="I140" s="1">
        <f t="shared" si="19"/>
        <v>0</v>
      </c>
      <c r="J140" s="1">
        <f t="shared" si="20"/>
        <v>0</v>
      </c>
    </row>
    <row r="141" spans="1:10" x14ac:dyDescent="0.2">
      <c r="A141" s="6">
        <f>MAX($A$129:A140)+1</f>
        <v>12</v>
      </c>
      <c r="C141" s="12" t="s">
        <v>1206</v>
      </c>
      <c r="D141" s="2">
        <v>1</v>
      </c>
      <c r="E141" s="2" t="s">
        <v>4</v>
      </c>
      <c r="F141" s="1">
        <v>0</v>
      </c>
      <c r="G141" s="1">
        <v>0</v>
      </c>
      <c r="H141" s="1">
        <f t="shared" si="18"/>
        <v>0</v>
      </c>
      <c r="I141" s="1">
        <f t="shared" si="19"/>
        <v>0</v>
      </c>
      <c r="J141" s="1">
        <f t="shared" si="20"/>
        <v>0</v>
      </c>
    </row>
    <row r="142" spans="1:10" x14ac:dyDescent="0.2">
      <c r="A142" s="6">
        <f>MAX($A$129:A141)+1</f>
        <v>13</v>
      </c>
      <c r="C142" s="12" t="s">
        <v>1207</v>
      </c>
      <c r="D142" s="2">
        <v>2</v>
      </c>
      <c r="E142" s="2" t="s">
        <v>4</v>
      </c>
      <c r="F142" s="1">
        <v>0</v>
      </c>
      <c r="G142" s="1">
        <v>0</v>
      </c>
      <c r="H142" s="1">
        <f t="shared" si="18"/>
        <v>0</v>
      </c>
      <c r="I142" s="1">
        <f t="shared" si="19"/>
        <v>0</v>
      </c>
      <c r="J142" s="1">
        <f t="shared" si="20"/>
        <v>0</v>
      </c>
    </row>
    <row r="143" spans="1:10" x14ac:dyDescent="0.2">
      <c r="A143" s="6">
        <f>MAX($A$129:A142)+1</f>
        <v>14</v>
      </c>
      <c r="C143" s="12" t="s">
        <v>1208</v>
      </c>
      <c r="D143" s="2">
        <v>1</v>
      </c>
      <c r="E143" s="2" t="s">
        <v>4</v>
      </c>
      <c r="F143" s="1">
        <v>0</v>
      </c>
      <c r="G143" s="1">
        <v>0</v>
      </c>
      <c r="H143" s="1">
        <f t="shared" si="18"/>
        <v>0</v>
      </c>
      <c r="I143" s="1">
        <f t="shared" si="19"/>
        <v>0</v>
      </c>
      <c r="J143" s="1">
        <f t="shared" si="20"/>
        <v>0</v>
      </c>
    </row>
    <row r="144" spans="1:10" s="38" customFormat="1" x14ac:dyDescent="0.2">
      <c r="A144" s="47"/>
      <c r="B144" s="48"/>
      <c r="C144" s="24"/>
      <c r="D144" s="23"/>
      <c r="E144" s="23"/>
      <c r="F144" s="11"/>
      <c r="G144" s="11"/>
      <c r="H144" s="11"/>
      <c r="I144" s="11"/>
      <c r="J144" s="11"/>
    </row>
    <row r="145" spans="1:10" s="38" customFormat="1" x14ac:dyDescent="0.2">
      <c r="A145" s="6"/>
      <c r="B145" s="46"/>
      <c r="C145" s="12" t="s">
        <v>1209</v>
      </c>
      <c r="D145" s="2"/>
      <c r="E145" s="2"/>
      <c r="F145" s="1"/>
      <c r="G145" s="1"/>
      <c r="H145" s="5">
        <f>SUM(H129:H144)</f>
        <v>0</v>
      </c>
      <c r="I145" s="5">
        <f>SUM(I129:I144)</f>
        <v>0</v>
      </c>
      <c r="J145" s="5">
        <f>SUM(J129:J144)</f>
        <v>0</v>
      </c>
    </row>
    <row r="147" spans="1:10" s="38" customFormat="1" x14ac:dyDescent="0.2">
      <c r="A147" s="6"/>
      <c r="B147" s="46"/>
      <c r="C147" s="25" t="s">
        <v>503</v>
      </c>
      <c r="D147" s="2"/>
      <c r="E147" s="2"/>
      <c r="F147" s="1"/>
      <c r="G147" s="1"/>
      <c r="H147" s="1"/>
      <c r="I147" s="1"/>
      <c r="J147" s="1"/>
    </row>
    <row r="149" spans="1:10" s="38" customFormat="1" ht="25.5" x14ac:dyDescent="0.2">
      <c r="A149" s="6">
        <v>1</v>
      </c>
      <c r="B149" s="46"/>
      <c r="C149" s="12" t="s">
        <v>1210</v>
      </c>
      <c r="D149" s="2">
        <v>1</v>
      </c>
      <c r="E149" s="2" t="s">
        <v>4</v>
      </c>
      <c r="F149" s="1">
        <v>0</v>
      </c>
      <c r="G149" s="1">
        <v>0</v>
      </c>
      <c r="H149" s="1">
        <f t="shared" ref="H149:H151" si="21">ROUND(D149*F149,)</f>
        <v>0</v>
      </c>
      <c r="I149" s="1">
        <f t="shared" ref="I149:I151" si="22">ROUND(D149*G149,)</f>
        <v>0</v>
      </c>
      <c r="J149" s="1">
        <f t="shared" ref="J149:J151" si="23">H149+I149</f>
        <v>0</v>
      </c>
    </row>
    <row r="150" spans="1:10" ht="25.5" x14ac:dyDescent="0.2">
      <c r="A150" s="6">
        <f>MAX($A$148:A149)+1</f>
        <v>2</v>
      </c>
      <c r="C150" s="12" t="s">
        <v>1211</v>
      </c>
      <c r="D150" s="2">
        <v>1</v>
      </c>
      <c r="E150" s="2" t="s">
        <v>4</v>
      </c>
      <c r="F150" s="1">
        <v>0</v>
      </c>
      <c r="G150" s="1">
        <v>0</v>
      </c>
      <c r="H150" s="1">
        <f t="shared" si="21"/>
        <v>0</v>
      </c>
      <c r="I150" s="1">
        <f t="shared" si="22"/>
        <v>0</v>
      </c>
      <c r="J150" s="1">
        <f t="shared" si="23"/>
        <v>0</v>
      </c>
    </row>
    <row r="151" spans="1:10" s="38" customFormat="1" x14ac:dyDescent="0.2">
      <c r="A151" s="6">
        <f>MAX($A$148:A150)+1</f>
        <v>3</v>
      </c>
      <c r="B151" s="46"/>
      <c r="C151" s="12" t="s">
        <v>1212</v>
      </c>
      <c r="D151" s="2">
        <v>1</v>
      </c>
      <c r="E151" s="2" t="s">
        <v>4</v>
      </c>
      <c r="F151" s="1">
        <v>0</v>
      </c>
      <c r="G151" s="1">
        <v>0</v>
      </c>
      <c r="H151" s="1">
        <f t="shared" si="21"/>
        <v>0</v>
      </c>
      <c r="I151" s="1">
        <f t="shared" si="22"/>
        <v>0</v>
      </c>
      <c r="J151" s="1">
        <f t="shared" si="23"/>
        <v>0</v>
      </c>
    </row>
    <row r="152" spans="1:10" ht="25.5" x14ac:dyDescent="0.2">
      <c r="A152" s="6">
        <f>MAX($A$148:A151)+1</f>
        <v>4</v>
      </c>
      <c r="C152" s="12" t="s">
        <v>1213</v>
      </c>
      <c r="D152" s="2">
        <v>1</v>
      </c>
      <c r="E152" s="2" t="s">
        <v>4</v>
      </c>
      <c r="F152" s="1">
        <v>0</v>
      </c>
      <c r="G152" s="1">
        <v>0</v>
      </c>
      <c r="H152" s="1">
        <f t="shared" ref="H152:H184" si="24">ROUND(D152*F152,)</f>
        <v>0</v>
      </c>
      <c r="I152" s="1">
        <f t="shared" ref="I152:I184" si="25">ROUND(D152*G152,)</f>
        <v>0</v>
      </c>
      <c r="J152" s="1">
        <f t="shared" ref="J152:J184" si="26">H152+I152</f>
        <v>0</v>
      </c>
    </row>
    <row r="153" spans="1:10" ht="25.5" x14ac:dyDescent="0.2">
      <c r="A153" s="6">
        <f>MAX($A$148:A152)+1</f>
        <v>5</v>
      </c>
      <c r="C153" s="12" t="s">
        <v>1214</v>
      </c>
      <c r="D153" s="2">
        <v>1</v>
      </c>
      <c r="E153" s="2" t="s">
        <v>4</v>
      </c>
      <c r="F153" s="1">
        <v>0</v>
      </c>
      <c r="G153" s="1">
        <v>0</v>
      </c>
      <c r="H153" s="1">
        <f t="shared" si="24"/>
        <v>0</v>
      </c>
      <c r="I153" s="1">
        <f t="shared" si="25"/>
        <v>0</v>
      </c>
      <c r="J153" s="1">
        <f t="shared" si="26"/>
        <v>0</v>
      </c>
    </row>
    <row r="154" spans="1:10" ht="25.5" x14ac:dyDescent="0.2">
      <c r="A154" s="6">
        <f>MAX($A$148:A153)+1</f>
        <v>6</v>
      </c>
      <c r="C154" s="12" t="s">
        <v>1215</v>
      </c>
      <c r="D154" s="2">
        <v>1</v>
      </c>
      <c r="E154" s="2" t="s">
        <v>4</v>
      </c>
      <c r="F154" s="1">
        <v>0</v>
      </c>
      <c r="G154" s="1">
        <v>0</v>
      </c>
      <c r="H154" s="1">
        <f t="shared" si="24"/>
        <v>0</v>
      </c>
      <c r="I154" s="1">
        <f t="shared" si="25"/>
        <v>0</v>
      </c>
      <c r="J154" s="1">
        <f t="shared" si="26"/>
        <v>0</v>
      </c>
    </row>
    <row r="155" spans="1:10" ht="25.5" x14ac:dyDescent="0.2">
      <c r="A155" s="6">
        <f>MAX($A$148:A154)+1</f>
        <v>7</v>
      </c>
      <c r="C155" s="12" t="s">
        <v>1216</v>
      </c>
      <c r="D155" s="2">
        <v>1</v>
      </c>
      <c r="E155" s="2" t="s">
        <v>4</v>
      </c>
      <c r="F155" s="1">
        <v>0</v>
      </c>
      <c r="G155" s="1">
        <v>0</v>
      </c>
      <c r="H155" s="1">
        <f t="shared" si="24"/>
        <v>0</v>
      </c>
      <c r="I155" s="1">
        <f t="shared" si="25"/>
        <v>0</v>
      </c>
      <c r="J155" s="1">
        <f t="shared" si="26"/>
        <v>0</v>
      </c>
    </row>
    <row r="156" spans="1:10" ht="25.5" x14ac:dyDescent="0.2">
      <c r="A156" s="6">
        <f>MAX($A$148:A155)+1</f>
        <v>8</v>
      </c>
      <c r="C156" s="12" t="s">
        <v>1217</v>
      </c>
      <c r="D156" s="2">
        <v>1</v>
      </c>
      <c r="E156" s="2" t="s">
        <v>4</v>
      </c>
      <c r="F156" s="1">
        <v>0</v>
      </c>
      <c r="G156" s="1">
        <v>0</v>
      </c>
      <c r="H156" s="1">
        <f t="shared" si="24"/>
        <v>0</v>
      </c>
      <c r="I156" s="1">
        <f t="shared" si="25"/>
        <v>0</v>
      </c>
      <c r="J156" s="1">
        <f t="shared" si="26"/>
        <v>0</v>
      </c>
    </row>
    <row r="157" spans="1:10" ht="25.5" x14ac:dyDescent="0.2">
      <c r="A157" s="6">
        <f>MAX($A$148:A156)+1</f>
        <v>9</v>
      </c>
      <c r="C157" s="12" t="s">
        <v>1218</v>
      </c>
      <c r="D157" s="2">
        <v>1</v>
      </c>
      <c r="E157" s="2" t="s">
        <v>4</v>
      </c>
      <c r="F157" s="1">
        <v>0</v>
      </c>
      <c r="G157" s="1">
        <v>0</v>
      </c>
      <c r="H157" s="1">
        <f t="shared" si="24"/>
        <v>0</v>
      </c>
      <c r="I157" s="1">
        <f t="shared" si="25"/>
        <v>0</v>
      </c>
      <c r="J157" s="1">
        <f t="shared" si="26"/>
        <v>0</v>
      </c>
    </row>
    <row r="158" spans="1:10" ht="25.5" x14ac:dyDescent="0.2">
      <c r="A158" s="6">
        <f>MAX($A$148:A157)+1</f>
        <v>10</v>
      </c>
      <c r="C158" s="12" t="s">
        <v>1219</v>
      </c>
      <c r="D158" s="2">
        <v>1</v>
      </c>
      <c r="E158" s="2" t="s">
        <v>4</v>
      </c>
      <c r="F158" s="1">
        <v>0</v>
      </c>
      <c r="G158" s="1">
        <v>0</v>
      </c>
      <c r="H158" s="1">
        <f t="shared" si="24"/>
        <v>0</v>
      </c>
      <c r="I158" s="1">
        <f t="shared" si="25"/>
        <v>0</v>
      </c>
      <c r="J158" s="1">
        <f t="shared" si="26"/>
        <v>0</v>
      </c>
    </row>
    <row r="159" spans="1:10" ht="25.5" x14ac:dyDescent="0.2">
      <c r="A159" s="6">
        <f>MAX($A$148:A158)+1</f>
        <v>11</v>
      </c>
      <c r="C159" s="12" t="s">
        <v>1220</v>
      </c>
      <c r="D159" s="2">
        <v>1</v>
      </c>
      <c r="E159" s="2" t="s">
        <v>4</v>
      </c>
      <c r="F159" s="1">
        <v>0</v>
      </c>
      <c r="G159" s="1">
        <v>0</v>
      </c>
      <c r="H159" s="1">
        <f t="shared" si="24"/>
        <v>0</v>
      </c>
      <c r="I159" s="1">
        <f t="shared" si="25"/>
        <v>0</v>
      </c>
      <c r="J159" s="1">
        <f t="shared" si="26"/>
        <v>0</v>
      </c>
    </row>
    <row r="160" spans="1:10" ht="25.5" x14ac:dyDescent="0.2">
      <c r="A160" s="6">
        <f>MAX($A$148:A159)+1</f>
        <v>12</v>
      </c>
      <c r="C160" s="12" t="s">
        <v>1221</v>
      </c>
      <c r="D160" s="2">
        <v>1</v>
      </c>
      <c r="E160" s="2" t="s">
        <v>4</v>
      </c>
      <c r="F160" s="1">
        <v>0</v>
      </c>
      <c r="G160" s="1">
        <v>0</v>
      </c>
      <c r="H160" s="1">
        <f t="shared" si="24"/>
        <v>0</v>
      </c>
      <c r="I160" s="1">
        <f t="shared" si="25"/>
        <v>0</v>
      </c>
      <c r="J160" s="1">
        <f t="shared" si="26"/>
        <v>0</v>
      </c>
    </row>
    <row r="161" spans="1:10" ht="25.5" x14ac:dyDescent="0.2">
      <c r="A161" s="6">
        <f>MAX($A$148:A160)+1</f>
        <v>13</v>
      </c>
      <c r="C161" s="12" t="s">
        <v>1222</v>
      </c>
      <c r="D161" s="2">
        <v>1</v>
      </c>
      <c r="E161" s="2" t="s">
        <v>4</v>
      </c>
      <c r="F161" s="1">
        <v>0</v>
      </c>
      <c r="G161" s="1">
        <v>0</v>
      </c>
      <c r="H161" s="1">
        <f t="shared" si="24"/>
        <v>0</v>
      </c>
      <c r="I161" s="1">
        <f t="shared" si="25"/>
        <v>0</v>
      </c>
      <c r="J161" s="1">
        <f t="shared" si="26"/>
        <v>0</v>
      </c>
    </row>
    <row r="162" spans="1:10" ht="25.5" x14ac:dyDescent="0.2">
      <c r="A162" s="6">
        <f>MAX($A$148:A161)+1</f>
        <v>14</v>
      </c>
      <c r="C162" s="12" t="s">
        <v>1223</v>
      </c>
      <c r="D162" s="2">
        <v>1</v>
      </c>
      <c r="E162" s="2" t="s">
        <v>4</v>
      </c>
      <c r="F162" s="1">
        <v>0</v>
      </c>
      <c r="G162" s="1">
        <v>0</v>
      </c>
      <c r="H162" s="1">
        <f t="shared" si="24"/>
        <v>0</v>
      </c>
      <c r="I162" s="1">
        <f t="shared" si="25"/>
        <v>0</v>
      </c>
      <c r="J162" s="1">
        <f t="shared" si="26"/>
        <v>0</v>
      </c>
    </row>
    <row r="163" spans="1:10" x14ac:dyDescent="0.2">
      <c r="A163" s="6">
        <f>MAX($A$148:A162)+1</f>
        <v>15</v>
      </c>
      <c r="C163" s="12" t="s">
        <v>1224</v>
      </c>
      <c r="D163" s="2">
        <v>1</v>
      </c>
      <c r="E163" s="2" t="s">
        <v>4</v>
      </c>
      <c r="F163" s="1">
        <v>0</v>
      </c>
      <c r="G163" s="1">
        <v>0</v>
      </c>
      <c r="H163" s="1">
        <f t="shared" si="24"/>
        <v>0</v>
      </c>
      <c r="I163" s="1">
        <f t="shared" si="25"/>
        <v>0</v>
      </c>
      <c r="J163" s="1">
        <f t="shared" si="26"/>
        <v>0</v>
      </c>
    </row>
    <row r="164" spans="1:10" ht="25.5" x14ac:dyDescent="0.2">
      <c r="A164" s="6">
        <f>MAX($A$148:A163)+1</f>
        <v>16</v>
      </c>
      <c r="C164" s="12" t="s">
        <v>1225</v>
      </c>
      <c r="D164" s="2">
        <v>1</v>
      </c>
      <c r="E164" s="2" t="s">
        <v>4</v>
      </c>
      <c r="F164" s="1">
        <v>0</v>
      </c>
      <c r="G164" s="1">
        <v>0</v>
      </c>
      <c r="H164" s="1">
        <f t="shared" si="24"/>
        <v>0</v>
      </c>
      <c r="I164" s="1">
        <f t="shared" si="25"/>
        <v>0</v>
      </c>
      <c r="J164" s="1">
        <f t="shared" si="26"/>
        <v>0</v>
      </c>
    </row>
    <row r="165" spans="1:10" x14ac:dyDescent="0.2">
      <c r="A165" s="6">
        <f>MAX($A$148:A164)+1</f>
        <v>17</v>
      </c>
      <c r="C165" s="12" t="s">
        <v>1226</v>
      </c>
      <c r="D165" s="2">
        <v>2</v>
      </c>
      <c r="E165" s="2" t="s">
        <v>4</v>
      </c>
      <c r="F165" s="1">
        <v>0</v>
      </c>
      <c r="G165" s="1">
        <v>0</v>
      </c>
      <c r="H165" s="1">
        <f t="shared" si="24"/>
        <v>0</v>
      </c>
      <c r="I165" s="1">
        <f t="shared" si="25"/>
        <v>0</v>
      </c>
      <c r="J165" s="1">
        <f t="shared" si="26"/>
        <v>0</v>
      </c>
    </row>
    <row r="166" spans="1:10" x14ac:dyDescent="0.2">
      <c r="A166" s="6">
        <f>MAX($A$148:A165)+1</f>
        <v>18</v>
      </c>
      <c r="C166" s="12" t="s">
        <v>1227</v>
      </c>
      <c r="D166" s="2">
        <v>1</v>
      </c>
      <c r="E166" s="2" t="s">
        <v>4</v>
      </c>
      <c r="F166" s="1">
        <v>0</v>
      </c>
      <c r="G166" s="1">
        <v>0</v>
      </c>
      <c r="H166" s="1">
        <f t="shared" si="24"/>
        <v>0</v>
      </c>
      <c r="I166" s="1">
        <f t="shared" si="25"/>
        <v>0</v>
      </c>
      <c r="J166" s="1">
        <f t="shared" si="26"/>
        <v>0</v>
      </c>
    </row>
    <row r="167" spans="1:10" x14ac:dyDescent="0.2">
      <c r="A167" s="6">
        <f>MAX($A$148:A166)+1</f>
        <v>19</v>
      </c>
      <c r="C167" s="12" t="s">
        <v>1228</v>
      </c>
      <c r="D167" s="2">
        <v>1</v>
      </c>
      <c r="E167" s="2" t="s">
        <v>4</v>
      </c>
      <c r="F167" s="1">
        <v>0</v>
      </c>
      <c r="G167" s="1">
        <v>0</v>
      </c>
      <c r="H167" s="1">
        <f t="shared" si="24"/>
        <v>0</v>
      </c>
      <c r="I167" s="1">
        <f t="shared" si="25"/>
        <v>0</v>
      </c>
      <c r="J167" s="1">
        <f t="shared" si="26"/>
        <v>0</v>
      </c>
    </row>
    <row r="168" spans="1:10" x14ac:dyDescent="0.2">
      <c r="A168" s="6">
        <f>MAX($A$148:A167)+1</f>
        <v>20</v>
      </c>
      <c r="C168" s="12" t="s">
        <v>1229</v>
      </c>
      <c r="D168" s="2">
        <v>2</v>
      </c>
      <c r="E168" s="2" t="s">
        <v>4</v>
      </c>
      <c r="F168" s="1">
        <v>0</v>
      </c>
      <c r="G168" s="1">
        <v>0</v>
      </c>
      <c r="H168" s="1">
        <f t="shared" si="24"/>
        <v>0</v>
      </c>
      <c r="I168" s="1">
        <f t="shared" si="25"/>
        <v>0</v>
      </c>
      <c r="J168" s="1">
        <f t="shared" si="26"/>
        <v>0</v>
      </c>
    </row>
    <row r="169" spans="1:10" x14ac:dyDescent="0.2">
      <c r="A169" s="6">
        <f>MAX($A$148:A168)+1</f>
        <v>21</v>
      </c>
      <c r="C169" s="12" t="s">
        <v>1230</v>
      </c>
      <c r="D169" s="2">
        <v>1</v>
      </c>
      <c r="E169" s="2" t="s">
        <v>4</v>
      </c>
      <c r="F169" s="1">
        <v>0</v>
      </c>
      <c r="G169" s="1">
        <v>0</v>
      </c>
      <c r="H169" s="1">
        <f t="shared" si="24"/>
        <v>0</v>
      </c>
      <c r="I169" s="1">
        <f t="shared" si="25"/>
        <v>0</v>
      </c>
      <c r="J169" s="1">
        <f t="shared" si="26"/>
        <v>0</v>
      </c>
    </row>
    <row r="170" spans="1:10" x14ac:dyDescent="0.2">
      <c r="A170" s="6">
        <f>MAX($A$148:A169)+1</f>
        <v>22</v>
      </c>
      <c r="C170" s="12" t="s">
        <v>1231</v>
      </c>
      <c r="D170" s="2">
        <v>1</v>
      </c>
      <c r="E170" s="2" t="s">
        <v>4</v>
      </c>
      <c r="F170" s="1">
        <v>0</v>
      </c>
      <c r="G170" s="1">
        <v>0</v>
      </c>
      <c r="H170" s="1">
        <f t="shared" si="24"/>
        <v>0</v>
      </c>
      <c r="I170" s="1">
        <f t="shared" si="25"/>
        <v>0</v>
      </c>
      <c r="J170" s="1">
        <f t="shared" si="26"/>
        <v>0</v>
      </c>
    </row>
    <row r="171" spans="1:10" x14ac:dyDescent="0.2">
      <c r="A171" s="6">
        <f>MAX($A$148:A170)+1</f>
        <v>23</v>
      </c>
      <c r="C171" s="12" t="s">
        <v>1232</v>
      </c>
      <c r="D171" s="2">
        <v>1</v>
      </c>
      <c r="E171" s="2" t="s">
        <v>4</v>
      </c>
      <c r="F171" s="1">
        <v>0</v>
      </c>
      <c r="G171" s="1">
        <v>0</v>
      </c>
      <c r="H171" s="1">
        <f t="shared" si="24"/>
        <v>0</v>
      </c>
      <c r="I171" s="1">
        <f t="shared" si="25"/>
        <v>0</v>
      </c>
      <c r="J171" s="1">
        <f t="shared" si="26"/>
        <v>0</v>
      </c>
    </row>
    <row r="172" spans="1:10" ht="25.5" x14ac:dyDescent="0.2">
      <c r="A172" s="6">
        <f>MAX($A$148:A171)+1</f>
        <v>24</v>
      </c>
      <c r="C172" s="12" t="s">
        <v>1233</v>
      </c>
      <c r="D172" s="2">
        <v>1</v>
      </c>
      <c r="E172" s="2" t="s">
        <v>4</v>
      </c>
      <c r="F172" s="1">
        <v>0</v>
      </c>
      <c r="G172" s="1">
        <v>0</v>
      </c>
      <c r="H172" s="1">
        <f t="shared" si="24"/>
        <v>0</v>
      </c>
      <c r="I172" s="1">
        <f t="shared" si="25"/>
        <v>0</v>
      </c>
      <c r="J172" s="1">
        <f t="shared" si="26"/>
        <v>0</v>
      </c>
    </row>
    <row r="173" spans="1:10" ht="25.5" x14ac:dyDescent="0.2">
      <c r="A173" s="6">
        <f>MAX($A$148:A172)+1</f>
        <v>25</v>
      </c>
      <c r="C173" s="12" t="s">
        <v>1234</v>
      </c>
      <c r="D173" s="2">
        <v>1</v>
      </c>
      <c r="E173" s="2" t="s">
        <v>4</v>
      </c>
      <c r="F173" s="1">
        <v>0</v>
      </c>
      <c r="G173" s="1">
        <v>0</v>
      </c>
      <c r="H173" s="1">
        <f t="shared" si="24"/>
        <v>0</v>
      </c>
      <c r="I173" s="1">
        <f t="shared" si="25"/>
        <v>0</v>
      </c>
      <c r="J173" s="1">
        <f t="shared" si="26"/>
        <v>0</v>
      </c>
    </row>
    <row r="174" spans="1:10" ht="25.5" x14ac:dyDescent="0.2">
      <c r="A174" s="6">
        <f>MAX($A$148:A173)+1</f>
        <v>26</v>
      </c>
      <c r="C174" s="12" t="s">
        <v>1235</v>
      </c>
      <c r="D174" s="2">
        <v>1</v>
      </c>
      <c r="E174" s="2" t="s">
        <v>4</v>
      </c>
      <c r="F174" s="1">
        <v>0</v>
      </c>
      <c r="G174" s="1">
        <v>0</v>
      </c>
      <c r="H174" s="1">
        <f t="shared" si="24"/>
        <v>0</v>
      </c>
      <c r="I174" s="1">
        <f t="shared" si="25"/>
        <v>0</v>
      </c>
      <c r="J174" s="1">
        <f t="shared" si="26"/>
        <v>0</v>
      </c>
    </row>
    <row r="175" spans="1:10" ht="25.5" x14ac:dyDescent="0.2">
      <c r="A175" s="6">
        <f>MAX($A$148:A174)+1</f>
        <v>27</v>
      </c>
      <c r="C175" s="12" t="s">
        <v>1236</v>
      </c>
      <c r="D175" s="2">
        <v>1</v>
      </c>
      <c r="E175" s="2" t="s">
        <v>4</v>
      </c>
      <c r="F175" s="1">
        <v>0</v>
      </c>
      <c r="G175" s="1">
        <v>0</v>
      </c>
      <c r="H175" s="1">
        <f t="shared" si="24"/>
        <v>0</v>
      </c>
      <c r="I175" s="1">
        <f t="shared" si="25"/>
        <v>0</v>
      </c>
      <c r="J175" s="1">
        <f t="shared" si="26"/>
        <v>0</v>
      </c>
    </row>
    <row r="176" spans="1:10" ht="25.5" x14ac:dyDescent="0.2">
      <c r="A176" s="6">
        <f>MAX($A$148:A175)+1</f>
        <v>28</v>
      </c>
      <c r="C176" s="12" t="s">
        <v>1237</v>
      </c>
      <c r="D176" s="2">
        <v>1</v>
      </c>
      <c r="E176" s="2" t="s">
        <v>4</v>
      </c>
      <c r="F176" s="1">
        <v>0</v>
      </c>
      <c r="G176" s="1">
        <v>0</v>
      </c>
      <c r="H176" s="1">
        <f t="shared" si="24"/>
        <v>0</v>
      </c>
      <c r="I176" s="1">
        <f t="shared" si="25"/>
        <v>0</v>
      </c>
      <c r="J176" s="1">
        <f t="shared" si="26"/>
        <v>0</v>
      </c>
    </row>
    <row r="177" spans="1:10" ht="25.5" x14ac:dyDescent="0.2">
      <c r="A177" s="6">
        <f>MAX($A$148:A176)+1</f>
        <v>29</v>
      </c>
      <c r="C177" s="12" t="s">
        <v>1238</v>
      </c>
      <c r="D177" s="2">
        <v>1</v>
      </c>
      <c r="E177" s="2" t="s">
        <v>4</v>
      </c>
      <c r="F177" s="1">
        <v>0</v>
      </c>
      <c r="G177" s="1">
        <v>0</v>
      </c>
      <c r="H177" s="1">
        <f t="shared" si="24"/>
        <v>0</v>
      </c>
      <c r="I177" s="1">
        <f t="shared" si="25"/>
        <v>0</v>
      </c>
      <c r="J177" s="1">
        <f t="shared" si="26"/>
        <v>0</v>
      </c>
    </row>
    <row r="178" spans="1:10" ht="25.5" x14ac:dyDescent="0.2">
      <c r="A178" s="6">
        <f>MAX($A$148:A177)+1</f>
        <v>30</v>
      </c>
      <c r="C178" s="12" t="s">
        <v>1239</v>
      </c>
      <c r="D178" s="2">
        <v>1</v>
      </c>
      <c r="E178" s="2" t="s">
        <v>4</v>
      </c>
      <c r="F178" s="1">
        <v>0</v>
      </c>
      <c r="G178" s="1">
        <v>0</v>
      </c>
      <c r="H178" s="1">
        <f t="shared" si="24"/>
        <v>0</v>
      </c>
      <c r="I178" s="1">
        <f t="shared" si="25"/>
        <v>0</v>
      </c>
      <c r="J178" s="1">
        <f t="shared" si="26"/>
        <v>0</v>
      </c>
    </row>
    <row r="179" spans="1:10" ht="25.5" x14ac:dyDescent="0.2">
      <c r="A179" s="6">
        <f>MAX($A$148:A178)+1</f>
        <v>31</v>
      </c>
      <c r="C179" s="12" t="s">
        <v>1240</v>
      </c>
      <c r="D179" s="2">
        <v>1</v>
      </c>
      <c r="E179" s="2" t="s">
        <v>4</v>
      </c>
      <c r="F179" s="1">
        <v>0</v>
      </c>
      <c r="G179" s="1">
        <v>0</v>
      </c>
      <c r="H179" s="1">
        <f t="shared" si="24"/>
        <v>0</v>
      </c>
      <c r="I179" s="1">
        <f t="shared" si="25"/>
        <v>0</v>
      </c>
      <c r="J179" s="1">
        <f t="shared" si="26"/>
        <v>0</v>
      </c>
    </row>
    <row r="180" spans="1:10" ht="25.5" x14ac:dyDescent="0.2">
      <c r="A180" s="6">
        <f>MAX($A$148:A179)+1</f>
        <v>32</v>
      </c>
      <c r="C180" s="12" t="s">
        <v>1241</v>
      </c>
      <c r="D180" s="2">
        <v>1</v>
      </c>
      <c r="E180" s="2" t="s">
        <v>4</v>
      </c>
      <c r="F180" s="1">
        <v>0</v>
      </c>
      <c r="G180" s="1">
        <v>0</v>
      </c>
      <c r="H180" s="1">
        <f t="shared" si="24"/>
        <v>0</v>
      </c>
      <c r="I180" s="1">
        <f t="shared" si="25"/>
        <v>0</v>
      </c>
      <c r="J180" s="1">
        <f t="shared" si="26"/>
        <v>0</v>
      </c>
    </row>
    <row r="181" spans="1:10" x14ac:dyDescent="0.2">
      <c r="A181" s="6">
        <f>MAX($A$148:A180)+1</f>
        <v>33</v>
      </c>
      <c r="C181" s="12" t="s">
        <v>1242</v>
      </c>
      <c r="D181" s="2">
        <v>1</v>
      </c>
      <c r="E181" s="2" t="s">
        <v>4</v>
      </c>
      <c r="F181" s="1">
        <v>0</v>
      </c>
      <c r="G181" s="1">
        <v>0</v>
      </c>
      <c r="H181" s="1">
        <f t="shared" si="24"/>
        <v>0</v>
      </c>
      <c r="I181" s="1">
        <f t="shared" si="25"/>
        <v>0</v>
      </c>
      <c r="J181" s="1">
        <f t="shared" si="26"/>
        <v>0</v>
      </c>
    </row>
    <row r="182" spans="1:10" ht="25.5" x14ac:dyDescent="0.2">
      <c r="A182" s="6">
        <f>MAX($A$148:A181)+1</f>
        <v>34</v>
      </c>
      <c r="C182" s="12" t="s">
        <v>1243</v>
      </c>
      <c r="D182" s="2">
        <v>1</v>
      </c>
      <c r="E182" s="2" t="s">
        <v>4</v>
      </c>
      <c r="F182" s="1">
        <v>0</v>
      </c>
      <c r="G182" s="1">
        <v>0</v>
      </c>
      <c r="H182" s="1">
        <f t="shared" si="24"/>
        <v>0</v>
      </c>
      <c r="I182" s="1">
        <f t="shared" si="25"/>
        <v>0</v>
      </c>
      <c r="J182" s="1">
        <f t="shared" si="26"/>
        <v>0</v>
      </c>
    </row>
    <row r="183" spans="1:10" x14ac:dyDescent="0.2">
      <c r="A183" s="6">
        <f>MAX($A$148:A182)+1</f>
        <v>35</v>
      </c>
      <c r="C183" s="12" t="s">
        <v>1244</v>
      </c>
      <c r="D183" s="2">
        <v>1</v>
      </c>
      <c r="E183" s="2" t="s">
        <v>4</v>
      </c>
      <c r="F183" s="1">
        <v>0</v>
      </c>
      <c r="G183" s="1">
        <v>0</v>
      </c>
      <c r="H183" s="1">
        <f t="shared" si="24"/>
        <v>0</v>
      </c>
      <c r="I183" s="1">
        <f t="shared" si="25"/>
        <v>0</v>
      </c>
      <c r="J183" s="1">
        <f t="shared" si="26"/>
        <v>0</v>
      </c>
    </row>
    <row r="184" spans="1:10" x14ac:dyDescent="0.2">
      <c r="A184" s="6">
        <f>MAX($A$148:A183)+1</f>
        <v>36</v>
      </c>
      <c r="C184" s="12" t="s">
        <v>1245</v>
      </c>
      <c r="D184" s="2">
        <v>1</v>
      </c>
      <c r="E184" s="2" t="s">
        <v>4</v>
      </c>
      <c r="F184" s="1">
        <v>0</v>
      </c>
      <c r="G184" s="1">
        <v>0</v>
      </c>
      <c r="H184" s="1">
        <f t="shared" si="24"/>
        <v>0</v>
      </c>
      <c r="I184" s="1">
        <f t="shared" si="25"/>
        <v>0</v>
      </c>
      <c r="J184" s="1">
        <f t="shared" si="26"/>
        <v>0</v>
      </c>
    </row>
    <row r="185" spans="1:10" ht="25.5" x14ac:dyDescent="0.2">
      <c r="A185" s="6">
        <f>MAX($A$148:A184)+1</f>
        <v>37</v>
      </c>
      <c r="C185" s="12" t="s">
        <v>1246</v>
      </c>
      <c r="D185" s="2">
        <v>1</v>
      </c>
      <c r="E185" s="2" t="s">
        <v>4</v>
      </c>
      <c r="F185" s="1">
        <v>0</v>
      </c>
      <c r="G185" s="1">
        <v>0</v>
      </c>
      <c r="H185" s="1">
        <f t="shared" ref="H185:H186" si="27">ROUND(D185*F185,)</f>
        <v>0</v>
      </c>
      <c r="I185" s="1">
        <f t="shared" ref="I185:I186" si="28">ROUND(D185*G185,)</f>
        <v>0</v>
      </c>
      <c r="J185" s="1">
        <f t="shared" ref="J185:J186" si="29">H185+I185</f>
        <v>0</v>
      </c>
    </row>
    <row r="186" spans="1:10" x14ac:dyDescent="0.2">
      <c r="A186" s="6">
        <f>MAX($A$148:A185)+1</f>
        <v>38</v>
      </c>
      <c r="C186" s="12" t="s">
        <v>1247</v>
      </c>
      <c r="D186" s="2">
        <v>1</v>
      </c>
      <c r="E186" s="2" t="s">
        <v>4</v>
      </c>
      <c r="F186" s="1">
        <v>0</v>
      </c>
      <c r="G186" s="1">
        <v>0</v>
      </c>
      <c r="H186" s="1">
        <f t="shared" si="27"/>
        <v>0</v>
      </c>
      <c r="I186" s="1">
        <f t="shared" si="28"/>
        <v>0</v>
      </c>
      <c r="J186" s="1">
        <f t="shared" si="29"/>
        <v>0</v>
      </c>
    </row>
    <row r="187" spans="1:10" ht="38.25" x14ac:dyDescent="0.2">
      <c r="C187" s="71" t="s">
        <v>610</v>
      </c>
    </row>
    <row r="188" spans="1:10" x14ac:dyDescent="0.2">
      <c r="A188" s="6">
        <f>MAX($A$148:A187)+1</f>
        <v>39</v>
      </c>
      <c r="C188" s="12" t="s">
        <v>1248</v>
      </c>
      <c r="D188" s="2">
        <v>1</v>
      </c>
      <c r="E188" s="2" t="s">
        <v>4</v>
      </c>
      <c r="F188" s="1">
        <v>0</v>
      </c>
      <c r="G188" s="1">
        <v>0</v>
      </c>
      <c r="H188" s="1">
        <f t="shared" ref="H188" si="30">ROUND(D188*F188,)</f>
        <v>0</v>
      </c>
      <c r="I188" s="1">
        <f t="shared" ref="I188" si="31">ROUND(D188*G188,)</f>
        <v>0</v>
      </c>
      <c r="J188" s="1">
        <f t="shared" ref="J188" si="32">H188+I188</f>
        <v>0</v>
      </c>
    </row>
    <row r="189" spans="1:10" x14ac:dyDescent="0.2">
      <c r="A189" s="6">
        <f>MAX($A$148:A188)+1</f>
        <v>40</v>
      </c>
      <c r="C189" s="12" t="s">
        <v>1249</v>
      </c>
      <c r="D189" s="2">
        <v>1</v>
      </c>
      <c r="E189" s="2" t="s">
        <v>4</v>
      </c>
      <c r="F189" s="1">
        <v>0</v>
      </c>
      <c r="G189" s="1">
        <v>0</v>
      </c>
      <c r="H189" s="1">
        <f t="shared" ref="H189:H207" si="33">ROUND(D189*F189,)</f>
        <v>0</v>
      </c>
      <c r="I189" s="1">
        <f t="shared" ref="I189:I207" si="34">ROUND(D189*G189,)</f>
        <v>0</v>
      </c>
      <c r="J189" s="1">
        <f t="shared" ref="J189:J207" si="35">H189+I189</f>
        <v>0</v>
      </c>
    </row>
    <row r="190" spans="1:10" x14ac:dyDescent="0.2">
      <c r="A190" s="6">
        <f>MAX($A$148:A189)+1</f>
        <v>41</v>
      </c>
      <c r="C190" s="12" t="s">
        <v>1250</v>
      </c>
      <c r="D190" s="2">
        <v>1</v>
      </c>
      <c r="E190" s="2" t="s">
        <v>4</v>
      </c>
      <c r="F190" s="1">
        <v>0</v>
      </c>
      <c r="G190" s="1">
        <v>0</v>
      </c>
      <c r="H190" s="1">
        <f t="shared" si="33"/>
        <v>0</v>
      </c>
      <c r="I190" s="1">
        <f t="shared" si="34"/>
        <v>0</v>
      </c>
      <c r="J190" s="1">
        <f t="shared" si="35"/>
        <v>0</v>
      </c>
    </row>
    <row r="191" spans="1:10" x14ac:dyDescent="0.2">
      <c r="A191" s="6">
        <f>MAX($A$148:A190)+1</f>
        <v>42</v>
      </c>
      <c r="C191" s="12" t="s">
        <v>1251</v>
      </c>
      <c r="D191" s="2">
        <v>1</v>
      </c>
      <c r="E191" s="2" t="s">
        <v>4</v>
      </c>
      <c r="F191" s="1">
        <v>0</v>
      </c>
      <c r="G191" s="1">
        <v>0</v>
      </c>
      <c r="H191" s="1">
        <f t="shared" si="33"/>
        <v>0</v>
      </c>
      <c r="I191" s="1">
        <f t="shared" si="34"/>
        <v>0</v>
      </c>
      <c r="J191" s="1">
        <f t="shared" si="35"/>
        <v>0</v>
      </c>
    </row>
    <row r="192" spans="1:10" x14ac:dyDescent="0.2">
      <c r="A192" s="6">
        <f>MAX($A$148:A191)+1</f>
        <v>43</v>
      </c>
      <c r="C192" s="12" t="s">
        <v>1252</v>
      </c>
      <c r="D192" s="2">
        <v>1</v>
      </c>
      <c r="E192" s="2" t="s">
        <v>4</v>
      </c>
      <c r="F192" s="1">
        <v>0</v>
      </c>
      <c r="G192" s="1">
        <v>0</v>
      </c>
      <c r="H192" s="1">
        <f t="shared" si="33"/>
        <v>0</v>
      </c>
      <c r="I192" s="1">
        <f t="shared" si="34"/>
        <v>0</v>
      </c>
      <c r="J192" s="1">
        <f t="shared" si="35"/>
        <v>0</v>
      </c>
    </row>
    <row r="193" spans="1:10" x14ac:dyDescent="0.2">
      <c r="A193" s="6">
        <f>MAX($A$148:A192)+1</f>
        <v>44</v>
      </c>
      <c r="C193" s="12" t="s">
        <v>1253</v>
      </c>
      <c r="D193" s="2">
        <v>1</v>
      </c>
      <c r="E193" s="2" t="s">
        <v>4</v>
      </c>
      <c r="F193" s="1">
        <v>0</v>
      </c>
      <c r="G193" s="1">
        <v>0</v>
      </c>
      <c r="H193" s="1">
        <f t="shared" si="33"/>
        <v>0</v>
      </c>
      <c r="I193" s="1">
        <f t="shared" si="34"/>
        <v>0</v>
      </c>
      <c r="J193" s="1">
        <f t="shared" si="35"/>
        <v>0</v>
      </c>
    </row>
    <row r="194" spans="1:10" x14ac:dyDescent="0.2">
      <c r="A194" s="6">
        <f>MAX($A$148:A193)+1</f>
        <v>45</v>
      </c>
      <c r="C194" s="12" t="s">
        <v>1254</v>
      </c>
      <c r="D194" s="2">
        <v>1</v>
      </c>
      <c r="E194" s="2" t="s">
        <v>4</v>
      </c>
      <c r="F194" s="1">
        <v>0</v>
      </c>
      <c r="G194" s="1">
        <v>0</v>
      </c>
      <c r="H194" s="1">
        <f t="shared" si="33"/>
        <v>0</v>
      </c>
      <c r="I194" s="1">
        <f t="shared" si="34"/>
        <v>0</v>
      </c>
      <c r="J194" s="1">
        <f t="shared" si="35"/>
        <v>0</v>
      </c>
    </row>
    <row r="195" spans="1:10" x14ac:dyDescent="0.2">
      <c r="A195" s="6">
        <f>MAX($A$148:A194)+1</f>
        <v>46</v>
      </c>
      <c r="C195" s="12" t="s">
        <v>1255</v>
      </c>
      <c r="D195" s="2">
        <v>1</v>
      </c>
      <c r="E195" s="2" t="s">
        <v>4</v>
      </c>
      <c r="F195" s="1">
        <v>0</v>
      </c>
      <c r="G195" s="1">
        <v>0</v>
      </c>
      <c r="H195" s="1">
        <f t="shared" si="33"/>
        <v>0</v>
      </c>
      <c r="I195" s="1">
        <f t="shared" si="34"/>
        <v>0</v>
      </c>
      <c r="J195" s="1">
        <f t="shared" si="35"/>
        <v>0</v>
      </c>
    </row>
    <row r="196" spans="1:10" x14ac:dyDescent="0.2">
      <c r="A196" s="6">
        <f>MAX($A$148:A195)+1</f>
        <v>47</v>
      </c>
      <c r="C196" s="12" t="s">
        <v>1256</v>
      </c>
      <c r="D196" s="2">
        <v>1</v>
      </c>
      <c r="E196" s="2" t="s">
        <v>4</v>
      </c>
      <c r="F196" s="1">
        <v>0</v>
      </c>
      <c r="G196" s="1">
        <v>0</v>
      </c>
      <c r="H196" s="1">
        <f t="shared" si="33"/>
        <v>0</v>
      </c>
      <c r="I196" s="1">
        <f t="shared" si="34"/>
        <v>0</v>
      </c>
      <c r="J196" s="1">
        <f t="shared" si="35"/>
        <v>0</v>
      </c>
    </row>
    <row r="197" spans="1:10" x14ac:dyDescent="0.2">
      <c r="A197" s="6">
        <f>MAX($A$148:A196)+1</f>
        <v>48</v>
      </c>
      <c r="C197" s="12" t="s">
        <v>1257</v>
      </c>
      <c r="D197" s="2">
        <v>1</v>
      </c>
      <c r="E197" s="2" t="s">
        <v>4</v>
      </c>
      <c r="F197" s="1">
        <v>0</v>
      </c>
      <c r="G197" s="1">
        <v>0</v>
      </c>
      <c r="H197" s="1">
        <f t="shared" si="33"/>
        <v>0</v>
      </c>
      <c r="I197" s="1">
        <f t="shared" si="34"/>
        <v>0</v>
      </c>
      <c r="J197" s="1">
        <f t="shared" si="35"/>
        <v>0</v>
      </c>
    </row>
    <row r="198" spans="1:10" x14ac:dyDescent="0.2">
      <c r="A198" s="6">
        <f>MAX($A$148:A197)+1</f>
        <v>49</v>
      </c>
      <c r="C198" s="12" t="s">
        <v>1258</v>
      </c>
      <c r="D198" s="2">
        <v>1</v>
      </c>
      <c r="E198" s="2" t="s">
        <v>4</v>
      </c>
      <c r="F198" s="1">
        <v>0</v>
      </c>
      <c r="G198" s="1">
        <v>0</v>
      </c>
      <c r="H198" s="1">
        <f t="shared" si="33"/>
        <v>0</v>
      </c>
      <c r="I198" s="1">
        <f t="shared" si="34"/>
        <v>0</v>
      </c>
      <c r="J198" s="1">
        <f t="shared" si="35"/>
        <v>0</v>
      </c>
    </row>
    <row r="199" spans="1:10" x14ac:dyDescent="0.2">
      <c r="A199" s="6">
        <f>MAX($A$148:A198)+1</f>
        <v>50</v>
      </c>
      <c r="C199" s="12" t="s">
        <v>1259</v>
      </c>
      <c r="D199" s="2">
        <v>1</v>
      </c>
      <c r="E199" s="2" t="s">
        <v>4</v>
      </c>
      <c r="F199" s="1">
        <v>0</v>
      </c>
      <c r="G199" s="1">
        <v>0</v>
      </c>
      <c r="H199" s="1">
        <f t="shared" si="33"/>
        <v>0</v>
      </c>
      <c r="I199" s="1">
        <f t="shared" si="34"/>
        <v>0</v>
      </c>
      <c r="J199" s="1">
        <f t="shared" si="35"/>
        <v>0</v>
      </c>
    </row>
    <row r="200" spans="1:10" x14ac:dyDescent="0.2">
      <c r="A200" s="6">
        <f>MAX($A$148:A199)+1</f>
        <v>51</v>
      </c>
      <c r="C200" s="12" t="s">
        <v>1260</v>
      </c>
      <c r="D200" s="2">
        <v>1</v>
      </c>
      <c r="E200" s="2" t="s">
        <v>4</v>
      </c>
      <c r="F200" s="1">
        <v>0</v>
      </c>
      <c r="G200" s="1">
        <v>0</v>
      </c>
      <c r="H200" s="1">
        <f t="shared" si="33"/>
        <v>0</v>
      </c>
      <c r="I200" s="1">
        <f t="shared" si="34"/>
        <v>0</v>
      </c>
      <c r="J200" s="1">
        <f t="shared" si="35"/>
        <v>0</v>
      </c>
    </row>
    <row r="201" spans="1:10" x14ac:dyDescent="0.2">
      <c r="A201" s="6">
        <f>MAX($A$148:A200)+1</f>
        <v>52</v>
      </c>
      <c r="C201" s="12" t="s">
        <v>1261</v>
      </c>
      <c r="D201" s="2">
        <v>1</v>
      </c>
      <c r="E201" s="2" t="s">
        <v>4</v>
      </c>
      <c r="F201" s="1">
        <v>0</v>
      </c>
      <c r="G201" s="1">
        <v>0</v>
      </c>
      <c r="H201" s="1">
        <f t="shared" si="33"/>
        <v>0</v>
      </c>
      <c r="I201" s="1">
        <f t="shared" si="34"/>
        <v>0</v>
      </c>
      <c r="J201" s="1">
        <f t="shared" si="35"/>
        <v>0</v>
      </c>
    </row>
    <row r="202" spans="1:10" x14ac:dyDescent="0.2">
      <c r="A202" s="6">
        <f>MAX($A$148:A201)+1</f>
        <v>53</v>
      </c>
      <c r="C202" s="12" t="s">
        <v>1262</v>
      </c>
      <c r="D202" s="2">
        <v>1</v>
      </c>
      <c r="E202" s="2" t="s">
        <v>4</v>
      </c>
      <c r="F202" s="1">
        <v>0</v>
      </c>
      <c r="G202" s="1">
        <v>0</v>
      </c>
      <c r="H202" s="1">
        <f t="shared" si="33"/>
        <v>0</v>
      </c>
      <c r="I202" s="1">
        <f t="shared" si="34"/>
        <v>0</v>
      </c>
      <c r="J202" s="1">
        <f t="shared" si="35"/>
        <v>0</v>
      </c>
    </row>
    <row r="203" spans="1:10" x14ac:dyDescent="0.2">
      <c r="A203" s="6">
        <f>MAX($A$148:A202)+1</f>
        <v>54</v>
      </c>
      <c r="C203" s="12" t="s">
        <v>1263</v>
      </c>
      <c r="D203" s="2">
        <v>1</v>
      </c>
      <c r="E203" s="2" t="s">
        <v>4</v>
      </c>
      <c r="F203" s="1">
        <v>0</v>
      </c>
      <c r="G203" s="1">
        <v>0</v>
      </c>
      <c r="H203" s="1">
        <f t="shared" si="33"/>
        <v>0</v>
      </c>
      <c r="I203" s="1">
        <f t="shared" si="34"/>
        <v>0</v>
      </c>
      <c r="J203" s="1">
        <f t="shared" si="35"/>
        <v>0</v>
      </c>
    </row>
    <row r="204" spans="1:10" x14ac:dyDescent="0.2">
      <c r="A204" s="6">
        <f>MAX($A$148:A203)+1</f>
        <v>55</v>
      </c>
      <c r="C204" s="12" t="s">
        <v>1264</v>
      </c>
      <c r="D204" s="2">
        <v>1</v>
      </c>
      <c r="E204" s="2" t="s">
        <v>4</v>
      </c>
      <c r="F204" s="1">
        <v>0</v>
      </c>
      <c r="G204" s="1">
        <v>0</v>
      </c>
      <c r="H204" s="1">
        <f t="shared" si="33"/>
        <v>0</v>
      </c>
      <c r="I204" s="1">
        <f t="shared" si="34"/>
        <v>0</v>
      </c>
      <c r="J204" s="1">
        <f t="shared" si="35"/>
        <v>0</v>
      </c>
    </row>
    <row r="205" spans="1:10" x14ac:dyDescent="0.2">
      <c r="A205" s="6">
        <f>MAX($A$148:A204)+1</f>
        <v>56</v>
      </c>
      <c r="C205" s="12" t="s">
        <v>1265</v>
      </c>
      <c r="D205" s="2">
        <v>1</v>
      </c>
      <c r="E205" s="2" t="s">
        <v>4</v>
      </c>
      <c r="F205" s="1">
        <v>0</v>
      </c>
      <c r="G205" s="1">
        <v>0</v>
      </c>
      <c r="H205" s="1">
        <f t="shared" si="33"/>
        <v>0</v>
      </c>
      <c r="I205" s="1">
        <f t="shared" si="34"/>
        <v>0</v>
      </c>
      <c r="J205" s="1">
        <f t="shared" si="35"/>
        <v>0</v>
      </c>
    </row>
    <row r="206" spans="1:10" x14ac:dyDescent="0.2">
      <c r="A206" s="6">
        <f>MAX($A$148:A205)+1</f>
        <v>57</v>
      </c>
      <c r="C206" s="12" t="s">
        <v>1266</v>
      </c>
      <c r="D206" s="2">
        <v>1</v>
      </c>
      <c r="E206" s="2" t="s">
        <v>4</v>
      </c>
      <c r="F206" s="1">
        <v>0</v>
      </c>
      <c r="G206" s="1">
        <v>0</v>
      </c>
      <c r="H206" s="1">
        <f t="shared" si="33"/>
        <v>0</v>
      </c>
      <c r="I206" s="1">
        <f t="shared" si="34"/>
        <v>0</v>
      </c>
      <c r="J206" s="1">
        <f t="shared" si="35"/>
        <v>0</v>
      </c>
    </row>
    <row r="207" spans="1:10" x14ac:dyDescent="0.2">
      <c r="A207" s="6">
        <f>MAX($A$148:A206)+1</f>
        <v>58</v>
      </c>
      <c r="C207" s="12" t="s">
        <v>1247</v>
      </c>
      <c r="D207" s="2">
        <v>1</v>
      </c>
      <c r="E207" s="2" t="s">
        <v>4</v>
      </c>
      <c r="F207" s="1">
        <v>0</v>
      </c>
      <c r="G207" s="1">
        <v>0</v>
      </c>
      <c r="H207" s="1">
        <f t="shared" si="33"/>
        <v>0</v>
      </c>
      <c r="I207" s="1">
        <f t="shared" si="34"/>
        <v>0</v>
      </c>
      <c r="J207" s="1">
        <f t="shared" si="35"/>
        <v>0</v>
      </c>
    </row>
    <row r="208" spans="1:10" s="38" customFormat="1" x14ac:dyDescent="0.2">
      <c r="A208" s="47"/>
      <c r="B208" s="48"/>
      <c r="C208" s="24"/>
      <c r="D208" s="23"/>
      <c r="E208" s="23"/>
      <c r="F208" s="11"/>
      <c r="G208" s="11"/>
      <c r="H208" s="11"/>
      <c r="I208" s="11"/>
      <c r="J208" s="11"/>
    </row>
    <row r="209" spans="1:10" s="38" customFormat="1" x14ac:dyDescent="0.2">
      <c r="A209" s="6"/>
      <c r="B209" s="46"/>
      <c r="C209" s="12" t="s">
        <v>1267</v>
      </c>
      <c r="D209" s="2"/>
      <c r="E209" s="2"/>
      <c r="F209" s="1"/>
      <c r="G209" s="1"/>
      <c r="H209" s="5">
        <f>SUM(H148:H208)</f>
        <v>0</v>
      </c>
      <c r="I209" s="5">
        <f>SUM(I148:I208)</f>
        <v>0</v>
      </c>
      <c r="J209" s="5">
        <f>SUM(J148:J208)</f>
        <v>0</v>
      </c>
    </row>
    <row r="211" spans="1:10" s="38" customFormat="1" x14ac:dyDescent="0.2">
      <c r="A211" s="6"/>
      <c r="B211" s="46"/>
      <c r="C211" s="25" t="s">
        <v>496</v>
      </c>
      <c r="D211" s="2"/>
      <c r="E211" s="2"/>
      <c r="F211" s="1"/>
      <c r="G211" s="1"/>
      <c r="H211" s="1"/>
      <c r="I211" s="1"/>
      <c r="J211" s="1"/>
    </row>
    <row r="213" spans="1:10" s="38" customFormat="1" ht="25.5" x14ac:dyDescent="0.2">
      <c r="A213" s="6">
        <v>1</v>
      </c>
      <c r="B213" s="46"/>
      <c r="C213" s="12" t="s">
        <v>1268</v>
      </c>
      <c r="D213" s="4">
        <v>87</v>
      </c>
      <c r="E213" s="2" t="s">
        <v>4</v>
      </c>
      <c r="F213" s="1">
        <v>0</v>
      </c>
      <c r="G213" s="1">
        <v>0</v>
      </c>
      <c r="H213" s="1">
        <f t="shared" ref="H213:H218" si="36">ROUND(D213*F213,)</f>
        <v>0</v>
      </c>
      <c r="I213" s="1">
        <f t="shared" ref="I213:I218" si="37">ROUND(D213*G213,)</f>
        <v>0</v>
      </c>
      <c r="J213" s="1">
        <f t="shared" ref="J213:J218" si="38">H213+I213</f>
        <v>0</v>
      </c>
    </row>
    <row r="214" spans="1:10" s="38" customFormat="1" ht="25.5" x14ac:dyDescent="0.2">
      <c r="A214" s="6">
        <f>MAX($A$212:A213)+1</f>
        <v>2</v>
      </c>
      <c r="B214" s="46"/>
      <c r="C214" s="12" t="s">
        <v>1269</v>
      </c>
      <c r="D214" s="4">
        <v>1</v>
      </c>
      <c r="E214" s="2" t="s">
        <v>4</v>
      </c>
      <c r="F214" s="1">
        <v>0</v>
      </c>
      <c r="G214" s="1">
        <v>0</v>
      </c>
      <c r="H214" s="1">
        <f t="shared" ref="H214" si="39">ROUND(D214*F214,)</f>
        <v>0</v>
      </c>
      <c r="I214" s="1">
        <f t="shared" ref="I214" si="40">ROUND(D214*G214,)</f>
        <v>0</v>
      </c>
      <c r="J214" s="1">
        <f t="shared" ref="J214" si="41">H214+I214</f>
        <v>0</v>
      </c>
    </row>
    <row r="215" spans="1:10" s="38" customFormat="1" ht="25.5" x14ac:dyDescent="0.2">
      <c r="A215" s="6">
        <f>MAX($A$212:A214)+1</f>
        <v>3</v>
      </c>
      <c r="B215" s="46"/>
      <c r="C215" s="12" t="s">
        <v>1270</v>
      </c>
      <c r="D215" s="4">
        <v>48</v>
      </c>
      <c r="E215" s="2" t="s">
        <v>4</v>
      </c>
      <c r="F215" s="1">
        <v>0</v>
      </c>
      <c r="G215" s="1">
        <v>0</v>
      </c>
      <c r="H215" s="1">
        <f t="shared" ref="H215:H216" si="42">ROUND(D215*F215,)</f>
        <v>0</v>
      </c>
      <c r="I215" s="1">
        <f t="shared" ref="I215:I216" si="43">ROUND(D215*G215,)</f>
        <v>0</v>
      </c>
      <c r="J215" s="1">
        <f t="shared" ref="J215:J216" si="44">H215+I215</f>
        <v>0</v>
      </c>
    </row>
    <row r="216" spans="1:10" s="38" customFormat="1" ht="25.5" x14ac:dyDescent="0.2">
      <c r="A216" s="6">
        <f>MAX($A$212:A215)+1</f>
        <v>4</v>
      </c>
      <c r="B216" s="46"/>
      <c r="C216" s="12" t="s">
        <v>1271</v>
      </c>
      <c r="D216" s="4">
        <v>1</v>
      </c>
      <c r="E216" s="2" t="s">
        <v>4</v>
      </c>
      <c r="F216" s="1">
        <v>0</v>
      </c>
      <c r="G216" s="1">
        <v>0</v>
      </c>
      <c r="H216" s="1">
        <f t="shared" si="42"/>
        <v>0</v>
      </c>
      <c r="I216" s="1">
        <f t="shared" si="43"/>
        <v>0</v>
      </c>
      <c r="J216" s="1">
        <f t="shared" si="44"/>
        <v>0</v>
      </c>
    </row>
    <row r="217" spans="1:10" ht="25.5" x14ac:dyDescent="0.2">
      <c r="A217" s="6">
        <f>MAX($A$212:A216)+1</f>
        <v>5</v>
      </c>
      <c r="C217" s="12" t="s">
        <v>1272</v>
      </c>
      <c r="D217" s="4">
        <v>3</v>
      </c>
      <c r="E217" s="2" t="s">
        <v>4</v>
      </c>
      <c r="F217" s="1">
        <v>0</v>
      </c>
      <c r="G217" s="1">
        <v>0</v>
      </c>
      <c r="H217" s="1">
        <f t="shared" si="36"/>
        <v>0</v>
      </c>
      <c r="I217" s="1">
        <f t="shared" si="37"/>
        <v>0</v>
      </c>
      <c r="J217" s="1">
        <f t="shared" si="38"/>
        <v>0</v>
      </c>
    </row>
    <row r="218" spans="1:10" s="38" customFormat="1" ht="25.5" x14ac:dyDescent="0.2">
      <c r="A218" s="6">
        <f>MAX($A$212:A217)+1</f>
        <v>6</v>
      </c>
      <c r="B218" s="46"/>
      <c r="C218" s="12" t="s">
        <v>1273</v>
      </c>
      <c r="D218" s="4">
        <v>1</v>
      </c>
      <c r="E218" s="2" t="s">
        <v>4</v>
      </c>
      <c r="F218" s="1">
        <v>0</v>
      </c>
      <c r="G218" s="1">
        <v>0</v>
      </c>
      <c r="H218" s="1">
        <f t="shared" si="36"/>
        <v>0</v>
      </c>
      <c r="I218" s="1">
        <f t="shared" si="37"/>
        <v>0</v>
      </c>
      <c r="J218" s="1">
        <f t="shared" si="38"/>
        <v>0</v>
      </c>
    </row>
    <row r="219" spans="1:10" ht="25.5" x14ac:dyDescent="0.2">
      <c r="A219" s="6">
        <f>MAX($A$212:A218)+1</f>
        <v>7</v>
      </c>
      <c r="C219" s="12" t="s">
        <v>1274</v>
      </c>
      <c r="D219" s="4">
        <v>4</v>
      </c>
      <c r="E219" s="2" t="s">
        <v>4</v>
      </c>
      <c r="F219" s="1">
        <v>0</v>
      </c>
      <c r="G219" s="1">
        <v>0</v>
      </c>
      <c r="H219" s="1">
        <f t="shared" ref="H219:H237" si="45">ROUND(D219*F219,)</f>
        <v>0</v>
      </c>
      <c r="I219" s="1">
        <f t="shared" ref="I219:I237" si="46">ROUND(D219*G219,)</f>
        <v>0</v>
      </c>
      <c r="J219" s="1">
        <f t="shared" ref="J219:J237" si="47">H219+I219</f>
        <v>0</v>
      </c>
    </row>
    <row r="220" spans="1:10" ht="25.5" x14ac:dyDescent="0.2">
      <c r="A220" s="6">
        <f>MAX($A$212:A219)+1</f>
        <v>8</v>
      </c>
      <c r="C220" s="12" t="s">
        <v>1275</v>
      </c>
      <c r="D220" s="4">
        <v>1</v>
      </c>
      <c r="E220" s="2" t="s">
        <v>4</v>
      </c>
      <c r="F220" s="1">
        <v>0</v>
      </c>
      <c r="G220" s="1">
        <v>0</v>
      </c>
      <c r="H220" s="1">
        <f t="shared" si="45"/>
        <v>0</v>
      </c>
      <c r="I220" s="1">
        <f t="shared" si="46"/>
        <v>0</v>
      </c>
      <c r="J220" s="1">
        <f t="shared" si="47"/>
        <v>0</v>
      </c>
    </row>
    <row r="221" spans="1:10" ht="25.5" x14ac:dyDescent="0.2">
      <c r="A221" s="6">
        <f>MAX($A$212:A220)+1</f>
        <v>9</v>
      </c>
      <c r="C221" s="12" t="s">
        <v>1276</v>
      </c>
      <c r="D221" s="4">
        <v>2</v>
      </c>
      <c r="E221" s="2" t="s">
        <v>4</v>
      </c>
      <c r="F221" s="1">
        <v>0</v>
      </c>
      <c r="G221" s="1">
        <v>0</v>
      </c>
      <c r="H221" s="1">
        <f t="shared" si="45"/>
        <v>0</v>
      </c>
      <c r="I221" s="1">
        <f t="shared" si="46"/>
        <v>0</v>
      </c>
      <c r="J221" s="1">
        <f t="shared" si="47"/>
        <v>0</v>
      </c>
    </row>
    <row r="222" spans="1:10" ht="25.5" x14ac:dyDescent="0.2">
      <c r="A222" s="6">
        <f>MAX($A$212:A221)+1</f>
        <v>10</v>
      </c>
      <c r="C222" s="12" t="s">
        <v>1277</v>
      </c>
      <c r="D222" s="4">
        <v>2</v>
      </c>
      <c r="E222" s="2" t="s">
        <v>4</v>
      </c>
      <c r="F222" s="1">
        <v>0</v>
      </c>
      <c r="G222" s="1">
        <v>0</v>
      </c>
      <c r="H222" s="1">
        <f t="shared" si="45"/>
        <v>0</v>
      </c>
      <c r="I222" s="1">
        <f t="shared" si="46"/>
        <v>0</v>
      </c>
      <c r="J222" s="1">
        <f t="shared" si="47"/>
        <v>0</v>
      </c>
    </row>
    <row r="223" spans="1:10" ht="25.5" x14ac:dyDescent="0.2">
      <c r="A223" s="6">
        <f>MAX($A$212:A222)+1</f>
        <v>11</v>
      </c>
      <c r="C223" s="12" t="s">
        <v>1278</v>
      </c>
      <c r="D223" s="4">
        <v>1</v>
      </c>
      <c r="E223" s="2" t="s">
        <v>4</v>
      </c>
      <c r="F223" s="1">
        <v>0</v>
      </c>
      <c r="G223" s="1">
        <v>0</v>
      </c>
      <c r="H223" s="1">
        <f t="shared" si="45"/>
        <v>0</v>
      </c>
      <c r="I223" s="1">
        <f t="shared" si="46"/>
        <v>0</v>
      </c>
      <c r="J223" s="1">
        <f t="shared" si="47"/>
        <v>0</v>
      </c>
    </row>
    <row r="224" spans="1:10" ht="25.5" x14ac:dyDescent="0.2">
      <c r="A224" s="6">
        <f>MAX($A$212:A223)+1</f>
        <v>12</v>
      </c>
      <c r="C224" s="12" t="s">
        <v>1279</v>
      </c>
      <c r="D224" s="4">
        <v>3</v>
      </c>
      <c r="E224" s="2" t="s">
        <v>4</v>
      </c>
      <c r="F224" s="1">
        <v>0</v>
      </c>
      <c r="G224" s="1">
        <v>0</v>
      </c>
      <c r="H224" s="1">
        <f t="shared" si="45"/>
        <v>0</v>
      </c>
      <c r="I224" s="1">
        <f t="shared" si="46"/>
        <v>0</v>
      </c>
      <c r="J224" s="1">
        <f t="shared" si="47"/>
        <v>0</v>
      </c>
    </row>
    <row r="225" spans="1:10" ht="25.5" x14ac:dyDescent="0.2">
      <c r="A225" s="6">
        <f>MAX($A$212:A224)+1</f>
        <v>13</v>
      </c>
      <c r="C225" s="12" t="s">
        <v>1280</v>
      </c>
      <c r="D225" s="4">
        <v>3</v>
      </c>
      <c r="E225" s="2" t="s">
        <v>4</v>
      </c>
      <c r="F225" s="1">
        <v>0</v>
      </c>
      <c r="G225" s="1">
        <v>0</v>
      </c>
      <c r="H225" s="1">
        <f t="shared" si="45"/>
        <v>0</v>
      </c>
      <c r="I225" s="1">
        <f t="shared" si="46"/>
        <v>0</v>
      </c>
      <c r="J225" s="1">
        <f t="shared" si="47"/>
        <v>0</v>
      </c>
    </row>
    <row r="226" spans="1:10" ht="25.5" x14ac:dyDescent="0.2">
      <c r="A226" s="6">
        <f>MAX($A$212:A225)+1</f>
        <v>14</v>
      </c>
      <c r="C226" s="12" t="s">
        <v>1281</v>
      </c>
      <c r="D226" s="4">
        <v>2</v>
      </c>
      <c r="E226" s="2" t="s">
        <v>4</v>
      </c>
      <c r="F226" s="1">
        <v>0</v>
      </c>
      <c r="G226" s="1">
        <v>0</v>
      </c>
      <c r="H226" s="1">
        <f t="shared" si="45"/>
        <v>0</v>
      </c>
      <c r="I226" s="1">
        <f t="shared" si="46"/>
        <v>0</v>
      </c>
      <c r="J226" s="1">
        <f t="shared" si="47"/>
        <v>0</v>
      </c>
    </row>
    <row r="227" spans="1:10" ht="25.5" x14ac:dyDescent="0.2">
      <c r="A227" s="6">
        <f>MAX($A$212:A226)+1</f>
        <v>15</v>
      </c>
      <c r="C227" s="12" t="s">
        <v>1282</v>
      </c>
      <c r="D227" s="4">
        <v>2</v>
      </c>
      <c r="E227" s="2" t="s">
        <v>4</v>
      </c>
      <c r="F227" s="1">
        <v>0</v>
      </c>
      <c r="G227" s="1">
        <v>0</v>
      </c>
      <c r="H227" s="1">
        <f t="shared" si="45"/>
        <v>0</v>
      </c>
      <c r="I227" s="1">
        <f t="shared" si="46"/>
        <v>0</v>
      </c>
      <c r="J227" s="1">
        <f t="shared" si="47"/>
        <v>0</v>
      </c>
    </row>
    <row r="228" spans="1:10" ht="25.5" x14ac:dyDescent="0.2">
      <c r="A228" s="6">
        <f>MAX($A$212:A227)+1</f>
        <v>16</v>
      </c>
      <c r="C228" s="12" t="s">
        <v>1283</v>
      </c>
      <c r="D228" s="4">
        <v>3</v>
      </c>
      <c r="E228" s="2" t="s">
        <v>4</v>
      </c>
      <c r="F228" s="1">
        <v>0</v>
      </c>
      <c r="G228" s="1">
        <v>0</v>
      </c>
      <c r="H228" s="1">
        <f t="shared" si="45"/>
        <v>0</v>
      </c>
      <c r="I228" s="1">
        <f t="shared" si="46"/>
        <v>0</v>
      </c>
      <c r="J228" s="1">
        <f t="shared" si="47"/>
        <v>0</v>
      </c>
    </row>
    <row r="229" spans="1:10" ht="25.5" x14ac:dyDescent="0.2">
      <c r="A229" s="6">
        <f>MAX($A$212:A228)+1</f>
        <v>17</v>
      </c>
      <c r="C229" s="12" t="s">
        <v>1284</v>
      </c>
      <c r="D229" s="4">
        <v>1</v>
      </c>
      <c r="E229" s="2" t="s">
        <v>4</v>
      </c>
      <c r="F229" s="1">
        <v>0</v>
      </c>
      <c r="G229" s="1">
        <v>0</v>
      </c>
      <c r="H229" s="1">
        <f t="shared" si="45"/>
        <v>0</v>
      </c>
      <c r="I229" s="1">
        <f t="shared" si="46"/>
        <v>0</v>
      </c>
      <c r="J229" s="1">
        <f t="shared" si="47"/>
        <v>0</v>
      </c>
    </row>
    <row r="230" spans="1:10" ht="25.5" x14ac:dyDescent="0.2">
      <c r="A230" s="6">
        <f>MAX($A$212:A229)+1</f>
        <v>18</v>
      </c>
      <c r="C230" s="12" t="s">
        <v>1285</v>
      </c>
      <c r="D230" s="4">
        <v>2</v>
      </c>
      <c r="E230" s="2" t="s">
        <v>4</v>
      </c>
      <c r="F230" s="1">
        <v>0</v>
      </c>
      <c r="G230" s="1">
        <v>0</v>
      </c>
      <c r="H230" s="1">
        <f t="shared" si="45"/>
        <v>0</v>
      </c>
      <c r="I230" s="1">
        <f t="shared" si="46"/>
        <v>0</v>
      </c>
      <c r="J230" s="1">
        <f t="shared" si="47"/>
        <v>0</v>
      </c>
    </row>
    <row r="231" spans="1:10" ht="25.5" x14ac:dyDescent="0.2">
      <c r="A231" s="6">
        <f>MAX($A$212:A230)+1</f>
        <v>19</v>
      </c>
      <c r="C231" s="12" t="s">
        <v>1286</v>
      </c>
      <c r="D231" s="4">
        <v>11</v>
      </c>
      <c r="E231" s="2" t="s">
        <v>4</v>
      </c>
      <c r="F231" s="1">
        <v>0</v>
      </c>
      <c r="G231" s="1">
        <v>0</v>
      </c>
      <c r="H231" s="1">
        <f t="shared" si="45"/>
        <v>0</v>
      </c>
      <c r="I231" s="1">
        <f t="shared" si="46"/>
        <v>0</v>
      </c>
      <c r="J231" s="1">
        <f t="shared" si="47"/>
        <v>0</v>
      </c>
    </row>
    <row r="232" spans="1:10" ht="25.5" x14ac:dyDescent="0.2">
      <c r="A232" s="6">
        <f>MAX($A$212:A231)+1</f>
        <v>20</v>
      </c>
      <c r="C232" s="12" t="s">
        <v>1287</v>
      </c>
      <c r="D232" s="4">
        <v>4</v>
      </c>
      <c r="E232" s="2" t="s">
        <v>4</v>
      </c>
      <c r="F232" s="1">
        <v>0</v>
      </c>
      <c r="G232" s="1">
        <v>0</v>
      </c>
      <c r="H232" s="1">
        <f t="shared" si="45"/>
        <v>0</v>
      </c>
      <c r="I232" s="1">
        <f t="shared" si="46"/>
        <v>0</v>
      </c>
      <c r="J232" s="1">
        <f t="shared" si="47"/>
        <v>0</v>
      </c>
    </row>
    <row r="233" spans="1:10" ht="25.5" x14ac:dyDescent="0.2">
      <c r="A233" s="6">
        <f>MAX($A$212:A232)+1</f>
        <v>21</v>
      </c>
      <c r="C233" s="12" t="s">
        <v>1288</v>
      </c>
      <c r="D233" s="4">
        <v>1</v>
      </c>
      <c r="E233" s="2" t="s">
        <v>4</v>
      </c>
      <c r="F233" s="1">
        <v>0</v>
      </c>
      <c r="G233" s="1">
        <v>0</v>
      </c>
      <c r="H233" s="1">
        <f t="shared" si="45"/>
        <v>0</v>
      </c>
      <c r="I233" s="1">
        <f t="shared" si="46"/>
        <v>0</v>
      </c>
      <c r="J233" s="1">
        <f t="shared" si="47"/>
        <v>0</v>
      </c>
    </row>
    <row r="234" spans="1:10" ht="25.5" x14ac:dyDescent="0.2">
      <c r="A234" s="6">
        <f>MAX($A$212:A233)+1</f>
        <v>22</v>
      </c>
      <c r="C234" s="12" t="s">
        <v>1289</v>
      </c>
      <c r="D234" s="4">
        <v>3</v>
      </c>
      <c r="E234" s="2" t="s">
        <v>4</v>
      </c>
      <c r="F234" s="1">
        <v>0</v>
      </c>
      <c r="G234" s="1">
        <v>0</v>
      </c>
      <c r="H234" s="1">
        <f t="shared" si="45"/>
        <v>0</v>
      </c>
      <c r="I234" s="1">
        <f t="shared" si="46"/>
        <v>0</v>
      </c>
      <c r="J234" s="1">
        <f t="shared" si="47"/>
        <v>0</v>
      </c>
    </row>
    <row r="235" spans="1:10" ht="25.5" x14ac:dyDescent="0.2">
      <c r="A235" s="6">
        <f>MAX($A$212:A234)+1</f>
        <v>23</v>
      </c>
      <c r="C235" s="12" t="s">
        <v>1290</v>
      </c>
      <c r="D235" s="4">
        <v>2</v>
      </c>
      <c r="E235" s="2" t="s">
        <v>4</v>
      </c>
      <c r="F235" s="1">
        <v>0</v>
      </c>
      <c r="G235" s="1">
        <v>0</v>
      </c>
      <c r="H235" s="1">
        <f t="shared" si="45"/>
        <v>0</v>
      </c>
      <c r="I235" s="1">
        <f t="shared" si="46"/>
        <v>0</v>
      </c>
      <c r="J235" s="1">
        <f t="shared" si="47"/>
        <v>0</v>
      </c>
    </row>
    <row r="236" spans="1:10" ht="25.5" x14ac:dyDescent="0.2">
      <c r="A236" s="6">
        <f>MAX($A$212:A235)+1</f>
        <v>24</v>
      </c>
      <c r="C236" s="12" t="s">
        <v>1291</v>
      </c>
      <c r="D236" s="4">
        <v>2</v>
      </c>
      <c r="E236" s="2" t="s">
        <v>4</v>
      </c>
      <c r="F236" s="1">
        <v>0</v>
      </c>
      <c r="G236" s="1">
        <v>0</v>
      </c>
      <c r="H236" s="1">
        <f t="shared" si="45"/>
        <v>0</v>
      </c>
      <c r="I236" s="1">
        <f t="shared" si="46"/>
        <v>0</v>
      </c>
      <c r="J236" s="1">
        <f t="shared" si="47"/>
        <v>0</v>
      </c>
    </row>
    <row r="237" spans="1:10" ht="25.5" x14ac:dyDescent="0.2">
      <c r="A237" s="6">
        <f>MAX($A$212:A236)+1</f>
        <v>25</v>
      </c>
      <c r="C237" s="12" t="s">
        <v>1292</v>
      </c>
      <c r="D237" s="4">
        <v>7</v>
      </c>
      <c r="E237" s="2" t="s">
        <v>4</v>
      </c>
      <c r="F237" s="1">
        <v>0</v>
      </c>
      <c r="G237" s="1">
        <v>0</v>
      </c>
      <c r="H237" s="1">
        <f t="shared" si="45"/>
        <v>0</v>
      </c>
      <c r="I237" s="1">
        <f t="shared" si="46"/>
        <v>0</v>
      </c>
      <c r="J237" s="1">
        <f t="shared" si="47"/>
        <v>0</v>
      </c>
    </row>
    <row r="238" spans="1:10" ht="25.5" x14ac:dyDescent="0.2">
      <c r="A238" s="6">
        <f>MAX($A$212:A237)+1</f>
        <v>26</v>
      </c>
      <c r="C238" s="12" t="s">
        <v>1293</v>
      </c>
      <c r="D238" s="4">
        <v>3</v>
      </c>
      <c r="E238" s="2" t="s">
        <v>4</v>
      </c>
      <c r="F238" s="1">
        <v>0</v>
      </c>
      <c r="G238" s="1">
        <v>0</v>
      </c>
      <c r="H238" s="1">
        <f t="shared" ref="H238:H239" si="48">ROUND(D238*F238,)</f>
        <v>0</v>
      </c>
      <c r="I238" s="1">
        <f t="shared" ref="I238:I239" si="49">ROUND(D238*G238,)</f>
        <v>0</v>
      </c>
      <c r="J238" s="1">
        <f t="shared" ref="J238:J239" si="50">H238+I238</f>
        <v>0</v>
      </c>
    </row>
    <row r="239" spans="1:10" ht="25.5" x14ac:dyDescent="0.2">
      <c r="A239" s="6">
        <f>MAX($A$212:A238)+1</f>
        <v>27</v>
      </c>
      <c r="C239" s="12" t="s">
        <v>1294</v>
      </c>
      <c r="D239" s="4">
        <v>12</v>
      </c>
      <c r="E239" s="2" t="s">
        <v>4</v>
      </c>
      <c r="F239" s="1">
        <v>0</v>
      </c>
      <c r="G239" s="1">
        <v>0</v>
      </c>
      <c r="H239" s="1">
        <f t="shared" si="48"/>
        <v>0</v>
      </c>
      <c r="I239" s="1">
        <f t="shared" si="49"/>
        <v>0</v>
      </c>
      <c r="J239" s="1">
        <f t="shared" si="50"/>
        <v>0</v>
      </c>
    </row>
    <row r="240" spans="1:10" s="38" customFormat="1" x14ac:dyDescent="0.2">
      <c r="A240" s="47"/>
      <c r="B240" s="48"/>
      <c r="C240" s="24"/>
      <c r="D240" s="23"/>
      <c r="E240" s="23"/>
      <c r="F240" s="11"/>
      <c r="G240" s="11"/>
      <c r="H240" s="11"/>
      <c r="I240" s="11"/>
      <c r="J240" s="11"/>
    </row>
    <row r="241" spans="1:10" s="38" customFormat="1" x14ac:dyDescent="0.2">
      <c r="A241" s="6"/>
      <c r="B241" s="46"/>
      <c r="C241" s="12" t="s">
        <v>1295</v>
      </c>
      <c r="D241" s="2"/>
      <c r="E241" s="2"/>
      <c r="F241" s="1"/>
      <c r="G241" s="1"/>
      <c r="H241" s="5">
        <f>SUM(H212:H240)</f>
        <v>0</v>
      </c>
      <c r="I241" s="5">
        <f>SUM(I212:I240)</f>
        <v>0</v>
      </c>
      <c r="J241" s="5">
        <f>SUM(J212:J240)</f>
        <v>0</v>
      </c>
    </row>
    <row r="243" spans="1:10" s="38" customFormat="1" x14ac:dyDescent="0.2">
      <c r="A243" s="6"/>
      <c r="B243" s="46"/>
      <c r="C243" s="25" t="s">
        <v>498</v>
      </c>
      <c r="D243" s="2"/>
      <c r="E243" s="2"/>
      <c r="F243" s="1"/>
      <c r="G243" s="1"/>
      <c r="H243" s="1"/>
      <c r="I243" s="1"/>
      <c r="J243" s="1"/>
    </row>
    <row r="245" spans="1:10" s="38" customFormat="1" ht="25.5" x14ac:dyDescent="0.2">
      <c r="A245" s="6">
        <v>1</v>
      </c>
      <c r="B245" s="46"/>
      <c r="C245" s="12" t="s">
        <v>1296</v>
      </c>
      <c r="D245" s="2">
        <v>1</v>
      </c>
      <c r="E245" s="2" t="s">
        <v>4</v>
      </c>
      <c r="F245" s="1">
        <v>0</v>
      </c>
      <c r="G245" s="1">
        <v>0</v>
      </c>
      <c r="H245" s="1">
        <f t="shared" ref="H245" si="51">ROUND(D245*F245,)</f>
        <v>0</v>
      </c>
      <c r="I245" s="1">
        <f t="shared" ref="I245" si="52">ROUND(D245*G245,)</f>
        <v>0</v>
      </c>
      <c r="J245" s="1">
        <f t="shared" ref="J245" si="53">H245+I245</f>
        <v>0</v>
      </c>
    </row>
    <row r="246" spans="1:10" ht="25.5" x14ac:dyDescent="0.2">
      <c r="A246" s="6">
        <f>MAX($A$244:A245)+1</f>
        <v>2</v>
      </c>
      <c r="C246" s="12" t="s">
        <v>1297</v>
      </c>
      <c r="D246" s="2">
        <v>1</v>
      </c>
      <c r="E246" s="2" t="s">
        <v>4</v>
      </c>
      <c r="F246" s="1">
        <v>0</v>
      </c>
      <c r="G246" s="1">
        <v>0</v>
      </c>
      <c r="H246" s="1">
        <f t="shared" ref="H246:H247" si="54">ROUND(D246*F246,)</f>
        <v>0</v>
      </c>
      <c r="I246" s="1">
        <f t="shared" ref="I246:I247" si="55">ROUND(D246*G246,)</f>
        <v>0</v>
      </c>
      <c r="J246" s="1">
        <f t="shared" ref="J246:J247" si="56">H246+I246</f>
        <v>0</v>
      </c>
    </row>
    <row r="247" spans="1:10" s="38" customFormat="1" ht="25.5" x14ac:dyDescent="0.2">
      <c r="A247" s="6">
        <f>MAX($A$244:A246)+1</f>
        <v>3</v>
      </c>
      <c r="B247" s="46"/>
      <c r="C247" s="12" t="s">
        <v>1298</v>
      </c>
      <c r="D247" s="2">
        <v>1</v>
      </c>
      <c r="E247" s="2" t="s">
        <v>4</v>
      </c>
      <c r="F247" s="1">
        <v>0</v>
      </c>
      <c r="G247" s="1">
        <v>0</v>
      </c>
      <c r="H247" s="1">
        <f t="shared" si="54"/>
        <v>0</v>
      </c>
      <c r="I247" s="1">
        <f t="shared" si="55"/>
        <v>0</v>
      </c>
      <c r="J247" s="1">
        <f t="shared" si="56"/>
        <v>0</v>
      </c>
    </row>
    <row r="248" spans="1:10" ht="25.5" x14ac:dyDescent="0.2">
      <c r="A248" s="6">
        <f>MAX($A$244:A247)+1</f>
        <v>4</v>
      </c>
      <c r="C248" s="12" t="s">
        <v>1299</v>
      </c>
      <c r="D248" s="2">
        <v>1</v>
      </c>
      <c r="E248" s="2" t="s">
        <v>4</v>
      </c>
      <c r="F248" s="1">
        <v>0</v>
      </c>
      <c r="G248" s="1">
        <v>0</v>
      </c>
      <c r="H248" s="1">
        <f t="shared" ref="H248:H252" si="57">ROUND(D248*F248,)</f>
        <v>0</v>
      </c>
      <c r="I248" s="1">
        <f t="shared" ref="I248:I252" si="58">ROUND(D248*G248,)</f>
        <v>0</v>
      </c>
      <c r="J248" s="1">
        <f t="shared" ref="J248:J252" si="59">H248+I248</f>
        <v>0</v>
      </c>
    </row>
    <row r="249" spans="1:10" ht="25.5" x14ac:dyDescent="0.2">
      <c r="A249" s="6">
        <f>MAX($A$244:A248)+1</f>
        <v>5</v>
      </c>
      <c r="C249" s="12" t="s">
        <v>1300</v>
      </c>
      <c r="D249" s="2">
        <v>4</v>
      </c>
      <c r="E249" s="2" t="s">
        <v>4</v>
      </c>
      <c r="F249" s="1">
        <v>0</v>
      </c>
      <c r="G249" s="1">
        <v>0</v>
      </c>
      <c r="H249" s="1">
        <f t="shared" si="57"/>
        <v>0</v>
      </c>
      <c r="I249" s="1">
        <f t="shared" si="58"/>
        <v>0</v>
      </c>
      <c r="J249" s="1">
        <f t="shared" si="59"/>
        <v>0</v>
      </c>
    </row>
    <row r="250" spans="1:10" ht="25.5" x14ac:dyDescent="0.2">
      <c r="A250" s="6">
        <f>MAX($A$244:A249)+1</f>
        <v>6</v>
      </c>
      <c r="C250" s="12" t="s">
        <v>1301</v>
      </c>
      <c r="D250" s="2">
        <v>9</v>
      </c>
      <c r="E250" s="2" t="s">
        <v>4</v>
      </c>
      <c r="F250" s="1">
        <v>0</v>
      </c>
      <c r="G250" s="1">
        <v>0</v>
      </c>
      <c r="H250" s="1">
        <f t="shared" si="57"/>
        <v>0</v>
      </c>
      <c r="I250" s="1">
        <f t="shared" si="58"/>
        <v>0</v>
      </c>
      <c r="J250" s="1">
        <f t="shared" si="59"/>
        <v>0</v>
      </c>
    </row>
    <row r="251" spans="1:10" ht="25.5" x14ac:dyDescent="0.2">
      <c r="A251" s="6">
        <f>MAX($A$244:A250)+1</f>
        <v>7</v>
      </c>
      <c r="C251" s="12" t="s">
        <v>1302</v>
      </c>
      <c r="D251" s="2">
        <v>2</v>
      </c>
      <c r="E251" s="2" t="s">
        <v>4</v>
      </c>
      <c r="F251" s="1">
        <v>0</v>
      </c>
      <c r="G251" s="1">
        <v>0</v>
      </c>
      <c r="H251" s="1">
        <f t="shared" si="57"/>
        <v>0</v>
      </c>
      <c r="I251" s="1">
        <f t="shared" si="58"/>
        <v>0</v>
      </c>
      <c r="J251" s="1">
        <f t="shared" si="59"/>
        <v>0</v>
      </c>
    </row>
    <row r="252" spans="1:10" x14ac:dyDescent="0.2">
      <c r="A252" s="6">
        <f>MAX($A$244:A251)+1</f>
        <v>8</v>
      </c>
      <c r="C252" s="12" t="s">
        <v>1303</v>
      </c>
      <c r="D252" s="2">
        <v>1</v>
      </c>
      <c r="E252" s="2" t="s">
        <v>4</v>
      </c>
      <c r="F252" s="1">
        <v>0</v>
      </c>
      <c r="G252" s="1">
        <v>0</v>
      </c>
      <c r="H252" s="1">
        <f t="shared" si="57"/>
        <v>0</v>
      </c>
      <c r="I252" s="1">
        <f t="shared" si="58"/>
        <v>0</v>
      </c>
      <c r="J252" s="1">
        <f t="shared" si="59"/>
        <v>0</v>
      </c>
    </row>
    <row r="253" spans="1:10" ht="25.5" x14ac:dyDescent="0.2">
      <c r="A253" s="6">
        <f>MAX($A$244:A252)+1</f>
        <v>9</v>
      </c>
      <c r="C253" s="12" t="s">
        <v>1304</v>
      </c>
      <c r="D253" s="2">
        <v>4</v>
      </c>
      <c r="E253" s="2" t="s">
        <v>4</v>
      </c>
      <c r="F253" s="1">
        <v>0</v>
      </c>
      <c r="G253" s="1">
        <v>0</v>
      </c>
      <c r="H253" s="1">
        <f t="shared" ref="H253" si="60">ROUND(D253*F253,)</f>
        <v>0</v>
      </c>
      <c r="I253" s="1">
        <f t="shared" ref="I253" si="61">ROUND(D253*G253,)</f>
        <v>0</v>
      </c>
      <c r="J253" s="1">
        <f t="shared" ref="J253" si="62">H253+I253</f>
        <v>0</v>
      </c>
    </row>
    <row r="254" spans="1:10" ht="25.5" x14ac:dyDescent="0.2">
      <c r="A254" s="6">
        <f>MAX($A$244:A253)+1</f>
        <v>10</v>
      </c>
      <c r="C254" s="12" t="s">
        <v>1305</v>
      </c>
      <c r="D254" s="2">
        <v>1</v>
      </c>
      <c r="E254" s="2" t="s">
        <v>4</v>
      </c>
      <c r="F254" s="1">
        <v>0</v>
      </c>
      <c r="G254" s="1">
        <v>0</v>
      </c>
      <c r="H254" s="1">
        <f t="shared" ref="H254:H255" si="63">ROUND(D254*F254,)</f>
        <v>0</v>
      </c>
      <c r="I254" s="1">
        <f t="shared" ref="I254:I255" si="64">ROUND(D254*G254,)</f>
        <v>0</v>
      </c>
      <c r="J254" s="1">
        <f t="shared" ref="J254:J255" si="65">H254+I254</f>
        <v>0</v>
      </c>
    </row>
    <row r="255" spans="1:10" ht="25.5" x14ac:dyDescent="0.2">
      <c r="A255" s="6">
        <f>MAX($A$244:A254)+1</f>
        <v>11</v>
      </c>
      <c r="C255" s="12" t="s">
        <v>1306</v>
      </c>
      <c r="D255" s="2">
        <v>1</v>
      </c>
      <c r="E255" s="2" t="s">
        <v>4</v>
      </c>
      <c r="F255" s="1">
        <v>0</v>
      </c>
      <c r="G255" s="1">
        <v>0</v>
      </c>
      <c r="H255" s="1">
        <f t="shared" si="63"/>
        <v>0</v>
      </c>
      <c r="I255" s="1">
        <f t="shared" si="64"/>
        <v>0</v>
      </c>
      <c r="J255" s="1">
        <f t="shared" si="65"/>
        <v>0</v>
      </c>
    </row>
    <row r="256" spans="1:10" ht="25.5" x14ac:dyDescent="0.2">
      <c r="A256" s="6">
        <f>MAX($A$244:A255)+1</f>
        <v>12</v>
      </c>
      <c r="C256" s="12" t="s">
        <v>1307</v>
      </c>
      <c r="D256" s="2">
        <v>1</v>
      </c>
      <c r="E256" s="2" t="s">
        <v>4</v>
      </c>
      <c r="F256" s="1">
        <v>0</v>
      </c>
      <c r="G256" s="1">
        <v>0</v>
      </c>
      <c r="H256" s="1">
        <f t="shared" ref="H256" si="66">ROUND(D256*F256,)</f>
        <v>0</v>
      </c>
      <c r="I256" s="1">
        <f t="shared" ref="I256" si="67">ROUND(D256*G256,)</f>
        <v>0</v>
      </c>
      <c r="J256" s="1">
        <f t="shared" ref="J256" si="68">H256+I256</f>
        <v>0</v>
      </c>
    </row>
    <row r="257" spans="1:10" x14ac:dyDescent="0.2">
      <c r="A257" s="6">
        <f>MAX($A$244:A256)+1</f>
        <v>13</v>
      </c>
      <c r="C257" s="12" t="s">
        <v>1308</v>
      </c>
      <c r="D257" s="2">
        <v>2</v>
      </c>
      <c r="E257" s="2" t="s">
        <v>4</v>
      </c>
      <c r="F257" s="1">
        <v>0</v>
      </c>
      <c r="G257" s="1">
        <v>0</v>
      </c>
      <c r="H257" s="1">
        <f t="shared" ref="H257" si="69">ROUND(D257*F257,)</f>
        <v>0</v>
      </c>
      <c r="I257" s="1">
        <f t="shared" ref="I257" si="70">ROUND(D257*G257,)</f>
        <v>0</v>
      </c>
      <c r="J257" s="1">
        <f t="shared" ref="J257" si="71">H257+I257</f>
        <v>0</v>
      </c>
    </row>
    <row r="258" spans="1:10" s="38" customFormat="1" x14ac:dyDescent="0.2">
      <c r="A258" s="47"/>
      <c r="B258" s="48"/>
      <c r="C258" s="24"/>
      <c r="D258" s="23"/>
      <c r="E258" s="23"/>
      <c r="F258" s="11"/>
      <c r="G258" s="11"/>
      <c r="H258" s="11"/>
      <c r="I258" s="11"/>
      <c r="J258" s="11"/>
    </row>
    <row r="259" spans="1:10" s="38" customFormat="1" x14ac:dyDescent="0.2">
      <c r="A259" s="6"/>
      <c r="B259" s="46"/>
      <c r="C259" s="12" t="s">
        <v>1309</v>
      </c>
      <c r="D259" s="2"/>
      <c r="E259" s="2"/>
      <c r="F259" s="1"/>
      <c r="G259" s="1"/>
      <c r="H259" s="5">
        <f>SUM(H244:H258)</f>
        <v>0</v>
      </c>
      <c r="I259" s="5">
        <f>SUM(I244:I258)</f>
        <v>0</v>
      </c>
      <c r="J259" s="5">
        <f>SUM(J244:J258)</f>
        <v>0</v>
      </c>
    </row>
    <row r="261" spans="1:10" s="38" customFormat="1" x14ac:dyDescent="0.2">
      <c r="A261" s="6"/>
      <c r="B261" s="46"/>
      <c r="C261" s="25" t="s">
        <v>497</v>
      </c>
      <c r="D261" s="2"/>
      <c r="E261" s="2"/>
      <c r="F261" s="1"/>
      <c r="G261" s="1"/>
      <c r="H261" s="1"/>
      <c r="I261" s="1"/>
      <c r="J261" s="1"/>
    </row>
    <row r="263" spans="1:10" s="38" customFormat="1" x14ac:dyDescent="0.2">
      <c r="A263" s="6">
        <v>1</v>
      </c>
      <c r="B263" s="46"/>
      <c r="C263" s="12" t="s">
        <v>1310</v>
      </c>
      <c r="D263" s="2">
        <v>6</v>
      </c>
      <c r="E263" s="2" t="s">
        <v>4</v>
      </c>
      <c r="F263" s="1">
        <v>0</v>
      </c>
      <c r="G263" s="1">
        <v>0</v>
      </c>
      <c r="H263" s="1">
        <f t="shared" ref="H263" si="72">ROUND(D263*F263,)</f>
        <v>0</v>
      </c>
      <c r="I263" s="1">
        <f t="shared" ref="I263" si="73">ROUND(D263*G263,)</f>
        <v>0</v>
      </c>
      <c r="J263" s="1">
        <f t="shared" ref="J263" si="74">H263+I263</f>
        <v>0</v>
      </c>
    </row>
    <row r="264" spans="1:10" x14ac:dyDescent="0.2">
      <c r="A264" s="6">
        <f>MAX($A$262:A263)+1</f>
        <v>2</v>
      </c>
      <c r="C264" s="12" t="s">
        <v>1311</v>
      </c>
      <c r="D264" s="2">
        <v>1</v>
      </c>
      <c r="E264" s="2" t="s">
        <v>4</v>
      </c>
      <c r="F264" s="1">
        <v>0</v>
      </c>
      <c r="G264" s="1">
        <v>0</v>
      </c>
      <c r="H264" s="1">
        <f t="shared" ref="H264:H265" si="75">ROUND(D264*F264,)</f>
        <v>0</v>
      </c>
      <c r="I264" s="1">
        <f t="shared" ref="I264:I265" si="76">ROUND(D264*G264,)</f>
        <v>0</v>
      </c>
      <c r="J264" s="1">
        <f t="shared" ref="J264:J265" si="77">H264+I264</f>
        <v>0</v>
      </c>
    </row>
    <row r="265" spans="1:10" s="38" customFormat="1" x14ac:dyDescent="0.2">
      <c r="A265" s="6">
        <f>MAX($A$262:A264)+1</f>
        <v>3</v>
      </c>
      <c r="B265" s="46"/>
      <c r="C265" s="12" t="s">
        <v>1312</v>
      </c>
      <c r="D265" s="2">
        <v>1</v>
      </c>
      <c r="E265" s="2" t="s">
        <v>4</v>
      </c>
      <c r="F265" s="1">
        <v>0</v>
      </c>
      <c r="G265" s="1">
        <v>0</v>
      </c>
      <c r="H265" s="1">
        <f t="shared" si="75"/>
        <v>0</v>
      </c>
      <c r="I265" s="1">
        <f t="shared" si="76"/>
        <v>0</v>
      </c>
      <c r="J265" s="1">
        <f t="shared" si="77"/>
        <v>0</v>
      </c>
    </row>
    <row r="266" spans="1:10" x14ac:dyDescent="0.2">
      <c r="A266" s="6">
        <f>MAX($A$262:A265)+1</f>
        <v>4</v>
      </c>
      <c r="C266" s="12" t="s">
        <v>1313</v>
      </c>
      <c r="D266" s="2">
        <v>4</v>
      </c>
      <c r="E266" s="2" t="s">
        <v>4</v>
      </c>
      <c r="F266" s="1">
        <v>0</v>
      </c>
      <c r="G266" s="1">
        <v>0</v>
      </c>
      <c r="H266" s="1">
        <f t="shared" ref="H266:H333" si="78">ROUND(D266*F266,)</f>
        <v>0</v>
      </c>
      <c r="I266" s="1">
        <f t="shared" ref="I266:I333" si="79">ROUND(D266*G266,)</f>
        <v>0</v>
      </c>
      <c r="J266" s="1">
        <f t="shared" ref="J266:J333" si="80">H266+I266</f>
        <v>0</v>
      </c>
    </row>
    <row r="267" spans="1:10" x14ac:dyDescent="0.2">
      <c r="A267" s="6">
        <f>MAX($A$262:A266)+1</f>
        <v>5</v>
      </c>
      <c r="C267" s="12" t="s">
        <v>1314</v>
      </c>
      <c r="D267" s="2">
        <v>1</v>
      </c>
      <c r="E267" s="2" t="s">
        <v>4</v>
      </c>
      <c r="F267" s="1">
        <v>0</v>
      </c>
      <c r="G267" s="1">
        <v>0</v>
      </c>
      <c r="H267" s="1">
        <f t="shared" si="78"/>
        <v>0</v>
      </c>
      <c r="I267" s="1">
        <f t="shared" si="79"/>
        <v>0</v>
      </c>
      <c r="J267" s="1">
        <f t="shared" si="80"/>
        <v>0</v>
      </c>
    </row>
    <row r="268" spans="1:10" x14ac:dyDescent="0.2">
      <c r="A268" s="6">
        <f>MAX($A$262:A267)+1</f>
        <v>6</v>
      </c>
      <c r="C268" s="12" t="s">
        <v>1315</v>
      </c>
      <c r="D268" s="2">
        <v>1</v>
      </c>
      <c r="E268" s="2" t="s">
        <v>4</v>
      </c>
      <c r="F268" s="1">
        <v>0</v>
      </c>
      <c r="G268" s="1">
        <v>0</v>
      </c>
      <c r="H268" s="1">
        <f t="shared" si="78"/>
        <v>0</v>
      </c>
      <c r="I268" s="1">
        <f t="shared" si="79"/>
        <v>0</v>
      </c>
      <c r="J268" s="1">
        <f t="shared" si="80"/>
        <v>0</v>
      </c>
    </row>
    <row r="269" spans="1:10" x14ac:dyDescent="0.2">
      <c r="A269" s="6">
        <f>MAX($A$262:A268)+1</f>
        <v>7</v>
      </c>
      <c r="C269" s="12" t="s">
        <v>1316</v>
      </c>
      <c r="D269" s="2">
        <v>1</v>
      </c>
      <c r="E269" s="2" t="s">
        <v>138</v>
      </c>
      <c r="F269" s="1">
        <v>0</v>
      </c>
      <c r="G269" s="1">
        <v>0</v>
      </c>
      <c r="H269" s="1">
        <f t="shared" si="78"/>
        <v>0</v>
      </c>
      <c r="I269" s="1">
        <f t="shared" si="79"/>
        <v>0</v>
      </c>
      <c r="J269" s="1">
        <f t="shared" si="80"/>
        <v>0</v>
      </c>
    </row>
    <row r="270" spans="1:10" x14ac:dyDescent="0.2">
      <c r="A270" s="6">
        <f>MAX($A$262:A269)+1</f>
        <v>8</v>
      </c>
      <c r="C270" s="12" t="s">
        <v>1317</v>
      </c>
      <c r="D270" s="2">
        <v>1</v>
      </c>
      <c r="E270" s="2" t="s">
        <v>4</v>
      </c>
      <c r="F270" s="1">
        <v>0</v>
      </c>
      <c r="G270" s="1">
        <v>0</v>
      </c>
      <c r="H270" s="1">
        <f t="shared" si="78"/>
        <v>0</v>
      </c>
      <c r="I270" s="1">
        <f t="shared" si="79"/>
        <v>0</v>
      </c>
      <c r="J270" s="1">
        <f t="shared" si="80"/>
        <v>0</v>
      </c>
    </row>
    <row r="271" spans="1:10" ht="25.5" x14ac:dyDescent="0.2">
      <c r="A271" s="6">
        <f>MAX($A$262:A270)+1</f>
        <v>9</v>
      </c>
      <c r="C271" s="12" t="s">
        <v>1318</v>
      </c>
      <c r="D271" s="2">
        <v>1</v>
      </c>
      <c r="E271" s="2" t="s">
        <v>4</v>
      </c>
      <c r="F271" s="1">
        <v>0</v>
      </c>
      <c r="G271" s="1">
        <v>0</v>
      </c>
      <c r="H271" s="1">
        <f t="shared" si="78"/>
        <v>0</v>
      </c>
      <c r="I271" s="1">
        <f t="shared" si="79"/>
        <v>0</v>
      </c>
      <c r="J271" s="1">
        <f t="shared" si="80"/>
        <v>0</v>
      </c>
    </row>
    <row r="272" spans="1:10" ht="25.5" x14ac:dyDescent="0.2">
      <c r="A272" s="6">
        <f>MAX($A$262:A271)+1</f>
        <v>10</v>
      </c>
      <c r="C272" s="12" t="s">
        <v>1319</v>
      </c>
      <c r="D272" s="2">
        <v>1</v>
      </c>
      <c r="E272" s="2" t="s">
        <v>4</v>
      </c>
      <c r="F272" s="1">
        <v>0</v>
      </c>
      <c r="G272" s="1">
        <v>0</v>
      </c>
      <c r="H272" s="1">
        <f t="shared" si="78"/>
        <v>0</v>
      </c>
      <c r="I272" s="1">
        <f t="shared" si="79"/>
        <v>0</v>
      </c>
      <c r="J272" s="1">
        <f t="shared" si="80"/>
        <v>0</v>
      </c>
    </row>
    <row r="273" spans="1:10" x14ac:dyDescent="0.2">
      <c r="A273" s="6">
        <f>MAX($A$262:A272)+1</f>
        <v>11</v>
      </c>
      <c r="C273" s="12" t="s">
        <v>1320</v>
      </c>
      <c r="D273" s="2">
        <v>1</v>
      </c>
      <c r="E273" s="2" t="s">
        <v>4</v>
      </c>
      <c r="F273" s="1">
        <v>0</v>
      </c>
      <c r="G273" s="1">
        <v>0</v>
      </c>
      <c r="H273" s="1">
        <f t="shared" si="78"/>
        <v>0</v>
      </c>
      <c r="I273" s="1">
        <f t="shared" si="79"/>
        <v>0</v>
      </c>
      <c r="J273" s="1">
        <f t="shared" si="80"/>
        <v>0</v>
      </c>
    </row>
    <row r="274" spans="1:10" x14ac:dyDescent="0.2">
      <c r="A274" s="6">
        <f>MAX($A$262:A273)+1</f>
        <v>12</v>
      </c>
      <c r="C274" s="12" t="s">
        <v>1321</v>
      </c>
      <c r="D274" s="2">
        <v>1</v>
      </c>
      <c r="E274" s="2" t="s">
        <v>4</v>
      </c>
      <c r="F274" s="1">
        <v>0</v>
      </c>
      <c r="G274" s="1">
        <v>0</v>
      </c>
      <c r="H274" s="1">
        <f t="shared" si="78"/>
        <v>0</v>
      </c>
      <c r="I274" s="1">
        <f t="shared" si="79"/>
        <v>0</v>
      </c>
      <c r="J274" s="1">
        <f t="shared" si="80"/>
        <v>0</v>
      </c>
    </row>
    <row r="275" spans="1:10" x14ac:dyDescent="0.2">
      <c r="A275" s="6">
        <f>MAX($A$262:A274)+1</f>
        <v>13</v>
      </c>
      <c r="C275" s="12" t="s">
        <v>1322</v>
      </c>
      <c r="D275" s="2">
        <v>1</v>
      </c>
      <c r="E275" s="2" t="s">
        <v>4</v>
      </c>
      <c r="F275" s="1">
        <v>0</v>
      </c>
      <c r="G275" s="1">
        <v>0</v>
      </c>
      <c r="H275" s="1">
        <f t="shared" si="78"/>
        <v>0</v>
      </c>
      <c r="I275" s="1">
        <f t="shared" si="79"/>
        <v>0</v>
      </c>
      <c r="J275" s="1">
        <f t="shared" si="80"/>
        <v>0</v>
      </c>
    </row>
    <row r="276" spans="1:10" x14ac:dyDescent="0.2">
      <c r="A276" s="6">
        <f>MAX($A$262:A275)+1</f>
        <v>14</v>
      </c>
      <c r="C276" s="12" t="s">
        <v>1323</v>
      </c>
      <c r="D276" s="2">
        <v>1</v>
      </c>
      <c r="E276" s="2" t="s">
        <v>4</v>
      </c>
      <c r="F276" s="1">
        <v>0</v>
      </c>
      <c r="G276" s="1">
        <v>0</v>
      </c>
      <c r="H276" s="1">
        <f t="shared" si="78"/>
        <v>0</v>
      </c>
      <c r="I276" s="1">
        <f t="shared" si="79"/>
        <v>0</v>
      </c>
      <c r="J276" s="1">
        <f t="shared" si="80"/>
        <v>0</v>
      </c>
    </row>
    <row r="277" spans="1:10" x14ac:dyDescent="0.2">
      <c r="A277" s="6">
        <f>MAX($A$262:A276)+1</f>
        <v>15</v>
      </c>
      <c r="C277" s="12" t="s">
        <v>1324</v>
      </c>
      <c r="D277" s="2">
        <v>1</v>
      </c>
      <c r="E277" s="2" t="s">
        <v>4</v>
      </c>
      <c r="F277" s="1">
        <v>0</v>
      </c>
      <c r="G277" s="1">
        <v>0</v>
      </c>
      <c r="H277" s="1">
        <f t="shared" si="78"/>
        <v>0</v>
      </c>
      <c r="I277" s="1">
        <f t="shared" si="79"/>
        <v>0</v>
      </c>
      <c r="J277" s="1">
        <f t="shared" si="80"/>
        <v>0</v>
      </c>
    </row>
    <row r="278" spans="1:10" x14ac:dyDescent="0.2">
      <c r="A278" s="6">
        <f>MAX($A$262:A277)+1</f>
        <v>16</v>
      </c>
      <c r="C278" s="12" t="s">
        <v>1325</v>
      </c>
      <c r="D278" s="2">
        <v>1</v>
      </c>
      <c r="E278" s="2" t="s">
        <v>4</v>
      </c>
      <c r="F278" s="1">
        <v>0</v>
      </c>
      <c r="G278" s="1">
        <v>0</v>
      </c>
      <c r="H278" s="1">
        <f t="shared" si="78"/>
        <v>0</v>
      </c>
      <c r="I278" s="1">
        <f t="shared" si="79"/>
        <v>0</v>
      </c>
      <c r="J278" s="1">
        <f t="shared" si="80"/>
        <v>0</v>
      </c>
    </row>
    <row r="279" spans="1:10" x14ac:dyDescent="0.2">
      <c r="A279" s="6">
        <f>MAX($A$262:A278)+1</f>
        <v>17</v>
      </c>
      <c r="C279" s="12" t="s">
        <v>1326</v>
      </c>
      <c r="D279" s="2">
        <v>1</v>
      </c>
      <c r="E279" s="2" t="s">
        <v>4</v>
      </c>
      <c r="F279" s="1">
        <v>0</v>
      </c>
      <c r="G279" s="1">
        <v>0</v>
      </c>
      <c r="H279" s="1">
        <f t="shared" si="78"/>
        <v>0</v>
      </c>
      <c r="I279" s="1">
        <f t="shared" si="79"/>
        <v>0</v>
      </c>
      <c r="J279" s="1">
        <f t="shared" si="80"/>
        <v>0</v>
      </c>
    </row>
    <row r="280" spans="1:10" x14ac:dyDescent="0.2">
      <c r="A280" s="6">
        <f>MAX($A$262:A279)+1</f>
        <v>18</v>
      </c>
      <c r="C280" s="12" t="s">
        <v>1327</v>
      </c>
      <c r="D280" s="2">
        <v>1</v>
      </c>
      <c r="E280" s="2" t="s">
        <v>4</v>
      </c>
      <c r="F280" s="1">
        <v>0</v>
      </c>
      <c r="G280" s="1">
        <v>0</v>
      </c>
      <c r="H280" s="1">
        <f t="shared" si="78"/>
        <v>0</v>
      </c>
      <c r="I280" s="1">
        <f t="shared" si="79"/>
        <v>0</v>
      </c>
      <c r="J280" s="1">
        <f t="shared" si="80"/>
        <v>0</v>
      </c>
    </row>
    <row r="281" spans="1:10" x14ac:dyDescent="0.2">
      <c r="A281" s="6">
        <f>MAX($A$262:A280)+1</f>
        <v>19</v>
      </c>
      <c r="C281" s="12" t="s">
        <v>1328</v>
      </c>
      <c r="D281" s="2">
        <v>1</v>
      </c>
      <c r="E281" s="2" t="s">
        <v>4</v>
      </c>
      <c r="F281" s="1">
        <v>0</v>
      </c>
      <c r="G281" s="1">
        <v>0</v>
      </c>
      <c r="H281" s="1">
        <f t="shared" si="78"/>
        <v>0</v>
      </c>
      <c r="I281" s="1">
        <f t="shared" si="79"/>
        <v>0</v>
      </c>
      <c r="J281" s="1">
        <f t="shared" si="80"/>
        <v>0</v>
      </c>
    </row>
    <row r="282" spans="1:10" x14ac:dyDescent="0.2">
      <c r="A282" s="6">
        <f>MAX($A$262:A281)+1</f>
        <v>20</v>
      </c>
      <c r="C282" s="12" t="s">
        <v>1329</v>
      </c>
      <c r="D282" s="2">
        <v>1</v>
      </c>
      <c r="E282" s="2" t="s">
        <v>4</v>
      </c>
      <c r="F282" s="1">
        <v>0</v>
      </c>
      <c r="G282" s="1">
        <v>0</v>
      </c>
      <c r="H282" s="1">
        <f t="shared" si="78"/>
        <v>0</v>
      </c>
      <c r="I282" s="1">
        <f t="shared" si="79"/>
        <v>0</v>
      </c>
      <c r="J282" s="1">
        <f t="shared" si="80"/>
        <v>0</v>
      </c>
    </row>
    <row r="283" spans="1:10" ht="25.5" x14ac:dyDescent="0.2">
      <c r="A283" s="6">
        <f>MAX($A$262:A282)+1</f>
        <v>21</v>
      </c>
      <c r="C283" s="12" t="s">
        <v>1330</v>
      </c>
      <c r="D283" s="2">
        <v>1</v>
      </c>
      <c r="E283" s="2" t="s">
        <v>4</v>
      </c>
      <c r="F283" s="1">
        <v>0</v>
      </c>
      <c r="G283" s="1">
        <v>0</v>
      </c>
      <c r="H283" s="1">
        <f t="shared" si="78"/>
        <v>0</v>
      </c>
      <c r="I283" s="1">
        <f t="shared" si="79"/>
        <v>0</v>
      </c>
      <c r="J283" s="1">
        <f t="shared" si="80"/>
        <v>0</v>
      </c>
    </row>
    <row r="284" spans="1:10" ht="25.5" x14ac:dyDescent="0.2">
      <c r="A284" s="6">
        <f>MAX($A$262:A283)+1</f>
        <v>22</v>
      </c>
      <c r="C284" s="12" t="s">
        <v>1331</v>
      </c>
      <c r="D284" s="2">
        <v>1</v>
      </c>
      <c r="E284" s="2" t="s">
        <v>4</v>
      </c>
      <c r="F284" s="1">
        <v>0</v>
      </c>
      <c r="G284" s="1">
        <v>0</v>
      </c>
      <c r="H284" s="1">
        <f t="shared" si="78"/>
        <v>0</v>
      </c>
      <c r="I284" s="1">
        <f t="shared" si="79"/>
        <v>0</v>
      </c>
      <c r="J284" s="1">
        <f t="shared" si="80"/>
        <v>0</v>
      </c>
    </row>
    <row r="285" spans="1:10" x14ac:dyDescent="0.2">
      <c r="A285" s="6">
        <f>MAX($A$262:A284)+1</f>
        <v>23</v>
      </c>
      <c r="C285" s="12" t="s">
        <v>1332</v>
      </c>
      <c r="D285" s="2">
        <v>137</v>
      </c>
      <c r="E285" s="2" t="s">
        <v>4</v>
      </c>
      <c r="F285" s="1">
        <v>0</v>
      </c>
      <c r="G285" s="1">
        <v>0</v>
      </c>
      <c r="H285" s="1">
        <f t="shared" si="78"/>
        <v>0</v>
      </c>
      <c r="I285" s="1">
        <f t="shared" si="79"/>
        <v>0</v>
      </c>
      <c r="J285" s="1">
        <f t="shared" si="80"/>
        <v>0</v>
      </c>
    </row>
    <row r="286" spans="1:10" x14ac:dyDescent="0.2">
      <c r="A286" s="6">
        <f>MAX($A$262:A285)+1</f>
        <v>24</v>
      </c>
      <c r="C286" s="12" t="s">
        <v>1333</v>
      </c>
      <c r="D286" s="2">
        <v>1</v>
      </c>
      <c r="E286" s="2" t="s">
        <v>4</v>
      </c>
      <c r="F286" s="1">
        <v>0</v>
      </c>
      <c r="G286" s="1">
        <v>0</v>
      </c>
      <c r="H286" s="1">
        <f t="shared" si="78"/>
        <v>0</v>
      </c>
      <c r="I286" s="1">
        <f t="shared" si="79"/>
        <v>0</v>
      </c>
      <c r="J286" s="1">
        <f t="shared" si="80"/>
        <v>0</v>
      </c>
    </row>
    <row r="287" spans="1:10" x14ac:dyDescent="0.2">
      <c r="A287" s="6">
        <f>MAX($A$262:A286)+1</f>
        <v>25</v>
      </c>
      <c r="C287" s="12" t="s">
        <v>1334</v>
      </c>
      <c r="D287" s="2">
        <v>874.92</v>
      </c>
      <c r="E287" s="2" t="s">
        <v>1</v>
      </c>
      <c r="F287" s="1">
        <v>0</v>
      </c>
      <c r="G287" s="1">
        <v>0</v>
      </c>
      <c r="H287" s="1">
        <f t="shared" si="78"/>
        <v>0</v>
      </c>
      <c r="I287" s="1">
        <f t="shared" si="79"/>
        <v>0</v>
      </c>
      <c r="J287" s="1">
        <f t="shared" si="80"/>
        <v>0</v>
      </c>
    </row>
    <row r="288" spans="1:10" x14ac:dyDescent="0.2">
      <c r="A288" s="6">
        <f>MAX($A$262:A287)+1</f>
        <v>26</v>
      </c>
      <c r="C288" s="12" t="s">
        <v>1335</v>
      </c>
      <c r="D288" s="2">
        <v>136</v>
      </c>
      <c r="E288" s="2" t="s">
        <v>4</v>
      </c>
      <c r="F288" s="1">
        <v>0</v>
      </c>
      <c r="G288" s="1">
        <v>0</v>
      </c>
      <c r="H288" s="1">
        <f t="shared" si="78"/>
        <v>0</v>
      </c>
      <c r="I288" s="1">
        <f t="shared" si="79"/>
        <v>0</v>
      </c>
      <c r="J288" s="1">
        <f t="shared" si="80"/>
        <v>0</v>
      </c>
    </row>
    <row r="289" spans="1:10" x14ac:dyDescent="0.2">
      <c r="A289" s="6">
        <f>MAX($A$262:A288)+1</f>
        <v>27</v>
      </c>
      <c r="C289" s="12" t="s">
        <v>1336</v>
      </c>
      <c r="D289" s="2">
        <v>1</v>
      </c>
      <c r="E289" s="2" t="s">
        <v>4</v>
      </c>
      <c r="F289" s="1">
        <v>0</v>
      </c>
      <c r="G289" s="1">
        <v>0</v>
      </c>
      <c r="H289" s="1">
        <f t="shared" si="78"/>
        <v>0</v>
      </c>
      <c r="I289" s="1">
        <f t="shared" si="79"/>
        <v>0</v>
      </c>
      <c r="J289" s="1">
        <f t="shared" si="80"/>
        <v>0</v>
      </c>
    </row>
    <row r="290" spans="1:10" x14ac:dyDescent="0.2">
      <c r="A290" s="6">
        <f>MAX($A$262:A289)+1</f>
        <v>28</v>
      </c>
      <c r="C290" s="12" t="s">
        <v>1337</v>
      </c>
      <c r="D290" s="2">
        <v>1</v>
      </c>
      <c r="E290" s="2" t="s">
        <v>4</v>
      </c>
      <c r="F290" s="1">
        <v>0</v>
      </c>
      <c r="G290" s="1">
        <v>0</v>
      </c>
      <c r="H290" s="1">
        <f t="shared" si="78"/>
        <v>0</v>
      </c>
      <c r="I290" s="1">
        <f t="shared" si="79"/>
        <v>0</v>
      </c>
      <c r="J290" s="1">
        <f t="shared" si="80"/>
        <v>0</v>
      </c>
    </row>
    <row r="291" spans="1:10" ht="25.5" x14ac:dyDescent="0.2">
      <c r="A291" s="6">
        <f>MAX($A$262:A290)+1</f>
        <v>29</v>
      </c>
      <c r="C291" s="12" t="s">
        <v>1338</v>
      </c>
      <c r="D291" s="2">
        <v>2</v>
      </c>
      <c r="E291" s="2" t="s">
        <v>4</v>
      </c>
      <c r="F291" s="1">
        <v>0</v>
      </c>
      <c r="G291" s="1">
        <v>0</v>
      </c>
      <c r="H291" s="1">
        <f t="shared" si="78"/>
        <v>0</v>
      </c>
      <c r="I291" s="1">
        <f t="shared" si="79"/>
        <v>0</v>
      </c>
      <c r="J291" s="1">
        <f t="shared" si="80"/>
        <v>0</v>
      </c>
    </row>
    <row r="292" spans="1:10" x14ac:dyDescent="0.2">
      <c r="A292" s="6">
        <f>MAX($A$262:A291)+1</f>
        <v>30</v>
      </c>
      <c r="C292" s="12" t="s">
        <v>1339</v>
      </c>
      <c r="D292" s="2">
        <v>735.7</v>
      </c>
      <c r="E292" s="2" t="s">
        <v>1</v>
      </c>
      <c r="F292" s="1">
        <v>0</v>
      </c>
      <c r="G292" s="1">
        <v>0</v>
      </c>
      <c r="H292" s="1">
        <f t="shared" si="78"/>
        <v>0</v>
      </c>
      <c r="I292" s="1">
        <f t="shared" si="79"/>
        <v>0</v>
      </c>
      <c r="J292" s="1">
        <f t="shared" si="80"/>
        <v>0</v>
      </c>
    </row>
    <row r="293" spans="1:10" ht="25.5" x14ac:dyDescent="0.2">
      <c r="A293" s="6">
        <f>MAX($A$262:A292)+1</f>
        <v>31</v>
      </c>
      <c r="C293" s="12" t="s">
        <v>1340</v>
      </c>
      <c r="D293" s="2">
        <v>8</v>
      </c>
      <c r="E293" s="2" t="s">
        <v>4</v>
      </c>
      <c r="F293" s="1">
        <v>0</v>
      </c>
      <c r="G293" s="1">
        <v>0</v>
      </c>
      <c r="H293" s="1">
        <f t="shared" si="78"/>
        <v>0</v>
      </c>
      <c r="I293" s="1">
        <f t="shared" si="79"/>
        <v>0</v>
      </c>
      <c r="J293" s="1">
        <f t="shared" si="80"/>
        <v>0</v>
      </c>
    </row>
    <row r="294" spans="1:10" x14ac:dyDescent="0.2">
      <c r="A294" s="6">
        <f>MAX($A$262:A293)+1</f>
        <v>32</v>
      </c>
      <c r="C294" s="12" t="s">
        <v>1341</v>
      </c>
      <c r="D294" s="2">
        <v>498.82</v>
      </c>
      <c r="E294" s="2" t="s">
        <v>62</v>
      </c>
      <c r="F294" s="1">
        <v>0</v>
      </c>
      <c r="G294" s="1">
        <v>0</v>
      </c>
      <c r="H294" s="1">
        <f t="shared" si="78"/>
        <v>0</v>
      </c>
      <c r="I294" s="1">
        <f t="shared" si="79"/>
        <v>0</v>
      </c>
      <c r="J294" s="1">
        <f t="shared" si="80"/>
        <v>0</v>
      </c>
    </row>
    <row r="295" spans="1:10" ht="25.5" x14ac:dyDescent="0.2">
      <c r="A295" s="6">
        <f>MAX($A$262:A294)+1</f>
        <v>33</v>
      </c>
      <c r="C295" s="12" t="s">
        <v>1342</v>
      </c>
      <c r="D295" s="2">
        <v>227.3</v>
      </c>
      <c r="E295" s="2" t="s">
        <v>62</v>
      </c>
      <c r="F295" s="1">
        <v>0</v>
      </c>
      <c r="G295" s="1">
        <v>0</v>
      </c>
      <c r="H295" s="1">
        <f t="shared" si="78"/>
        <v>0</v>
      </c>
      <c r="I295" s="1">
        <f t="shared" si="79"/>
        <v>0</v>
      </c>
      <c r="J295" s="1">
        <f t="shared" si="80"/>
        <v>0</v>
      </c>
    </row>
    <row r="296" spans="1:10" x14ac:dyDescent="0.2">
      <c r="A296" s="6">
        <f>MAX($A$262:A295)+1</f>
        <v>34</v>
      </c>
      <c r="C296" s="12" t="s">
        <v>1343</v>
      </c>
      <c r="D296" s="2">
        <v>8</v>
      </c>
      <c r="E296" s="2" t="s">
        <v>4</v>
      </c>
      <c r="F296" s="1">
        <v>0</v>
      </c>
      <c r="G296" s="1">
        <v>0</v>
      </c>
      <c r="H296" s="1">
        <f t="shared" si="78"/>
        <v>0</v>
      </c>
      <c r="I296" s="1">
        <f t="shared" si="79"/>
        <v>0</v>
      </c>
      <c r="J296" s="1">
        <f t="shared" si="80"/>
        <v>0</v>
      </c>
    </row>
    <row r="297" spans="1:10" x14ac:dyDescent="0.2">
      <c r="A297" s="6">
        <f>MAX($A$262:A296)+1</f>
        <v>35</v>
      </c>
      <c r="C297" s="12" t="s">
        <v>1344</v>
      </c>
      <c r="D297" s="2">
        <v>1</v>
      </c>
      <c r="E297" s="2" t="s">
        <v>4</v>
      </c>
      <c r="F297" s="1">
        <v>0</v>
      </c>
      <c r="G297" s="1">
        <v>0</v>
      </c>
      <c r="H297" s="1">
        <f t="shared" si="78"/>
        <v>0</v>
      </c>
      <c r="I297" s="1">
        <f t="shared" si="79"/>
        <v>0</v>
      </c>
      <c r="J297" s="1">
        <f t="shared" si="80"/>
        <v>0</v>
      </c>
    </row>
    <row r="298" spans="1:10" x14ac:dyDescent="0.2">
      <c r="A298" s="6">
        <f>MAX($A$262:A297)+1</f>
        <v>36</v>
      </c>
      <c r="C298" s="12" t="s">
        <v>1345</v>
      </c>
      <c r="D298" s="2">
        <v>2</v>
      </c>
      <c r="E298" s="2" t="s">
        <v>4</v>
      </c>
      <c r="F298" s="1">
        <v>0</v>
      </c>
      <c r="G298" s="1">
        <v>0</v>
      </c>
      <c r="H298" s="1">
        <f t="shared" si="78"/>
        <v>0</v>
      </c>
      <c r="I298" s="1">
        <f t="shared" si="79"/>
        <v>0</v>
      </c>
      <c r="J298" s="1">
        <f t="shared" si="80"/>
        <v>0</v>
      </c>
    </row>
    <row r="299" spans="1:10" x14ac:dyDescent="0.2">
      <c r="A299" s="6">
        <f>MAX($A$262:A298)+1</f>
        <v>37</v>
      </c>
      <c r="C299" s="12" t="s">
        <v>1346</v>
      </c>
      <c r="D299" s="2">
        <v>3</v>
      </c>
      <c r="E299" s="2" t="s">
        <v>4</v>
      </c>
      <c r="F299" s="1">
        <v>0</v>
      </c>
      <c r="G299" s="1">
        <v>0</v>
      </c>
      <c r="H299" s="1">
        <f t="shared" si="78"/>
        <v>0</v>
      </c>
      <c r="I299" s="1">
        <f t="shared" si="79"/>
        <v>0</v>
      </c>
      <c r="J299" s="1">
        <f t="shared" si="80"/>
        <v>0</v>
      </c>
    </row>
    <row r="300" spans="1:10" x14ac:dyDescent="0.2">
      <c r="A300" s="6">
        <f>MAX($A$262:A299)+1</f>
        <v>38</v>
      </c>
      <c r="C300" s="12" t="s">
        <v>1347</v>
      </c>
      <c r="D300" s="2">
        <v>4</v>
      </c>
      <c r="E300" s="2" t="s">
        <v>4</v>
      </c>
      <c r="F300" s="1">
        <v>0</v>
      </c>
      <c r="G300" s="1">
        <v>0</v>
      </c>
      <c r="H300" s="1">
        <f t="shared" si="78"/>
        <v>0</v>
      </c>
      <c r="I300" s="1">
        <f t="shared" si="79"/>
        <v>0</v>
      </c>
      <c r="J300" s="1">
        <f t="shared" si="80"/>
        <v>0</v>
      </c>
    </row>
    <row r="301" spans="1:10" x14ac:dyDescent="0.2">
      <c r="A301" s="6">
        <f>MAX($A$262:A300)+1</f>
        <v>39</v>
      </c>
      <c r="C301" s="12" t="s">
        <v>1348</v>
      </c>
      <c r="D301" s="2">
        <v>5</v>
      </c>
      <c r="E301" s="2" t="s">
        <v>4</v>
      </c>
      <c r="F301" s="1">
        <v>0</v>
      </c>
      <c r="G301" s="1">
        <v>0</v>
      </c>
      <c r="H301" s="1">
        <f t="shared" si="78"/>
        <v>0</v>
      </c>
      <c r="I301" s="1">
        <f t="shared" si="79"/>
        <v>0</v>
      </c>
      <c r="J301" s="1">
        <f t="shared" si="80"/>
        <v>0</v>
      </c>
    </row>
    <row r="302" spans="1:10" x14ac:dyDescent="0.2">
      <c r="A302" s="6">
        <f>MAX($A$262:A301)+1</f>
        <v>40</v>
      </c>
      <c r="C302" s="12" t="s">
        <v>1349</v>
      </c>
      <c r="D302" s="2">
        <v>6</v>
      </c>
      <c r="E302" s="2" t="s">
        <v>4</v>
      </c>
      <c r="F302" s="1">
        <v>0</v>
      </c>
      <c r="G302" s="1">
        <v>0</v>
      </c>
      <c r="H302" s="1">
        <f t="shared" si="78"/>
        <v>0</v>
      </c>
      <c r="I302" s="1">
        <f t="shared" si="79"/>
        <v>0</v>
      </c>
      <c r="J302" s="1">
        <f t="shared" si="80"/>
        <v>0</v>
      </c>
    </row>
    <row r="303" spans="1:10" x14ac:dyDescent="0.2">
      <c r="A303" s="6">
        <f>MAX($A$262:A302)+1</f>
        <v>41</v>
      </c>
      <c r="C303" s="12" t="s">
        <v>1350</v>
      </c>
      <c r="D303" s="2">
        <v>7</v>
      </c>
      <c r="E303" s="2" t="s">
        <v>4</v>
      </c>
      <c r="F303" s="1">
        <v>0</v>
      </c>
      <c r="G303" s="1">
        <v>0</v>
      </c>
      <c r="H303" s="1">
        <f t="shared" si="78"/>
        <v>0</v>
      </c>
      <c r="I303" s="1">
        <f t="shared" si="79"/>
        <v>0</v>
      </c>
      <c r="J303" s="1">
        <f t="shared" si="80"/>
        <v>0</v>
      </c>
    </row>
    <row r="304" spans="1:10" x14ac:dyDescent="0.2">
      <c r="A304" s="6">
        <f>MAX($A$262:A303)+1</f>
        <v>42</v>
      </c>
      <c r="C304" s="12" t="s">
        <v>1351</v>
      </c>
      <c r="D304" s="2">
        <v>628</v>
      </c>
      <c r="E304" s="2" t="s">
        <v>4</v>
      </c>
      <c r="F304" s="1">
        <v>0</v>
      </c>
      <c r="G304" s="1">
        <v>0</v>
      </c>
      <c r="H304" s="1">
        <f t="shared" si="78"/>
        <v>0</v>
      </c>
      <c r="I304" s="1">
        <f t="shared" si="79"/>
        <v>0</v>
      </c>
      <c r="J304" s="1">
        <f t="shared" si="80"/>
        <v>0</v>
      </c>
    </row>
    <row r="305" spans="1:10" x14ac:dyDescent="0.2">
      <c r="A305" s="6">
        <f>MAX($A$262:A304)+1</f>
        <v>43</v>
      </c>
      <c r="C305" s="12" t="s">
        <v>1352</v>
      </c>
      <c r="D305" s="2">
        <v>1</v>
      </c>
      <c r="E305" s="2" t="s">
        <v>4</v>
      </c>
      <c r="F305" s="1">
        <v>0</v>
      </c>
      <c r="G305" s="1">
        <v>0</v>
      </c>
      <c r="H305" s="1">
        <f t="shared" si="78"/>
        <v>0</v>
      </c>
      <c r="I305" s="1">
        <f t="shared" si="79"/>
        <v>0</v>
      </c>
      <c r="J305" s="1">
        <f t="shared" si="80"/>
        <v>0</v>
      </c>
    </row>
    <row r="306" spans="1:10" x14ac:dyDescent="0.2">
      <c r="A306" s="6">
        <f>MAX($A$262:A305)+1</f>
        <v>44</v>
      </c>
      <c r="C306" s="12" t="s">
        <v>1353</v>
      </c>
      <c r="D306" s="2">
        <v>1</v>
      </c>
      <c r="E306" s="2" t="s">
        <v>4</v>
      </c>
      <c r="F306" s="1">
        <v>0</v>
      </c>
      <c r="G306" s="1">
        <v>0</v>
      </c>
      <c r="H306" s="1">
        <f t="shared" si="78"/>
        <v>0</v>
      </c>
      <c r="I306" s="1">
        <f t="shared" si="79"/>
        <v>0</v>
      </c>
      <c r="J306" s="1">
        <f t="shared" si="80"/>
        <v>0</v>
      </c>
    </row>
    <row r="307" spans="1:10" x14ac:dyDescent="0.2">
      <c r="A307" s="6">
        <f>MAX($A$262:A306)+1</f>
        <v>45</v>
      </c>
      <c r="C307" s="12" t="s">
        <v>1354</v>
      </c>
      <c r="D307" s="2">
        <v>1</v>
      </c>
      <c r="E307" s="2" t="s">
        <v>4</v>
      </c>
      <c r="F307" s="1">
        <v>0</v>
      </c>
      <c r="G307" s="1">
        <v>0</v>
      </c>
      <c r="H307" s="1">
        <f t="shared" si="78"/>
        <v>0</v>
      </c>
      <c r="I307" s="1">
        <f t="shared" si="79"/>
        <v>0</v>
      </c>
      <c r="J307" s="1">
        <f t="shared" si="80"/>
        <v>0</v>
      </c>
    </row>
    <row r="308" spans="1:10" x14ac:dyDescent="0.2">
      <c r="A308" s="6">
        <f>MAX($A$262:A307)+1</f>
        <v>46</v>
      </c>
      <c r="C308" s="12" t="s">
        <v>1355</v>
      </c>
      <c r="D308" s="2">
        <v>1</v>
      </c>
      <c r="E308" s="2" t="s">
        <v>4</v>
      </c>
      <c r="F308" s="1">
        <v>0</v>
      </c>
      <c r="G308" s="1">
        <v>0</v>
      </c>
      <c r="H308" s="1">
        <f t="shared" si="78"/>
        <v>0</v>
      </c>
      <c r="I308" s="1">
        <f t="shared" si="79"/>
        <v>0</v>
      </c>
      <c r="J308" s="1">
        <f t="shared" si="80"/>
        <v>0</v>
      </c>
    </row>
    <row r="309" spans="1:10" x14ac:dyDescent="0.2">
      <c r="A309" s="6">
        <f>MAX($A$262:A308)+1</f>
        <v>47</v>
      </c>
      <c r="C309" s="12" t="s">
        <v>1356</v>
      </c>
      <c r="D309" s="2">
        <v>1</v>
      </c>
      <c r="E309" s="2" t="s">
        <v>4</v>
      </c>
      <c r="F309" s="1">
        <v>0</v>
      </c>
      <c r="G309" s="1">
        <v>0</v>
      </c>
      <c r="H309" s="1">
        <f t="shared" si="78"/>
        <v>0</v>
      </c>
      <c r="I309" s="1">
        <f t="shared" si="79"/>
        <v>0</v>
      </c>
      <c r="J309" s="1">
        <f t="shared" si="80"/>
        <v>0</v>
      </c>
    </row>
    <row r="310" spans="1:10" x14ac:dyDescent="0.2">
      <c r="A310" s="6">
        <f>MAX($A$262:A309)+1</f>
        <v>48</v>
      </c>
      <c r="C310" s="12" t="s">
        <v>1357</v>
      </c>
      <c r="D310" s="2">
        <v>1</v>
      </c>
      <c r="E310" s="2" t="s">
        <v>4</v>
      </c>
      <c r="F310" s="1">
        <v>0</v>
      </c>
      <c r="G310" s="1">
        <v>0</v>
      </c>
      <c r="H310" s="1">
        <f t="shared" si="78"/>
        <v>0</v>
      </c>
      <c r="I310" s="1">
        <f t="shared" si="79"/>
        <v>0</v>
      </c>
      <c r="J310" s="1">
        <f t="shared" si="80"/>
        <v>0</v>
      </c>
    </row>
    <row r="311" spans="1:10" x14ac:dyDescent="0.2">
      <c r="A311" s="6">
        <f>MAX($A$262:A310)+1</f>
        <v>49</v>
      </c>
      <c r="C311" s="27" t="s">
        <v>1358</v>
      </c>
      <c r="D311" s="4">
        <v>27</v>
      </c>
      <c r="E311" s="4" t="s">
        <v>4</v>
      </c>
      <c r="F311" s="52">
        <v>0</v>
      </c>
      <c r="G311" s="52">
        <v>0</v>
      </c>
      <c r="H311" s="52">
        <f t="shared" si="78"/>
        <v>0</v>
      </c>
      <c r="I311" s="52">
        <f t="shared" si="79"/>
        <v>0</v>
      </c>
      <c r="J311" s="52">
        <f t="shared" si="80"/>
        <v>0</v>
      </c>
    </row>
    <row r="312" spans="1:10" ht="25.5" x14ac:dyDescent="0.2">
      <c r="A312" s="6">
        <f>MAX($A$262:A311)+1</f>
        <v>50</v>
      </c>
      <c r="C312" s="12" t="s">
        <v>1359</v>
      </c>
      <c r="D312" s="2">
        <v>1</v>
      </c>
      <c r="E312" s="2" t="s">
        <v>4</v>
      </c>
      <c r="F312" s="1">
        <v>0</v>
      </c>
      <c r="G312" s="1">
        <v>0</v>
      </c>
      <c r="H312" s="1">
        <f t="shared" si="78"/>
        <v>0</v>
      </c>
      <c r="I312" s="1">
        <f t="shared" si="79"/>
        <v>0</v>
      </c>
      <c r="J312" s="1">
        <f t="shared" si="80"/>
        <v>0</v>
      </c>
    </row>
    <row r="313" spans="1:10" ht="25.5" x14ac:dyDescent="0.2">
      <c r="A313" s="6">
        <f>MAX($A$262:A312)+1</f>
        <v>51</v>
      </c>
      <c r="C313" s="12" t="s">
        <v>1360</v>
      </c>
      <c r="D313" s="2">
        <v>1</v>
      </c>
      <c r="E313" s="2" t="s">
        <v>4</v>
      </c>
      <c r="F313" s="1">
        <v>0</v>
      </c>
      <c r="G313" s="1">
        <v>0</v>
      </c>
      <c r="H313" s="1">
        <f t="shared" si="78"/>
        <v>0</v>
      </c>
      <c r="I313" s="1">
        <f t="shared" si="79"/>
        <v>0</v>
      </c>
      <c r="J313" s="1">
        <f t="shared" si="80"/>
        <v>0</v>
      </c>
    </row>
    <row r="314" spans="1:10" ht="25.5" x14ac:dyDescent="0.2">
      <c r="A314" s="6">
        <f>MAX($A$262:A313)+1</f>
        <v>52</v>
      </c>
      <c r="C314" s="12" t="s">
        <v>1361</v>
      </c>
      <c r="D314" s="2">
        <v>1</v>
      </c>
      <c r="E314" s="2" t="s">
        <v>4</v>
      </c>
      <c r="F314" s="1">
        <v>0</v>
      </c>
      <c r="G314" s="1">
        <v>0</v>
      </c>
      <c r="H314" s="1">
        <f t="shared" si="78"/>
        <v>0</v>
      </c>
      <c r="I314" s="1">
        <f t="shared" si="79"/>
        <v>0</v>
      </c>
      <c r="J314" s="1">
        <f t="shared" si="80"/>
        <v>0</v>
      </c>
    </row>
    <row r="315" spans="1:10" ht="25.5" x14ac:dyDescent="0.2">
      <c r="A315" s="6">
        <f>MAX($A$262:A314)+1</f>
        <v>53</v>
      </c>
      <c r="C315" s="12" t="s">
        <v>1362</v>
      </c>
      <c r="D315" s="2">
        <v>1</v>
      </c>
      <c r="E315" s="2" t="s">
        <v>4</v>
      </c>
      <c r="F315" s="1">
        <v>0</v>
      </c>
      <c r="G315" s="1">
        <v>0</v>
      </c>
      <c r="H315" s="1">
        <f t="shared" si="78"/>
        <v>0</v>
      </c>
      <c r="I315" s="1">
        <f t="shared" si="79"/>
        <v>0</v>
      </c>
      <c r="J315" s="1">
        <f t="shared" si="80"/>
        <v>0</v>
      </c>
    </row>
    <row r="316" spans="1:10" ht="25.5" x14ac:dyDescent="0.2">
      <c r="A316" s="6">
        <f>MAX($A$262:A315)+1</f>
        <v>54</v>
      </c>
      <c r="C316" s="12" t="s">
        <v>1363</v>
      </c>
      <c r="D316" s="2">
        <v>1</v>
      </c>
      <c r="E316" s="2" t="s">
        <v>4</v>
      </c>
      <c r="F316" s="1">
        <v>0</v>
      </c>
      <c r="G316" s="1">
        <v>0</v>
      </c>
      <c r="H316" s="1">
        <f t="shared" si="78"/>
        <v>0</v>
      </c>
      <c r="I316" s="1">
        <f t="shared" si="79"/>
        <v>0</v>
      </c>
      <c r="J316" s="1">
        <f t="shared" si="80"/>
        <v>0</v>
      </c>
    </row>
    <row r="317" spans="1:10" ht="25.5" x14ac:dyDescent="0.2">
      <c r="A317" s="6">
        <f>MAX($A$262:A316)+1</f>
        <v>55</v>
      </c>
      <c r="C317" s="12" t="s">
        <v>1364</v>
      </c>
      <c r="D317" s="2">
        <v>1</v>
      </c>
      <c r="E317" s="2" t="s">
        <v>4</v>
      </c>
      <c r="F317" s="1">
        <v>0</v>
      </c>
      <c r="G317" s="1">
        <v>0</v>
      </c>
      <c r="H317" s="1">
        <f t="shared" si="78"/>
        <v>0</v>
      </c>
      <c r="I317" s="1">
        <f t="shared" si="79"/>
        <v>0</v>
      </c>
      <c r="J317" s="1">
        <f t="shared" si="80"/>
        <v>0</v>
      </c>
    </row>
    <row r="318" spans="1:10" ht="25.5" x14ac:dyDescent="0.2">
      <c r="A318" s="6">
        <f>MAX($A$262:A317)+1</f>
        <v>56</v>
      </c>
      <c r="C318" s="12" t="s">
        <v>1365</v>
      </c>
      <c r="D318" s="2">
        <v>1</v>
      </c>
      <c r="E318" s="2" t="s">
        <v>4</v>
      </c>
      <c r="F318" s="1">
        <v>0</v>
      </c>
      <c r="G318" s="1">
        <v>0</v>
      </c>
      <c r="H318" s="1">
        <f t="shared" si="78"/>
        <v>0</v>
      </c>
      <c r="I318" s="1">
        <f t="shared" si="79"/>
        <v>0</v>
      </c>
      <c r="J318" s="1">
        <f t="shared" si="80"/>
        <v>0</v>
      </c>
    </row>
    <row r="319" spans="1:10" x14ac:dyDescent="0.2">
      <c r="A319" s="6">
        <f>MAX($A$262:A318)+1</f>
        <v>57</v>
      </c>
      <c r="C319" s="12" t="s">
        <v>1366</v>
      </c>
      <c r="D319" s="2">
        <v>270.89999999999998</v>
      </c>
      <c r="E319" s="2" t="s">
        <v>1</v>
      </c>
      <c r="F319" s="1">
        <v>0</v>
      </c>
      <c r="G319" s="1">
        <v>0</v>
      </c>
      <c r="H319" s="1">
        <f t="shared" si="78"/>
        <v>0</v>
      </c>
      <c r="I319" s="1">
        <f t="shared" si="79"/>
        <v>0</v>
      </c>
      <c r="J319" s="1">
        <f t="shared" si="80"/>
        <v>0</v>
      </c>
    </row>
    <row r="320" spans="1:10" x14ac:dyDescent="0.2">
      <c r="A320" s="6">
        <f>MAX($A$262:A319)+1</f>
        <v>58</v>
      </c>
      <c r="C320" s="12" t="s">
        <v>1367</v>
      </c>
      <c r="D320" s="2">
        <v>405</v>
      </c>
      <c r="E320" s="2" t="s">
        <v>4</v>
      </c>
      <c r="F320" s="1">
        <v>0</v>
      </c>
      <c r="G320" s="1">
        <v>0</v>
      </c>
      <c r="H320" s="1">
        <f t="shared" si="78"/>
        <v>0</v>
      </c>
      <c r="I320" s="1">
        <f t="shared" si="79"/>
        <v>0</v>
      </c>
      <c r="J320" s="1">
        <f t="shared" si="80"/>
        <v>0</v>
      </c>
    </row>
    <row r="321" spans="1:10" x14ac:dyDescent="0.2">
      <c r="A321" s="6">
        <f>MAX($A$262:A320)+1</f>
        <v>59</v>
      </c>
      <c r="C321" s="12" t="s">
        <v>1368</v>
      </c>
      <c r="D321" s="2">
        <v>405</v>
      </c>
      <c r="E321" s="2" t="s">
        <v>4</v>
      </c>
      <c r="F321" s="1">
        <v>0</v>
      </c>
      <c r="G321" s="1">
        <v>0</v>
      </c>
      <c r="H321" s="1">
        <f t="shared" si="78"/>
        <v>0</v>
      </c>
      <c r="I321" s="1">
        <f t="shared" si="79"/>
        <v>0</v>
      </c>
      <c r="J321" s="1">
        <f t="shared" si="80"/>
        <v>0</v>
      </c>
    </row>
    <row r="322" spans="1:10" x14ac:dyDescent="0.2">
      <c r="A322" s="6">
        <f>MAX($A$262:A321)+1</f>
        <v>60</v>
      </c>
      <c r="C322" s="12" t="s">
        <v>1369</v>
      </c>
      <c r="D322" s="2">
        <v>5</v>
      </c>
      <c r="E322" s="2" t="s">
        <v>4</v>
      </c>
      <c r="F322" s="1">
        <v>0</v>
      </c>
      <c r="G322" s="1">
        <v>0</v>
      </c>
      <c r="H322" s="1">
        <f t="shared" si="78"/>
        <v>0</v>
      </c>
      <c r="I322" s="1">
        <f t="shared" si="79"/>
        <v>0</v>
      </c>
      <c r="J322" s="1">
        <f t="shared" si="80"/>
        <v>0</v>
      </c>
    </row>
    <row r="323" spans="1:10" ht="25.5" x14ac:dyDescent="0.2">
      <c r="A323" s="6">
        <f>MAX($A$262:A322)+1</f>
        <v>61</v>
      </c>
      <c r="C323" s="12" t="s">
        <v>1370</v>
      </c>
      <c r="D323" s="2">
        <v>5</v>
      </c>
      <c r="E323" s="2" t="s">
        <v>4</v>
      </c>
      <c r="F323" s="1">
        <v>0</v>
      </c>
      <c r="G323" s="1">
        <v>0</v>
      </c>
      <c r="H323" s="1">
        <f t="shared" si="78"/>
        <v>0</v>
      </c>
      <c r="I323" s="1">
        <f t="shared" si="79"/>
        <v>0</v>
      </c>
      <c r="J323" s="1">
        <f t="shared" si="80"/>
        <v>0</v>
      </c>
    </row>
    <row r="324" spans="1:10" x14ac:dyDescent="0.2">
      <c r="A324" s="6">
        <f>MAX($A$262:A323)+1</f>
        <v>62</v>
      </c>
      <c r="C324" s="12" t="s">
        <v>1371</v>
      </c>
      <c r="D324" s="2">
        <v>2</v>
      </c>
      <c r="E324" s="2" t="s">
        <v>4</v>
      </c>
      <c r="F324" s="1">
        <v>0</v>
      </c>
      <c r="G324" s="1">
        <v>0</v>
      </c>
      <c r="H324" s="1">
        <f t="shared" si="78"/>
        <v>0</v>
      </c>
      <c r="I324" s="1">
        <f t="shared" si="79"/>
        <v>0</v>
      </c>
      <c r="J324" s="1">
        <f t="shared" si="80"/>
        <v>0</v>
      </c>
    </row>
    <row r="325" spans="1:10" x14ac:dyDescent="0.2">
      <c r="C325" s="12" t="s">
        <v>1372</v>
      </c>
      <c r="D325" s="2">
        <v>201</v>
      </c>
      <c r="E325" s="2" t="s">
        <v>4</v>
      </c>
      <c r="F325" s="1">
        <v>0</v>
      </c>
      <c r="G325" s="1">
        <v>0</v>
      </c>
      <c r="H325" s="1">
        <f t="shared" ref="H325" si="81">ROUND(D325*F325,)</f>
        <v>0</v>
      </c>
      <c r="I325" s="1">
        <f t="shared" ref="I325" si="82">ROUND(D325*G325,)</f>
        <v>0</v>
      </c>
      <c r="J325" s="1">
        <f t="shared" ref="J325" si="83">H325+I325</f>
        <v>0</v>
      </c>
    </row>
    <row r="326" spans="1:10" x14ac:dyDescent="0.2">
      <c r="C326" s="12" t="s">
        <v>1373</v>
      </c>
      <c r="D326" s="2">
        <v>57</v>
      </c>
      <c r="E326" s="2" t="s">
        <v>4</v>
      </c>
      <c r="F326" s="1">
        <v>0</v>
      </c>
      <c r="G326" s="1">
        <v>0</v>
      </c>
      <c r="H326" s="1">
        <f t="shared" ref="H326:H327" si="84">ROUND(D326*F326,)</f>
        <v>0</v>
      </c>
      <c r="I326" s="1">
        <f t="shared" ref="I326:I327" si="85">ROUND(D326*G326,)</f>
        <v>0</v>
      </c>
      <c r="J326" s="1">
        <f t="shared" ref="J326:J327" si="86">H326+I326</f>
        <v>0</v>
      </c>
    </row>
    <row r="327" spans="1:10" x14ac:dyDescent="0.2">
      <c r="A327" s="6">
        <f>MAX($A$262:A326)+1</f>
        <v>63</v>
      </c>
      <c r="C327" s="12" t="s">
        <v>1374</v>
      </c>
      <c r="D327" s="2">
        <v>50</v>
      </c>
      <c r="E327" s="2" t="s">
        <v>4</v>
      </c>
      <c r="F327" s="1">
        <v>0</v>
      </c>
      <c r="G327" s="1">
        <v>0</v>
      </c>
      <c r="H327" s="1">
        <f t="shared" si="84"/>
        <v>0</v>
      </c>
      <c r="I327" s="1">
        <f t="shared" si="85"/>
        <v>0</v>
      </c>
      <c r="J327" s="1">
        <f t="shared" si="86"/>
        <v>0</v>
      </c>
    </row>
    <row r="328" spans="1:10" x14ac:dyDescent="0.2">
      <c r="A328" s="6">
        <f>MAX($A$262:A327)+1</f>
        <v>64</v>
      </c>
      <c r="C328" s="12" t="s">
        <v>1375</v>
      </c>
      <c r="D328" s="2">
        <v>11</v>
      </c>
      <c r="E328" s="2" t="s">
        <v>4</v>
      </c>
      <c r="F328" s="1">
        <v>0</v>
      </c>
      <c r="G328" s="1">
        <v>0</v>
      </c>
      <c r="H328" s="1">
        <f t="shared" si="78"/>
        <v>0</v>
      </c>
      <c r="I328" s="1">
        <f t="shared" si="79"/>
        <v>0</v>
      </c>
      <c r="J328" s="1">
        <f t="shared" si="80"/>
        <v>0</v>
      </c>
    </row>
    <row r="329" spans="1:10" x14ac:dyDescent="0.2">
      <c r="C329" s="12" t="s">
        <v>1376</v>
      </c>
      <c r="D329" s="2">
        <v>84</v>
      </c>
      <c r="E329" s="2" t="s">
        <v>4</v>
      </c>
      <c r="F329" s="1">
        <v>0</v>
      </c>
      <c r="G329" s="1">
        <v>0</v>
      </c>
      <c r="H329" s="1">
        <f t="shared" si="78"/>
        <v>0</v>
      </c>
      <c r="I329" s="1">
        <f t="shared" si="79"/>
        <v>0</v>
      </c>
      <c r="J329" s="1">
        <f t="shared" si="80"/>
        <v>0</v>
      </c>
    </row>
    <row r="330" spans="1:10" x14ac:dyDescent="0.2">
      <c r="A330" s="6">
        <f>MAX($A$262:A329)+1</f>
        <v>65</v>
      </c>
      <c r="C330" s="12" t="s">
        <v>1377</v>
      </c>
      <c r="D330" s="2">
        <v>1</v>
      </c>
      <c r="E330" s="2" t="s">
        <v>4</v>
      </c>
      <c r="F330" s="1">
        <v>0</v>
      </c>
      <c r="G330" s="1">
        <v>0</v>
      </c>
      <c r="H330" s="1">
        <f t="shared" si="78"/>
        <v>0</v>
      </c>
      <c r="I330" s="1">
        <f t="shared" si="79"/>
        <v>0</v>
      </c>
      <c r="J330" s="1">
        <f t="shared" si="80"/>
        <v>0</v>
      </c>
    </row>
    <row r="331" spans="1:10" ht="25.5" x14ac:dyDescent="0.2">
      <c r="A331" s="6">
        <f>MAX($A$262:A330)+1</f>
        <v>66</v>
      </c>
      <c r="C331" s="12" t="s">
        <v>1378</v>
      </c>
      <c r="D331" s="2">
        <v>1</v>
      </c>
      <c r="E331" s="2" t="s">
        <v>4</v>
      </c>
      <c r="F331" s="1">
        <v>0</v>
      </c>
      <c r="G331" s="1">
        <v>0</v>
      </c>
      <c r="H331" s="1">
        <f t="shared" si="78"/>
        <v>0</v>
      </c>
      <c r="I331" s="1">
        <f t="shared" si="79"/>
        <v>0</v>
      </c>
      <c r="J331" s="1">
        <f t="shared" si="80"/>
        <v>0</v>
      </c>
    </row>
    <row r="332" spans="1:10" ht="25.5" x14ac:dyDescent="0.2">
      <c r="A332" s="6">
        <f>MAX($A$262:A331)+1</f>
        <v>67</v>
      </c>
      <c r="C332" s="12" t="s">
        <v>1379</v>
      </c>
      <c r="D332" s="2">
        <v>1</v>
      </c>
      <c r="E332" s="2" t="s">
        <v>4</v>
      </c>
      <c r="F332" s="1">
        <v>0</v>
      </c>
      <c r="G332" s="1">
        <v>0</v>
      </c>
      <c r="H332" s="1">
        <f t="shared" si="78"/>
        <v>0</v>
      </c>
      <c r="I332" s="1">
        <f t="shared" si="79"/>
        <v>0</v>
      </c>
      <c r="J332" s="1">
        <f t="shared" si="80"/>
        <v>0</v>
      </c>
    </row>
    <row r="333" spans="1:10" x14ac:dyDescent="0.2">
      <c r="A333" s="6">
        <f>MAX($A$262:A332)+1</f>
        <v>68</v>
      </c>
      <c r="C333" s="12" t="s">
        <v>1380</v>
      </c>
      <c r="D333" s="2">
        <v>2</v>
      </c>
      <c r="E333" s="2" t="s">
        <v>4</v>
      </c>
      <c r="F333" s="1">
        <v>0</v>
      </c>
      <c r="G333" s="1">
        <v>0</v>
      </c>
      <c r="H333" s="1">
        <f t="shared" si="78"/>
        <v>0</v>
      </c>
      <c r="I333" s="1">
        <f t="shared" si="79"/>
        <v>0</v>
      </c>
      <c r="J333" s="1">
        <f t="shared" si="80"/>
        <v>0</v>
      </c>
    </row>
    <row r="334" spans="1:10" ht="25.5" x14ac:dyDescent="0.2">
      <c r="A334" s="6">
        <f>MAX($A$262:A333)+1</f>
        <v>69</v>
      </c>
      <c r="C334" s="12" t="s">
        <v>1381</v>
      </c>
      <c r="D334" s="2">
        <v>1</v>
      </c>
      <c r="E334" s="2" t="s">
        <v>4</v>
      </c>
      <c r="F334" s="1">
        <v>0</v>
      </c>
      <c r="G334" s="1">
        <v>0</v>
      </c>
      <c r="H334" s="1">
        <f t="shared" ref="H334:H378" si="87">ROUND(D334*F334,)</f>
        <v>0</v>
      </c>
      <c r="I334" s="1">
        <f t="shared" ref="I334:I378" si="88">ROUND(D334*G334,)</f>
        <v>0</v>
      </c>
      <c r="J334" s="1">
        <f t="shared" ref="J334:J378" si="89">H334+I334</f>
        <v>0</v>
      </c>
    </row>
    <row r="335" spans="1:10" x14ac:dyDescent="0.2">
      <c r="C335" s="12" t="s">
        <v>1382</v>
      </c>
      <c r="D335" s="2">
        <v>1</v>
      </c>
      <c r="E335" s="2" t="s">
        <v>4</v>
      </c>
      <c r="F335" s="1">
        <v>0</v>
      </c>
      <c r="G335" s="1">
        <v>0</v>
      </c>
      <c r="H335" s="1">
        <f t="shared" si="87"/>
        <v>0</v>
      </c>
      <c r="I335" s="1">
        <f t="shared" si="88"/>
        <v>0</v>
      </c>
      <c r="J335" s="1">
        <f t="shared" si="89"/>
        <v>0</v>
      </c>
    </row>
    <row r="336" spans="1:10" x14ac:dyDescent="0.2">
      <c r="A336" s="6">
        <f>MAX($A$262:A335)+1</f>
        <v>70</v>
      </c>
      <c r="C336" s="12" t="s">
        <v>1383</v>
      </c>
      <c r="D336" s="2">
        <v>1</v>
      </c>
      <c r="E336" s="2" t="s">
        <v>4</v>
      </c>
      <c r="F336" s="1">
        <v>0</v>
      </c>
      <c r="G336" s="1">
        <v>0</v>
      </c>
      <c r="H336" s="1">
        <f t="shared" si="87"/>
        <v>0</v>
      </c>
      <c r="I336" s="1">
        <f t="shared" si="88"/>
        <v>0</v>
      </c>
      <c r="J336" s="1">
        <f t="shared" si="89"/>
        <v>0</v>
      </c>
    </row>
    <row r="337" spans="1:10" x14ac:dyDescent="0.2">
      <c r="A337" s="6">
        <f>MAX($A$262:A336)+1</f>
        <v>71</v>
      </c>
      <c r="C337" s="12" t="s">
        <v>1384</v>
      </c>
      <c r="D337" s="2">
        <v>1</v>
      </c>
      <c r="E337" s="2" t="s">
        <v>4</v>
      </c>
      <c r="F337" s="1">
        <v>0</v>
      </c>
      <c r="G337" s="1">
        <v>0</v>
      </c>
      <c r="H337" s="1">
        <f t="shared" si="87"/>
        <v>0</v>
      </c>
      <c r="I337" s="1">
        <f t="shared" si="88"/>
        <v>0</v>
      </c>
      <c r="J337" s="1">
        <f t="shared" si="89"/>
        <v>0</v>
      </c>
    </row>
    <row r="338" spans="1:10" x14ac:dyDescent="0.2">
      <c r="A338" s="6">
        <f>MAX($A$262:A337)+1</f>
        <v>72</v>
      </c>
      <c r="C338" s="12" t="s">
        <v>1385</v>
      </c>
      <c r="D338" s="2">
        <v>1</v>
      </c>
      <c r="E338" s="2" t="s">
        <v>4</v>
      </c>
      <c r="F338" s="1">
        <v>0</v>
      </c>
      <c r="G338" s="1">
        <v>0</v>
      </c>
      <c r="H338" s="1">
        <f t="shared" si="87"/>
        <v>0</v>
      </c>
      <c r="I338" s="1">
        <f t="shared" si="88"/>
        <v>0</v>
      </c>
      <c r="J338" s="1">
        <f t="shared" si="89"/>
        <v>0</v>
      </c>
    </row>
    <row r="339" spans="1:10" x14ac:dyDescent="0.2">
      <c r="A339" s="6">
        <f>MAX($A$262:A338)+1</f>
        <v>73</v>
      </c>
      <c r="C339" s="12" t="s">
        <v>1386</v>
      </c>
      <c r="D339" s="2">
        <v>1</v>
      </c>
      <c r="E339" s="2" t="s">
        <v>4</v>
      </c>
      <c r="F339" s="1">
        <v>0</v>
      </c>
      <c r="G339" s="1">
        <v>0</v>
      </c>
      <c r="H339" s="1">
        <f t="shared" si="87"/>
        <v>0</v>
      </c>
      <c r="I339" s="1">
        <f t="shared" si="88"/>
        <v>0</v>
      </c>
      <c r="J339" s="1">
        <f t="shared" si="89"/>
        <v>0</v>
      </c>
    </row>
    <row r="340" spans="1:10" x14ac:dyDescent="0.2">
      <c r="A340" s="6">
        <f>MAX($A$262:A339)+1</f>
        <v>74</v>
      </c>
      <c r="C340" s="12" t="s">
        <v>1387</v>
      </c>
      <c r="D340" s="2">
        <v>1150.0999999999999</v>
      </c>
      <c r="E340" s="2" t="s">
        <v>1</v>
      </c>
      <c r="F340" s="1">
        <v>0</v>
      </c>
      <c r="G340" s="1">
        <v>0</v>
      </c>
      <c r="H340" s="1">
        <f t="shared" si="87"/>
        <v>0</v>
      </c>
      <c r="I340" s="1">
        <f t="shared" si="88"/>
        <v>0</v>
      </c>
      <c r="J340" s="1">
        <f t="shared" si="89"/>
        <v>0</v>
      </c>
    </row>
    <row r="341" spans="1:10" x14ac:dyDescent="0.2">
      <c r="A341" s="6">
        <f>MAX($A$262:A340)+1</f>
        <v>75</v>
      </c>
      <c r="C341" s="12" t="s">
        <v>1388</v>
      </c>
      <c r="D341" s="2">
        <v>150.33000000000001</v>
      </c>
      <c r="E341" s="2" t="s">
        <v>62</v>
      </c>
      <c r="F341" s="1">
        <v>0</v>
      </c>
      <c r="G341" s="1">
        <v>0</v>
      </c>
      <c r="H341" s="1">
        <f t="shared" si="87"/>
        <v>0</v>
      </c>
      <c r="I341" s="1">
        <f t="shared" si="88"/>
        <v>0</v>
      </c>
      <c r="J341" s="1">
        <f t="shared" si="89"/>
        <v>0</v>
      </c>
    </row>
    <row r="342" spans="1:10" x14ac:dyDescent="0.2">
      <c r="A342" s="6">
        <f>MAX($A$262:A341)+1</f>
        <v>76</v>
      </c>
      <c r="C342" s="12" t="s">
        <v>1389</v>
      </c>
      <c r="D342" s="2">
        <v>160.5</v>
      </c>
      <c r="E342" s="2" t="s">
        <v>62</v>
      </c>
      <c r="F342" s="1">
        <v>0</v>
      </c>
      <c r="G342" s="1">
        <v>0</v>
      </c>
      <c r="H342" s="1">
        <f t="shared" si="87"/>
        <v>0</v>
      </c>
      <c r="I342" s="1">
        <f t="shared" si="88"/>
        <v>0</v>
      </c>
      <c r="J342" s="1">
        <f t="shared" si="89"/>
        <v>0</v>
      </c>
    </row>
    <row r="343" spans="1:10" ht="25.5" x14ac:dyDescent="0.2">
      <c r="A343" s="6">
        <f>MAX($A$262:A342)+1</f>
        <v>77</v>
      </c>
      <c r="C343" s="12" t="s">
        <v>1390</v>
      </c>
      <c r="D343" s="2">
        <v>1</v>
      </c>
      <c r="E343" s="2" t="s">
        <v>4</v>
      </c>
      <c r="F343" s="1">
        <v>0</v>
      </c>
      <c r="G343" s="1">
        <v>0</v>
      </c>
      <c r="H343" s="1">
        <f t="shared" si="87"/>
        <v>0</v>
      </c>
      <c r="I343" s="1">
        <f t="shared" si="88"/>
        <v>0</v>
      </c>
      <c r="J343" s="1">
        <f t="shared" si="89"/>
        <v>0</v>
      </c>
    </row>
    <row r="344" spans="1:10" x14ac:dyDescent="0.2">
      <c r="A344" s="6">
        <f>MAX($A$262:A343)+1</f>
        <v>78</v>
      </c>
      <c r="C344" s="12" t="s">
        <v>1391</v>
      </c>
      <c r="D344" s="2">
        <v>1</v>
      </c>
      <c r="E344" s="2" t="s">
        <v>4</v>
      </c>
      <c r="F344" s="1">
        <v>0</v>
      </c>
      <c r="G344" s="1">
        <v>0</v>
      </c>
      <c r="H344" s="1">
        <f t="shared" si="87"/>
        <v>0</v>
      </c>
      <c r="I344" s="1">
        <f t="shared" si="88"/>
        <v>0</v>
      </c>
      <c r="J344" s="1">
        <f t="shared" si="89"/>
        <v>0</v>
      </c>
    </row>
    <row r="345" spans="1:10" x14ac:dyDescent="0.2">
      <c r="A345" s="6">
        <f>MAX($A$262:A344)+1</f>
        <v>79</v>
      </c>
      <c r="C345" s="12" t="s">
        <v>1392</v>
      </c>
      <c r="D345" s="2">
        <v>2</v>
      </c>
      <c r="E345" s="2" t="s">
        <v>4</v>
      </c>
      <c r="F345" s="1">
        <v>0</v>
      </c>
      <c r="G345" s="1">
        <v>0</v>
      </c>
      <c r="H345" s="1">
        <f t="shared" si="87"/>
        <v>0</v>
      </c>
      <c r="I345" s="1">
        <f t="shared" si="88"/>
        <v>0</v>
      </c>
      <c r="J345" s="1">
        <f t="shared" si="89"/>
        <v>0</v>
      </c>
    </row>
    <row r="346" spans="1:10" x14ac:dyDescent="0.2">
      <c r="A346" s="6">
        <f>MAX($A$262:A345)+1</f>
        <v>80</v>
      </c>
      <c r="C346" s="12" t="s">
        <v>1393</v>
      </c>
      <c r="D346" s="2">
        <v>3</v>
      </c>
      <c r="E346" s="2" t="s">
        <v>4</v>
      </c>
      <c r="F346" s="1">
        <v>0</v>
      </c>
      <c r="G346" s="1">
        <v>0</v>
      </c>
      <c r="H346" s="1">
        <f t="shared" si="87"/>
        <v>0</v>
      </c>
      <c r="I346" s="1">
        <f t="shared" si="88"/>
        <v>0</v>
      </c>
      <c r="J346" s="1">
        <f t="shared" si="89"/>
        <v>0</v>
      </c>
    </row>
    <row r="347" spans="1:10" x14ac:dyDescent="0.2">
      <c r="A347" s="6">
        <f>MAX($A$262:A346)+1</f>
        <v>81</v>
      </c>
      <c r="C347" s="12" t="s">
        <v>1394</v>
      </c>
      <c r="D347" s="2">
        <v>2</v>
      </c>
      <c r="E347" s="2" t="s">
        <v>4</v>
      </c>
      <c r="F347" s="1">
        <v>0</v>
      </c>
      <c r="G347" s="1">
        <v>0</v>
      </c>
      <c r="H347" s="1">
        <f t="shared" si="87"/>
        <v>0</v>
      </c>
      <c r="I347" s="1">
        <f t="shared" si="88"/>
        <v>0</v>
      </c>
      <c r="J347" s="1">
        <f t="shared" si="89"/>
        <v>0</v>
      </c>
    </row>
    <row r="348" spans="1:10" x14ac:dyDescent="0.2">
      <c r="A348" s="6">
        <f>MAX($A$262:A347)+1</f>
        <v>82</v>
      </c>
      <c r="C348" s="12" t="s">
        <v>1395</v>
      </c>
      <c r="D348" s="2">
        <v>1</v>
      </c>
      <c r="E348" s="2" t="s">
        <v>4</v>
      </c>
      <c r="F348" s="1">
        <v>0</v>
      </c>
      <c r="G348" s="1">
        <v>0</v>
      </c>
      <c r="H348" s="1">
        <f t="shared" si="87"/>
        <v>0</v>
      </c>
      <c r="I348" s="1">
        <f t="shared" si="88"/>
        <v>0</v>
      </c>
      <c r="J348" s="1">
        <f t="shared" si="89"/>
        <v>0</v>
      </c>
    </row>
    <row r="349" spans="1:10" x14ac:dyDescent="0.2">
      <c r="A349" s="6">
        <f>MAX($A$262:A348)+1</f>
        <v>83</v>
      </c>
      <c r="C349" s="12" t="s">
        <v>1396</v>
      </c>
      <c r="D349" s="2">
        <v>733.17</v>
      </c>
      <c r="E349" s="2" t="s">
        <v>1</v>
      </c>
      <c r="F349" s="1">
        <v>0</v>
      </c>
      <c r="G349" s="1">
        <v>0</v>
      </c>
      <c r="H349" s="1">
        <f t="shared" si="87"/>
        <v>0</v>
      </c>
      <c r="I349" s="1">
        <f t="shared" si="88"/>
        <v>0</v>
      </c>
      <c r="J349" s="1">
        <f t="shared" si="89"/>
        <v>0</v>
      </c>
    </row>
    <row r="350" spans="1:10" ht="25.5" x14ac:dyDescent="0.2">
      <c r="A350" s="6">
        <f>MAX($A$262:A349)+1</f>
        <v>84</v>
      </c>
      <c r="C350" s="12" t="s">
        <v>1397</v>
      </c>
      <c r="D350" s="4">
        <v>2513.27</v>
      </c>
      <c r="E350" s="2" t="s">
        <v>62</v>
      </c>
      <c r="F350" s="1">
        <v>0</v>
      </c>
      <c r="G350" s="1">
        <v>0</v>
      </c>
      <c r="H350" s="1">
        <f t="shared" si="87"/>
        <v>0</v>
      </c>
      <c r="I350" s="1">
        <f t="shared" si="88"/>
        <v>0</v>
      </c>
      <c r="J350" s="1">
        <f t="shared" si="89"/>
        <v>0</v>
      </c>
    </row>
    <row r="351" spans="1:10" ht="25.5" x14ac:dyDescent="0.2">
      <c r="A351" s="6">
        <f>MAX($A$262:A350)+1</f>
        <v>85</v>
      </c>
      <c r="C351" s="12" t="s">
        <v>1398</v>
      </c>
      <c r="D351" s="2">
        <v>240.38</v>
      </c>
      <c r="E351" s="2" t="s">
        <v>62</v>
      </c>
      <c r="F351" s="1">
        <v>0</v>
      </c>
      <c r="G351" s="1">
        <v>0</v>
      </c>
      <c r="H351" s="1">
        <f t="shared" si="87"/>
        <v>0</v>
      </c>
      <c r="I351" s="1">
        <f t="shared" si="88"/>
        <v>0</v>
      </c>
      <c r="J351" s="1">
        <f t="shared" si="89"/>
        <v>0</v>
      </c>
    </row>
    <row r="352" spans="1:10" ht="25.5" x14ac:dyDescent="0.2">
      <c r="A352" s="6">
        <f>MAX($A$262:A351)+1</f>
        <v>86</v>
      </c>
      <c r="C352" s="12" t="s">
        <v>1399</v>
      </c>
      <c r="D352" s="2">
        <v>146</v>
      </c>
      <c r="E352" s="2" t="s">
        <v>4</v>
      </c>
      <c r="F352" s="1">
        <v>0</v>
      </c>
      <c r="G352" s="1">
        <v>0</v>
      </c>
      <c r="H352" s="1">
        <f t="shared" si="87"/>
        <v>0</v>
      </c>
      <c r="I352" s="1">
        <f t="shared" si="88"/>
        <v>0</v>
      </c>
      <c r="J352" s="1">
        <f t="shared" si="89"/>
        <v>0</v>
      </c>
    </row>
    <row r="353" spans="1:10" ht="25.5" x14ac:dyDescent="0.2">
      <c r="A353" s="6">
        <f>MAX($A$262:A352)+1</f>
        <v>87</v>
      </c>
      <c r="C353" s="12" t="s">
        <v>1400</v>
      </c>
      <c r="D353" s="2">
        <v>1</v>
      </c>
      <c r="E353" s="2" t="s">
        <v>138</v>
      </c>
      <c r="F353" s="1">
        <v>0</v>
      </c>
      <c r="G353" s="1">
        <v>0</v>
      </c>
      <c r="H353" s="1">
        <f t="shared" si="87"/>
        <v>0</v>
      </c>
      <c r="I353" s="1">
        <f t="shared" si="88"/>
        <v>0</v>
      </c>
      <c r="J353" s="1">
        <f t="shared" si="89"/>
        <v>0</v>
      </c>
    </row>
    <row r="354" spans="1:10" ht="25.5" x14ac:dyDescent="0.2">
      <c r="A354" s="6">
        <f>MAX($A$262:A353)+1</f>
        <v>88</v>
      </c>
      <c r="C354" s="12" t="s">
        <v>1401</v>
      </c>
      <c r="D354" s="2">
        <v>1124.69</v>
      </c>
      <c r="E354" s="2" t="s">
        <v>62</v>
      </c>
      <c r="F354" s="1">
        <v>0</v>
      </c>
      <c r="G354" s="1">
        <v>0</v>
      </c>
      <c r="H354" s="1">
        <f t="shared" si="87"/>
        <v>0</v>
      </c>
      <c r="I354" s="1">
        <f t="shared" si="88"/>
        <v>0</v>
      </c>
      <c r="J354" s="1">
        <f t="shared" si="89"/>
        <v>0</v>
      </c>
    </row>
    <row r="355" spans="1:10" ht="25.5" x14ac:dyDescent="0.2">
      <c r="A355" s="6">
        <f>MAX($A$262:A354)+1</f>
        <v>89</v>
      </c>
      <c r="C355" s="12" t="s">
        <v>1402</v>
      </c>
      <c r="D355" s="2">
        <v>1</v>
      </c>
      <c r="E355" s="2" t="s">
        <v>138</v>
      </c>
      <c r="F355" s="1">
        <v>0</v>
      </c>
      <c r="G355" s="1">
        <v>0</v>
      </c>
      <c r="H355" s="1">
        <f t="shared" si="87"/>
        <v>0</v>
      </c>
      <c r="I355" s="1">
        <f t="shared" si="88"/>
        <v>0</v>
      </c>
      <c r="J355" s="1">
        <f t="shared" si="89"/>
        <v>0</v>
      </c>
    </row>
    <row r="356" spans="1:10" ht="25.5" x14ac:dyDescent="0.2">
      <c r="A356" s="6">
        <f>MAX($A$262:A355)+1</f>
        <v>90</v>
      </c>
      <c r="C356" s="12" t="s">
        <v>1403</v>
      </c>
      <c r="D356" s="2">
        <v>262.02</v>
      </c>
      <c r="E356" s="2" t="s">
        <v>62</v>
      </c>
      <c r="F356" s="1">
        <v>0</v>
      </c>
      <c r="G356" s="1">
        <v>0</v>
      </c>
      <c r="H356" s="1">
        <f t="shared" si="87"/>
        <v>0</v>
      </c>
      <c r="I356" s="1">
        <f t="shared" si="88"/>
        <v>0</v>
      </c>
      <c r="J356" s="1">
        <f t="shared" si="89"/>
        <v>0</v>
      </c>
    </row>
    <row r="357" spans="1:10" ht="25.5" x14ac:dyDescent="0.2">
      <c r="A357" s="6">
        <f>MAX($A$262:A356)+1</f>
        <v>91</v>
      </c>
      <c r="C357" s="12" t="s">
        <v>1404</v>
      </c>
      <c r="D357" s="2">
        <v>57</v>
      </c>
      <c r="E357" s="2" t="s">
        <v>4</v>
      </c>
      <c r="F357" s="1">
        <v>0</v>
      </c>
      <c r="G357" s="1">
        <v>0</v>
      </c>
      <c r="H357" s="1">
        <f t="shared" si="87"/>
        <v>0</v>
      </c>
      <c r="I357" s="1">
        <f t="shared" si="88"/>
        <v>0</v>
      </c>
      <c r="J357" s="1">
        <f t="shared" si="89"/>
        <v>0</v>
      </c>
    </row>
    <row r="358" spans="1:10" ht="25.5" x14ac:dyDescent="0.2">
      <c r="A358" s="6">
        <f>MAX($A$262:A357)+1</f>
        <v>92</v>
      </c>
      <c r="C358" s="12" t="s">
        <v>1405</v>
      </c>
      <c r="D358" s="2">
        <v>87.234999999999999</v>
      </c>
      <c r="E358" s="2" t="s">
        <v>62</v>
      </c>
      <c r="F358" s="1">
        <v>0</v>
      </c>
      <c r="G358" s="1">
        <v>0</v>
      </c>
      <c r="H358" s="1">
        <f t="shared" si="87"/>
        <v>0</v>
      </c>
      <c r="I358" s="1">
        <f t="shared" si="88"/>
        <v>0</v>
      </c>
      <c r="J358" s="1">
        <f t="shared" si="89"/>
        <v>0</v>
      </c>
    </row>
    <row r="359" spans="1:10" ht="25.5" x14ac:dyDescent="0.2">
      <c r="A359" s="6">
        <f>MAX($A$262:A358)+1</f>
        <v>93</v>
      </c>
      <c r="C359" s="12" t="s">
        <v>1406</v>
      </c>
      <c r="D359" s="2">
        <v>2</v>
      </c>
      <c r="E359" s="2" t="s">
        <v>4</v>
      </c>
      <c r="F359" s="1">
        <v>0</v>
      </c>
      <c r="G359" s="1">
        <v>0</v>
      </c>
      <c r="H359" s="1">
        <f t="shared" si="87"/>
        <v>0</v>
      </c>
      <c r="I359" s="1">
        <f t="shared" si="88"/>
        <v>0</v>
      </c>
      <c r="J359" s="1">
        <f t="shared" si="89"/>
        <v>0</v>
      </c>
    </row>
    <row r="360" spans="1:10" ht="25.5" x14ac:dyDescent="0.2">
      <c r="A360" s="6">
        <f>MAX($A$262:A359)+1</f>
        <v>94</v>
      </c>
      <c r="C360" s="12" t="s">
        <v>1407</v>
      </c>
      <c r="D360" s="2">
        <v>120</v>
      </c>
      <c r="E360" s="2" t="s">
        <v>4</v>
      </c>
      <c r="F360" s="1">
        <v>0</v>
      </c>
      <c r="G360" s="1">
        <v>0</v>
      </c>
      <c r="H360" s="1">
        <f t="shared" si="87"/>
        <v>0</v>
      </c>
      <c r="I360" s="1">
        <f t="shared" si="88"/>
        <v>0</v>
      </c>
      <c r="J360" s="1">
        <f t="shared" si="89"/>
        <v>0</v>
      </c>
    </row>
    <row r="361" spans="1:10" x14ac:dyDescent="0.2">
      <c r="A361" s="6">
        <f>MAX($A$262:A360)+1</f>
        <v>95</v>
      </c>
      <c r="C361" s="12" t="s">
        <v>1408</v>
      </c>
      <c r="D361" s="2">
        <v>4</v>
      </c>
      <c r="E361" s="2" t="s">
        <v>4</v>
      </c>
      <c r="F361" s="1">
        <v>0</v>
      </c>
      <c r="G361" s="1">
        <v>0</v>
      </c>
      <c r="H361" s="1">
        <f t="shared" si="87"/>
        <v>0</v>
      </c>
      <c r="I361" s="1">
        <f t="shared" si="88"/>
        <v>0</v>
      </c>
      <c r="J361" s="1">
        <f t="shared" si="89"/>
        <v>0</v>
      </c>
    </row>
    <row r="362" spans="1:10" x14ac:dyDescent="0.2">
      <c r="A362" s="6">
        <f>MAX($A$262:A361)+1</f>
        <v>96</v>
      </c>
      <c r="C362" s="12" t="s">
        <v>1409</v>
      </c>
      <c r="D362" s="2">
        <v>61.36</v>
      </c>
      <c r="E362" s="2" t="s">
        <v>62</v>
      </c>
      <c r="F362" s="1">
        <v>0</v>
      </c>
      <c r="G362" s="1">
        <v>0</v>
      </c>
      <c r="H362" s="1">
        <f t="shared" si="87"/>
        <v>0</v>
      </c>
      <c r="I362" s="1">
        <f t="shared" si="88"/>
        <v>0</v>
      </c>
      <c r="J362" s="1">
        <f t="shared" si="89"/>
        <v>0</v>
      </c>
    </row>
    <row r="363" spans="1:10" x14ac:dyDescent="0.2">
      <c r="A363" s="6">
        <f>MAX($A$262:A362)+1</f>
        <v>97</v>
      </c>
      <c r="C363" s="12" t="s">
        <v>1410</v>
      </c>
      <c r="D363" s="2">
        <v>76</v>
      </c>
      <c r="E363" s="2" t="s">
        <v>4</v>
      </c>
      <c r="F363" s="1">
        <v>0</v>
      </c>
      <c r="G363" s="1">
        <v>0</v>
      </c>
      <c r="H363" s="1">
        <f t="shared" si="87"/>
        <v>0</v>
      </c>
      <c r="I363" s="1">
        <f t="shared" si="88"/>
        <v>0</v>
      </c>
      <c r="J363" s="1">
        <f t="shared" si="89"/>
        <v>0</v>
      </c>
    </row>
    <row r="364" spans="1:10" x14ac:dyDescent="0.2">
      <c r="A364" s="6">
        <f>MAX($A$262:A363)+1</f>
        <v>98</v>
      </c>
      <c r="C364" s="12" t="s">
        <v>1411</v>
      </c>
      <c r="D364" s="2">
        <v>6</v>
      </c>
      <c r="E364" s="2" t="s">
        <v>4</v>
      </c>
      <c r="F364" s="1">
        <v>0</v>
      </c>
      <c r="G364" s="1">
        <v>0</v>
      </c>
      <c r="H364" s="1">
        <f t="shared" si="87"/>
        <v>0</v>
      </c>
      <c r="I364" s="1">
        <f t="shared" si="88"/>
        <v>0</v>
      </c>
      <c r="J364" s="1">
        <f t="shared" si="89"/>
        <v>0</v>
      </c>
    </row>
    <row r="365" spans="1:10" x14ac:dyDescent="0.2">
      <c r="A365" s="6">
        <f>MAX($A$262:A364)+1</f>
        <v>99</v>
      </c>
      <c r="C365" s="12" t="s">
        <v>1412</v>
      </c>
      <c r="D365" s="2">
        <v>1</v>
      </c>
      <c r="E365" s="2" t="s">
        <v>4</v>
      </c>
      <c r="F365" s="1">
        <v>0</v>
      </c>
      <c r="G365" s="1">
        <v>0</v>
      </c>
      <c r="H365" s="1">
        <f t="shared" si="87"/>
        <v>0</v>
      </c>
      <c r="I365" s="1">
        <f t="shared" si="88"/>
        <v>0</v>
      </c>
      <c r="J365" s="1">
        <f t="shared" si="89"/>
        <v>0</v>
      </c>
    </row>
    <row r="366" spans="1:10" x14ac:dyDescent="0.2">
      <c r="A366" s="6">
        <f>MAX($A$262:A365)+1</f>
        <v>100</v>
      </c>
      <c r="C366" s="12" t="s">
        <v>1413</v>
      </c>
      <c r="D366" s="2">
        <v>1</v>
      </c>
      <c r="E366" s="2" t="s">
        <v>4</v>
      </c>
      <c r="F366" s="1">
        <v>0</v>
      </c>
      <c r="G366" s="1">
        <v>0</v>
      </c>
      <c r="H366" s="1">
        <f t="shared" si="87"/>
        <v>0</v>
      </c>
      <c r="I366" s="1">
        <f t="shared" si="88"/>
        <v>0</v>
      </c>
      <c r="J366" s="1">
        <f t="shared" si="89"/>
        <v>0</v>
      </c>
    </row>
    <row r="367" spans="1:10" x14ac:dyDescent="0.2">
      <c r="A367" s="6">
        <f>MAX($A$262:A366)+1</f>
        <v>101</v>
      </c>
      <c r="C367" s="12" t="s">
        <v>1414</v>
      </c>
      <c r="D367" s="2">
        <v>1</v>
      </c>
      <c r="E367" s="2" t="s">
        <v>4</v>
      </c>
      <c r="F367" s="1">
        <v>0</v>
      </c>
      <c r="G367" s="1">
        <v>0</v>
      </c>
      <c r="H367" s="1">
        <f t="shared" si="87"/>
        <v>0</v>
      </c>
      <c r="I367" s="1">
        <f t="shared" si="88"/>
        <v>0</v>
      </c>
      <c r="J367" s="1">
        <f t="shared" si="89"/>
        <v>0</v>
      </c>
    </row>
    <row r="368" spans="1:10" x14ac:dyDescent="0.2">
      <c r="A368" s="6">
        <f>MAX($A$262:A367)+1</f>
        <v>102</v>
      </c>
      <c r="C368" s="12" t="s">
        <v>1415</v>
      </c>
      <c r="D368" s="2">
        <v>1</v>
      </c>
      <c r="E368" s="2" t="s">
        <v>4</v>
      </c>
      <c r="F368" s="1">
        <v>0</v>
      </c>
      <c r="G368" s="1">
        <v>0</v>
      </c>
      <c r="H368" s="1">
        <f t="shared" si="87"/>
        <v>0</v>
      </c>
      <c r="I368" s="1">
        <f t="shared" si="88"/>
        <v>0</v>
      </c>
      <c r="J368" s="1">
        <f t="shared" si="89"/>
        <v>0</v>
      </c>
    </row>
    <row r="369" spans="1:10" x14ac:dyDescent="0.2">
      <c r="A369" s="6">
        <f>MAX($A$262:A368)+1</f>
        <v>103</v>
      </c>
      <c r="C369" s="12" t="s">
        <v>1416</v>
      </c>
      <c r="D369" s="2">
        <v>1</v>
      </c>
      <c r="E369" s="2" t="s">
        <v>4</v>
      </c>
      <c r="F369" s="1">
        <v>0</v>
      </c>
      <c r="G369" s="1">
        <v>0</v>
      </c>
      <c r="H369" s="1">
        <f t="shared" si="87"/>
        <v>0</v>
      </c>
      <c r="I369" s="1">
        <f t="shared" si="88"/>
        <v>0</v>
      </c>
      <c r="J369" s="1">
        <f t="shared" si="89"/>
        <v>0</v>
      </c>
    </row>
    <row r="370" spans="1:10" x14ac:dyDescent="0.2">
      <c r="A370" s="6">
        <f>MAX($A$262:A369)+1</f>
        <v>104</v>
      </c>
      <c r="C370" s="12" t="s">
        <v>1417</v>
      </c>
      <c r="D370" s="2">
        <v>48</v>
      </c>
      <c r="E370" s="2" t="s">
        <v>4</v>
      </c>
      <c r="F370" s="1">
        <v>0</v>
      </c>
      <c r="G370" s="1">
        <v>0</v>
      </c>
      <c r="H370" s="1">
        <f t="shared" ref="H370:H373" si="90">ROUND(D370*F370,)</f>
        <v>0</v>
      </c>
      <c r="I370" s="1">
        <f t="shared" ref="I370:I373" si="91">ROUND(D370*G370,)</f>
        <v>0</v>
      </c>
      <c r="J370" s="1">
        <f t="shared" ref="J370:J373" si="92">H370+I370</f>
        <v>0</v>
      </c>
    </row>
    <row r="371" spans="1:10" x14ac:dyDescent="0.2">
      <c r="A371" s="6">
        <f>MAX($A$262:A370)+1</f>
        <v>105</v>
      </c>
      <c r="C371" s="12" t="s">
        <v>1418</v>
      </c>
      <c r="D371" s="2">
        <v>347.52499999999998</v>
      </c>
      <c r="E371" s="2" t="s">
        <v>62</v>
      </c>
      <c r="F371" s="1">
        <v>0</v>
      </c>
      <c r="G371" s="1">
        <v>0</v>
      </c>
      <c r="H371" s="1">
        <f t="shared" si="90"/>
        <v>0</v>
      </c>
      <c r="I371" s="1">
        <f t="shared" si="91"/>
        <v>0</v>
      </c>
      <c r="J371" s="1">
        <f t="shared" si="92"/>
        <v>0</v>
      </c>
    </row>
    <row r="372" spans="1:10" ht="25.5" x14ac:dyDescent="0.2">
      <c r="A372" s="6">
        <f>MAX($A$262:A371)+1</f>
        <v>106</v>
      </c>
      <c r="C372" s="12" t="s">
        <v>1419</v>
      </c>
      <c r="D372" s="2">
        <v>1</v>
      </c>
      <c r="E372" s="2" t="s">
        <v>4</v>
      </c>
      <c r="F372" s="1">
        <v>0</v>
      </c>
      <c r="G372" s="1">
        <v>0</v>
      </c>
      <c r="H372" s="1">
        <f t="shared" si="90"/>
        <v>0</v>
      </c>
      <c r="I372" s="1">
        <f t="shared" si="91"/>
        <v>0</v>
      </c>
      <c r="J372" s="1">
        <f t="shared" si="92"/>
        <v>0</v>
      </c>
    </row>
    <row r="373" spans="1:10" ht="25.5" x14ac:dyDescent="0.2">
      <c r="A373" s="6">
        <f>MAX($A$262:A372)+1</f>
        <v>107</v>
      </c>
      <c r="C373" s="12" t="s">
        <v>1420</v>
      </c>
      <c r="D373" s="2">
        <v>13</v>
      </c>
      <c r="E373" s="2" t="s">
        <v>4</v>
      </c>
      <c r="F373" s="1">
        <v>0</v>
      </c>
      <c r="G373" s="1">
        <v>0</v>
      </c>
      <c r="H373" s="1">
        <f t="shared" si="90"/>
        <v>0</v>
      </c>
      <c r="I373" s="1">
        <f t="shared" si="91"/>
        <v>0</v>
      </c>
      <c r="J373" s="1">
        <f t="shared" si="92"/>
        <v>0</v>
      </c>
    </row>
    <row r="374" spans="1:10" x14ac:dyDescent="0.2">
      <c r="A374" s="6">
        <f>MAX($A$262:A373)+1</f>
        <v>108</v>
      </c>
      <c r="C374" s="12" t="s">
        <v>1421</v>
      </c>
      <c r="D374" s="2">
        <v>40.92</v>
      </c>
      <c r="E374" s="2" t="s">
        <v>62</v>
      </c>
      <c r="F374" s="1">
        <v>0</v>
      </c>
      <c r="G374" s="1">
        <v>0</v>
      </c>
      <c r="H374" s="1">
        <f t="shared" ref="H374" si="93">ROUND(D374*F374,)</f>
        <v>0</v>
      </c>
      <c r="I374" s="1">
        <f t="shared" ref="I374" si="94">ROUND(D374*G374,)</f>
        <v>0</v>
      </c>
      <c r="J374" s="1">
        <f t="shared" ref="J374" si="95">H374+I374</f>
        <v>0</v>
      </c>
    </row>
    <row r="375" spans="1:10" ht="25.5" x14ac:dyDescent="0.2">
      <c r="A375" s="6">
        <f>MAX($A$262:A374)+1</f>
        <v>109</v>
      </c>
      <c r="C375" s="27" t="s">
        <v>1422</v>
      </c>
      <c r="D375" s="2">
        <v>304.64499999999998</v>
      </c>
      <c r="E375" s="2" t="s">
        <v>62</v>
      </c>
      <c r="F375" s="1">
        <v>0</v>
      </c>
      <c r="G375" s="1">
        <v>0</v>
      </c>
      <c r="H375" s="1">
        <f t="shared" ref="H375" si="96">ROUND(D375*F375,)</f>
        <v>0</v>
      </c>
      <c r="I375" s="1">
        <f t="shared" ref="I375" si="97">ROUND(D375*G375,)</f>
        <v>0</v>
      </c>
      <c r="J375" s="1">
        <f t="shared" ref="J375" si="98">H375+I375</f>
        <v>0</v>
      </c>
    </row>
    <row r="376" spans="1:10" x14ac:dyDescent="0.2">
      <c r="A376" s="6">
        <f>MAX($A$262:A375)+1</f>
        <v>110</v>
      </c>
      <c r="C376" s="27" t="s">
        <v>1423</v>
      </c>
      <c r="D376" s="2">
        <v>13</v>
      </c>
      <c r="E376" s="2" t="s">
        <v>4</v>
      </c>
      <c r="F376" s="1">
        <v>0</v>
      </c>
      <c r="G376" s="1">
        <v>0</v>
      </c>
      <c r="H376" s="1">
        <f t="shared" ref="H376" si="99">ROUND(D376*F376,)</f>
        <v>0</v>
      </c>
      <c r="I376" s="1">
        <f t="shared" ref="I376" si="100">ROUND(D376*G376,)</f>
        <v>0</v>
      </c>
      <c r="J376" s="1">
        <f t="shared" ref="J376" si="101">H376+I376</f>
        <v>0</v>
      </c>
    </row>
    <row r="377" spans="1:10" ht="25.5" x14ac:dyDescent="0.2">
      <c r="A377" s="6">
        <f>MAX($A$262:A376)+1</f>
        <v>111</v>
      </c>
      <c r="C377" s="27" t="s">
        <v>1424</v>
      </c>
      <c r="D377" s="2">
        <v>1</v>
      </c>
      <c r="E377" s="2" t="s">
        <v>138</v>
      </c>
      <c r="F377" s="1">
        <v>0</v>
      </c>
      <c r="G377" s="1">
        <v>0</v>
      </c>
      <c r="H377" s="1">
        <f t="shared" ref="H377" si="102">ROUND(D377*F377,)</f>
        <v>0</v>
      </c>
      <c r="I377" s="1">
        <f t="shared" ref="I377" si="103">ROUND(D377*G377,)</f>
        <v>0</v>
      </c>
      <c r="J377" s="1">
        <f t="shared" ref="J377" si="104">H377+I377</f>
        <v>0</v>
      </c>
    </row>
    <row r="378" spans="1:10" x14ac:dyDescent="0.2">
      <c r="A378" s="6">
        <f>MAX($A$262:A377)+1</f>
        <v>112</v>
      </c>
      <c r="C378" s="12" t="s">
        <v>1425</v>
      </c>
      <c r="D378" s="2">
        <v>2.2000000000000002</v>
      </c>
      <c r="E378" s="2" t="s">
        <v>62</v>
      </c>
      <c r="F378" s="1">
        <v>0</v>
      </c>
      <c r="G378" s="1">
        <v>0</v>
      </c>
      <c r="H378" s="1">
        <f t="shared" si="87"/>
        <v>0</v>
      </c>
      <c r="I378" s="1">
        <f t="shared" si="88"/>
        <v>0</v>
      </c>
      <c r="J378" s="1">
        <f t="shared" si="89"/>
        <v>0</v>
      </c>
    </row>
    <row r="379" spans="1:10" x14ac:dyDescent="0.2">
      <c r="A379" s="6">
        <f>MAX($A$262:A378)+1</f>
        <v>113</v>
      </c>
      <c r="C379" s="12" t="s">
        <v>1426</v>
      </c>
      <c r="D379" s="2">
        <v>7.76</v>
      </c>
      <c r="E379" s="2" t="s">
        <v>62</v>
      </c>
      <c r="F379" s="1">
        <v>0</v>
      </c>
      <c r="G379" s="1">
        <v>0</v>
      </c>
      <c r="H379" s="1">
        <f t="shared" ref="H379:H401" si="105">ROUND(D379*F379,)</f>
        <v>0</v>
      </c>
      <c r="I379" s="1">
        <f t="shared" ref="I379:I401" si="106">ROUND(D379*G379,)</f>
        <v>0</v>
      </c>
      <c r="J379" s="1">
        <f t="shared" ref="J379:J401" si="107">H379+I379</f>
        <v>0</v>
      </c>
    </row>
    <row r="380" spans="1:10" x14ac:dyDescent="0.2">
      <c r="A380" s="6">
        <f>MAX($A$262:A379)+1</f>
        <v>114</v>
      </c>
      <c r="C380" s="12" t="s">
        <v>1427</v>
      </c>
      <c r="D380" s="2">
        <v>7.6849999999999996</v>
      </c>
      <c r="E380" s="2" t="s">
        <v>62</v>
      </c>
      <c r="F380" s="1">
        <v>0</v>
      </c>
      <c r="G380" s="1">
        <v>0</v>
      </c>
      <c r="H380" s="1">
        <f t="shared" si="105"/>
        <v>0</v>
      </c>
      <c r="I380" s="1">
        <f t="shared" si="106"/>
        <v>0</v>
      </c>
      <c r="J380" s="1">
        <f t="shared" si="107"/>
        <v>0</v>
      </c>
    </row>
    <row r="381" spans="1:10" x14ac:dyDescent="0.2">
      <c r="A381" s="6">
        <f>MAX($A$262:A380)+1</f>
        <v>115</v>
      </c>
      <c r="C381" s="12" t="s">
        <v>1428</v>
      </c>
      <c r="D381" s="2">
        <v>1.5249999999999999</v>
      </c>
      <c r="E381" s="2" t="s">
        <v>62</v>
      </c>
      <c r="F381" s="1">
        <v>0</v>
      </c>
      <c r="G381" s="1">
        <v>0</v>
      </c>
      <c r="H381" s="1">
        <f t="shared" si="105"/>
        <v>0</v>
      </c>
      <c r="I381" s="1">
        <f t="shared" si="106"/>
        <v>0</v>
      </c>
      <c r="J381" s="1">
        <f t="shared" si="107"/>
        <v>0</v>
      </c>
    </row>
    <row r="382" spans="1:10" x14ac:dyDescent="0.2">
      <c r="A382" s="6">
        <f>MAX($A$262:A381)+1</f>
        <v>116</v>
      </c>
      <c r="C382" s="12" t="s">
        <v>1429</v>
      </c>
      <c r="D382" s="2">
        <v>3.92</v>
      </c>
      <c r="E382" s="2" t="s">
        <v>62</v>
      </c>
      <c r="F382" s="1">
        <v>0</v>
      </c>
      <c r="G382" s="1">
        <v>0</v>
      </c>
      <c r="H382" s="1">
        <f t="shared" si="105"/>
        <v>0</v>
      </c>
      <c r="I382" s="1">
        <f t="shared" si="106"/>
        <v>0</v>
      </c>
      <c r="J382" s="1">
        <f t="shared" si="107"/>
        <v>0</v>
      </c>
    </row>
    <row r="383" spans="1:10" x14ac:dyDescent="0.2">
      <c r="A383" s="6">
        <f>MAX($A$262:A382)+1</f>
        <v>117</v>
      </c>
      <c r="C383" s="12" t="s">
        <v>1430</v>
      </c>
      <c r="D383" s="2">
        <v>3.89</v>
      </c>
      <c r="E383" s="2" t="s">
        <v>62</v>
      </c>
      <c r="F383" s="1">
        <v>0</v>
      </c>
      <c r="G383" s="1">
        <v>0</v>
      </c>
      <c r="H383" s="1">
        <f t="shared" si="105"/>
        <v>0</v>
      </c>
      <c r="I383" s="1">
        <f t="shared" si="106"/>
        <v>0</v>
      </c>
      <c r="J383" s="1">
        <f t="shared" si="107"/>
        <v>0</v>
      </c>
    </row>
    <row r="384" spans="1:10" x14ac:dyDescent="0.2">
      <c r="A384" s="6">
        <f>MAX($A$262:A383)+1</f>
        <v>118</v>
      </c>
      <c r="C384" s="12" t="s">
        <v>1431</v>
      </c>
      <c r="D384" s="2">
        <v>4.5449999999999999</v>
      </c>
      <c r="E384" s="2" t="s">
        <v>62</v>
      </c>
      <c r="F384" s="1">
        <v>0</v>
      </c>
      <c r="G384" s="1">
        <v>0</v>
      </c>
      <c r="H384" s="1">
        <f t="shared" si="105"/>
        <v>0</v>
      </c>
      <c r="I384" s="1">
        <f t="shared" si="106"/>
        <v>0</v>
      </c>
      <c r="J384" s="1">
        <f t="shared" si="107"/>
        <v>0</v>
      </c>
    </row>
    <row r="385" spans="1:10" x14ac:dyDescent="0.2">
      <c r="A385" s="6">
        <f>MAX($A$262:A384)+1</f>
        <v>119</v>
      </c>
      <c r="C385" s="12" t="s">
        <v>1432</v>
      </c>
      <c r="D385" s="2">
        <v>10.015000000000001</v>
      </c>
      <c r="E385" s="2" t="s">
        <v>62</v>
      </c>
      <c r="F385" s="1">
        <v>0</v>
      </c>
      <c r="G385" s="1">
        <v>0</v>
      </c>
      <c r="H385" s="1">
        <f t="shared" si="105"/>
        <v>0</v>
      </c>
      <c r="I385" s="1">
        <f t="shared" si="106"/>
        <v>0</v>
      </c>
      <c r="J385" s="1">
        <f t="shared" si="107"/>
        <v>0</v>
      </c>
    </row>
    <row r="386" spans="1:10" x14ac:dyDescent="0.2">
      <c r="A386" s="6">
        <f>MAX($A$262:A385)+1</f>
        <v>120</v>
      </c>
      <c r="C386" s="12" t="s">
        <v>1433</v>
      </c>
      <c r="D386" s="2">
        <v>6.18</v>
      </c>
      <c r="E386" s="2" t="s">
        <v>62</v>
      </c>
      <c r="F386" s="1">
        <v>0</v>
      </c>
      <c r="G386" s="1">
        <v>0</v>
      </c>
      <c r="H386" s="1">
        <f t="shared" si="105"/>
        <v>0</v>
      </c>
      <c r="I386" s="1">
        <f t="shared" si="106"/>
        <v>0</v>
      </c>
      <c r="J386" s="1">
        <f t="shared" si="107"/>
        <v>0</v>
      </c>
    </row>
    <row r="387" spans="1:10" x14ac:dyDescent="0.2">
      <c r="A387" s="6">
        <f>MAX($A$262:A386)+1</f>
        <v>121</v>
      </c>
      <c r="C387" s="12" t="s">
        <v>1434</v>
      </c>
      <c r="D387" s="2">
        <v>0.56999999999999995</v>
      </c>
      <c r="E387" s="2" t="s">
        <v>62</v>
      </c>
      <c r="F387" s="1">
        <v>0</v>
      </c>
      <c r="G387" s="1">
        <v>0</v>
      </c>
      <c r="H387" s="1">
        <f t="shared" si="105"/>
        <v>0</v>
      </c>
      <c r="I387" s="1">
        <f t="shared" si="106"/>
        <v>0</v>
      </c>
      <c r="J387" s="1">
        <f t="shared" si="107"/>
        <v>0</v>
      </c>
    </row>
    <row r="388" spans="1:10" x14ac:dyDescent="0.2">
      <c r="A388" s="6">
        <f>MAX($A$262:A387)+1</f>
        <v>122</v>
      </c>
      <c r="C388" s="12" t="s">
        <v>1435</v>
      </c>
      <c r="D388" s="2">
        <v>10.210000000000001</v>
      </c>
      <c r="E388" s="2" t="s">
        <v>62</v>
      </c>
      <c r="F388" s="1">
        <v>0</v>
      </c>
      <c r="G388" s="1">
        <v>0</v>
      </c>
      <c r="H388" s="1">
        <f t="shared" si="105"/>
        <v>0</v>
      </c>
      <c r="I388" s="1">
        <f t="shared" si="106"/>
        <v>0</v>
      </c>
      <c r="J388" s="1">
        <f t="shared" si="107"/>
        <v>0</v>
      </c>
    </row>
    <row r="389" spans="1:10" x14ac:dyDescent="0.2">
      <c r="A389" s="6">
        <f>MAX($A$262:A388)+1</f>
        <v>123</v>
      </c>
      <c r="C389" s="12" t="s">
        <v>1436</v>
      </c>
      <c r="D389" s="2">
        <v>0.85</v>
      </c>
      <c r="E389" s="2" t="s">
        <v>62</v>
      </c>
      <c r="F389" s="1">
        <v>0</v>
      </c>
      <c r="G389" s="1">
        <v>0</v>
      </c>
      <c r="H389" s="1">
        <f t="shared" si="105"/>
        <v>0</v>
      </c>
      <c r="I389" s="1">
        <f t="shared" si="106"/>
        <v>0</v>
      </c>
      <c r="J389" s="1">
        <f t="shared" si="107"/>
        <v>0</v>
      </c>
    </row>
    <row r="390" spans="1:10" x14ac:dyDescent="0.2">
      <c r="A390" s="6">
        <f>MAX($A$262:A389)+1</f>
        <v>124</v>
      </c>
      <c r="C390" s="12" t="s">
        <v>1437</v>
      </c>
      <c r="D390" s="2">
        <v>3.665</v>
      </c>
      <c r="E390" s="2" t="s">
        <v>62</v>
      </c>
      <c r="F390" s="1">
        <v>0</v>
      </c>
      <c r="G390" s="1">
        <v>0</v>
      </c>
      <c r="H390" s="1">
        <f t="shared" si="105"/>
        <v>0</v>
      </c>
      <c r="I390" s="1">
        <f t="shared" si="106"/>
        <v>0</v>
      </c>
      <c r="J390" s="1">
        <f t="shared" si="107"/>
        <v>0</v>
      </c>
    </row>
    <row r="391" spans="1:10" x14ac:dyDescent="0.2">
      <c r="A391" s="6">
        <f>MAX($A$262:A390)+1</f>
        <v>125</v>
      </c>
      <c r="C391" s="12" t="s">
        <v>1438</v>
      </c>
      <c r="D391" s="2">
        <v>8.08</v>
      </c>
      <c r="E391" s="2" t="s">
        <v>62</v>
      </c>
      <c r="F391" s="1">
        <v>0</v>
      </c>
      <c r="G391" s="1">
        <v>0</v>
      </c>
      <c r="H391" s="1">
        <f t="shared" si="105"/>
        <v>0</v>
      </c>
      <c r="I391" s="1">
        <f t="shared" si="106"/>
        <v>0</v>
      </c>
      <c r="J391" s="1">
        <f t="shared" si="107"/>
        <v>0</v>
      </c>
    </row>
    <row r="392" spans="1:10" x14ac:dyDescent="0.2">
      <c r="A392" s="6">
        <f>MAX($A$262:A391)+1</f>
        <v>126</v>
      </c>
      <c r="C392" s="12" t="s">
        <v>1439</v>
      </c>
      <c r="D392" s="2">
        <v>2.5499999999999998</v>
      </c>
      <c r="E392" s="2" t="s">
        <v>62</v>
      </c>
      <c r="F392" s="1">
        <v>0</v>
      </c>
      <c r="G392" s="1">
        <v>0</v>
      </c>
      <c r="H392" s="1">
        <f t="shared" si="105"/>
        <v>0</v>
      </c>
      <c r="I392" s="1">
        <f t="shared" si="106"/>
        <v>0</v>
      </c>
      <c r="J392" s="1">
        <f t="shared" si="107"/>
        <v>0</v>
      </c>
    </row>
    <row r="393" spans="1:10" x14ac:dyDescent="0.2">
      <c r="A393" s="6">
        <f>MAX($A$262:A392)+1</f>
        <v>127</v>
      </c>
      <c r="C393" s="12" t="s">
        <v>1440</v>
      </c>
      <c r="D393" s="2">
        <v>1.2949999999999999</v>
      </c>
      <c r="E393" s="2" t="s">
        <v>62</v>
      </c>
      <c r="F393" s="1">
        <v>0</v>
      </c>
      <c r="G393" s="1">
        <v>0</v>
      </c>
      <c r="H393" s="1">
        <f t="shared" si="105"/>
        <v>0</v>
      </c>
      <c r="I393" s="1">
        <f t="shared" si="106"/>
        <v>0</v>
      </c>
      <c r="J393" s="1">
        <f t="shared" si="107"/>
        <v>0</v>
      </c>
    </row>
    <row r="394" spans="1:10" x14ac:dyDescent="0.2">
      <c r="A394" s="6">
        <f>MAX($A$262:A393)+1</f>
        <v>128</v>
      </c>
      <c r="C394" s="12" t="s">
        <v>1441</v>
      </c>
      <c r="D394" s="2">
        <v>5.05</v>
      </c>
      <c r="E394" s="2" t="s">
        <v>62</v>
      </c>
      <c r="F394" s="1">
        <v>0</v>
      </c>
      <c r="G394" s="1">
        <v>0</v>
      </c>
      <c r="H394" s="1">
        <f t="shared" si="105"/>
        <v>0</v>
      </c>
      <c r="I394" s="1">
        <f t="shared" si="106"/>
        <v>0</v>
      </c>
      <c r="J394" s="1">
        <f t="shared" si="107"/>
        <v>0</v>
      </c>
    </row>
    <row r="395" spans="1:10" ht="25.5" x14ac:dyDescent="0.2">
      <c r="A395" s="6">
        <f>MAX($A$262:A394)+1</f>
        <v>129</v>
      </c>
      <c r="C395" s="12" t="s">
        <v>1442</v>
      </c>
      <c r="D395" s="2">
        <v>60.6</v>
      </c>
      <c r="E395" s="2" t="s">
        <v>62</v>
      </c>
      <c r="F395" s="1">
        <v>0</v>
      </c>
      <c r="G395" s="1">
        <v>0</v>
      </c>
      <c r="H395" s="1">
        <f t="shared" si="105"/>
        <v>0</v>
      </c>
      <c r="I395" s="1">
        <f t="shared" si="106"/>
        <v>0</v>
      </c>
      <c r="J395" s="1">
        <f t="shared" si="107"/>
        <v>0</v>
      </c>
    </row>
    <row r="396" spans="1:10" x14ac:dyDescent="0.2">
      <c r="A396" s="6">
        <f>MAX($A$262:A395)+1</f>
        <v>130</v>
      </c>
      <c r="C396" s="12" t="s">
        <v>1443</v>
      </c>
      <c r="D396" s="2">
        <v>21.364999999999998</v>
      </c>
      <c r="E396" s="2" t="s">
        <v>62</v>
      </c>
      <c r="F396" s="1">
        <v>0</v>
      </c>
      <c r="G396" s="1">
        <v>0</v>
      </c>
      <c r="H396" s="1">
        <f t="shared" si="105"/>
        <v>0</v>
      </c>
      <c r="I396" s="1">
        <f t="shared" si="106"/>
        <v>0</v>
      </c>
      <c r="J396" s="1">
        <f t="shared" si="107"/>
        <v>0</v>
      </c>
    </row>
    <row r="397" spans="1:10" x14ac:dyDescent="0.2">
      <c r="A397" s="6">
        <f>MAX($A$262:A396)+1</f>
        <v>131</v>
      </c>
      <c r="C397" s="12" t="s">
        <v>1444</v>
      </c>
      <c r="D397" s="2">
        <v>4.3</v>
      </c>
      <c r="E397" s="2" t="s">
        <v>62</v>
      </c>
      <c r="F397" s="1">
        <v>0</v>
      </c>
      <c r="G397" s="1">
        <v>0</v>
      </c>
      <c r="H397" s="1">
        <f t="shared" si="105"/>
        <v>0</v>
      </c>
      <c r="I397" s="1">
        <f t="shared" si="106"/>
        <v>0</v>
      </c>
      <c r="J397" s="1">
        <f t="shared" si="107"/>
        <v>0</v>
      </c>
    </row>
    <row r="398" spans="1:10" x14ac:dyDescent="0.2">
      <c r="A398" s="6">
        <f>MAX($A$262:A397)+1</f>
        <v>132</v>
      </c>
      <c r="C398" s="12" t="s">
        <v>1445</v>
      </c>
      <c r="D398" s="2">
        <v>1</v>
      </c>
      <c r="E398" s="2" t="s">
        <v>138</v>
      </c>
      <c r="F398" s="1">
        <v>0</v>
      </c>
      <c r="G398" s="1">
        <v>0</v>
      </c>
      <c r="H398" s="1">
        <f t="shared" si="105"/>
        <v>0</v>
      </c>
      <c r="I398" s="1">
        <f t="shared" si="106"/>
        <v>0</v>
      </c>
      <c r="J398" s="1">
        <f t="shared" si="107"/>
        <v>0</v>
      </c>
    </row>
    <row r="399" spans="1:10" x14ac:dyDescent="0.2">
      <c r="A399" s="6">
        <f>MAX($A$262:A398)+1</f>
        <v>133</v>
      </c>
      <c r="C399" s="12" t="s">
        <v>1446</v>
      </c>
      <c r="D399" s="4">
        <v>1879.18</v>
      </c>
      <c r="E399" s="2" t="s">
        <v>62</v>
      </c>
      <c r="F399" s="1">
        <v>0</v>
      </c>
      <c r="G399" s="1">
        <v>0</v>
      </c>
      <c r="H399" s="1">
        <f t="shared" si="105"/>
        <v>0</v>
      </c>
      <c r="I399" s="1">
        <f t="shared" si="106"/>
        <v>0</v>
      </c>
      <c r="J399" s="1">
        <f t="shared" si="107"/>
        <v>0</v>
      </c>
    </row>
    <row r="400" spans="1:10" x14ac:dyDescent="0.2">
      <c r="A400" s="6">
        <f>MAX($A$262:A399)+1</f>
        <v>134</v>
      </c>
      <c r="C400" s="12" t="s">
        <v>1447</v>
      </c>
      <c r="D400" s="4">
        <v>1.82</v>
      </c>
      <c r="E400" s="2" t="s">
        <v>62</v>
      </c>
      <c r="F400" s="1">
        <v>0</v>
      </c>
      <c r="G400" s="1">
        <v>0</v>
      </c>
      <c r="H400" s="1">
        <f t="shared" ref="H400" si="108">ROUND(D400*F400,)</f>
        <v>0</v>
      </c>
      <c r="I400" s="1">
        <f t="shared" ref="I400" si="109">ROUND(D400*G400,)</f>
        <v>0</v>
      </c>
      <c r="J400" s="1">
        <f t="shared" ref="J400" si="110">H400+I400</f>
        <v>0</v>
      </c>
    </row>
    <row r="401" spans="1:10" x14ac:dyDescent="0.2">
      <c r="A401" s="6">
        <f>MAX($A$262:A400)+1</f>
        <v>135</v>
      </c>
      <c r="C401" s="12" t="s">
        <v>1448</v>
      </c>
      <c r="D401" s="2">
        <v>10.215</v>
      </c>
      <c r="E401" s="2" t="s">
        <v>62</v>
      </c>
      <c r="F401" s="1">
        <v>0</v>
      </c>
      <c r="G401" s="1">
        <v>0</v>
      </c>
      <c r="H401" s="1">
        <f t="shared" si="105"/>
        <v>0</v>
      </c>
      <c r="I401" s="1">
        <f t="shared" si="106"/>
        <v>0</v>
      </c>
      <c r="J401" s="1">
        <f t="shared" si="107"/>
        <v>0</v>
      </c>
    </row>
    <row r="402" spans="1:10" x14ac:dyDescent="0.2">
      <c r="A402" s="6">
        <f>MAX($A$262:A401)+1</f>
        <v>136</v>
      </c>
      <c r="C402" s="12" t="s">
        <v>1449</v>
      </c>
      <c r="D402" s="2">
        <v>50.16</v>
      </c>
      <c r="E402" s="2" t="s">
        <v>62</v>
      </c>
      <c r="F402" s="1">
        <v>0</v>
      </c>
      <c r="G402" s="1">
        <v>0</v>
      </c>
      <c r="H402" s="1">
        <f t="shared" ref="H402" si="111">ROUND(D402*F402,)</f>
        <v>0</v>
      </c>
      <c r="I402" s="1">
        <f t="shared" ref="I402" si="112">ROUND(D402*G402,)</f>
        <v>0</v>
      </c>
      <c r="J402" s="1">
        <f t="shared" ref="J402" si="113">H402+I402</f>
        <v>0</v>
      </c>
    </row>
    <row r="403" spans="1:10" s="38" customFormat="1" x14ac:dyDescent="0.2">
      <c r="A403" s="47"/>
      <c r="B403" s="48"/>
      <c r="C403" s="24"/>
      <c r="D403" s="23"/>
      <c r="E403" s="23"/>
      <c r="F403" s="11"/>
      <c r="G403" s="11"/>
      <c r="H403" s="11"/>
      <c r="I403" s="11"/>
      <c r="J403" s="11"/>
    </row>
    <row r="404" spans="1:10" s="38" customFormat="1" x14ac:dyDescent="0.2">
      <c r="A404" s="6"/>
      <c r="B404" s="46"/>
      <c r="C404" s="12" t="s">
        <v>1450</v>
      </c>
      <c r="D404" s="2"/>
      <c r="E404" s="2"/>
      <c r="F404" s="1"/>
      <c r="G404" s="1"/>
      <c r="H404" s="5">
        <f>SUM(H262:H403)</f>
        <v>0</v>
      </c>
      <c r="I404" s="5">
        <f>SUM(I262:I403)</f>
        <v>0</v>
      </c>
      <c r="J404" s="5">
        <f>SUM(J262:J403)</f>
        <v>0</v>
      </c>
    </row>
    <row r="406" spans="1:10" s="38" customFormat="1" x14ac:dyDescent="0.2">
      <c r="A406" s="6"/>
      <c r="B406" s="46"/>
      <c r="C406" s="25" t="s">
        <v>499</v>
      </c>
      <c r="D406" s="2"/>
      <c r="E406" s="2"/>
      <c r="F406" s="1"/>
      <c r="G406" s="1"/>
      <c r="H406" s="1"/>
      <c r="I406" s="1"/>
      <c r="J406" s="1"/>
    </row>
    <row r="408" spans="1:10" s="38" customFormat="1" ht="25.5" x14ac:dyDescent="0.2">
      <c r="A408" s="6">
        <v>1</v>
      </c>
      <c r="B408" s="46"/>
      <c r="C408" s="12" t="s">
        <v>1451</v>
      </c>
      <c r="D408" s="2">
        <v>1</v>
      </c>
      <c r="E408" s="2" t="s">
        <v>138</v>
      </c>
      <c r="F408" s="1">
        <v>0</v>
      </c>
      <c r="G408" s="1">
        <v>0</v>
      </c>
      <c r="H408" s="1">
        <f t="shared" ref="H408" si="114">ROUND(D408*F408,)</f>
        <v>0</v>
      </c>
      <c r="I408" s="1">
        <f t="shared" ref="I408" si="115">ROUND(D408*G408,)</f>
        <v>0</v>
      </c>
      <c r="J408" s="1">
        <f t="shared" ref="J408" si="116">H408+I408</f>
        <v>0</v>
      </c>
    </row>
    <row r="409" spans="1:10" ht="25.5" x14ac:dyDescent="0.2">
      <c r="A409" s="6">
        <f>MAX($A$407:A408)+1</f>
        <v>2</v>
      </c>
      <c r="C409" s="12" t="s">
        <v>1452</v>
      </c>
      <c r="D409" s="2">
        <v>1</v>
      </c>
      <c r="E409" s="2" t="s">
        <v>138</v>
      </c>
      <c r="F409" s="1">
        <v>0</v>
      </c>
      <c r="G409" s="1">
        <v>0</v>
      </c>
      <c r="H409" s="1">
        <f t="shared" ref="H409:H410" si="117">ROUND(D409*F409,)</f>
        <v>0</v>
      </c>
      <c r="I409" s="1">
        <f t="shared" ref="I409:I410" si="118">ROUND(D409*G409,)</f>
        <v>0</v>
      </c>
      <c r="J409" s="1">
        <f t="shared" ref="J409:J410" si="119">H409+I409</f>
        <v>0</v>
      </c>
    </row>
    <row r="410" spans="1:10" s="38" customFormat="1" ht="25.5" x14ac:dyDescent="0.2">
      <c r="A410" s="6">
        <f>MAX($A$407:A409)+1</f>
        <v>3</v>
      </c>
      <c r="B410" s="46"/>
      <c r="C410" s="12" t="s">
        <v>1453</v>
      </c>
      <c r="D410" s="2">
        <v>1</v>
      </c>
      <c r="E410" s="2" t="s">
        <v>138</v>
      </c>
      <c r="F410" s="1">
        <v>0</v>
      </c>
      <c r="G410" s="1">
        <v>0</v>
      </c>
      <c r="H410" s="1">
        <f t="shared" si="117"/>
        <v>0</v>
      </c>
      <c r="I410" s="1">
        <f t="shared" si="118"/>
        <v>0</v>
      </c>
      <c r="J410" s="1">
        <f t="shared" si="119"/>
        <v>0</v>
      </c>
    </row>
    <row r="411" spans="1:10" ht="25.5" x14ac:dyDescent="0.2">
      <c r="A411" s="6">
        <f>MAX($A$407:A410)+1</f>
        <v>4</v>
      </c>
      <c r="C411" s="12" t="s">
        <v>1454</v>
      </c>
      <c r="D411" s="2">
        <v>1</v>
      </c>
      <c r="E411" s="2" t="s">
        <v>138</v>
      </c>
      <c r="F411" s="1">
        <v>0</v>
      </c>
      <c r="G411" s="1">
        <v>0</v>
      </c>
      <c r="H411" s="1">
        <f t="shared" ref="H411:H416" si="120">ROUND(D411*F411,)</f>
        <v>0</v>
      </c>
      <c r="I411" s="1">
        <f t="shared" ref="I411:I416" si="121">ROUND(D411*G411,)</f>
        <v>0</v>
      </c>
      <c r="J411" s="1">
        <f t="shared" ref="J411:J416" si="122">H411+I411</f>
        <v>0</v>
      </c>
    </row>
    <row r="412" spans="1:10" ht="25.5" x14ac:dyDescent="0.2">
      <c r="A412" s="6">
        <f>MAX($A$407:A411)+1</f>
        <v>5</v>
      </c>
      <c r="C412" s="12" t="s">
        <v>1455</v>
      </c>
      <c r="D412" s="2">
        <v>1</v>
      </c>
      <c r="E412" s="2" t="s">
        <v>138</v>
      </c>
      <c r="F412" s="1">
        <v>0</v>
      </c>
      <c r="G412" s="1">
        <v>0</v>
      </c>
      <c r="H412" s="1">
        <f t="shared" si="120"/>
        <v>0</v>
      </c>
      <c r="I412" s="1">
        <f t="shared" si="121"/>
        <v>0</v>
      </c>
      <c r="J412" s="1">
        <f t="shared" si="122"/>
        <v>0</v>
      </c>
    </row>
    <row r="413" spans="1:10" x14ac:dyDescent="0.2">
      <c r="A413" s="6">
        <f>MAX($A$407:A412)+1</f>
        <v>6</v>
      </c>
      <c r="C413" s="12" t="s">
        <v>1456</v>
      </c>
      <c r="D413" s="2">
        <v>3</v>
      </c>
      <c r="E413" s="2" t="s">
        <v>4</v>
      </c>
      <c r="F413" s="1">
        <v>0</v>
      </c>
      <c r="G413" s="1">
        <v>0</v>
      </c>
      <c r="H413" s="1">
        <f t="shared" si="120"/>
        <v>0</v>
      </c>
      <c r="I413" s="1">
        <f t="shared" si="121"/>
        <v>0</v>
      </c>
      <c r="J413" s="1">
        <f t="shared" si="122"/>
        <v>0</v>
      </c>
    </row>
    <row r="414" spans="1:10" ht="25.5" x14ac:dyDescent="0.2">
      <c r="A414" s="6">
        <f>MAX($A$407:A413)+1</f>
        <v>7</v>
      </c>
      <c r="C414" s="12" t="s">
        <v>1457</v>
      </c>
      <c r="D414" s="2">
        <v>1</v>
      </c>
      <c r="E414" s="2" t="s">
        <v>138</v>
      </c>
      <c r="F414" s="1">
        <v>0</v>
      </c>
      <c r="G414" s="1">
        <v>0</v>
      </c>
      <c r="H414" s="1">
        <f t="shared" si="120"/>
        <v>0</v>
      </c>
      <c r="I414" s="1">
        <f t="shared" si="121"/>
        <v>0</v>
      </c>
      <c r="J414" s="1">
        <f t="shared" si="122"/>
        <v>0</v>
      </c>
    </row>
    <row r="415" spans="1:10" ht="25.5" x14ac:dyDescent="0.2">
      <c r="A415" s="6">
        <f>MAX($A$407:A414)+1</f>
        <v>8</v>
      </c>
      <c r="C415" s="12" t="s">
        <v>1458</v>
      </c>
      <c r="D415" s="2">
        <v>1</v>
      </c>
      <c r="E415" s="2" t="s">
        <v>138</v>
      </c>
      <c r="F415" s="1">
        <v>0</v>
      </c>
      <c r="G415" s="1">
        <v>0</v>
      </c>
      <c r="H415" s="1">
        <f t="shared" si="120"/>
        <v>0</v>
      </c>
      <c r="I415" s="1">
        <f t="shared" si="121"/>
        <v>0</v>
      </c>
      <c r="J415" s="1">
        <f t="shared" si="122"/>
        <v>0</v>
      </c>
    </row>
    <row r="416" spans="1:10" ht="25.5" x14ac:dyDescent="0.2">
      <c r="A416" s="6">
        <f>MAX($A$407:A415)+1</f>
        <v>9</v>
      </c>
      <c r="C416" s="12" t="s">
        <v>1459</v>
      </c>
      <c r="D416" s="2">
        <v>1</v>
      </c>
      <c r="E416" s="2" t="s">
        <v>138</v>
      </c>
      <c r="F416" s="1">
        <v>0</v>
      </c>
      <c r="G416" s="1">
        <v>0</v>
      </c>
      <c r="H416" s="1">
        <f t="shared" si="120"/>
        <v>0</v>
      </c>
      <c r="I416" s="1">
        <f t="shared" si="121"/>
        <v>0</v>
      </c>
      <c r="J416" s="1">
        <f t="shared" si="122"/>
        <v>0</v>
      </c>
    </row>
    <row r="417" spans="1:10" x14ac:dyDescent="0.2">
      <c r="A417" s="6">
        <f>MAX($A$407:A416)+1</f>
        <v>10</v>
      </c>
      <c r="C417" s="12" t="s">
        <v>1460</v>
      </c>
      <c r="D417" s="2">
        <v>3</v>
      </c>
      <c r="E417" s="2" t="s">
        <v>4</v>
      </c>
      <c r="F417" s="1">
        <v>0</v>
      </c>
      <c r="G417" s="1">
        <v>0</v>
      </c>
      <c r="H417" s="1">
        <f t="shared" ref="H417" si="123">ROUND(D417*F417,)</f>
        <v>0</v>
      </c>
      <c r="I417" s="1">
        <f t="shared" ref="I417" si="124">ROUND(D417*G417,)</f>
        <v>0</v>
      </c>
      <c r="J417" s="1">
        <f t="shared" ref="J417" si="125">H417+I417</f>
        <v>0</v>
      </c>
    </row>
    <row r="418" spans="1:10" x14ac:dyDescent="0.2">
      <c r="A418" s="6">
        <f>MAX($A$407:A417)+1</f>
        <v>11</v>
      </c>
      <c r="C418" s="12" t="s">
        <v>1461</v>
      </c>
      <c r="D418" s="2">
        <v>25</v>
      </c>
      <c r="E418" s="2" t="s">
        <v>4</v>
      </c>
      <c r="F418" s="1">
        <v>0</v>
      </c>
      <c r="G418" s="1">
        <v>0</v>
      </c>
      <c r="H418" s="1">
        <f t="shared" ref="H418:H428" si="126">ROUND(D418*F418,)</f>
        <v>0</v>
      </c>
      <c r="I418" s="1">
        <f t="shared" ref="I418:I428" si="127">ROUND(D418*G418,)</f>
        <v>0</v>
      </c>
      <c r="J418" s="1">
        <f t="shared" ref="J418:J428" si="128">H418+I418</f>
        <v>0</v>
      </c>
    </row>
    <row r="419" spans="1:10" x14ac:dyDescent="0.2">
      <c r="A419" s="6">
        <f>MAX($A$407:A418)+1</f>
        <v>12</v>
      </c>
      <c r="C419" s="12" t="s">
        <v>1462</v>
      </c>
      <c r="D419" s="2">
        <v>5</v>
      </c>
      <c r="E419" s="2" t="s">
        <v>4</v>
      </c>
      <c r="F419" s="1">
        <v>0</v>
      </c>
      <c r="G419" s="1">
        <v>0</v>
      </c>
      <c r="H419" s="1">
        <f t="shared" si="126"/>
        <v>0</v>
      </c>
      <c r="I419" s="1">
        <f t="shared" si="127"/>
        <v>0</v>
      </c>
      <c r="J419" s="1">
        <f t="shared" si="128"/>
        <v>0</v>
      </c>
    </row>
    <row r="420" spans="1:10" x14ac:dyDescent="0.2">
      <c r="A420" s="6">
        <f>MAX($A$407:A419)+1</f>
        <v>13</v>
      </c>
      <c r="C420" s="12" t="s">
        <v>1463</v>
      </c>
      <c r="D420" s="2">
        <v>3</v>
      </c>
      <c r="E420" s="2" t="s">
        <v>4</v>
      </c>
      <c r="F420" s="1">
        <v>0</v>
      </c>
      <c r="G420" s="1">
        <v>0</v>
      </c>
      <c r="H420" s="1">
        <f t="shared" si="126"/>
        <v>0</v>
      </c>
      <c r="I420" s="1">
        <f t="shared" si="127"/>
        <v>0</v>
      </c>
      <c r="J420" s="1">
        <f t="shared" si="128"/>
        <v>0</v>
      </c>
    </row>
    <row r="421" spans="1:10" x14ac:dyDescent="0.2">
      <c r="A421" s="6">
        <f>MAX($A$407:A420)+1</f>
        <v>14</v>
      </c>
      <c r="C421" s="12" t="s">
        <v>1464</v>
      </c>
      <c r="D421" s="2">
        <v>1</v>
      </c>
      <c r="E421" s="2" t="s">
        <v>4</v>
      </c>
      <c r="F421" s="1">
        <v>0</v>
      </c>
      <c r="G421" s="1">
        <v>0</v>
      </c>
      <c r="H421" s="1">
        <f t="shared" si="126"/>
        <v>0</v>
      </c>
      <c r="I421" s="1">
        <f t="shared" si="127"/>
        <v>0</v>
      </c>
      <c r="J421" s="1">
        <f t="shared" si="128"/>
        <v>0</v>
      </c>
    </row>
    <row r="422" spans="1:10" x14ac:dyDescent="0.2">
      <c r="A422" s="6">
        <f>MAX($A$407:A421)+1</f>
        <v>15</v>
      </c>
      <c r="C422" s="12" t="s">
        <v>1465</v>
      </c>
      <c r="D422" s="2">
        <v>2</v>
      </c>
      <c r="E422" s="2" t="s">
        <v>4</v>
      </c>
      <c r="F422" s="1">
        <v>0</v>
      </c>
      <c r="G422" s="1">
        <v>0</v>
      </c>
      <c r="H422" s="1">
        <f t="shared" si="126"/>
        <v>0</v>
      </c>
      <c r="I422" s="1">
        <f t="shared" si="127"/>
        <v>0</v>
      </c>
      <c r="J422" s="1">
        <f t="shared" si="128"/>
        <v>0</v>
      </c>
    </row>
    <row r="423" spans="1:10" x14ac:dyDescent="0.2">
      <c r="A423" s="6">
        <f>MAX($A$407:A422)+1</f>
        <v>16</v>
      </c>
      <c r="C423" s="12" t="s">
        <v>1466</v>
      </c>
      <c r="D423" s="2">
        <v>2</v>
      </c>
      <c r="E423" s="2" t="s">
        <v>4</v>
      </c>
      <c r="F423" s="1">
        <v>0</v>
      </c>
      <c r="G423" s="1">
        <v>0</v>
      </c>
      <c r="H423" s="1">
        <f t="shared" si="126"/>
        <v>0</v>
      </c>
      <c r="I423" s="1">
        <f t="shared" si="127"/>
        <v>0</v>
      </c>
      <c r="J423" s="1">
        <f t="shared" si="128"/>
        <v>0</v>
      </c>
    </row>
    <row r="424" spans="1:10" x14ac:dyDescent="0.2">
      <c r="A424" s="6">
        <f>MAX($A$407:A423)+1</f>
        <v>17</v>
      </c>
      <c r="C424" s="12" t="s">
        <v>1467</v>
      </c>
      <c r="D424" s="2">
        <v>2</v>
      </c>
      <c r="E424" s="2" t="s">
        <v>4</v>
      </c>
      <c r="F424" s="1">
        <v>0</v>
      </c>
      <c r="G424" s="1">
        <v>0</v>
      </c>
      <c r="H424" s="1">
        <f t="shared" si="126"/>
        <v>0</v>
      </c>
      <c r="I424" s="1">
        <f t="shared" si="127"/>
        <v>0</v>
      </c>
      <c r="J424" s="1">
        <f t="shared" si="128"/>
        <v>0</v>
      </c>
    </row>
    <row r="425" spans="1:10" x14ac:dyDescent="0.2">
      <c r="A425" s="6">
        <f>MAX($A$407:A424)+1</f>
        <v>18</v>
      </c>
      <c r="C425" s="12" t="s">
        <v>1468</v>
      </c>
      <c r="D425" s="2">
        <v>2</v>
      </c>
      <c r="E425" s="2" t="s">
        <v>4</v>
      </c>
      <c r="F425" s="1">
        <v>0</v>
      </c>
      <c r="G425" s="1">
        <v>0</v>
      </c>
      <c r="H425" s="1">
        <f t="shared" si="126"/>
        <v>0</v>
      </c>
      <c r="I425" s="1">
        <f t="shared" si="127"/>
        <v>0</v>
      </c>
      <c r="J425" s="1">
        <f t="shared" si="128"/>
        <v>0</v>
      </c>
    </row>
    <row r="426" spans="1:10" x14ac:dyDescent="0.2">
      <c r="A426" s="6">
        <f>MAX($A$407:A425)+1</f>
        <v>19</v>
      </c>
      <c r="C426" s="12" t="s">
        <v>1469</v>
      </c>
      <c r="D426" s="2">
        <v>2</v>
      </c>
      <c r="E426" s="2" t="s">
        <v>4</v>
      </c>
      <c r="F426" s="1">
        <v>0</v>
      </c>
      <c r="G426" s="1">
        <v>0</v>
      </c>
      <c r="H426" s="1">
        <f t="shared" si="126"/>
        <v>0</v>
      </c>
      <c r="I426" s="1">
        <f t="shared" si="127"/>
        <v>0</v>
      </c>
      <c r="J426" s="1">
        <f t="shared" si="128"/>
        <v>0</v>
      </c>
    </row>
    <row r="427" spans="1:10" x14ac:dyDescent="0.2">
      <c r="A427" s="6">
        <f>MAX($A$407:A426)+1</f>
        <v>20</v>
      </c>
      <c r="C427" s="12" t="s">
        <v>1470</v>
      </c>
      <c r="D427" s="2">
        <v>2</v>
      </c>
      <c r="E427" s="2" t="s">
        <v>4</v>
      </c>
      <c r="F427" s="1">
        <v>0</v>
      </c>
      <c r="G427" s="1">
        <v>0</v>
      </c>
      <c r="H427" s="1">
        <f t="shared" si="126"/>
        <v>0</v>
      </c>
      <c r="I427" s="1">
        <f t="shared" si="127"/>
        <v>0</v>
      </c>
      <c r="J427" s="1">
        <f t="shared" si="128"/>
        <v>0</v>
      </c>
    </row>
    <row r="428" spans="1:10" x14ac:dyDescent="0.2">
      <c r="A428" s="6">
        <f>MAX($A$407:A427)+1</f>
        <v>21</v>
      </c>
      <c r="C428" s="12" t="s">
        <v>1471</v>
      </c>
      <c r="D428" s="2">
        <v>97.18</v>
      </c>
      <c r="E428" s="2" t="s">
        <v>62</v>
      </c>
      <c r="F428" s="1">
        <v>0</v>
      </c>
      <c r="G428" s="1">
        <v>0</v>
      </c>
      <c r="H428" s="1">
        <f t="shared" si="126"/>
        <v>0</v>
      </c>
      <c r="I428" s="1">
        <f t="shared" si="127"/>
        <v>0</v>
      </c>
      <c r="J428" s="1">
        <f t="shared" si="128"/>
        <v>0</v>
      </c>
    </row>
    <row r="429" spans="1:10" x14ac:dyDescent="0.2">
      <c r="A429" s="6">
        <f>MAX($A$407:A428)+1</f>
        <v>22</v>
      </c>
      <c r="C429" s="12" t="s">
        <v>1472</v>
      </c>
      <c r="D429" s="2">
        <v>1</v>
      </c>
      <c r="E429" s="2" t="s">
        <v>4</v>
      </c>
      <c r="F429" s="1">
        <v>0</v>
      </c>
      <c r="G429" s="1">
        <v>0</v>
      </c>
      <c r="H429" s="1">
        <f t="shared" ref="H429" si="129">ROUND(D429*F429,)</f>
        <v>0</v>
      </c>
      <c r="I429" s="1">
        <f t="shared" ref="I429" si="130">ROUND(D429*G429,)</f>
        <v>0</v>
      </c>
      <c r="J429" s="1">
        <f t="shared" ref="J429" si="131">H429+I429</f>
        <v>0</v>
      </c>
    </row>
    <row r="430" spans="1:10" x14ac:dyDescent="0.2">
      <c r="A430" s="6">
        <f>MAX($A$407:A429)+1</f>
        <v>23</v>
      </c>
      <c r="C430" s="12" t="s">
        <v>1473</v>
      </c>
      <c r="D430" s="2">
        <v>7</v>
      </c>
      <c r="E430" s="2" t="s">
        <v>4</v>
      </c>
      <c r="F430" s="1">
        <v>0</v>
      </c>
      <c r="G430" s="1">
        <v>0</v>
      </c>
      <c r="H430" s="1">
        <f t="shared" ref="H430:H433" si="132">ROUND(D430*F430,)</f>
        <v>0</v>
      </c>
      <c r="I430" s="1">
        <f t="shared" ref="I430:I433" si="133">ROUND(D430*G430,)</f>
        <v>0</v>
      </c>
      <c r="J430" s="1">
        <f t="shared" ref="J430:J433" si="134">H430+I430</f>
        <v>0</v>
      </c>
    </row>
    <row r="431" spans="1:10" x14ac:dyDescent="0.2">
      <c r="A431" s="6">
        <f>MAX($A$407:A430)+1</f>
        <v>24</v>
      </c>
      <c r="C431" s="12" t="s">
        <v>1474</v>
      </c>
      <c r="D431" s="2">
        <v>6</v>
      </c>
      <c r="E431" s="2" t="s">
        <v>4</v>
      </c>
      <c r="F431" s="1">
        <v>0</v>
      </c>
      <c r="G431" s="1">
        <v>0</v>
      </c>
      <c r="H431" s="1">
        <f t="shared" si="132"/>
        <v>0</v>
      </c>
      <c r="I431" s="1">
        <f t="shared" si="133"/>
        <v>0</v>
      </c>
      <c r="J431" s="1">
        <f t="shared" si="134"/>
        <v>0</v>
      </c>
    </row>
    <row r="432" spans="1:10" x14ac:dyDescent="0.2">
      <c r="A432" s="6">
        <f>MAX($A$407:A431)+1</f>
        <v>25</v>
      </c>
      <c r="C432" s="12" t="s">
        <v>1475</v>
      </c>
      <c r="D432" s="2">
        <v>1</v>
      </c>
      <c r="E432" s="2" t="s">
        <v>4</v>
      </c>
      <c r="F432" s="1">
        <v>0</v>
      </c>
      <c r="G432" s="1">
        <v>0</v>
      </c>
      <c r="H432" s="1">
        <f t="shared" si="132"/>
        <v>0</v>
      </c>
      <c r="I432" s="1">
        <f t="shared" si="133"/>
        <v>0</v>
      </c>
      <c r="J432" s="1">
        <f t="shared" si="134"/>
        <v>0</v>
      </c>
    </row>
    <row r="433" spans="1:10" x14ac:dyDescent="0.2">
      <c r="A433" s="6">
        <f>MAX($A$407:A432)+1</f>
        <v>26</v>
      </c>
      <c r="C433" s="12" t="s">
        <v>1476</v>
      </c>
      <c r="D433" s="2">
        <v>1</v>
      </c>
      <c r="E433" s="2" t="s">
        <v>4</v>
      </c>
      <c r="F433" s="1">
        <v>0</v>
      </c>
      <c r="G433" s="1">
        <v>0</v>
      </c>
      <c r="H433" s="1">
        <f t="shared" si="132"/>
        <v>0</v>
      </c>
      <c r="I433" s="1">
        <f t="shared" si="133"/>
        <v>0</v>
      </c>
      <c r="J433" s="1">
        <f t="shared" si="134"/>
        <v>0</v>
      </c>
    </row>
    <row r="434" spans="1:10" s="38" customFormat="1" x14ac:dyDescent="0.2">
      <c r="A434" s="47"/>
      <c r="B434" s="48"/>
      <c r="C434" s="24"/>
      <c r="D434" s="23"/>
      <c r="E434" s="23"/>
      <c r="F434" s="11"/>
      <c r="G434" s="11"/>
      <c r="H434" s="11"/>
      <c r="I434" s="11"/>
      <c r="J434" s="11"/>
    </row>
    <row r="435" spans="1:10" s="38" customFormat="1" x14ac:dyDescent="0.2">
      <c r="A435" s="6"/>
      <c r="B435" s="46"/>
      <c r="C435" s="12" t="s">
        <v>1477</v>
      </c>
      <c r="D435" s="2"/>
      <c r="E435" s="2"/>
      <c r="F435" s="1"/>
      <c r="G435" s="1"/>
      <c r="H435" s="5">
        <f>SUM(H407:H434)</f>
        <v>0</v>
      </c>
      <c r="I435" s="5">
        <f>SUM(I407:I434)</f>
        <v>0</v>
      </c>
      <c r="J435" s="5">
        <f>SUM(J407:J434)</f>
        <v>0</v>
      </c>
    </row>
    <row r="437" spans="1:10" s="38" customFormat="1" x14ac:dyDescent="0.2">
      <c r="A437" s="6"/>
      <c r="B437" s="46"/>
      <c r="C437" s="25" t="s">
        <v>500</v>
      </c>
      <c r="D437" s="2"/>
      <c r="E437" s="2"/>
      <c r="F437" s="1"/>
      <c r="G437" s="1"/>
      <c r="H437" s="1"/>
      <c r="I437" s="1"/>
      <c r="J437" s="1"/>
    </row>
    <row r="439" spans="1:10" s="38" customFormat="1" x14ac:dyDescent="0.2">
      <c r="A439" s="6">
        <v>1</v>
      </c>
      <c r="B439" s="46"/>
      <c r="C439" s="12" t="s">
        <v>1478</v>
      </c>
      <c r="D439" s="2">
        <v>33</v>
      </c>
      <c r="E439" s="2" t="s">
        <v>4</v>
      </c>
      <c r="F439" s="1">
        <v>0</v>
      </c>
      <c r="G439" s="1">
        <v>0</v>
      </c>
      <c r="H439" s="1">
        <f t="shared" ref="H439:H441" si="135">ROUND(D439*F439,)</f>
        <v>0</v>
      </c>
      <c r="I439" s="1">
        <f t="shared" ref="I439:I441" si="136">ROUND(D439*G439,)</f>
        <v>0</v>
      </c>
      <c r="J439" s="1">
        <f t="shared" ref="J439:J441" si="137">H439+I439</f>
        <v>0</v>
      </c>
    </row>
    <row r="440" spans="1:10" x14ac:dyDescent="0.2">
      <c r="A440" s="6">
        <f>MAX($A$438:A439)+1</f>
        <v>2</v>
      </c>
      <c r="C440" s="12" t="s">
        <v>1479</v>
      </c>
      <c r="D440" s="2">
        <v>4</v>
      </c>
      <c r="E440" s="2" t="s">
        <v>4</v>
      </c>
      <c r="F440" s="1">
        <v>0</v>
      </c>
      <c r="G440" s="1">
        <v>0</v>
      </c>
      <c r="H440" s="1">
        <f t="shared" si="135"/>
        <v>0</v>
      </c>
      <c r="I440" s="1">
        <f t="shared" si="136"/>
        <v>0</v>
      </c>
      <c r="J440" s="1">
        <f t="shared" si="137"/>
        <v>0</v>
      </c>
    </row>
    <row r="441" spans="1:10" s="38" customFormat="1" x14ac:dyDescent="0.2">
      <c r="A441" s="6">
        <f>MAX($A$438:A440)+1</f>
        <v>3</v>
      </c>
      <c r="B441" s="46"/>
      <c r="C441" s="12" t="s">
        <v>1480</v>
      </c>
      <c r="D441" s="2">
        <v>19</v>
      </c>
      <c r="E441" s="2" t="s">
        <v>4</v>
      </c>
      <c r="F441" s="1">
        <v>0</v>
      </c>
      <c r="G441" s="1">
        <v>0</v>
      </c>
      <c r="H441" s="1">
        <f t="shared" si="135"/>
        <v>0</v>
      </c>
      <c r="I441" s="1">
        <f t="shared" si="136"/>
        <v>0</v>
      </c>
      <c r="J441" s="1">
        <f t="shared" si="137"/>
        <v>0</v>
      </c>
    </row>
    <row r="442" spans="1:10" ht="25.5" x14ac:dyDescent="0.2">
      <c r="A442" s="6">
        <f>MAX($A$438:A441)+1</f>
        <v>4</v>
      </c>
      <c r="C442" s="12" t="s">
        <v>1481</v>
      </c>
      <c r="D442" s="2">
        <v>2</v>
      </c>
      <c r="E442" s="2" t="s">
        <v>4</v>
      </c>
      <c r="F442" s="1">
        <v>0</v>
      </c>
      <c r="G442" s="1">
        <v>0</v>
      </c>
      <c r="H442" s="1">
        <f t="shared" ref="H442:H451" si="138">ROUND(D442*F442,)</f>
        <v>0</v>
      </c>
      <c r="I442" s="1">
        <f t="shared" ref="I442:I451" si="139">ROUND(D442*G442,)</f>
        <v>0</v>
      </c>
      <c r="J442" s="1">
        <f t="shared" ref="J442:J451" si="140">H442+I442</f>
        <v>0</v>
      </c>
    </row>
    <row r="443" spans="1:10" x14ac:dyDescent="0.2">
      <c r="A443" s="6">
        <f>MAX($A$438:A442)+1</f>
        <v>5</v>
      </c>
      <c r="C443" s="12" t="s">
        <v>1482</v>
      </c>
      <c r="D443" s="2">
        <v>40</v>
      </c>
      <c r="E443" s="2" t="s">
        <v>4</v>
      </c>
      <c r="F443" s="1">
        <v>0</v>
      </c>
      <c r="G443" s="1">
        <v>0</v>
      </c>
      <c r="H443" s="1">
        <f t="shared" si="138"/>
        <v>0</v>
      </c>
      <c r="I443" s="1">
        <f t="shared" si="139"/>
        <v>0</v>
      </c>
      <c r="J443" s="1">
        <f t="shared" si="140"/>
        <v>0</v>
      </c>
    </row>
    <row r="444" spans="1:10" x14ac:dyDescent="0.2">
      <c r="A444" s="6">
        <f>MAX($A$438:A443)+1</f>
        <v>6</v>
      </c>
      <c r="C444" s="12" t="s">
        <v>1483</v>
      </c>
      <c r="D444" s="2">
        <v>40</v>
      </c>
      <c r="E444" s="2" t="s">
        <v>4</v>
      </c>
      <c r="F444" s="1">
        <v>0</v>
      </c>
      <c r="G444" s="1">
        <v>0</v>
      </c>
      <c r="H444" s="1">
        <f t="shared" si="138"/>
        <v>0</v>
      </c>
      <c r="I444" s="1">
        <f t="shared" si="139"/>
        <v>0</v>
      </c>
      <c r="J444" s="1">
        <f t="shared" si="140"/>
        <v>0</v>
      </c>
    </row>
    <row r="445" spans="1:10" x14ac:dyDescent="0.2">
      <c r="A445" s="6">
        <f>MAX($A$438:A444)+1</f>
        <v>7</v>
      </c>
      <c r="C445" s="12" t="s">
        <v>1484</v>
      </c>
      <c r="D445" s="2">
        <v>17</v>
      </c>
      <c r="E445" s="2" t="s">
        <v>4</v>
      </c>
      <c r="F445" s="1">
        <v>0</v>
      </c>
      <c r="G445" s="1">
        <v>0</v>
      </c>
      <c r="H445" s="1">
        <f t="shared" si="138"/>
        <v>0</v>
      </c>
      <c r="I445" s="1">
        <f t="shared" si="139"/>
        <v>0</v>
      </c>
      <c r="J445" s="1">
        <f t="shared" si="140"/>
        <v>0</v>
      </c>
    </row>
    <row r="446" spans="1:10" ht="25.5" x14ac:dyDescent="0.2">
      <c r="A446" s="6">
        <f>MAX($A$438:A445)+1</f>
        <v>8</v>
      </c>
      <c r="C446" s="12" t="s">
        <v>1485</v>
      </c>
      <c r="D446" s="2">
        <v>2</v>
      </c>
      <c r="E446" s="2" t="s">
        <v>4</v>
      </c>
      <c r="F446" s="1">
        <v>0</v>
      </c>
      <c r="G446" s="1">
        <v>0</v>
      </c>
      <c r="H446" s="1">
        <f t="shared" si="138"/>
        <v>0</v>
      </c>
      <c r="I446" s="1">
        <f t="shared" si="139"/>
        <v>0</v>
      </c>
      <c r="J446" s="1">
        <f t="shared" si="140"/>
        <v>0</v>
      </c>
    </row>
    <row r="447" spans="1:10" x14ac:dyDescent="0.2">
      <c r="A447" s="6">
        <f>MAX($A$438:A446)+1</f>
        <v>9</v>
      </c>
      <c r="C447" s="12" t="s">
        <v>1486</v>
      </c>
      <c r="D447" s="2">
        <v>16</v>
      </c>
      <c r="E447" s="2" t="s">
        <v>4</v>
      </c>
      <c r="F447" s="1">
        <v>0</v>
      </c>
      <c r="G447" s="1">
        <v>0</v>
      </c>
      <c r="H447" s="1">
        <f t="shared" si="138"/>
        <v>0</v>
      </c>
      <c r="I447" s="1">
        <f t="shared" si="139"/>
        <v>0</v>
      </c>
      <c r="J447" s="1">
        <f t="shared" si="140"/>
        <v>0</v>
      </c>
    </row>
    <row r="448" spans="1:10" ht="25.5" x14ac:dyDescent="0.2">
      <c r="A448" s="6">
        <f>MAX($A$438:A447)+1</f>
        <v>10</v>
      </c>
      <c r="C448" s="12" t="s">
        <v>1487</v>
      </c>
      <c r="D448" s="2">
        <v>4</v>
      </c>
      <c r="E448" s="2" t="s">
        <v>4</v>
      </c>
      <c r="F448" s="1">
        <v>0</v>
      </c>
      <c r="G448" s="1">
        <v>0</v>
      </c>
      <c r="H448" s="1">
        <f t="shared" si="138"/>
        <v>0</v>
      </c>
      <c r="I448" s="1">
        <f t="shared" si="139"/>
        <v>0</v>
      </c>
      <c r="J448" s="1">
        <f t="shared" si="140"/>
        <v>0</v>
      </c>
    </row>
    <row r="449" spans="1:10" x14ac:dyDescent="0.2">
      <c r="A449" s="6">
        <f>MAX($A$438:A448)+1</f>
        <v>11</v>
      </c>
      <c r="C449" s="12" t="s">
        <v>1488</v>
      </c>
      <c r="D449" s="2">
        <v>17</v>
      </c>
      <c r="E449" s="2" t="s">
        <v>4</v>
      </c>
      <c r="F449" s="1">
        <v>0</v>
      </c>
      <c r="G449" s="1">
        <v>0</v>
      </c>
      <c r="H449" s="1">
        <f t="shared" si="138"/>
        <v>0</v>
      </c>
      <c r="I449" s="1">
        <f t="shared" si="139"/>
        <v>0</v>
      </c>
      <c r="J449" s="1">
        <f t="shared" si="140"/>
        <v>0</v>
      </c>
    </row>
    <row r="450" spans="1:10" ht="25.5" x14ac:dyDescent="0.2">
      <c r="A450" s="6">
        <f>MAX($A$438:A449)+1</f>
        <v>12</v>
      </c>
      <c r="C450" s="12" t="s">
        <v>1489</v>
      </c>
      <c r="D450" s="2">
        <v>4</v>
      </c>
      <c r="E450" s="2" t="s">
        <v>4</v>
      </c>
      <c r="F450" s="1">
        <v>0</v>
      </c>
      <c r="G450" s="1">
        <v>0</v>
      </c>
      <c r="H450" s="1">
        <f t="shared" si="138"/>
        <v>0</v>
      </c>
      <c r="I450" s="1">
        <f t="shared" si="139"/>
        <v>0</v>
      </c>
      <c r="J450" s="1">
        <f t="shared" si="140"/>
        <v>0</v>
      </c>
    </row>
    <row r="451" spans="1:10" x14ac:dyDescent="0.2">
      <c r="A451" s="6">
        <f>MAX($A$438:A450)+1</f>
        <v>13</v>
      </c>
      <c r="C451" s="12" t="s">
        <v>1490</v>
      </c>
      <c r="D451" s="2">
        <v>15</v>
      </c>
      <c r="E451" s="2" t="s">
        <v>4</v>
      </c>
      <c r="F451" s="1">
        <v>0</v>
      </c>
      <c r="G451" s="1">
        <v>0</v>
      </c>
      <c r="H451" s="1">
        <f t="shared" si="138"/>
        <v>0</v>
      </c>
      <c r="I451" s="1">
        <f t="shared" si="139"/>
        <v>0</v>
      </c>
      <c r="J451" s="1">
        <f t="shared" si="140"/>
        <v>0</v>
      </c>
    </row>
    <row r="452" spans="1:10" s="38" customFormat="1" x14ac:dyDescent="0.2">
      <c r="A452" s="47"/>
      <c r="B452" s="48"/>
      <c r="C452" s="24"/>
      <c r="D452" s="23"/>
      <c r="E452" s="23"/>
      <c r="F452" s="11"/>
      <c r="G452" s="11"/>
      <c r="H452" s="11"/>
      <c r="I452" s="11"/>
      <c r="J452" s="11"/>
    </row>
    <row r="453" spans="1:10" s="38" customFormat="1" x14ac:dyDescent="0.2">
      <c r="A453" s="6"/>
      <c r="B453" s="46"/>
      <c r="C453" s="12" t="str">
        <f>CONCATENATE(Munkanem10," összesen:")</f>
        <v>Mobíliák összesen:</v>
      </c>
      <c r="D453" s="2"/>
      <c r="E453" s="2"/>
      <c r="F453" s="1"/>
      <c r="G453" s="1"/>
      <c r="H453" s="5">
        <f>SUM(H438:H452)</f>
        <v>0</v>
      </c>
      <c r="I453" s="5">
        <f>SUM(I438:I452)</f>
        <v>0</v>
      </c>
      <c r="J453" s="5">
        <f>SUM(J438:J452)</f>
        <v>0</v>
      </c>
    </row>
  </sheetData>
  <mergeCells count="10">
    <mergeCell ref="A46:J46"/>
    <mergeCell ref="A47:J47"/>
    <mergeCell ref="A49:J49"/>
    <mergeCell ref="A51:J51"/>
    <mergeCell ref="A8:J8"/>
    <mergeCell ref="A10:J10"/>
    <mergeCell ref="A11:J11"/>
    <mergeCell ref="A13:J13"/>
    <mergeCell ref="A15:J15"/>
    <mergeCell ref="A44:J44"/>
  </mergeCells>
  <hyperlinks>
    <hyperlink ref="C24" location="Munkanem01" display="Munkanem 01" xr:uid="{00000000-0004-0000-0900-000000000000}"/>
    <hyperlink ref="C25" location="Munkanem02" display="Munkanem 02" xr:uid="{00000000-0004-0000-0900-000001000000}"/>
    <hyperlink ref="C26" location="Munkanem03" display="Munkanem 03" xr:uid="{00000000-0004-0000-0900-000002000000}"/>
    <hyperlink ref="C27" location="Munkanem04" display="Munkanem 04" xr:uid="{00000000-0004-0000-0900-000003000000}"/>
    <hyperlink ref="C28" location="Munkanem05" display="Munkanem 05" xr:uid="{00000000-0004-0000-0900-000004000000}"/>
    <hyperlink ref="C29" location="Munkanem06" display="Munkanem 06" xr:uid="{00000000-0004-0000-0900-000005000000}"/>
    <hyperlink ref="C30" location="Munkanem07" display="Munkanem 07" xr:uid="{00000000-0004-0000-0900-000006000000}"/>
    <hyperlink ref="C31" location="Munkanem08" display="Munkanem 08" xr:uid="{00000000-0004-0000-0900-000007000000}"/>
    <hyperlink ref="C32" location="Munkanem09" display="Munkanem 09" xr:uid="{00000000-0004-0000-0900-000008000000}"/>
    <hyperlink ref="C33" location="Munkanem10" display="Munkanem 10" xr:uid="{00000000-0004-0000-0900-000009000000}"/>
  </hyperlinks>
  <printOptions horizontalCentered="1"/>
  <pageMargins left="0.59055118110236227" right="0.59055118110236227" top="0.78740157480314965" bottom="0.78740157480314965" header="0.51181102362204722" footer="0.51181102362204722"/>
  <pageSetup paperSize="9" scale="85" orientation="portrait" horizontalDpi="1200" verticalDpi="1200" r:id="rId1"/>
  <headerFooter>
    <oddFooter>&amp;C&amp;8&amp;P&amp;R&amp;8&amp;F</oddFooter>
  </headerFooter>
  <rowBreaks count="10" manualBreakCount="10">
    <brk id="36" min="3" max="9" man="1"/>
    <brk id="100" min="3" max="9" man="1"/>
    <brk id="109" min="3" max="9" man="1"/>
    <brk id="127" min="3" max="9" man="1"/>
    <brk id="146" min="3" max="9" man="1"/>
    <brk id="210" min="3" max="9" man="1"/>
    <brk id="242" min="3" max="9" man="1"/>
    <brk id="260" min="3" max="9" man="1"/>
    <brk id="405" min="3" max="9" man="1"/>
    <brk id="436" min="3"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56"/>
  <sheetViews>
    <sheetView view="pageBreakPreview" zoomScaleNormal="85" workbookViewId="0">
      <selection activeCell="G36" sqref="G36"/>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41</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40</v>
      </c>
      <c r="D24" s="13"/>
      <c r="E24" s="13"/>
      <c r="F24" s="20"/>
      <c r="G24" s="20"/>
      <c r="H24" s="20">
        <f>H56</f>
        <v>0</v>
      </c>
      <c r="I24" s="20">
        <f>I56</f>
        <v>0</v>
      </c>
      <c r="J24" s="20">
        <f>J56</f>
        <v>0</v>
      </c>
    </row>
    <row r="25" spans="1:10" s="10" customFormat="1" ht="2.4500000000000002" customHeight="1" x14ac:dyDescent="0.2">
      <c r="A25" s="14"/>
      <c r="B25" s="14"/>
      <c r="C25" s="15"/>
      <c r="D25" s="15"/>
      <c r="E25" s="15"/>
      <c r="F25" s="21"/>
      <c r="G25" s="21"/>
      <c r="H25" s="21"/>
      <c r="I25" s="21"/>
      <c r="J25" s="21"/>
    </row>
    <row r="26" spans="1:10" s="10" customFormat="1" x14ac:dyDescent="0.2">
      <c r="A26" s="14"/>
      <c r="B26" s="14"/>
      <c r="C26" s="17" t="s">
        <v>6</v>
      </c>
      <c r="D26" s="13"/>
      <c r="E26" s="13"/>
      <c r="F26" s="20"/>
      <c r="G26" s="20"/>
      <c r="H26" s="22">
        <f>SUM(H23:H25)</f>
        <v>0</v>
      </c>
      <c r="I26" s="22">
        <f>SUM(I23:I25)</f>
        <v>0</v>
      </c>
      <c r="J26" s="22">
        <f>SUM(J23:J25)</f>
        <v>0</v>
      </c>
    </row>
    <row r="27" spans="1:10" s="10" customFormat="1" x14ac:dyDescent="0.2">
      <c r="A27" s="14"/>
      <c r="B27" s="14"/>
      <c r="C27" s="13"/>
      <c r="D27" s="13"/>
      <c r="E27" s="13"/>
      <c r="F27" s="20"/>
      <c r="G27" s="20"/>
      <c r="H27" s="20"/>
      <c r="I27" s="20"/>
      <c r="J27" s="20"/>
    </row>
    <row r="28" spans="1:10" s="10" customFormat="1" x14ac:dyDescent="0.2">
      <c r="A28" s="31">
        <f>A1</f>
        <v>0</v>
      </c>
      <c r="B28" s="31"/>
      <c r="C28" s="13"/>
      <c r="D28" s="13"/>
      <c r="E28" s="13"/>
      <c r="F28" s="20"/>
      <c r="G28" s="20"/>
      <c r="H28" s="20"/>
      <c r="I28" s="20"/>
      <c r="J28" s="32">
        <f>J1</f>
        <v>0</v>
      </c>
    </row>
    <row r="29" spans="1:10" s="10" customFormat="1" x14ac:dyDescent="0.2">
      <c r="A29" s="31">
        <f>A2</f>
        <v>0</v>
      </c>
      <c r="B29" s="31"/>
      <c r="C29" s="13"/>
      <c r="D29" s="13"/>
      <c r="E29" s="13"/>
      <c r="F29" s="20"/>
      <c r="G29" s="20"/>
      <c r="H29" s="20"/>
      <c r="I29" s="20"/>
      <c r="J29" s="29"/>
    </row>
    <row r="30" spans="1:10" s="10" customFormat="1" x14ac:dyDescent="0.2">
      <c r="A30" s="31"/>
      <c r="B30" s="31"/>
      <c r="C30" s="13"/>
      <c r="D30" s="13"/>
      <c r="E30" s="13"/>
      <c r="F30" s="20"/>
      <c r="G30" s="20"/>
      <c r="H30" s="20"/>
      <c r="I30" s="20"/>
      <c r="J30" s="29"/>
    </row>
    <row r="31" spans="1:10" s="10" customFormat="1" x14ac:dyDescent="0.2">
      <c r="A31" s="31"/>
      <c r="B31" s="31"/>
      <c r="C31" s="13"/>
      <c r="D31" s="13"/>
      <c r="E31" s="13"/>
      <c r="F31" s="20"/>
      <c r="G31" s="20"/>
      <c r="H31" s="20"/>
      <c r="I31" s="20"/>
      <c r="J31" s="20"/>
    </row>
    <row r="32" spans="1:10" s="10" customFormat="1" x14ac:dyDescent="0.2">
      <c r="A32" s="31"/>
      <c r="B32" s="31"/>
      <c r="C32" s="13"/>
      <c r="D32" s="13"/>
      <c r="E32" s="13"/>
      <c r="F32" s="20"/>
      <c r="G32" s="20"/>
      <c r="H32" s="20"/>
      <c r="I32" s="20"/>
      <c r="J32" s="20"/>
    </row>
    <row r="33" spans="1:10" s="10" customFormat="1" x14ac:dyDescent="0.2">
      <c r="A33" s="14"/>
      <c r="B33" s="14"/>
      <c r="C33" s="13"/>
      <c r="D33" s="13"/>
      <c r="E33" s="13"/>
      <c r="F33" s="20"/>
      <c r="G33" s="20"/>
      <c r="H33" s="20"/>
      <c r="I33" s="20"/>
      <c r="J33" s="20"/>
    </row>
    <row r="34" spans="1:10" s="10" customFormat="1" x14ac:dyDescent="0.2">
      <c r="A34" s="14"/>
      <c r="B34" s="14"/>
      <c r="C34" s="13"/>
      <c r="D34" s="13"/>
      <c r="E34" s="13"/>
      <c r="F34" s="20"/>
      <c r="G34" s="20"/>
      <c r="H34" s="20"/>
      <c r="I34" s="20"/>
      <c r="J34" s="20"/>
    </row>
    <row r="35" spans="1:10" s="10" customFormat="1" ht="20.25" x14ac:dyDescent="0.3">
      <c r="A35" s="533" t="s">
        <v>3</v>
      </c>
      <c r="B35" s="533"/>
      <c r="C35" s="533"/>
      <c r="D35" s="533"/>
      <c r="E35" s="533"/>
      <c r="F35" s="533"/>
      <c r="G35" s="533"/>
      <c r="H35" s="533"/>
      <c r="I35" s="533"/>
      <c r="J35" s="533"/>
    </row>
    <row r="36" spans="1:10" s="10" customFormat="1" x14ac:dyDescent="0.2">
      <c r="A36" s="13"/>
      <c r="B36" s="13"/>
      <c r="C36" s="13"/>
      <c r="D36" s="13"/>
      <c r="E36" s="13"/>
    </row>
    <row r="37" spans="1:10" s="10" customFormat="1" ht="18" x14ac:dyDescent="0.25">
      <c r="A37" s="530">
        <f>A10</f>
        <v>0</v>
      </c>
      <c r="B37" s="530"/>
      <c r="C37" s="530"/>
      <c r="D37" s="530"/>
      <c r="E37" s="530"/>
      <c r="F37" s="530"/>
      <c r="G37" s="530"/>
      <c r="H37" s="530"/>
      <c r="I37" s="530"/>
      <c r="J37" s="530"/>
    </row>
    <row r="38" spans="1:10" s="10" customFormat="1" ht="18" x14ac:dyDescent="0.25">
      <c r="A38" s="530">
        <f>A11</f>
        <v>0</v>
      </c>
      <c r="B38" s="530"/>
      <c r="C38" s="530"/>
      <c r="D38" s="530"/>
      <c r="E38" s="530"/>
      <c r="F38" s="530"/>
      <c r="G38" s="530"/>
      <c r="H38" s="530"/>
      <c r="I38" s="530"/>
      <c r="J38" s="530"/>
    </row>
    <row r="39" spans="1:10" s="10" customFormat="1" x14ac:dyDescent="0.2">
      <c r="A39" s="14"/>
      <c r="B39" s="14"/>
      <c r="C39" s="13"/>
      <c r="D39" s="13"/>
      <c r="E39" s="13"/>
      <c r="F39" s="20"/>
      <c r="G39" s="20"/>
      <c r="H39" s="20"/>
      <c r="I39" s="20"/>
      <c r="J39" s="20"/>
    </row>
    <row r="40" spans="1:10" s="10" customFormat="1" ht="15.75" x14ac:dyDescent="0.25">
      <c r="A40" s="531">
        <f>A13</f>
        <v>0</v>
      </c>
      <c r="B40" s="531"/>
      <c r="C40" s="531"/>
      <c r="D40" s="531"/>
      <c r="E40" s="531"/>
      <c r="F40" s="531"/>
      <c r="G40" s="531"/>
      <c r="H40" s="531"/>
      <c r="I40" s="531"/>
      <c r="J40" s="531"/>
    </row>
    <row r="41" spans="1:10" s="10" customFormat="1" x14ac:dyDescent="0.2">
      <c r="A41" s="14"/>
      <c r="B41" s="14"/>
      <c r="C41" s="13"/>
      <c r="D41" s="13"/>
      <c r="E41" s="13"/>
      <c r="F41" s="20"/>
      <c r="G41" s="20"/>
      <c r="H41" s="20"/>
      <c r="I41" s="20"/>
      <c r="J41" s="20"/>
    </row>
    <row r="42" spans="1:10" s="10" customFormat="1" ht="15.75" x14ac:dyDescent="0.25">
      <c r="A42" s="532" t="str">
        <f>A15</f>
        <v>FELVONÓ SZERELÉSI MUNKÁK</v>
      </c>
      <c r="B42" s="532"/>
      <c r="C42" s="532"/>
      <c r="D42" s="532"/>
      <c r="E42" s="532"/>
      <c r="F42" s="532"/>
      <c r="G42" s="532"/>
      <c r="H42" s="532"/>
      <c r="I42" s="532"/>
      <c r="J42" s="532"/>
    </row>
    <row r="43" spans="1:10" s="10" customFormat="1" x14ac:dyDescent="0.2">
      <c r="A43" s="14"/>
      <c r="B43" s="14"/>
      <c r="C43" s="13"/>
      <c r="D43" s="13"/>
      <c r="E43" s="13"/>
      <c r="F43" s="20"/>
      <c r="G43" s="20"/>
      <c r="H43" s="20"/>
      <c r="I43" s="20"/>
      <c r="J43" s="20"/>
    </row>
    <row r="44" spans="1:10" s="10" customFormat="1" x14ac:dyDescent="0.2">
      <c r="A44" s="14"/>
      <c r="B44" s="14"/>
      <c r="C44" s="13"/>
      <c r="D44" s="13"/>
      <c r="E44" s="13"/>
      <c r="F44" s="20"/>
      <c r="G44" s="20"/>
      <c r="H44" s="20"/>
      <c r="I44" s="20"/>
      <c r="J44" s="20"/>
    </row>
    <row r="45" spans="1:10" s="10" customFormat="1" x14ac:dyDescent="0.2">
      <c r="A45" s="14"/>
      <c r="B45" s="14"/>
      <c r="C45" s="13"/>
      <c r="D45" s="13"/>
      <c r="E45" s="13"/>
      <c r="F45" s="20"/>
      <c r="G45" s="20"/>
      <c r="H45" s="20"/>
      <c r="I45" s="20"/>
      <c r="J45" s="20"/>
    </row>
    <row r="46" spans="1:10" s="10" customFormat="1" x14ac:dyDescent="0.2">
      <c r="A46" s="14"/>
      <c r="B46" s="14"/>
      <c r="C46" s="13"/>
      <c r="D46" s="13"/>
      <c r="E46" s="13"/>
      <c r="F46" s="20"/>
      <c r="G46" s="20"/>
      <c r="H46" s="20"/>
      <c r="I46" s="20"/>
      <c r="J46" s="20"/>
    </row>
    <row r="47" spans="1:10" s="10" customFormat="1" x14ac:dyDescent="0.2">
      <c r="A47" s="14"/>
      <c r="B47" s="14"/>
      <c r="C47" s="13"/>
      <c r="D47" s="13"/>
      <c r="E47" s="13"/>
      <c r="F47" s="20"/>
      <c r="G47" s="20"/>
      <c r="H47" s="20"/>
      <c r="I47" s="20"/>
      <c r="J47" s="20"/>
    </row>
    <row r="48" spans="1:10" s="10" customFormat="1" x14ac:dyDescent="0.2">
      <c r="A48" s="14"/>
      <c r="B48" s="14"/>
      <c r="C48" s="13"/>
      <c r="D48" s="13"/>
      <c r="E48" s="13"/>
      <c r="F48" s="20"/>
      <c r="G48" s="20"/>
      <c r="H48" s="20"/>
      <c r="I48" s="20"/>
      <c r="J48" s="20"/>
    </row>
    <row r="49" spans="1:10" s="10" customFormat="1" x14ac:dyDescent="0.2">
      <c r="A49" s="14"/>
      <c r="B49" s="14"/>
      <c r="C49" s="13"/>
      <c r="D49" s="13"/>
      <c r="E49" s="13"/>
      <c r="F49" s="20"/>
      <c r="G49" s="20"/>
      <c r="H49" s="20"/>
      <c r="I49" s="20"/>
      <c r="J49" s="20"/>
    </row>
    <row r="50" spans="1:10" s="19" customFormat="1" ht="25.5" x14ac:dyDescent="0.2">
      <c r="A50" s="7" t="s">
        <v>25</v>
      </c>
      <c r="B50" s="44" t="s">
        <v>20</v>
      </c>
      <c r="C50" s="45" t="s">
        <v>21</v>
      </c>
      <c r="D50" s="8" t="s">
        <v>24</v>
      </c>
      <c r="E50" s="8" t="s">
        <v>30</v>
      </c>
      <c r="F50" s="9" t="s">
        <v>29</v>
      </c>
      <c r="G50" s="9" t="s">
        <v>27</v>
      </c>
      <c r="H50" s="9" t="s">
        <v>23</v>
      </c>
      <c r="I50" s="9" t="s">
        <v>26</v>
      </c>
      <c r="J50" s="9" t="s">
        <v>33</v>
      </c>
    </row>
    <row r="52" spans="1:10" x14ac:dyDescent="0.2">
      <c r="C52" s="25" t="str">
        <f>$C$24</f>
        <v>Felvonó szerelési munkák</v>
      </c>
    </row>
    <row r="54" spans="1:10" ht="114.75" x14ac:dyDescent="0.2">
      <c r="A54" s="6">
        <v>1</v>
      </c>
      <c r="B54" s="46" t="s">
        <v>486</v>
      </c>
      <c r="C54" s="12" t="s">
        <v>487</v>
      </c>
      <c r="D54" s="2">
        <v>1</v>
      </c>
      <c r="E54" s="2" t="s">
        <v>4</v>
      </c>
      <c r="F54" s="1">
        <v>0</v>
      </c>
      <c r="G54" s="1">
        <v>0</v>
      </c>
      <c r="H54" s="1">
        <f t="shared" ref="H54" si="0">ROUND(D54*F54,)</f>
        <v>0</v>
      </c>
      <c r="I54" s="1">
        <f t="shared" ref="I54" si="1">ROUND(D54*G54,)</f>
        <v>0</v>
      </c>
      <c r="J54" s="1">
        <f t="shared" ref="J54" si="2">H54+I54</f>
        <v>0</v>
      </c>
    </row>
    <row r="55" spans="1:10" s="38" customFormat="1" x14ac:dyDescent="0.2">
      <c r="A55" s="47"/>
      <c r="B55" s="48"/>
      <c r="C55" s="24"/>
      <c r="D55" s="23"/>
      <c r="E55" s="23"/>
      <c r="F55" s="11"/>
      <c r="G55" s="11"/>
      <c r="H55" s="11"/>
      <c r="I55" s="11"/>
      <c r="J55" s="11"/>
    </row>
    <row r="56" spans="1:10" s="38" customFormat="1" x14ac:dyDescent="0.2">
      <c r="A56" s="6"/>
      <c r="B56" s="46"/>
      <c r="C56" s="12" t="str">
        <f>CONCATENATE(Felvonó_01," összesen:")</f>
        <v>Felvonó szerelési munkák összesen:</v>
      </c>
      <c r="D56" s="2"/>
      <c r="E56" s="2"/>
      <c r="F56" s="1"/>
      <c r="G56" s="1"/>
      <c r="H56" s="5">
        <f>SUM(H53:H55)</f>
        <v>0</v>
      </c>
      <c r="I56" s="5">
        <f>SUM(I53:I55)</f>
        <v>0</v>
      </c>
      <c r="J56" s="5">
        <f>SUM(J53:J55)</f>
        <v>0</v>
      </c>
    </row>
  </sheetData>
  <mergeCells count="10">
    <mergeCell ref="A37:J37"/>
    <mergeCell ref="A38:J38"/>
    <mergeCell ref="A40:J40"/>
    <mergeCell ref="A42:J42"/>
    <mergeCell ref="A8:J8"/>
    <mergeCell ref="A10:J10"/>
    <mergeCell ref="A11:J11"/>
    <mergeCell ref="A13:J13"/>
    <mergeCell ref="A15:J15"/>
    <mergeCell ref="A35:J35"/>
  </mergeCells>
  <hyperlinks>
    <hyperlink ref="C24" location="Felvonó!Felvonó_01" display="Felvonó szerelési munkák" xr:uid="{00000000-0004-0000-0A00-000000000000}"/>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1" manualBreakCount="1">
    <brk id="27" max="7"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6"/>
  <sheetViews>
    <sheetView view="pageBreakPreview" zoomScaleNormal="85" workbookViewId="0">
      <selection activeCell="H18" sqref="H18"/>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505</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506</v>
      </c>
      <c r="D24" s="13"/>
      <c r="E24" s="13"/>
      <c r="F24" s="20"/>
      <c r="G24" s="20"/>
      <c r="H24" s="20">
        <f>H96</f>
        <v>0</v>
      </c>
      <c r="I24" s="20">
        <f>I96</f>
        <v>0</v>
      </c>
      <c r="J24" s="20">
        <f>J96</f>
        <v>0</v>
      </c>
    </row>
    <row r="25" spans="1:10" s="10" customFormat="1" ht="2.4500000000000002" customHeight="1" x14ac:dyDescent="0.2">
      <c r="A25" s="14"/>
      <c r="B25" s="14"/>
      <c r="C25" s="15"/>
      <c r="D25" s="15"/>
      <c r="E25" s="15"/>
      <c r="F25" s="21"/>
      <c r="G25" s="21"/>
      <c r="H25" s="21"/>
      <c r="I25" s="21"/>
      <c r="J25" s="21"/>
    </row>
    <row r="26" spans="1:10" s="10" customFormat="1" x14ac:dyDescent="0.2">
      <c r="A26" s="14"/>
      <c r="B26" s="14"/>
      <c r="C26" s="17" t="s">
        <v>6</v>
      </c>
      <c r="D26" s="13"/>
      <c r="E26" s="13"/>
      <c r="F26" s="20"/>
      <c r="G26" s="20"/>
      <c r="H26" s="22">
        <f>SUM(H23:H25)</f>
        <v>0</v>
      </c>
      <c r="I26" s="22">
        <f>SUM(I23:I25)</f>
        <v>0</v>
      </c>
      <c r="J26" s="22">
        <f>SUM(J23:J25)</f>
        <v>0</v>
      </c>
    </row>
    <row r="27" spans="1:10" s="10" customFormat="1" x14ac:dyDescent="0.2">
      <c r="A27" s="14"/>
      <c r="B27" s="14"/>
      <c r="C27" s="13"/>
      <c r="D27" s="13"/>
      <c r="E27" s="13"/>
      <c r="F27" s="20"/>
      <c r="G27" s="20"/>
      <c r="H27" s="20"/>
      <c r="I27" s="20"/>
      <c r="J27" s="20"/>
    </row>
    <row r="28" spans="1:10" s="10" customFormat="1" x14ac:dyDescent="0.2">
      <c r="A28" s="31">
        <f>A1</f>
        <v>0</v>
      </c>
      <c r="B28" s="31"/>
      <c r="C28" s="13"/>
      <c r="D28" s="13"/>
      <c r="E28" s="13"/>
      <c r="F28" s="20"/>
      <c r="G28" s="20"/>
      <c r="H28" s="20"/>
      <c r="I28" s="20"/>
      <c r="J28" s="32">
        <f>J1</f>
        <v>0</v>
      </c>
    </row>
    <row r="29" spans="1:10" s="10" customFormat="1" x14ac:dyDescent="0.2">
      <c r="A29" s="31">
        <f>A2</f>
        <v>0</v>
      </c>
      <c r="B29" s="31"/>
      <c r="C29" s="13"/>
      <c r="D29" s="13"/>
      <c r="E29" s="13"/>
      <c r="F29" s="20"/>
      <c r="G29" s="20"/>
      <c r="H29" s="20"/>
      <c r="I29" s="20"/>
      <c r="J29" s="29"/>
    </row>
    <row r="30" spans="1:10" s="10" customFormat="1" x14ac:dyDescent="0.2">
      <c r="A30" s="31"/>
      <c r="B30" s="31"/>
      <c r="C30" s="13"/>
      <c r="D30" s="13"/>
      <c r="E30" s="13"/>
      <c r="F30" s="20"/>
      <c r="G30" s="20"/>
      <c r="H30" s="20"/>
      <c r="I30" s="20"/>
      <c r="J30" s="29"/>
    </row>
    <row r="31" spans="1:10" s="10" customFormat="1" x14ac:dyDescent="0.2">
      <c r="A31" s="31"/>
      <c r="B31" s="31"/>
      <c r="C31" s="13"/>
      <c r="D31" s="13"/>
      <c r="E31" s="13"/>
      <c r="F31" s="20"/>
      <c r="G31" s="20"/>
      <c r="H31" s="20"/>
      <c r="I31" s="20"/>
      <c r="J31" s="20"/>
    </row>
    <row r="32" spans="1:10" s="10" customFormat="1" x14ac:dyDescent="0.2">
      <c r="A32" s="31"/>
      <c r="B32" s="31"/>
      <c r="C32" s="13"/>
      <c r="D32" s="13"/>
      <c r="E32" s="13"/>
      <c r="F32" s="20"/>
      <c r="G32" s="20"/>
      <c r="H32" s="20"/>
      <c r="I32" s="20"/>
      <c r="J32" s="20"/>
    </row>
    <row r="33" spans="1:10" s="10" customFormat="1" x14ac:dyDescent="0.2">
      <c r="A33" s="14"/>
      <c r="B33" s="14"/>
      <c r="C33" s="13"/>
      <c r="D33" s="13"/>
      <c r="E33" s="13"/>
      <c r="F33" s="20"/>
      <c r="G33" s="20"/>
      <c r="H33" s="20"/>
      <c r="I33" s="20"/>
      <c r="J33" s="20"/>
    </row>
    <row r="34" spans="1:10" s="10" customFormat="1" x14ac:dyDescent="0.2">
      <c r="A34" s="14"/>
      <c r="B34" s="14"/>
      <c r="C34" s="13"/>
      <c r="D34" s="13"/>
      <c r="E34" s="13"/>
      <c r="F34" s="20"/>
      <c r="G34" s="20"/>
      <c r="H34" s="20"/>
      <c r="I34" s="20"/>
      <c r="J34" s="20"/>
    </row>
    <row r="35" spans="1:10" s="10" customFormat="1" ht="20.25" x14ac:dyDescent="0.3">
      <c r="A35" s="533" t="s">
        <v>3</v>
      </c>
      <c r="B35" s="533"/>
      <c r="C35" s="533"/>
      <c r="D35" s="533"/>
      <c r="E35" s="533"/>
      <c r="F35" s="533"/>
      <c r="G35" s="533"/>
      <c r="H35" s="533"/>
      <c r="I35" s="533"/>
      <c r="J35" s="533"/>
    </row>
    <row r="36" spans="1:10" s="10" customFormat="1" x14ac:dyDescent="0.2">
      <c r="A36" s="13"/>
      <c r="B36" s="13"/>
      <c r="C36" s="13"/>
      <c r="D36" s="13"/>
      <c r="E36" s="13"/>
    </row>
    <row r="37" spans="1:10" s="10" customFormat="1" ht="18" x14ac:dyDescent="0.25">
      <c r="A37" s="530">
        <f>A10</f>
        <v>0</v>
      </c>
      <c r="B37" s="530"/>
      <c r="C37" s="530"/>
      <c r="D37" s="530"/>
      <c r="E37" s="530"/>
      <c r="F37" s="530"/>
      <c r="G37" s="530"/>
      <c r="H37" s="530"/>
      <c r="I37" s="530"/>
      <c r="J37" s="530"/>
    </row>
    <row r="38" spans="1:10" s="10" customFormat="1" ht="18" x14ac:dyDescent="0.25">
      <c r="A38" s="530">
        <f>A11</f>
        <v>0</v>
      </c>
      <c r="B38" s="530"/>
      <c r="C38" s="530"/>
      <c r="D38" s="530"/>
      <c r="E38" s="530"/>
      <c r="F38" s="530"/>
      <c r="G38" s="530"/>
      <c r="H38" s="530"/>
      <c r="I38" s="530"/>
      <c r="J38" s="530"/>
    </row>
    <row r="39" spans="1:10" s="10" customFormat="1" x14ac:dyDescent="0.2">
      <c r="A39" s="14"/>
      <c r="B39" s="14"/>
      <c r="C39" s="13"/>
      <c r="D39" s="13"/>
      <c r="E39" s="13"/>
      <c r="F39" s="20"/>
      <c r="G39" s="20"/>
      <c r="H39" s="20"/>
      <c r="I39" s="20"/>
      <c r="J39" s="20"/>
    </row>
    <row r="40" spans="1:10" s="10" customFormat="1" ht="15.75" x14ac:dyDescent="0.25">
      <c r="A40" s="531">
        <f>A13</f>
        <v>0</v>
      </c>
      <c r="B40" s="531"/>
      <c r="C40" s="531"/>
      <c r="D40" s="531"/>
      <c r="E40" s="531"/>
      <c r="F40" s="531"/>
      <c r="G40" s="531"/>
      <c r="H40" s="531"/>
      <c r="I40" s="531"/>
      <c r="J40" s="531"/>
    </row>
    <row r="41" spans="1:10" s="10" customFormat="1" x14ac:dyDescent="0.2">
      <c r="A41" s="14"/>
      <c r="B41" s="14"/>
      <c r="C41" s="13"/>
      <c r="D41" s="13"/>
      <c r="E41" s="13"/>
      <c r="F41" s="20"/>
      <c r="G41" s="20"/>
      <c r="H41" s="20"/>
      <c r="I41" s="20"/>
      <c r="J41" s="20"/>
    </row>
    <row r="42" spans="1:10" s="10" customFormat="1" ht="15.75" x14ac:dyDescent="0.25">
      <c r="A42" s="532" t="str">
        <f>A15</f>
        <v>KERTÉPÍTÉSI MUNKÁK</v>
      </c>
      <c r="B42" s="532"/>
      <c r="C42" s="532"/>
      <c r="D42" s="532"/>
      <c r="E42" s="532"/>
      <c r="F42" s="532"/>
      <c r="G42" s="532"/>
      <c r="H42" s="532"/>
      <c r="I42" s="532"/>
      <c r="J42" s="532"/>
    </row>
    <row r="43" spans="1:10" s="10" customFormat="1" x14ac:dyDescent="0.2">
      <c r="A43" s="14"/>
      <c r="B43" s="14"/>
      <c r="C43" s="13"/>
      <c r="D43" s="13"/>
      <c r="E43" s="13"/>
      <c r="F43" s="20"/>
      <c r="G43" s="20"/>
      <c r="H43" s="20"/>
      <c r="I43" s="20"/>
      <c r="J43" s="20"/>
    </row>
    <row r="44" spans="1:10" s="10" customFormat="1" x14ac:dyDescent="0.2">
      <c r="A44" s="14"/>
      <c r="B44" s="14"/>
      <c r="C44" s="13"/>
      <c r="D44" s="13"/>
      <c r="E44" s="13"/>
      <c r="F44" s="20"/>
      <c r="G44" s="20"/>
      <c r="H44" s="20"/>
      <c r="I44" s="20"/>
      <c r="J44" s="20"/>
    </row>
    <row r="45" spans="1:10" s="10" customFormat="1" x14ac:dyDescent="0.2">
      <c r="A45" s="14"/>
      <c r="B45" s="14"/>
      <c r="C45" s="13"/>
      <c r="D45" s="13"/>
      <c r="E45" s="13"/>
      <c r="F45" s="20"/>
      <c r="G45" s="20"/>
      <c r="H45" s="20"/>
      <c r="I45" s="20"/>
      <c r="J45" s="20"/>
    </row>
    <row r="46" spans="1:10" s="10" customFormat="1" x14ac:dyDescent="0.2">
      <c r="A46" s="14"/>
      <c r="B46" s="14"/>
      <c r="C46" s="13"/>
      <c r="D46" s="13"/>
      <c r="E46" s="13"/>
      <c r="F46" s="20"/>
      <c r="G46" s="20"/>
      <c r="H46" s="20"/>
      <c r="I46" s="20"/>
      <c r="J46" s="20"/>
    </row>
    <row r="47" spans="1:10" s="10" customFormat="1" x14ac:dyDescent="0.2">
      <c r="A47" s="14"/>
      <c r="B47" s="14"/>
      <c r="C47" s="13"/>
      <c r="D47" s="13"/>
      <c r="E47" s="13"/>
      <c r="F47" s="20"/>
      <c r="G47" s="20"/>
      <c r="H47" s="20"/>
      <c r="I47" s="20"/>
      <c r="J47" s="20"/>
    </row>
    <row r="48" spans="1:10" s="10" customFormat="1" x14ac:dyDescent="0.2">
      <c r="A48" s="14"/>
      <c r="B48" s="14"/>
      <c r="C48" s="13"/>
      <c r="D48" s="13"/>
      <c r="E48" s="13"/>
      <c r="F48" s="20"/>
      <c r="G48" s="20"/>
      <c r="H48" s="20"/>
      <c r="I48" s="20"/>
      <c r="J48" s="20"/>
    </row>
    <row r="49" spans="1:10" s="10" customFormat="1" x14ac:dyDescent="0.2">
      <c r="A49" s="14"/>
      <c r="B49" s="14"/>
      <c r="C49" s="13"/>
      <c r="D49" s="13"/>
      <c r="E49" s="13"/>
      <c r="F49" s="20"/>
      <c r="G49" s="20"/>
      <c r="H49" s="20"/>
      <c r="I49" s="20"/>
      <c r="J49" s="20"/>
    </row>
    <row r="50" spans="1:10" s="19" customFormat="1" ht="25.5" x14ac:dyDescent="0.2">
      <c r="A50" s="7" t="s">
        <v>25</v>
      </c>
      <c r="B50" s="69" t="s">
        <v>20</v>
      </c>
      <c r="C50" s="45" t="s">
        <v>21</v>
      </c>
      <c r="D50" s="8" t="s">
        <v>24</v>
      </c>
      <c r="E50" s="8" t="s">
        <v>30</v>
      </c>
      <c r="F50" s="9" t="s">
        <v>29</v>
      </c>
      <c r="G50" s="9" t="s">
        <v>27</v>
      </c>
      <c r="H50" s="9" t="s">
        <v>23</v>
      </c>
      <c r="I50" s="9" t="s">
        <v>26</v>
      </c>
      <c r="J50" s="9" t="s">
        <v>33</v>
      </c>
    </row>
    <row r="52" spans="1:10" x14ac:dyDescent="0.2">
      <c r="C52" s="25" t="str">
        <f>$C$24</f>
        <v>Kertépítési munkák</v>
      </c>
    </row>
    <row r="54" spans="1:10" s="10" customFormat="1" ht="51" x14ac:dyDescent="0.2">
      <c r="A54" s="6">
        <v>1</v>
      </c>
      <c r="B54" s="12" t="s">
        <v>507</v>
      </c>
      <c r="C54" s="12" t="s">
        <v>508</v>
      </c>
      <c r="D54" s="2">
        <v>100945.83</v>
      </c>
      <c r="E54" s="2" t="s">
        <v>1</v>
      </c>
      <c r="F54" s="1">
        <v>0</v>
      </c>
      <c r="G54" s="1">
        <v>0</v>
      </c>
      <c r="H54" s="1">
        <f>ROUND(D54*F54,)</f>
        <v>0</v>
      </c>
      <c r="I54" s="1">
        <f>ROUND(D54*G54,)</f>
        <v>0</v>
      </c>
      <c r="J54" s="1">
        <f>H54+I54</f>
        <v>0</v>
      </c>
    </row>
    <row r="55" spans="1:10" s="10" customFormat="1" x14ac:dyDescent="0.2">
      <c r="A55" s="6"/>
      <c r="B55" s="46"/>
      <c r="C55" s="51"/>
      <c r="D55" s="2"/>
      <c r="E55" s="2"/>
      <c r="F55" s="1"/>
      <c r="G55" s="1"/>
      <c r="H55" s="1"/>
      <c r="I55" s="1"/>
      <c r="J55" s="1"/>
    </row>
    <row r="56" spans="1:10" s="10" customFormat="1" ht="51" x14ac:dyDescent="0.2">
      <c r="A56" s="6">
        <f>MAX($A$53:A55)+1</f>
        <v>2</v>
      </c>
      <c r="B56" s="12" t="s">
        <v>509</v>
      </c>
      <c r="C56" s="12" t="s">
        <v>510</v>
      </c>
      <c r="D56" s="2">
        <v>20189.169999999998</v>
      </c>
      <c r="E56" s="2" t="s">
        <v>194</v>
      </c>
      <c r="F56" s="1">
        <v>0</v>
      </c>
      <c r="G56" s="1">
        <v>0</v>
      </c>
      <c r="H56" s="1">
        <f t="shared" ref="H56" si="0">ROUND(D56*F56,)</f>
        <v>0</v>
      </c>
      <c r="I56" s="1">
        <f t="shared" ref="I56" si="1">ROUND(D56*G56,)</f>
        <v>0</v>
      </c>
      <c r="J56" s="1">
        <f t="shared" ref="J56" si="2">H56+I56</f>
        <v>0</v>
      </c>
    </row>
    <row r="57" spans="1:10" s="10" customFormat="1" x14ac:dyDescent="0.2">
      <c r="A57" s="6"/>
      <c r="B57" s="46"/>
      <c r="C57" s="51"/>
      <c r="D57" s="2"/>
      <c r="E57" s="2"/>
      <c r="F57" s="1"/>
      <c r="G57" s="1"/>
      <c r="H57" s="1"/>
      <c r="I57" s="1"/>
      <c r="J57" s="1"/>
    </row>
    <row r="58" spans="1:10" s="10" customFormat="1" ht="25.5" x14ac:dyDescent="0.2">
      <c r="A58" s="6" t="s">
        <v>22</v>
      </c>
      <c r="B58" s="12" t="s">
        <v>509</v>
      </c>
      <c r="C58" s="12" t="s">
        <v>511</v>
      </c>
      <c r="D58" s="2">
        <v>150.94</v>
      </c>
      <c r="E58" s="2" t="s">
        <v>1</v>
      </c>
      <c r="F58" s="1">
        <v>0</v>
      </c>
      <c r="G58" s="1">
        <v>0</v>
      </c>
      <c r="H58" s="1">
        <f t="shared" ref="H58" si="3">ROUND(D58*F58,)</f>
        <v>0</v>
      </c>
      <c r="I58" s="1">
        <f t="shared" ref="I58" si="4">ROUND(D58*G58,)</f>
        <v>0</v>
      </c>
      <c r="J58" s="1">
        <f t="shared" ref="J58" si="5">H58+I58</f>
        <v>0</v>
      </c>
    </row>
    <row r="59" spans="1:10" s="10" customFormat="1" x14ac:dyDescent="0.2">
      <c r="A59" s="6"/>
      <c r="B59" s="46"/>
      <c r="C59" s="51"/>
      <c r="D59" s="2"/>
      <c r="E59" s="2"/>
      <c r="F59" s="1"/>
      <c r="G59" s="1"/>
      <c r="H59" s="1"/>
      <c r="I59" s="1"/>
      <c r="J59" s="1"/>
    </row>
    <row r="60" spans="1:10" s="10" customFormat="1" ht="25.5" x14ac:dyDescent="0.2">
      <c r="A60" s="6">
        <f>MAX($A$53:A59)+1</f>
        <v>3</v>
      </c>
      <c r="B60" s="12" t="s">
        <v>509</v>
      </c>
      <c r="C60" s="12" t="s">
        <v>512</v>
      </c>
      <c r="D60" s="2">
        <v>100945.83</v>
      </c>
      <c r="E60" s="2" t="s">
        <v>1</v>
      </c>
      <c r="F60" s="1">
        <v>0</v>
      </c>
      <c r="G60" s="1">
        <v>0</v>
      </c>
      <c r="H60" s="1">
        <f t="shared" ref="H60" si="6">ROUND(D60*F60,)</f>
        <v>0</v>
      </c>
      <c r="I60" s="1">
        <f t="shared" ref="I60" si="7">ROUND(D60*G60,)</f>
        <v>0</v>
      </c>
      <c r="J60" s="1">
        <f t="shared" ref="J60" si="8">H60+I60</f>
        <v>0</v>
      </c>
    </row>
    <row r="61" spans="1:10" s="10" customFormat="1" x14ac:dyDescent="0.2">
      <c r="A61" s="6"/>
      <c r="B61" s="46"/>
      <c r="C61" s="51"/>
      <c r="D61" s="2"/>
      <c r="E61" s="2"/>
      <c r="F61" s="1"/>
      <c r="G61" s="1"/>
      <c r="H61" s="1"/>
      <c r="I61" s="1"/>
      <c r="J61" s="1"/>
    </row>
    <row r="62" spans="1:10" s="10" customFormat="1" ht="38.25" x14ac:dyDescent="0.2">
      <c r="A62" s="6">
        <f>MAX($A$53:A61)+1</f>
        <v>4</v>
      </c>
      <c r="B62" s="12" t="s">
        <v>513</v>
      </c>
      <c r="C62" s="12" t="s">
        <v>514</v>
      </c>
      <c r="D62" s="2">
        <v>271</v>
      </c>
      <c r="E62" s="2" t="s">
        <v>4</v>
      </c>
      <c r="F62" s="1">
        <v>0</v>
      </c>
      <c r="G62" s="1">
        <v>0</v>
      </c>
      <c r="H62" s="1">
        <f t="shared" ref="H62" si="9">ROUND(D62*F62,)</f>
        <v>0</v>
      </c>
      <c r="I62" s="1">
        <f t="shared" ref="I62" si="10">ROUND(D62*G62,)</f>
        <v>0</v>
      </c>
      <c r="J62" s="1">
        <f t="shared" ref="J62" si="11">H62+I62</f>
        <v>0</v>
      </c>
    </row>
    <row r="63" spans="1:10" s="10" customFormat="1" x14ac:dyDescent="0.2">
      <c r="A63" s="6"/>
      <c r="B63" s="46"/>
      <c r="C63" s="51"/>
      <c r="D63" s="2"/>
      <c r="E63" s="2"/>
      <c r="F63" s="1"/>
      <c r="G63" s="1"/>
      <c r="H63" s="1"/>
      <c r="I63" s="1"/>
      <c r="J63" s="1"/>
    </row>
    <row r="64" spans="1:10" s="10" customFormat="1" ht="51" x14ac:dyDescent="0.2">
      <c r="A64" s="6">
        <f>MAX($A$53:A63)+1</f>
        <v>5</v>
      </c>
      <c r="B64" s="12" t="s">
        <v>515</v>
      </c>
      <c r="C64" s="12" t="s">
        <v>516</v>
      </c>
      <c r="D64" s="2">
        <v>1</v>
      </c>
      <c r="E64" s="2" t="s">
        <v>4</v>
      </c>
      <c r="F64" s="1">
        <v>0</v>
      </c>
      <c r="G64" s="1">
        <v>0</v>
      </c>
      <c r="H64" s="1">
        <f t="shared" ref="H64" si="12">ROUND(D64*F64,)</f>
        <v>0</v>
      </c>
      <c r="I64" s="1">
        <f t="shared" ref="I64" si="13">ROUND(D64*G64,)</f>
        <v>0</v>
      </c>
      <c r="J64" s="1">
        <f t="shared" ref="J64" si="14">H64+I64</f>
        <v>0</v>
      </c>
    </row>
    <row r="65" spans="1:10" s="10" customFormat="1" x14ac:dyDescent="0.2">
      <c r="A65" s="6"/>
      <c r="B65" s="46"/>
      <c r="C65" s="51"/>
      <c r="D65" s="2"/>
      <c r="E65" s="2"/>
      <c r="F65" s="1"/>
      <c r="G65" s="1"/>
      <c r="H65" s="1"/>
      <c r="I65" s="1"/>
      <c r="J65" s="1"/>
    </row>
    <row r="66" spans="1:10" s="10" customFormat="1" ht="63.75" x14ac:dyDescent="0.2">
      <c r="A66" s="6">
        <f>MAX($A$53:A65)+1</f>
        <v>6</v>
      </c>
      <c r="B66" s="12" t="s">
        <v>517</v>
      </c>
      <c r="C66" s="12" t="s">
        <v>518</v>
      </c>
      <c r="D66" s="2">
        <v>415</v>
      </c>
      <c r="E66" s="2" t="s">
        <v>4</v>
      </c>
      <c r="F66" s="1">
        <v>0</v>
      </c>
      <c r="G66" s="1">
        <v>0</v>
      </c>
      <c r="H66" s="1">
        <f t="shared" ref="H66" si="15">ROUND(D66*F66,)</f>
        <v>0</v>
      </c>
      <c r="I66" s="1">
        <f t="shared" ref="I66" si="16">ROUND(D66*G66,)</f>
        <v>0</v>
      </c>
      <c r="J66" s="1">
        <f t="shared" ref="J66" si="17">H66+I66</f>
        <v>0</v>
      </c>
    </row>
    <row r="67" spans="1:10" s="10" customFormat="1" x14ac:dyDescent="0.2">
      <c r="A67" s="6"/>
      <c r="B67" s="46"/>
      <c r="C67" s="51"/>
      <c r="D67" s="2"/>
      <c r="E67" s="2"/>
      <c r="F67" s="1"/>
      <c r="G67" s="1"/>
      <c r="H67" s="1"/>
      <c r="I67" s="1"/>
      <c r="J67" s="1"/>
    </row>
    <row r="68" spans="1:10" s="10" customFormat="1" x14ac:dyDescent="0.2">
      <c r="A68" s="6"/>
      <c r="B68" s="12"/>
      <c r="C68" s="12" t="s">
        <v>519</v>
      </c>
      <c r="D68" s="2">
        <v>56</v>
      </c>
      <c r="E68" s="2" t="s">
        <v>4</v>
      </c>
      <c r="F68" s="1">
        <v>0</v>
      </c>
      <c r="G68" s="1">
        <v>0</v>
      </c>
      <c r="H68" s="1">
        <f t="shared" ref="H68" si="18">ROUND(D68*F68,)</f>
        <v>0</v>
      </c>
      <c r="I68" s="1">
        <f t="shared" ref="I68" si="19">ROUND(D68*G68,)</f>
        <v>0</v>
      </c>
      <c r="J68" s="1">
        <f t="shared" ref="J68" si="20">H68+I68</f>
        <v>0</v>
      </c>
    </row>
    <row r="69" spans="1:10" s="10" customFormat="1" x14ac:dyDescent="0.2">
      <c r="A69" s="6"/>
      <c r="B69" s="46"/>
      <c r="C69" s="51"/>
      <c r="D69" s="2"/>
      <c r="E69" s="2"/>
      <c r="F69" s="1"/>
      <c r="G69" s="1"/>
      <c r="H69" s="1"/>
      <c r="I69" s="1"/>
      <c r="J69" s="1"/>
    </row>
    <row r="70" spans="1:10" s="10" customFormat="1" x14ac:dyDescent="0.2">
      <c r="A70" s="6"/>
      <c r="B70" s="12"/>
      <c r="C70" s="12" t="s">
        <v>520</v>
      </c>
      <c r="D70" s="2">
        <v>10</v>
      </c>
      <c r="E70" s="2" t="s">
        <v>4</v>
      </c>
      <c r="F70" s="1">
        <v>0</v>
      </c>
      <c r="G70" s="1">
        <v>0</v>
      </c>
      <c r="H70" s="1">
        <f t="shared" ref="H70" si="21">ROUND(D70*F70,)</f>
        <v>0</v>
      </c>
      <c r="I70" s="1">
        <f t="shared" ref="I70" si="22">ROUND(D70*G70,)</f>
        <v>0</v>
      </c>
      <c r="J70" s="1">
        <f t="shared" ref="J70" si="23">H70+I70</f>
        <v>0</v>
      </c>
    </row>
    <row r="71" spans="1:10" s="10" customFormat="1" x14ac:dyDescent="0.2">
      <c r="A71" s="6"/>
      <c r="B71" s="46"/>
      <c r="C71" s="51"/>
      <c r="D71" s="2"/>
      <c r="E71" s="2"/>
      <c r="F71" s="1"/>
      <c r="G71" s="1"/>
      <c r="H71" s="1"/>
      <c r="I71" s="1"/>
      <c r="J71" s="1"/>
    </row>
    <row r="72" spans="1:10" s="10" customFormat="1" x14ac:dyDescent="0.2">
      <c r="A72" s="6"/>
      <c r="B72" s="12"/>
      <c r="C72" s="12" t="s">
        <v>521</v>
      </c>
      <c r="D72" s="2">
        <v>24</v>
      </c>
      <c r="E72" s="2" t="s">
        <v>4</v>
      </c>
      <c r="F72" s="1">
        <v>0</v>
      </c>
      <c r="G72" s="1">
        <v>0</v>
      </c>
      <c r="H72" s="1">
        <f t="shared" ref="H72" si="24">ROUND(D72*F72,)</f>
        <v>0</v>
      </c>
      <c r="I72" s="1">
        <f t="shared" ref="I72" si="25">ROUND(D72*G72,)</f>
        <v>0</v>
      </c>
      <c r="J72" s="1">
        <f t="shared" ref="J72" si="26">H72+I72</f>
        <v>0</v>
      </c>
    </row>
    <row r="73" spans="1:10" s="10" customFormat="1" x14ac:dyDescent="0.2">
      <c r="A73" s="6"/>
      <c r="B73" s="46"/>
      <c r="C73" s="51"/>
      <c r="D73" s="2"/>
      <c r="E73" s="2"/>
      <c r="F73" s="1"/>
      <c r="G73" s="1"/>
      <c r="H73" s="1"/>
      <c r="I73" s="1"/>
      <c r="J73" s="1"/>
    </row>
    <row r="74" spans="1:10" s="10" customFormat="1" ht="63.75" x14ac:dyDescent="0.2">
      <c r="A74" s="6">
        <f>MAX($A$53:A73)+1</f>
        <v>7</v>
      </c>
      <c r="B74" s="12" t="s">
        <v>517</v>
      </c>
      <c r="C74" s="27" t="s">
        <v>522</v>
      </c>
      <c r="D74" s="2">
        <v>18</v>
      </c>
      <c r="E74" s="2" t="s">
        <v>4</v>
      </c>
      <c r="F74" s="1">
        <v>0</v>
      </c>
      <c r="G74" s="1">
        <v>0</v>
      </c>
      <c r="H74" s="1">
        <f t="shared" ref="H74" si="27">ROUND(D74*F74,)</f>
        <v>0</v>
      </c>
      <c r="I74" s="1">
        <f t="shared" ref="I74" si="28">ROUND(D74*G74,)</f>
        <v>0</v>
      </c>
      <c r="J74" s="1">
        <f t="shared" ref="J74" si="29">H74+I74</f>
        <v>0</v>
      </c>
    </row>
    <row r="75" spans="1:10" s="10" customFormat="1" x14ac:dyDescent="0.2">
      <c r="A75" s="6"/>
      <c r="B75" s="46"/>
      <c r="C75" s="51"/>
      <c r="D75" s="2"/>
      <c r="E75" s="2"/>
      <c r="F75" s="1"/>
      <c r="G75" s="1"/>
      <c r="H75" s="1"/>
      <c r="I75" s="1"/>
      <c r="J75" s="1"/>
    </row>
    <row r="76" spans="1:10" s="10" customFormat="1" ht="25.5" x14ac:dyDescent="0.2">
      <c r="A76" s="6"/>
      <c r="B76" s="12"/>
      <c r="C76" s="12" t="s">
        <v>523</v>
      </c>
      <c r="D76" s="2">
        <v>210</v>
      </c>
      <c r="E76" s="2" t="s">
        <v>4</v>
      </c>
      <c r="F76" s="1">
        <v>0</v>
      </c>
      <c r="G76" s="1">
        <v>0</v>
      </c>
      <c r="H76" s="1">
        <f t="shared" ref="H76" si="30">ROUND(D76*F76,)</f>
        <v>0</v>
      </c>
      <c r="I76" s="1">
        <f t="shared" ref="I76" si="31">ROUND(D76*G76,)</f>
        <v>0</v>
      </c>
      <c r="J76" s="1">
        <f t="shared" ref="J76" si="32">H76+I76</f>
        <v>0</v>
      </c>
    </row>
    <row r="77" spans="1:10" s="10" customFormat="1" x14ac:dyDescent="0.2">
      <c r="A77" s="6"/>
      <c r="B77" s="46"/>
      <c r="C77" s="51"/>
      <c r="D77" s="2"/>
      <c r="E77" s="2"/>
      <c r="F77" s="1"/>
      <c r="G77" s="1"/>
      <c r="H77" s="1"/>
      <c r="I77" s="1"/>
      <c r="J77" s="1"/>
    </row>
    <row r="78" spans="1:10" s="10" customFormat="1" x14ac:dyDescent="0.2">
      <c r="A78" s="6"/>
      <c r="B78" s="12"/>
      <c r="C78" s="12" t="s">
        <v>524</v>
      </c>
      <c r="D78" s="2">
        <v>1568</v>
      </c>
      <c r="E78" s="2" t="s">
        <v>4</v>
      </c>
      <c r="F78" s="1">
        <v>0</v>
      </c>
      <c r="G78" s="1">
        <v>0</v>
      </c>
      <c r="H78" s="1">
        <f t="shared" ref="H78" si="33">ROUND(D78*F78,)</f>
        <v>0</v>
      </c>
      <c r="I78" s="1">
        <f t="shared" ref="I78" si="34">ROUND(D78*G78,)</f>
        <v>0</v>
      </c>
      <c r="J78" s="1">
        <f t="shared" ref="J78" si="35">H78+I78</f>
        <v>0</v>
      </c>
    </row>
    <row r="79" spans="1:10" s="10" customFormat="1" x14ac:dyDescent="0.2">
      <c r="A79" s="6"/>
      <c r="B79" s="46"/>
      <c r="C79" s="51"/>
      <c r="D79" s="2"/>
      <c r="E79" s="2"/>
      <c r="F79" s="1"/>
      <c r="G79" s="1"/>
      <c r="H79" s="1"/>
      <c r="I79" s="1"/>
      <c r="J79" s="1"/>
    </row>
    <row r="80" spans="1:10" s="10" customFormat="1" ht="25.5" x14ac:dyDescent="0.2">
      <c r="A80" s="6">
        <f>MAX($A$53:A79)+1</f>
        <v>8</v>
      </c>
      <c r="B80" s="12" t="s">
        <v>525</v>
      </c>
      <c r="C80" s="12" t="s">
        <v>526</v>
      </c>
      <c r="D80" s="2">
        <v>1</v>
      </c>
      <c r="E80" s="2" t="s">
        <v>4</v>
      </c>
      <c r="F80" s="1">
        <v>0</v>
      </c>
      <c r="G80" s="1">
        <v>0</v>
      </c>
      <c r="H80" s="1">
        <f t="shared" ref="H80" si="36">ROUND(D80*F80,)</f>
        <v>0</v>
      </c>
      <c r="I80" s="1">
        <f t="shared" ref="I80" si="37">ROUND(D80*G80,)</f>
        <v>0</v>
      </c>
      <c r="J80" s="1">
        <f t="shared" ref="J80" si="38">H80+I80</f>
        <v>0</v>
      </c>
    </row>
    <row r="81" spans="1:10" s="10" customFormat="1" x14ac:dyDescent="0.2">
      <c r="A81" s="6"/>
      <c r="B81" s="46"/>
      <c r="C81" s="51"/>
      <c r="D81" s="2"/>
      <c r="E81" s="2"/>
      <c r="F81" s="1"/>
      <c r="G81" s="1"/>
      <c r="H81" s="1"/>
      <c r="I81" s="1"/>
      <c r="J81" s="1"/>
    </row>
    <row r="82" spans="1:10" s="10" customFormat="1" ht="25.5" x14ac:dyDescent="0.2">
      <c r="A82" s="6">
        <f>MAX($A$53:A81)+1</f>
        <v>9</v>
      </c>
      <c r="B82" s="12" t="s">
        <v>527</v>
      </c>
      <c r="C82" s="12" t="s">
        <v>528</v>
      </c>
      <c r="D82" s="2">
        <v>96577.02</v>
      </c>
      <c r="E82" s="2" t="s">
        <v>1</v>
      </c>
      <c r="F82" s="1">
        <v>0</v>
      </c>
      <c r="G82" s="1">
        <v>0</v>
      </c>
      <c r="H82" s="1">
        <f t="shared" ref="H82" si="39">ROUND(D82*F82,)</f>
        <v>0</v>
      </c>
      <c r="I82" s="1">
        <f t="shared" ref="I82" si="40">ROUND(D82*G82,)</f>
        <v>0</v>
      </c>
      <c r="J82" s="1">
        <f t="shared" ref="J82" si="41">H82+I82</f>
        <v>0</v>
      </c>
    </row>
    <row r="83" spans="1:10" s="10" customFormat="1" x14ac:dyDescent="0.2">
      <c r="A83" s="6"/>
      <c r="B83" s="46"/>
      <c r="C83" s="51"/>
      <c r="D83" s="2"/>
      <c r="E83" s="2"/>
      <c r="F83" s="1"/>
      <c r="G83" s="1"/>
      <c r="H83" s="1"/>
      <c r="I83" s="1"/>
      <c r="J83" s="1"/>
    </row>
    <row r="84" spans="1:10" s="10" customFormat="1" ht="38.25" x14ac:dyDescent="0.2">
      <c r="A84" s="6">
        <f>MAX($A$53:A83)+1</f>
        <v>10</v>
      </c>
      <c r="B84" s="12" t="s">
        <v>529</v>
      </c>
      <c r="C84" s="12" t="s">
        <v>530</v>
      </c>
      <c r="D84" s="2">
        <v>96577.02</v>
      </c>
      <c r="E84" s="2" t="s">
        <v>1</v>
      </c>
      <c r="F84" s="1">
        <v>0</v>
      </c>
      <c r="G84" s="1">
        <v>0</v>
      </c>
      <c r="H84" s="1">
        <f t="shared" ref="H84" si="42">ROUND(D84*F84,)</f>
        <v>0</v>
      </c>
      <c r="I84" s="1">
        <f t="shared" ref="I84" si="43">ROUND(D84*G84,)</f>
        <v>0</v>
      </c>
      <c r="J84" s="1">
        <f t="shared" ref="J84" si="44">H84+I84</f>
        <v>0</v>
      </c>
    </row>
    <row r="85" spans="1:10" s="10" customFormat="1" x14ac:dyDescent="0.2">
      <c r="A85" s="6"/>
      <c r="B85" s="46"/>
      <c r="C85" s="51"/>
      <c r="D85" s="2"/>
      <c r="E85" s="2"/>
      <c r="F85" s="1"/>
      <c r="G85" s="1"/>
      <c r="H85" s="1"/>
      <c r="I85" s="1"/>
      <c r="J85" s="1"/>
    </row>
    <row r="86" spans="1:10" s="10" customFormat="1" ht="25.5" x14ac:dyDescent="0.2">
      <c r="A86" s="6">
        <f>MAX($A$53:A85)+1</f>
        <v>11</v>
      </c>
      <c r="B86" s="12" t="s">
        <v>531</v>
      </c>
      <c r="C86" s="12" t="s">
        <v>532</v>
      </c>
      <c r="D86" s="2">
        <v>516.41999999999996</v>
      </c>
      <c r="E86" s="2" t="s">
        <v>1</v>
      </c>
      <c r="F86" s="1">
        <v>0</v>
      </c>
      <c r="G86" s="1">
        <v>0</v>
      </c>
      <c r="H86" s="1">
        <f t="shared" ref="H86" si="45">ROUND(D86*F86,)</f>
        <v>0</v>
      </c>
      <c r="I86" s="1">
        <f t="shared" ref="I86" si="46">ROUND(D86*G86,)</f>
        <v>0</v>
      </c>
      <c r="J86" s="1">
        <f t="shared" ref="J86" si="47">H86+I86</f>
        <v>0</v>
      </c>
    </row>
    <row r="87" spans="1:10" s="10" customFormat="1" x14ac:dyDescent="0.2">
      <c r="A87" s="6"/>
      <c r="B87" s="46"/>
      <c r="C87" s="51"/>
      <c r="D87" s="2"/>
      <c r="E87" s="2"/>
      <c r="F87" s="1"/>
      <c r="G87" s="1"/>
      <c r="H87" s="1"/>
      <c r="I87" s="1"/>
      <c r="J87" s="1"/>
    </row>
    <row r="88" spans="1:10" s="10" customFormat="1" ht="38.25" x14ac:dyDescent="0.2">
      <c r="A88" s="6">
        <f>MAX($A$53:A87)+1</f>
        <v>12</v>
      </c>
      <c r="B88" s="12" t="s">
        <v>533</v>
      </c>
      <c r="C88" s="12" t="s">
        <v>534</v>
      </c>
      <c r="D88" s="2">
        <v>516.41999999999996</v>
      </c>
      <c r="E88" s="2" t="s">
        <v>1</v>
      </c>
      <c r="F88" s="1">
        <v>0</v>
      </c>
      <c r="G88" s="1">
        <v>0</v>
      </c>
      <c r="H88" s="1">
        <f t="shared" ref="H88" si="48">ROUND(D88*F88,)</f>
        <v>0</v>
      </c>
      <c r="I88" s="1">
        <f t="shared" ref="I88" si="49">ROUND(D88*G88,)</f>
        <v>0</v>
      </c>
      <c r="J88" s="1">
        <f t="shared" ref="J88" si="50">H88+I88</f>
        <v>0</v>
      </c>
    </row>
    <row r="89" spans="1:10" s="10" customFormat="1" x14ac:dyDescent="0.2">
      <c r="A89" s="6"/>
      <c r="B89" s="46"/>
      <c r="C89" s="51"/>
      <c r="D89" s="2"/>
      <c r="E89" s="2"/>
      <c r="F89" s="1"/>
      <c r="G89" s="1"/>
      <c r="H89" s="1"/>
      <c r="I89" s="1"/>
      <c r="J89" s="1"/>
    </row>
    <row r="90" spans="1:10" s="10" customFormat="1" ht="25.5" x14ac:dyDescent="0.2">
      <c r="A90" s="6">
        <f>MAX($A$53:A89)+1</f>
        <v>13</v>
      </c>
      <c r="B90" s="12" t="s">
        <v>533</v>
      </c>
      <c r="C90" s="12" t="s">
        <v>535</v>
      </c>
      <c r="D90" s="2">
        <v>3</v>
      </c>
      <c r="E90" s="2" t="s">
        <v>536</v>
      </c>
      <c r="F90" s="1">
        <v>0</v>
      </c>
      <c r="G90" s="1">
        <v>0</v>
      </c>
      <c r="H90" s="1">
        <f t="shared" ref="H90" si="51">ROUND(D90*F90,)</f>
        <v>0</v>
      </c>
      <c r="I90" s="1">
        <f t="shared" ref="I90" si="52">ROUND(D90*G90,)</f>
        <v>0</v>
      </c>
      <c r="J90" s="1">
        <f t="shared" ref="J90" si="53">H90+I90</f>
        <v>0</v>
      </c>
    </row>
    <row r="91" spans="1:10" s="10" customFormat="1" x14ac:dyDescent="0.2">
      <c r="A91" s="6"/>
      <c r="B91" s="46"/>
      <c r="C91" s="51"/>
      <c r="D91" s="2"/>
      <c r="E91" s="2"/>
      <c r="F91" s="1"/>
      <c r="G91" s="1"/>
      <c r="H91" s="1"/>
      <c r="I91" s="1"/>
      <c r="J91" s="1"/>
    </row>
    <row r="92" spans="1:10" s="10" customFormat="1" ht="76.5" x14ac:dyDescent="0.2">
      <c r="A92" s="6">
        <f>MAX($A$53:A91)+1</f>
        <v>14</v>
      </c>
      <c r="B92" s="27" t="s">
        <v>537</v>
      </c>
      <c r="C92" s="27" t="s">
        <v>538</v>
      </c>
      <c r="D92" s="2">
        <v>1</v>
      </c>
      <c r="E92" s="2" t="s">
        <v>205</v>
      </c>
      <c r="F92" s="1">
        <v>0</v>
      </c>
      <c r="G92" s="1">
        <v>0</v>
      </c>
      <c r="H92" s="1">
        <f t="shared" ref="H92" si="54">ROUND(D92*F92,)</f>
        <v>0</v>
      </c>
      <c r="I92" s="1">
        <f t="shared" ref="I92" si="55">ROUND(D92*G92,)</f>
        <v>0</v>
      </c>
      <c r="J92" s="1">
        <f t="shared" ref="J92" si="56">H92+I92</f>
        <v>0</v>
      </c>
    </row>
    <row r="93" spans="1:10" s="10" customFormat="1" x14ac:dyDescent="0.2">
      <c r="A93" s="6"/>
      <c r="B93" s="65"/>
      <c r="C93" s="51"/>
      <c r="D93" s="2"/>
      <c r="E93" s="2"/>
      <c r="F93" s="1"/>
      <c r="G93" s="1"/>
      <c r="H93" s="1"/>
      <c r="I93" s="1"/>
      <c r="J93" s="1"/>
    </row>
    <row r="94" spans="1:10" s="10" customFormat="1" ht="89.25" x14ac:dyDescent="0.2">
      <c r="A94" s="6">
        <f>MAX($A$53:A93)+1</f>
        <v>15</v>
      </c>
      <c r="B94" s="27" t="s">
        <v>537</v>
      </c>
      <c r="C94" s="27" t="s">
        <v>539</v>
      </c>
      <c r="D94" s="2">
        <v>1</v>
      </c>
      <c r="E94" s="2" t="s">
        <v>205</v>
      </c>
      <c r="F94" s="1">
        <v>0</v>
      </c>
      <c r="G94" s="1">
        <v>0</v>
      </c>
      <c r="H94" s="1">
        <f t="shared" ref="H94" si="57">ROUND(D94*F94,)</f>
        <v>0</v>
      </c>
      <c r="I94" s="1">
        <f t="shared" ref="I94" si="58">ROUND(D94*G94,)</f>
        <v>0</v>
      </c>
      <c r="J94" s="1">
        <f t="shared" ref="J94" si="59">H94+I94</f>
        <v>0</v>
      </c>
    </row>
    <row r="95" spans="1:10" x14ac:dyDescent="0.2">
      <c r="A95" s="47"/>
      <c r="B95" s="48"/>
      <c r="C95" s="24"/>
      <c r="D95" s="23"/>
      <c r="E95" s="23"/>
      <c r="F95" s="11"/>
      <c r="G95" s="11"/>
      <c r="H95" s="11"/>
      <c r="I95" s="11"/>
      <c r="J95" s="11"/>
    </row>
    <row r="96" spans="1:10" x14ac:dyDescent="0.2">
      <c r="C96" s="12" t="str">
        <f>CONCATENATE(Munkanem02," összesen:")</f>
        <v>Kertépítési munkák összesen:</v>
      </c>
      <c r="H96" s="5">
        <f>SUM(H53:H95)</f>
        <v>0</v>
      </c>
      <c r="I96" s="5">
        <f>SUM(I53:I95)</f>
        <v>0</v>
      </c>
      <c r="J96" s="5">
        <f>SUM(J53:J95)</f>
        <v>0</v>
      </c>
    </row>
  </sheetData>
  <mergeCells count="10">
    <mergeCell ref="A37:J37"/>
    <mergeCell ref="A38:J38"/>
    <mergeCell ref="A40:J40"/>
    <mergeCell ref="A42:J42"/>
    <mergeCell ref="A8:J8"/>
    <mergeCell ref="A10:J10"/>
    <mergeCell ref="A11:J11"/>
    <mergeCell ref="A13:J13"/>
    <mergeCell ref="A15:J15"/>
    <mergeCell ref="A35:J35"/>
  </mergeCells>
  <hyperlinks>
    <hyperlink ref="C24" location="Munkanem02" display="Munkanem 02" xr:uid="{00000000-0004-0000-0B00-000000000000}"/>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1" manualBreakCount="1">
    <brk id="27"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9"/>
  <sheetViews>
    <sheetView view="pageBreakPreview" zoomScale="86" zoomScaleNormal="85" zoomScaleSheetLayoutView="86" workbookViewId="0">
      <selection activeCell="A13" sqref="A13:J13"/>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t="e">
        <f>Főösszesítő!#REF!</f>
        <v>#REF!</v>
      </c>
      <c r="B1" s="13"/>
      <c r="C1" s="13"/>
      <c r="D1" s="13"/>
      <c r="E1" s="13"/>
      <c r="F1" s="20"/>
      <c r="G1" s="20"/>
      <c r="H1" s="20"/>
      <c r="I1" s="20"/>
      <c r="J1" s="29" t="e">
        <f>Főösszesítő!#REF!</f>
        <v>#REF!</v>
      </c>
    </row>
    <row r="2" spans="1:10" s="10" customFormat="1" x14ac:dyDescent="0.2">
      <c r="A2" s="13" t="e">
        <f>Főösszesítő!#REF!</f>
        <v>#REF!</v>
      </c>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f>Főösszesítő!$A$4</f>
        <v>0</v>
      </c>
      <c r="B10" s="530"/>
      <c r="C10" s="530"/>
      <c r="D10" s="530"/>
      <c r="E10" s="530"/>
      <c r="F10" s="530"/>
      <c r="G10" s="530"/>
      <c r="H10" s="530"/>
      <c r="I10" s="530"/>
      <c r="J10" s="530"/>
    </row>
    <row r="11" spans="1:10" s="10" customFormat="1" ht="18" x14ac:dyDescent="0.25">
      <c r="A11" s="530">
        <f>Főösszesítő!$A$5</f>
        <v>0</v>
      </c>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489</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13</v>
      </c>
      <c r="D24" s="13"/>
      <c r="E24" s="13"/>
      <c r="F24" s="20"/>
      <c r="G24" s="20"/>
      <c r="H24" s="20">
        <f>H128</f>
        <v>0</v>
      </c>
      <c r="I24" s="20">
        <f>I128</f>
        <v>0</v>
      </c>
      <c r="J24" s="20">
        <f>J128</f>
        <v>0</v>
      </c>
    </row>
    <row r="25" spans="1:10" s="10" customFormat="1" ht="2.4500000000000002" customHeight="1" x14ac:dyDescent="0.2">
      <c r="A25" s="14"/>
      <c r="B25" s="14"/>
      <c r="C25" s="15"/>
      <c r="D25" s="15"/>
      <c r="E25" s="15"/>
      <c r="F25" s="21"/>
      <c r="G25" s="21"/>
      <c r="H25" s="21"/>
      <c r="I25" s="21"/>
      <c r="J25" s="21"/>
    </row>
    <row r="26" spans="1:10" s="10" customFormat="1" x14ac:dyDescent="0.2">
      <c r="A26" s="14"/>
      <c r="B26" s="14"/>
      <c r="C26" s="17" t="s">
        <v>6</v>
      </c>
      <c r="D26" s="13"/>
      <c r="E26" s="13"/>
      <c r="F26" s="20"/>
      <c r="G26" s="20"/>
      <c r="H26" s="22">
        <f>SUM(H23:H25)</f>
        <v>0</v>
      </c>
      <c r="I26" s="22">
        <f>SUM(I23:I25)</f>
        <v>0</v>
      </c>
      <c r="J26" s="22">
        <f>SUM(J23:J25)</f>
        <v>0</v>
      </c>
    </row>
    <row r="27" spans="1:10" s="10" customFormat="1" x14ac:dyDescent="0.2">
      <c r="A27" s="14"/>
      <c r="B27" s="14"/>
      <c r="C27" s="13"/>
      <c r="D27" s="13"/>
      <c r="E27" s="13"/>
      <c r="F27" s="20"/>
      <c r="G27" s="20"/>
      <c r="H27" s="20"/>
      <c r="I27" s="20"/>
      <c r="J27" s="20"/>
    </row>
    <row r="28" spans="1:10" s="10" customFormat="1" x14ac:dyDescent="0.2">
      <c r="A28" s="31" t="e">
        <f>A1</f>
        <v>#REF!</v>
      </c>
      <c r="B28" s="31"/>
      <c r="C28" s="13"/>
      <c r="D28" s="13"/>
      <c r="E28" s="13"/>
      <c r="F28" s="20"/>
      <c r="G28" s="20"/>
      <c r="H28" s="20"/>
      <c r="I28" s="20"/>
      <c r="J28" s="32" t="e">
        <f>J1</f>
        <v>#REF!</v>
      </c>
    </row>
    <row r="29" spans="1:10" s="10" customFormat="1" x14ac:dyDescent="0.2">
      <c r="A29" s="31" t="e">
        <f>A2</f>
        <v>#REF!</v>
      </c>
      <c r="B29" s="31"/>
      <c r="C29" s="13"/>
      <c r="D29" s="13"/>
      <c r="E29" s="13"/>
      <c r="F29" s="20"/>
      <c r="G29" s="20"/>
      <c r="H29" s="20"/>
      <c r="I29" s="20"/>
      <c r="J29" s="29"/>
    </row>
    <row r="30" spans="1:10" s="10" customFormat="1" x14ac:dyDescent="0.2">
      <c r="A30" s="31"/>
      <c r="B30" s="31"/>
      <c r="C30" s="13"/>
      <c r="D30" s="13"/>
      <c r="E30" s="13"/>
      <c r="F30" s="20"/>
      <c r="G30" s="20"/>
      <c r="H30" s="20"/>
      <c r="I30" s="20"/>
      <c r="J30" s="29"/>
    </row>
    <row r="31" spans="1:10" s="10" customFormat="1" x14ac:dyDescent="0.2">
      <c r="A31" s="31"/>
      <c r="B31" s="31"/>
      <c r="C31" s="13"/>
      <c r="D31" s="13"/>
      <c r="E31" s="13"/>
      <c r="F31" s="20"/>
      <c r="G31" s="20"/>
      <c r="H31" s="20"/>
      <c r="I31" s="20"/>
      <c r="J31" s="20"/>
    </row>
    <row r="32" spans="1:10" s="10" customFormat="1" x14ac:dyDescent="0.2">
      <c r="A32" s="31"/>
      <c r="B32" s="31"/>
      <c r="C32" s="13"/>
      <c r="D32" s="13"/>
      <c r="E32" s="13"/>
      <c r="F32" s="20"/>
      <c r="G32" s="20"/>
      <c r="H32" s="20"/>
      <c r="I32" s="20"/>
      <c r="J32" s="20"/>
    </row>
    <row r="33" spans="1:10" s="10" customFormat="1" x14ac:dyDescent="0.2">
      <c r="A33" s="14"/>
      <c r="B33" s="14"/>
      <c r="C33" s="13"/>
      <c r="D33" s="13"/>
      <c r="E33" s="13"/>
      <c r="F33" s="20"/>
      <c r="G33" s="20"/>
      <c r="H33" s="20"/>
      <c r="I33" s="20"/>
      <c r="J33" s="20"/>
    </row>
    <row r="34" spans="1:10" s="10" customFormat="1" x14ac:dyDescent="0.2">
      <c r="A34" s="14"/>
      <c r="B34" s="14"/>
      <c r="C34" s="13"/>
      <c r="D34" s="13"/>
      <c r="E34" s="13"/>
      <c r="F34" s="20"/>
      <c r="G34" s="20"/>
      <c r="H34" s="20"/>
      <c r="I34" s="20"/>
      <c r="J34" s="20"/>
    </row>
    <row r="35" spans="1:10" s="10" customFormat="1" ht="20.25" x14ac:dyDescent="0.3">
      <c r="A35" s="533" t="s">
        <v>3</v>
      </c>
      <c r="B35" s="533"/>
      <c r="C35" s="533"/>
      <c r="D35" s="533"/>
      <c r="E35" s="533"/>
      <c r="F35" s="533"/>
      <c r="G35" s="533"/>
      <c r="H35" s="533"/>
      <c r="I35" s="533"/>
      <c r="J35" s="533"/>
    </row>
    <row r="36" spans="1:10" s="10" customFormat="1" x14ac:dyDescent="0.2">
      <c r="A36" s="13"/>
      <c r="B36" s="13"/>
      <c r="C36" s="13"/>
      <c r="D36" s="13"/>
      <c r="E36" s="13"/>
    </row>
    <row r="37" spans="1:10" s="10" customFormat="1" ht="18" x14ac:dyDescent="0.25">
      <c r="A37" s="530">
        <f>A10</f>
        <v>0</v>
      </c>
      <c r="B37" s="530"/>
      <c r="C37" s="530"/>
      <c r="D37" s="530"/>
      <c r="E37" s="530"/>
      <c r="F37" s="530"/>
      <c r="G37" s="530"/>
      <c r="H37" s="530"/>
      <c r="I37" s="530"/>
      <c r="J37" s="530"/>
    </row>
    <row r="38" spans="1:10" s="10" customFormat="1" ht="18" x14ac:dyDescent="0.25">
      <c r="A38" s="530">
        <f>A11</f>
        <v>0</v>
      </c>
      <c r="B38" s="530"/>
      <c r="C38" s="530"/>
      <c r="D38" s="530"/>
      <c r="E38" s="530"/>
      <c r="F38" s="530"/>
      <c r="G38" s="530"/>
      <c r="H38" s="530"/>
      <c r="I38" s="530"/>
      <c r="J38" s="530"/>
    </row>
    <row r="39" spans="1:10" s="10" customFormat="1" x14ac:dyDescent="0.2">
      <c r="A39" s="14"/>
      <c r="B39" s="14"/>
      <c r="C39" s="13"/>
      <c r="D39" s="13"/>
      <c r="E39" s="13"/>
      <c r="F39" s="20"/>
      <c r="G39" s="20"/>
      <c r="H39" s="20"/>
      <c r="I39" s="20"/>
      <c r="J39" s="20"/>
    </row>
    <row r="40" spans="1:10" s="10" customFormat="1" ht="15.75" x14ac:dyDescent="0.25">
      <c r="A40" s="531">
        <f>A13</f>
        <v>0</v>
      </c>
      <c r="B40" s="531"/>
      <c r="C40" s="531"/>
      <c r="D40" s="531"/>
      <c r="E40" s="531"/>
      <c r="F40" s="531"/>
      <c r="G40" s="531"/>
      <c r="H40" s="531"/>
      <c r="I40" s="531"/>
      <c r="J40" s="531"/>
    </row>
    <row r="41" spans="1:10" s="10" customFormat="1" x14ac:dyDescent="0.2">
      <c r="A41" s="14"/>
      <c r="B41" s="14"/>
      <c r="C41" s="13"/>
      <c r="D41" s="13"/>
      <c r="E41" s="13"/>
      <c r="F41" s="20"/>
      <c r="G41" s="20"/>
      <c r="H41" s="20"/>
      <c r="I41" s="20"/>
      <c r="J41" s="20"/>
    </row>
    <row r="42" spans="1:10" s="10" customFormat="1" ht="15.75" x14ac:dyDescent="0.25">
      <c r="A42" s="532" t="str">
        <f>A15</f>
        <v>FELVONULÁS, ORGANIZÁCIÓ</v>
      </c>
      <c r="B42" s="532"/>
      <c r="C42" s="532"/>
      <c r="D42" s="532"/>
      <c r="E42" s="532"/>
      <c r="F42" s="532"/>
      <c r="G42" s="532"/>
      <c r="H42" s="532"/>
      <c r="I42" s="532"/>
      <c r="J42" s="532"/>
    </row>
    <row r="43" spans="1:10" s="10" customFormat="1" x14ac:dyDescent="0.2">
      <c r="A43" s="14"/>
      <c r="B43" s="14"/>
      <c r="C43" s="13"/>
      <c r="D43" s="13"/>
      <c r="E43" s="13"/>
      <c r="F43" s="20"/>
      <c r="G43" s="20"/>
      <c r="H43" s="20"/>
      <c r="I43" s="20"/>
      <c r="J43" s="20"/>
    </row>
    <row r="44" spans="1:10" s="10" customFormat="1" x14ac:dyDescent="0.2">
      <c r="A44" s="14"/>
      <c r="B44" s="14"/>
      <c r="C44" s="13"/>
      <c r="D44" s="13"/>
      <c r="E44" s="13"/>
      <c r="F44" s="20"/>
      <c r="G44" s="20"/>
      <c r="H44" s="20"/>
      <c r="I44" s="20"/>
      <c r="J44" s="20"/>
    </row>
    <row r="45" spans="1:10" s="10" customFormat="1" x14ac:dyDescent="0.2">
      <c r="A45" s="14"/>
      <c r="B45" s="14"/>
      <c r="C45" s="13"/>
      <c r="D45" s="13"/>
      <c r="E45" s="13"/>
      <c r="F45" s="20"/>
      <c r="G45" s="20"/>
      <c r="H45" s="20"/>
      <c r="I45" s="20"/>
      <c r="J45" s="20"/>
    </row>
    <row r="46" spans="1:10" s="10" customFormat="1" x14ac:dyDescent="0.2">
      <c r="A46" s="14"/>
      <c r="B46" s="14"/>
      <c r="C46" s="13"/>
      <c r="D46" s="13"/>
      <c r="E46" s="13"/>
      <c r="F46" s="20"/>
      <c r="G46" s="20"/>
      <c r="H46" s="20"/>
      <c r="I46" s="20"/>
      <c r="J46" s="20"/>
    </row>
    <row r="47" spans="1:10" s="10" customFormat="1" x14ac:dyDescent="0.2">
      <c r="A47" s="14"/>
      <c r="B47" s="14"/>
      <c r="C47" s="13"/>
      <c r="D47" s="13"/>
      <c r="E47" s="13"/>
      <c r="F47" s="20"/>
      <c r="G47" s="20"/>
      <c r="H47" s="20"/>
      <c r="I47" s="20"/>
      <c r="J47" s="20"/>
    </row>
    <row r="48" spans="1:10" s="10" customFormat="1" x14ac:dyDescent="0.2">
      <c r="A48" s="14"/>
      <c r="B48" s="14"/>
      <c r="C48" s="13"/>
      <c r="D48" s="13"/>
      <c r="E48" s="13"/>
      <c r="F48" s="20"/>
      <c r="G48" s="20"/>
      <c r="H48" s="20"/>
      <c r="I48" s="20"/>
      <c r="J48" s="20"/>
    </row>
    <row r="49" spans="1:10" s="10" customFormat="1" x14ac:dyDescent="0.2">
      <c r="A49" s="14"/>
      <c r="B49" s="14"/>
      <c r="C49" s="13"/>
      <c r="D49" s="13"/>
      <c r="E49" s="13"/>
      <c r="F49" s="20"/>
      <c r="G49" s="20"/>
      <c r="H49" s="20"/>
      <c r="I49" s="20"/>
      <c r="J49" s="20"/>
    </row>
    <row r="50" spans="1:10" s="19" customFormat="1" ht="25.5" x14ac:dyDescent="0.2">
      <c r="A50" s="7" t="s">
        <v>25</v>
      </c>
      <c r="B50" s="44" t="s">
        <v>20</v>
      </c>
      <c r="C50" s="45" t="s">
        <v>21</v>
      </c>
      <c r="D50" s="8" t="s">
        <v>24</v>
      </c>
      <c r="E50" s="8" t="s">
        <v>30</v>
      </c>
      <c r="F50" s="9" t="s">
        <v>29</v>
      </c>
      <c r="G50" s="9" t="s">
        <v>27</v>
      </c>
      <c r="H50" s="9" t="s">
        <v>23</v>
      </c>
      <c r="I50" s="9" t="s">
        <v>26</v>
      </c>
      <c r="J50" s="9" t="s">
        <v>33</v>
      </c>
    </row>
    <row r="52" spans="1:10" x14ac:dyDescent="0.2">
      <c r="C52" s="25" t="str">
        <f>$C$24</f>
        <v>12. Felvonulási létesítmények, költségtérítések</v>
      </c>
    </row>
    <row r="54" spans="1:10" ht="114.75" x14ac:dyDescent="0.2">
      <c r="C54" s="27" t="s">
        <v>2969</v>
      </c>
      <c r="D54" s="4"/>
      <c r="E54" s="4"/>
    </row>
    <row r="55" spans="1:10" x14ac:dyDescent="0.2">
      <c r="C55" s="27"/>
      <c r="D55" s="4"/>
      <c r="E55" s="4"/>
    </row>
    <row r="56" spans="1:10" ht="25.5" x14ac:dyDescent="0.2">
      <c r="A56" s="6">
        <v>1</v>
      </c>
      <c r="B56" s="12" t="s">
        <v>2961</v>
      </c>
      <c r="C56" s="272" t="s">
        <v>2970</v>
      </c>
      <c r="D56" s="2">
        <v>10721.51</v>
      </c>
      <c r="E56" s="2" t="s">
        <v>1</v>
      </c>
      <c r="F56" s="1">
        <v>0</v>
      </c>
      <c r="G56" s="1">
        <v>0</v>
      </c>
      <c r="H56" s="1">
        <f>ROUND(D56*F56,)</f>
        <v>0</v>
      </c>
      <c r="I56" s="1">
        <f>ROUND(D56*G56,)</f>
        <v>0</v>
      </c>
      <c r="J56" s="1">
        <f>H56+I56</f>
        <v>0</v>
      </c>
    </row>
    <row r="58" spans="1:10" ht="25.5" x14ac:dyDescent="0.2">
      <c r="A58" s="6">
        <f>MAX($A$53:A57)+1</f>
        <v>2</v>
      </c>
      <c r="B58" s="12" t="s">
        <v>2961</v>
      </c>
      <c r="C58" s="61" t="s">
        <v>2962</v>
      </c>
      <c r="D58" s="2">
        <v>7072.89</v>
      </c>
      <c r="E58" s="2" t="s">
        <v>1</v>
      </c>
      <c r="F58" s="1">
        <v>0</v>
      </c>
      <c r="G58" s="1">
        <v>0</v>
      </c>
      <c r="H58" s="1">
        <f>ROUND(D58*F58,)</f>
        <v>0</v>
      </c>
      <c r="I58" s="1">
        <f>ROUND(D58*G58,)</f>
        <v>0</v>
      </c>
      <c r="J58" s="1">
        <f>H58+I58</f>
        <v>0</v>
      </c>
    </row>
    <row r="59" spans="1:10" s="10" customFormat="1" x14ac:dyDescent="0.2">
      <c r="A59" s="6"/>
      <c r="B59" s="46"/>
      <c r="C59" s="61"/>
      <c r="D59" s="2"/>
      <c r="E59" s="2"/>
      <c r="F59" s="1"/>
      <c r="G59" s="1"/>
      <c r="H59" s="1"/>
      <c r="I59" s="1"/>
      <c r="J59" s="1"/>
    </row>
    <row r="60" spans="1:10" s="10" customFormat="1" ht="25.5" x14ac:dyDescent="0.2">
      <c r="A60" s="6">
        <f>MAX($A$53:A59)+1</f>
        <v>3</v>
      </c>
      <c r="B60" s="12" t="s">
        <v>2961</v>
      </c>
      <c r="C60" s="61" t="s">
        <v>2963</v>
      </c>
      <c r="D60" s="2">
        <v>1258.8399999999999</v>
      </c>
      <c r="E60" s="2" t="s">
        <v>1</v>
      </c>
      <c r="F60" s="1">
        <v>0</v>
      </c>
      <c r="G60" s="1">
        <v>0</v>
      </c>
      <c r="H60" s="1">
        <f>ROUND(D60*F60,)</f>
        <v>0</v>
      </c>
      <c r="I60" s="1">
        <f>ROUND(D60*G60,)</f>
        <v>0</v>
      </c>
      <c r="J60" s="1">
        <f>H60+I60</f>
        <v>0</v>
      </c>
    </row>
    <row r="61" spans="1:10" s="10" customFormat="1" x14ac:dyDescent="0.2">
      <c r="A61" s="6"/>
      <c r="B61" s="46"/>
      <c r="C61" s="61"/>
      <c r="D61" s="2"/>
      <c r="E61" s="2"/>
      <c r="F61" s="1"/>
      <c r="G61" s="1"/>
      <c r="H61" s="1"/>
      <c r="I61" s="1"/>
      <c r="J61" s="1"/>
    </row>
    <row r="62" spans="1:10" s="10" customFormat="1" ht="51" x14ac:dyDescent="0.2">
      <c r="A62" s="6">
        <f>MAX($A$53:A61)+1</f>
        <v>4</v>
      </c>
      <c r="B62" s="12" t="s">
        <v>2961</v>
      </c>
      <c r="C62" s="51" t="s">
        <v>2964</v>
      </c>
      <c r="D62" s="2">
        <v>1</v>
      </c>
      <c r="E62" s="2" t="s">
        <v>205</v>
      </c>
      <c r="F62" s="1">
        <v>0</v>
      </c>
      <c r="G62" s="1">
        <v>0</v>
      </c>
      <c r="H62" s="1">
        <f>ROUND(D62*F62,)</f>
        <v>0</v>
      </c>
      <c r="I62" s="1">
        <f>ROUND(D62*G62,)</f>
        <v>0</v>
      </c>
      <c r="J62" s="1">
        <f>H62+I62</f>
        <v>0</v>
      </c>
    </row>
    <row r="63" spans="1:10" x14ac:dyDescent="0.2">
      <c r="B63" s="65"/>
      <c r="C63" s="27"/>
      <c r="D63" s="4"/>
      <c r="E63" s="4"/>
    </row>
    <row r="64" spans="1:10" s="10" customFormat="1" ht="25.5" x14ac:dyDescent="0.2">
      <c r="A64" s="6">
        <f>MAX($A$53:A63)+1</f>
        <v>5</v>
      </c>
      <c r="B64" s="12" t="s">
        <v>233</v>
      </c>
      <c r="C64" s="61" t="s">
        <v>2965</v>
      </c>
      <c r="D64" s="2">
        <v>1</v>
      </c>
      <c r="E64" s="2" t="s">
        <v>4</v>
      </c>
      <c r="F64" s="1">
        <v>0</v>
      </c>
      <c r="G64" s="1">
        <v>0</v>
      </c>
      <c r="H64" s="1">
        <f>ROUND(D64*F64,)</f>
        <v>0</v>
      </c>
      <c r="I64" s="1">
        <f>ROUND(D64*G64,)</f>
        <v>0</v>
      </c>
      <c r="J64" s="1">
        <f>H64+I64</f>
        <v>0</v>
      </c>
    </row>
    <row r="65" spans="1:10" s="10" customFormat="1" x14ac:dyDescent="0.2">
      <c r="A65" s="6"/>
      <c r="B65" s="46"/>
      <c r="C65" s="61"/>
      <c r="D65" s="2"/>
      <c r="E65" s="2"/>
      <c r="F65" s="1"/>
      <c r="G65" s="1"/>
      <c r="H65" s="1"/>
      <c r="I65" s="1"/>
      <c r="J65" s="1"/>
    </row>
    <row r="66" spans="1:10" s="10" customFormat="1" ht="38.25" x14ac:dyDescent="0.2">
      <c r="A66" s="6">
        <f>MAX($A$53:A65)+1</f>
        <v>6</v>
      </c>
      <c r="B66" s="12" t="s">
        <v>233</v>
      </c>
      <c r="C66" s="270" t="s">
        <v>3876</v>
      </c>
      <c r="D66" s="2">
        <v>1</v>
      </c>
      <c r="E66" s="2" t="s">
        <v>205</v>
      </c>
      <c r="F66" s="1">
        <v>0</v>
      </c>
      <c r="G66" s="1">
        <v>0</v>
      </c>
      <c r="H66" s="1">
        <f>ROUND(D66*F66,)</f>
        <v>0</v>
      </c>
      <c r="I66" s="1">
        <f>ROUND(D66*G66,)</f>
        <v>0</v>
      </c>
      <c r="J66" s="1">
        <f>H66+I66</f>
        <v>0</v>
      </c>
    </row>
    <row r="67" spans="1:10" s="10" customFormat="1" x14ac:dyDescent="0.2">
      <c r="A67" s="6"/>
      <c r="B67" s="46"/>
      <c r="C67" s="61"/>
      <c r="D67" s="2"/>
      <c r="E67" s="2"/>
      <c r="F67" s="1"/>
      <c r="G67" s="1"/>
      <c r="H67" s="1"/>
      <c r="I67" s="1"/>
      <c r="J67" s="1"/>
    </row>
    <row r="68" spans="1:10" s="10" customFormat="1" ht="25.5" x14ac:dyDescent="0.2">
      <c r="A68" s="6">
        <f>MAX($A$53:A67)+1</f>
        <v>7</v>
      </c>
      <c r="B68" s="12" t="s">
        <v>233</v>
      </c>
      <c r="C68" s="60" t="s">
        <v>2971</v>
      </c>
      <c r="D68" s="2">
        <v>1</v>
      </c>
      <c r="E68" s="2" t="s">
        <v>205</v>
      </c>
      <c r="F68" s="1">
        <v>0</v>
      </c>
      <c r="G68" s="1">
        <v>0</v>
      </c>
      <c r="H68" s="1">
        <f>ROUND(D68*F68,)</f>
        <v>0</v>
      </c>
      <c r="I68" s="1">
        <f>ROUND(D68*G68,)</f>
        <v>0</v>
      </c>
      <c r="J68" s="1">
        <f>H68+I68</f>
        <v>0</v>
      </c>
    </row>
    <row r="69" spans="1:10" s="10" customFormat="1" x14ac:dyDescent="0.2">
      <c r="A69" s="6"/>
      <c r="B69" s="46"/>
      <c r="C69" s="60"/>
      <c r="D69" s="2"/>
      <c r="E69" s="2"/>
      <c r="F69" s="1"/>
      <c r="G69" s="1"/>
      <c r="H69" s="1"/>
      <c r="I69" s="1"/>
      <c r="J69" s="1"/>
    </row>
    <row r="70" spans="1:10" s="10" customFormat="1" ht="38.25" x14ac:dyDescent="0.2">
      <c r="A70" s="6">
        <f>MAX($A$53:A69)+1</f>
        <v>8</v>
      </c>
      <c r="B70" s="12" t="s">
        <v>238</v>
      </c>
      <c r="C70" s="27" t="s">
        <v>239</v>
      </c>
      <c r="D70" s="2">
        <v>1</v>
      </c>
      <c r="E70" s="2" t="s">
        <v>205</v>
      </c>
      <c r="F70" s="1">
        <v>0</v>
      </c>
      <c r="G70" s="1">
        <v>0</v>
      </c>
      <c r="H70" s="1">
        <f>ROUND(D70*F70,)</f>
        <v>0</v>
      </c>
      <c r="I70" s="1">
        <f>ROUND(D70*G70,)</f>
        <v>0</v>
      </c>
      <c r="J70" s="1">
        <f>H70+I70</f>
        <v>0</v>
      </c>
    </row>
    <row r="71" spans="1:10" s="10" customFormat="1" x14ac:dyDescent="0.2">
      <c r="A71" s="6"/>
      <c r="B71" s="46"/>
      <c r="C71" s="60"/>
      <c r="D71" s="2"/>
      <c r="E71" s="2"/>
      <c r="F71" s="1"/>
      <c r="G71" s="1"/>
      <c r="H71" s="1"/>
      <c r="I71" s="1"/>
      <c r="J71" s="1"/>
    </row>
    <row r="72" spans="1:10" s="10" customFormat="1" ht="114.75" x14ac:dyDescent="0.2">
      <c r="A72" s="6">
        <f>MAX($A$53:A71)+1</f>
        <v>9</v>
      </c>
      <c r="B72" s="12" t="s">
        <v>238</v>
      </c>
      <c r="C72" s="27" t="s">
        <v>3865</v>
      </c>
      <c r="D72" s="2">
        <v>1</v>
      </c>
      <c r="E72" s="2" t="s">
        <v>4</v>
      </c>
      <c r="F72" s="1">
        <v>0</v>
      </c>
      <c r="G72" s="1">
        <v>0</v>
      </c>
      <c r="H72" s="1">
        <f>ROUND(D72*F72,)</f>
        <v>0</v>
      </c>
      <c r="I72" s="1">
        <f>ROUND(D72*G72,)</f>
        <v>0</v>
      </c>
      <c r="J72" s="1">
        <f>H72+I72</f>
        <v>0</v>
      </c>
    </row>
    <row r="73" spans="1:10" s="10" customFormat="1" x14ac:dyDescent="0.2">
      <c r="A73" s="6"/>
      <c r="B73" s="46"/>
      <c r="C73" s="60"/>
      <c r="D73" s="2"/>
      <c r="E73" s="2"/>
      <c r="F73" s="1"/>
      <c r="G73" s="1"/>
      <c r="H73" s="1"/>
      <c r="I73" s="1"/>
      <c r="J73" s="1"/>
    </row>
    <row r="74" spans="1:10" s="10" customFormat="1" ht="114.75" x14ac:dyDescent="0.2">
      <c r="A74" s="6">
        <f>MAX($A$53:A73)+1</f>
        <v>10</v>
      </c>
      <c r="B74" s="12" t="s">
        <v>238</v>
      </c>
      <c r="C74" s="27" t="s">
        <v>3864</v>
      </c>
      <c r="D74" s="2">
        <v>1</v>
      </c>
      <c r="E74" s="2" t="s">
        <v>4</v>
      </c>
      <c r="F74" s="1">
        <v>0</v>
      </c>
      <c r="G74" s="1">
        <v>0</v>
      </c>
      <c r="H74" s="1">
        <f>ROUND(D74*F74,)</f>
        <v>0</v>
      </c>
      <c r="I74" s="1">
        <f>ROUND(D74*G74,)</f>
        <v>0</v>
      </c>
      <c r="J74" s="1">
        <f>H74+I74</f>
        <v>0</v>
      </c>
    </row>
    <row r="75" spans="1:10" s="10" customFormat="1" x14ac:dyDescent="0.2">
      <c r="A75" s="6"/>
      <c r="B75" s="46"/>
      <c r="C75" s="60"/>
      <c r="D75" s="2"/>
      <c r="E75" s="2"/>
      <c r="F75" s="1"/>
      <c r="G75" s="1"/>
      <c r="H75" s="1"/>
      <c r="I75" s="1"/>
      <c r="J75" s="1"/>
    </row>
    <row r="76" spans="1:10" s="10" customFormat="1" ht="114.75" x14ac:dyDescent="0.2">
      <c r="A76" s="6">
        <f>MAX($A$53:A75)+1</f>
        <v>11</v>
      </c>
      <c r="B76" s="12" t="s">
        <v>238</v>
      </c>
      <c r="C76" s="27" t="s">
        <v>3863</v>
      </c>
      <c r="D76" s="2">
        <v>1</v>
      </c>
      <c r="E76" s="2" t="s">
        <v>4</v>
      </c>
      <c r="F76" s="1">
        <v>0</v>
      </c>
      <c r="G76" s="1">
        <v>0</v>
      </c>
      <c r="H76" s="1">
        <f>ROUND(D76*F76,)</f>
        <v>0</v>
      </c>
      <c r="I76" s="1">
        <f>ROUND(D76*G76,)</f>
        <v>0</v>
      </c>
      <c r="J76" s="1">
        <f>H76+I76</f>
        <v>0</v>
      </c>
    </row>
    <row r="77" spans="1:10" s="10" customFormat="1" x14ac:dyDescent="0.2">
      <c r="A77" s="6"/>
      <c r="B77" s="46"/>
      <c r="C77" s="60"/>
      <c r="D77" s="2"/>
      <c r="E77" s="2"/>
      <c r="F77" s="1"/>
      <c r="G77" s="1"/>
      <c r="H77" s="1"/>
      <c r="I77" s="1"/>
      <c r="J77" s="1"/>
    </row>
    <row r="78" spans="1:10" s="10" customFormat="1" ht="114.75" x14ac:dyDescent="0.2">
      <c r="A78" s="6">
        <v>12</v>
      </c>
      <c r="B78" s="12" t="s">
        <v>238</v>
      </c>
      <c r="C78" s="27" t="s">
        <v>3862</v>
      </c>
      <c r="D78" s="2">
        <v>1</v>
      </c>
      <c r="E78" s="2" t="s">
        <v>4</v>
      </c>
      <c r="F78" s="1">
        <v>0</v>
      </c>
      <c r="G78" s="1">
        <v>0</v>
      </c>
      <c r="H78" s="1">
        <f>ROUND(D78*F78,)</f>
        <v>0</v>
      </c>
      <c r="I78" s="1">
        <f>ROUND(D78*G78,)</f>
        <v>0</v>
      </c>
      <c r="J78" s="1">
        <f>H78+I78</f>
        <v>0</v>
      </c>
    </row>
    <row r="79" spans="1:10" s="10" customFormat="1" x14ac:dyDescent="0.2">
      <c r="A79" s="6"/>
      <c r="B79" s="46"/>
      <c r="C79" s="60"/>
      <c r="D79" s="2"/>
      <c r="E79" s="2"/>
      <c r="F79" s="1"/>
      <c r="G79" s="1"/>
      <c r="H79" s="1"/>
      <c r="I79" s="1"/>
      <c r="J79" s="1"/>
    </row>
    <row r="80" spans="1:10" s="10" customFormat="1" ht="63.75" x14ac:dyDescent="0.2">
      <c r="A80" s="6">
        <f>MAX($A$53:A79)+1</f>
        <v>13</v>
      </c>
      <c r="B80" s="12" t="s">
        <v>2966</v>
      </c>
      <c r="C80" s="64" t="s">
        <v>2967</v>
      </c>
      <c r="D80" s="2">
        <v>155.30000000000001</v>
      </c>
      <c r="E80" s="2" t="s">
        <v>62</v>
      </c>
      <c r="F80" s="1">
        <v>0</v>
      </c>
      <c r="G80" s="1">
        <v>0</v>
      </c>
      <c r="H80" s="1">
        <f>ROUND(D80*F80,)</f>
        <v>0</v>
      </c>
      <c r="I80" s="1">
        <f>ROUND(D80*G80,)</f>
        <v>0</v>
      </c>
      <c r="J80" s="1">
        <f>H80+I80</f>
        <v>0</v>
      </c>
    </row>
    <row r="81" spans="1:10" x14ac:dyDescent="0.2">
      <c r="C81" s="27"/>
      <c r="D81" s="4"/>
      <c r="E81" s="4"/>
    </row>
    <row r="82" spans="1:10" s="10" customFormat="1" ht="76.150000000000006" customHeight="1" x14ac:dyDescent="0.2">
      <c r="A82" s="6">
        <f>MAX($A$53:A81)+1</f>
        <v>14</v>
      </c>
      <c r="B82" s="12" t="s">
        <v>2966</v>
      </c>
      <c r="C82" s="64" t="s">
        <v>3877</v>
      </c>
      <c r="D82" s="2">
        <v>1</v>
      </c>
      <c r="E82" s="2" t="s">
        <v>4</v>
      </c>
      <c r="F82" s="1">
        <v>0</v>
      </c>
      <c r="G82" s="1">
        <v>0</v>
      </c>
      <c r="H82" s="1">
        <f>ROUND(D82*F82,)</f>
        <v>0</v>
      </c>
      <c r="I82" s="1">
        <f>ROUND(D82*G82,)</f>
        <v>0</v>
      </c>
      <c r="J82" s="1">
        <f>H82+I82</f>
        <v>0</v>
      </c>
    </row>
    <row r="83" spans="1:10" s="10" customFormat="1" x14ac:dyDescent="0.2">
      <c r="A83" s="6"/>
      <c r="B83" s="46"/>
      <c r="C83" s="60"/>
      <c r="D83" s="2"/>
      <c r="E83" s="2"/>
      <c r="F83" s="1"/>
      <c r="G83" s="1"/>
      <c r="H83" s="1"/>
      <c r="I83" s="1"/>
      <c r="J83" s="1"/>
    </row>
    <row r="84" spans="1:10" s="10" customFormat="1" x14ac:dyDescent="0.2">
      <c r="A84" s="6">
        <f>MAX($A$53:A83)+1</f>
        <v>15</v>
      </c>
      <c r="B84" s="12" t="s">
        <v>240</v>
      </c>
      <c r="C84" s="27" t="s">
        <v>3875</v>
      </c>
      <c r="D84" s="2">
        <v>1</v>
      </c>
      <c r="E84" s="2" t="s">
        <v>205</v>
      </c>
      <c r="F84" s="1">
        <v>0</v>
      </c>
      <c r="G84" s="1">
        <v>0</v>
      </c>
      <c r="H84" s="1">
        <f>ROUND(D84*F84,)</f>
        <v>0</v>
      </c>
      <c r="I84" s="1">
        <f>ROUND(D84*G84,)</f>
        <v>0</v>
      </c>
      <c r="J84" s="1">
        <f>H84+I84</f>
        <v>0</v>
      </c>
    </row>
    <row r="85" spans="1:10" s="10" customFormat="1" x14ac:dyDescent="0.2">
      <c r="A85" s="6"/>
      <c r="B85" s="46"/>
      <c r="C85" s="60"/>
      <c r="D85" s="2"/>
      <c r="E85" s="2"/>
      <c r="F85" s="1"/>
      <c r="G85" s="1"/>
      <c r="H85" s="1"/>
      <c r="I85" s="1"/>
      <c r="J85" s="1"/>
    </row>
    <row r="86" spans="1:10" s="10" customFormat="1" ht="25.5" x14ac:dyDescent="0.2">
      <c r="A86" s="6">
        <f>MAX($A$53:A85)+1</f>
        <v>16</v>
      </c>
      <c r="B86" s="12" t="s">
        <v>241</v>
      </c>
      <c r="C86" s="64" t="s">
        <v>2968</v>
      </c>
      <c r="D86" s="2">
        <v>1</v>
      </c>
      <c r="E86" s="2" t="s">
        <v>205</v>
      </c>
      <c r="F86" s="1">
        <v>0</v>
      </c>
      <c r="G86" s="1">
        <v>0</v>
      </c>
      <c r="H86" s="1">
        <f>ROUND(D86*F86,)</f>
        <v>0</v>
      </c>
      <c r="I86" s="1">
        <f>ROUND(D86*G86,)</f>
        <v>0</v>
      </c>
      <c r="J86" s="1">
        <f>H86+I86</f>
        <v>0</v>
      </c>
    </row>
    <row r="87" spans="1:10" s="10" customFormat="1" x14ac:dyDescent="0.2">
      <c r="A87" s="6"/>
      <c r="B87" s="46"/>
      <c r="C87" s="60"/>
      <c r="D87" s="2"/>
      <c r="E87" s="2"/>
      <c r="F87" s="1"/>
      <c r="G87" s="1"/>
      <c r="H87" s="1"/>
      <c r="I87" s="1"/>
      <c r="J87" s="1"/>
    </row>
    <row r="88" spans="1:10" s="10" customFormat="1" ht="25.5" x14ac:dyDescent="0.2">
      <c r="A88" s="6">
        <f>MAX($A$53:A87)+1</f>
        <v>17</v>
      </c>
      <c r="B88" s="12" t="s">
        <v>243</v>
      </c>
      <c r="C88" s="60" t="s">
        <v>244</v>
      </c>
      <c r="D88" s="2">
        <v>1</v>
      </c>
      <c r="E88" s="2" t="s">
        <v>205</v>
      </c>
      <c r="F88" s="1">
        <v>0</v>
      </c>
      <c r="G88" s="1">
        <v>0</v>
      </c>
      <c r="H88" s="1">
        <f>ROUND(D88*F88,)</f>
        <v>0</v>
      </c>
      <c r="I88" s="1">
        <f>ROUND(D88*G88,)</f>
        <v>0</v>
      </c>
      <c r="J88" s="1">
        <f>H88+I88</f>
        <v>0</v>
      </c>
    </row>
    <row r="89" spans="1:10" s="271" customFormat="1" x14ac:dyDescent="0.2">
      <c r="A89" s="6"/>
      <c r="B89" s="65"/>
      <c r="C89" s="60"/>
      <c r="D89" s="4"/>
      <c r="E89" s="4"/>
      <c r="F89" s="52"/>
      <c r="G89" s="52"/>
      <c r="H89" s="52"/>
      <c r="I89" s="52"/>
      <c r="J89" s="52"/>
    </row>
    <row r="90" spans="1:10" s="10" customFormat="1" ht="114.75" x14ac:dyDescent="0.2">
      <c r="A90" s="6">
        <f>MAX($A$53:A89)+1</f>
        <v>18</v>
      </c>
      <c r="B90" s="12" t="s">
        <v>240</v>
      </c>
      <c r="C90" s="27" t="s">
        <v>2975</v>
      </c>
      <c r="D90" s="2">
        <v>1</v>
      </c>
      <c r="E90" s="2" t="s">
        <v>205</v>
      </c>
      <c r="F90" s="1">
        <v>0</v>
      </c>
      <c r="G90" s="1">
        <v>0</v>
      </c>
      <c r="H90" s="1">
        <f>ROUND(D90*F90,)</f>
        <v>0</v>
      </c>
      <c r="I90" s="1">
        <f>ROUND(D90*G90,)</f>
        <v>0</v>
      </c>
      <c r="J90" s="1">
        <f>H90+I90</f>
        <v>0</v>
      </c>
    </row>
    <row r="91" spans="1:10" s="271" customFormat="1" x14ac:dyDescent="0.2">
      <c r="A91" s="6"/>
      <c r="B91" s="65"/>
      <c r="C91" s="60"/>
      <c r="D91" s="4"/>
      <c r="E91" s="4"/>
      <c r="F91" s="52"/>
      <c r="G91" s="52"/>
      <c r="H91" s="52"/>
      <c r="I91" s="52"/>
      <c r="J91" s="52"/>
    </row>
    <row r="92" spans="1:10" s="271" customFormat="1" x14ac:dyDescent="0.2">
      <c r="A92" s="6">
        <f>MAX($A$53:A91)+1</f>
        <v>19</v>
      </c>
      <c r="B92" s="27" t="s">
        <v>252</v>
      </c>
      <c r="C92" s="60" t="s">
        <v>2972</v>
      </c>
      <c r="D92" s="4">
        <v>1</v>
      </c>
      <c r="E92" s="4" t="s">
        <v>205</v>
      </c>
      <c r="F92" s="52">
        <v>0</v>
      </c>
      <c r="G92" s="52">
        <v>0</v>
      </c>
      <c r="H92" s="52">
        <f>ROUND(D92*F92,)</f>
        <v>0</v>
      </c>
      <c r="I92" s="52">
        <f>ROUND(D92*G92,)</f>
        <v>0</v>
      </c>
      <c r="J92" s="52">
        <f>H92+I92</f>
        <v>0</v>
      </c>
    </row>
    <row r="93" spans="1:10" s="271" customFormat="1" x14ac:dyDescent="0.2">
      <c r="A93" s="6"/>
      <c r="B93" s="65"/>
      <c r="C93" s="27"/>
      <c r="D93" s="4"/>
      <c r="E93" s="4"/>
      <c r="F93" s="52"/>
      <c r="G93" s="52"/>
      <c r="H93" s="52"/>
      <c r="I93" s="52"/>
      <c r="J93" s="52"/>
    </row>
    <row r="94" spans="1:10" s="271" customFormat="1" ht="38.25" x14ac:dyDescent="0.2">
      <c r="A94" s="6">
        <f>MAX($A$53:A93)+1</f>
        <v>20</v>
      </c>
      <c r="B94" s="27" t="s">
        <v>252</v>
      </c>
      <c r="C94" s="27" t="s">
        <v>254</v>
      </c>
      <c r="D94" s="4">
        <v>1</v>
      </c>
      <c r="E94" s="4" t="s">
        <v>205</v>
      </c>
      <c r="F94" s="52">
        <v>0</v>
      </c>
      <c r="G94" s="52">
        <v>0</v>
      </c>
      <c r="H94" s="52">
        <f>ROUND(D94*F94,)</f>
        <v>0</v>
      </c>
      <c r="I94" s="52">
        <f>ROUND(D94*G94,)</f>
        <v>0</v>
      </c>
      <c r="J94" s="52">
        <f>H94+I94</f>
        <v>0</v>
      </c>
    </row>
    <row r="95" spans="1:10" x14ac:dyDescent="0.2">
      <c r="C95" s="27"/>
    </row>
    <row r="96" spans="1:10" ht="38.25" x14ac:dyDescent="0.2">
      <c r="A96" s="6">
        <v>20</v>
      </c>
      <c r="B96" s="27" t="s">
        <v>231</v>
      </c>
      <c r="C96" s="60" t="s">
        <v>2973</v>
      </c>
      <c r="D96" s="2">
        <v>1</v>
      </c>
      <c r="E96" s="2" t="s">
        <v>205</v>
      </c>
      <c r="F96" s="1">
        <v>0</v>
      </c>
      <c r="G96" s="1">
        <v>0</v>
      </c>
      <c r="H96" s="1">
        <f>ROUND(D96*F96,)</f>
        <v>0</v>
      </c>
      <c r="I96" s="1">
        <f>ROUND(D96*G96,)</f>
        <v>0</v>
      </c>
      <c r="J96" s="1">
        <f>H96+I96</f>
        <v>0</v>
      </c>
    </row>
    <row r="97" spans="1:10" x14ac:dyDescent="0.2">
      <c r="C97" s="27"/>
    </row>
    <row r="98" spans="1:10" ht="51" x14ac:dyDescent="0.2">
      <c r="A98" s="6">
        <f>MAX($A$53:A97)+1</f>
        <v>21</v>
      </c>
      <c r="B98" s="12" t="s">
        <v>232</v>
      </c>
      <c r="C98" s="60" t="s">
        <v>2974</v>
      </c>
      <c r="D98" s="2">
        <v>1</v>
      </c>
      <c r="E98" s="2" t="s">
        <v>205</v>
      </c>
      <c r="F98" s="1">
        <v>0</v>
      </c>
      <c r="G98" s="1">
        <v>0</v>
      </c>
      <c r="H98" s="1">
        <f>ROUND(D98*F98,)</f>
        <v>0</v>
      </c>
      <c r="I98" s="1">
        <f>ROUND(D98*G98,)</f>
        <v>0</v>
      </c>
      <c r="J98" s="1">
        <f>H98+I98</f>
        <v>0</v>
      </c>
    </row>
    <row r="99" spans="1:10" s="10" customFormat="1" x14ac:dyDescent="0.2">
      <c r="A99" s="6"/>
      <c r="B99" s="46"/>
      <c r="C99" s="60"/>
      <c r="D99" s="2"/>
      <c r="E99" s="2"/>
      <c r="F99" s="1"/>
      <c r="G99" s="1"/>
      <c r="H99" s="1"/>
      <c r="I99" s="1"/>
      <c r="J99" s="1"/>
    </row>
    <row r="100" spans="1:10" s="10" customFormat="1" ht="51" x14ac:dyDescent="0.2">
      <c r="A100" s="6">
        <f>MAX($A$53:A99)+1</f>
        <v>22</v>
      </c>
      <c r="B100" s="12" t="s">
        <v>233</v>
      </c>
      <c r="C100" s="60" t="s">
        <v>234</v>
      </c>
      <c r="D100" s="2">
        <v>1</v>
      </c>
      <c r="E100" s="2" t="s">
        <v>205</v>
      </c>
      <c r="F100" s="1">
        <v>0</v>
      </c>
      <c r="G100" s="1">
        <v>0</v>
      </c>
      <c r="H100" s="1">
        <f>ROUND(D100*F100,)</f>
        <v>0</v>
      </c>
      <c r="I100" s="1">
        <f>ROUND(D100*G100,)</f>
        <v>0</v>
      </c>
      <c r="J100" s="1">
        <f>H100+I100</f>
        <v>0</v>
      </c>
    </row>
    <row r="101" spans="1:10" s="10" customFormat="1" x14ac:dyDescent="0.2">
      <c r="A101" s="6"/>
      <c r="B101" s="46"/>
      <c r="C101" s="60"/>
      <c r="D101" s="2"/>
      <c r="E101" s="2"/>
      <c r="F101" s="1"/>
      <c r="G101" s="1"/>
      <c r="H101" s="1"/>
      <c r="I101" s="1"/>
      <c r="J101" s="1"/>
    </row>
    <row r="102" spans="1:10" s="10" customFormat="1" ht="25.5" x14ac:dyDescent="0.2">
      <c r="A102" s="6">
        <f>MAX($A$53:A101)+1</f>
        <v>23</v>
      </c>
      <c r="B102" s="12" t="s">
        <v>233</v>
      </c>
      <c r="C102" s="60" t="s">
        <v>235</v>
      </c>
      <c r="D102" s="2">
        <v>1</v>
      </c>
      <c r="E102" s="2" t="s">
        <v>205</v>
      </c>
      <c r="F102" s="1">
        <v>0</v>
      </c>
      <c r="G102" s="1">
        <v>0</v>
      </c>
      <c r="H102" s="1">
        <f>ROUND(D102*F102,)</f>
        <v>0</v>
      </c>
      <c r="I102" s="1">
        <f>ROUND(D102*G102,)</f>
        <v>0</v>
      </c>
      <c r="J102" s="1">
        <f>H102+I102</f>
        <v>0</v>
      </c>
    </row>
    <row r="103" spans="1:10" s="10" customFormat="1" x14ac:dyDescent="0.2">
      <c r="A103" s="6"/>
      <c r="B103" s="46"/>
      <c r="C103" s="60"/>
      <c r="D103" s="2"/>
      <c r="E103" s="2"/>
      <c r="F103" s="1"/>
      <c r="G103" s="1"/>
      <c r="H103" s="1"/>
      <c r="I103" s="1"/>
      <c r="J103" s="1"/>
    </row>
    <row r="104" spans="1:10" s="10" customFormat="1" ht="25.5" x14ac:dyDescent="0.2">
      <c r="A104" s="6">
        <f>MAX($A$53:A103)+1</f>
        <v>24</v>
      </c>
      <c r="B104" s="12" t="s">
        <v>236</v>
      </c>
      <c r="C104" s="60" t="s">
        <v>237</v>
      </c>
      <c r="D104" s="2">
        <v>1</v>
      </c>
      <c r="E104" s="2" t="s">
        <v>205</v>
      </c>
      <c r="F104" s="1">
        <v>0</v>
      </c>
      <c r="G104" s="1">
        <v>0</v>
      </c>
      <c r="H104" s="1">
        <f>ROUND(D104*F104,)</f>
        <v>0</v>
      </c>
      <c r="I104" s="1">
        <f>ROUND(D104*G104,)</f>
        <v>0</v>
      </c>
      <c r="J104" s="1">
        <f>H104+I104</f>
        <v>0</v>
      </c>
    </row>
    <row r="105" spans="1:10" s="10" customFormat="1" x14ac:dyDescent="0.2">
      <c r="A105" s="6"/>
      <c r="B105" s="46"/>
      <c r="C105" s="60"/>
      <c r="D105" s="2"/>
      <c r="E105" s="2"/>
      <c r="F105" s="1"/>
      <c r="G105" s="1"/>
      <c r="H105" s="1"/>
      <c r="I105" s="1"/>
      <c r="J105" s="1"/>
    </row>
    <row r="106" spans="1:10" s="10" customFormat="1" x14ac:dyDescent="0.2">
      <c r="A106" s="6">
        <f>MAX($A$53:A105)+1</f>
        <v>25</v>
      </c>
      <c r="B106" s="12" t="s">
        <v>241</v>
      </c>
      <c r="C106" s="64" t="s">
        <v>242</v>
      </c>
      <c r="D106" s="2">
        <v>1</v>
      </c>
      <c r="E106" s="2" t="s">
        <v>205</v>
      </c>
      <c r="F106" s="1">
        <v>0</v>
      </c>
      <c r="G106" s="1">
        <v>0</v>
      </c>
      <c r="H106" s="1">
        <f>ROUND(D106*F106,)</f>
        <v>0</v>
      </c>
      <c r="I106" s="1">
        <f>ROUND(D106*G106,)</f>
        <v>0</v>
      </c>
      <c r="J106" s="1">
        <f>H106+I106</f>
        <v>0</v>
      </c>
    </row>
    <row r="107" spans="1:10" s="10" customFormat="1" x14ac:dyDescent="0.2">
      <c r="A107" s="6"/>
      <c r="B107" s="46"/>
      <c r="C107" s="60"/>
      <c r="D107" s="2"/>
      <c r="E107" s="2"/>
      <c r="F107" s="1"/>
      <c r="G107" s="1"/>
      <c r="H107" s="1"/>
      <c r="I107" s="1"/>
      <c r="J107" s="1"/>
    </row>
    <row r="108" spans="1:10" s="10" customFormat="1" ht="38.25" x14ac:dyDescent="0.2">
      <c r="A108" s="6">
        <f>MAX($A$53:A107)+1</f>
        <v>26</v>
      </c>
      <c r="B108" s="12" t="s">
        <v>243</v>
      </c>
      <c r="C108" s="60" t="s">
        <v>255</v>
      </c>
      <c r="D108" s="2">
        <v>1</v>
      </c>
      <c r="E108" s="2" t="s">
        <v>205</v>
      </c>
      <c r="F108" s="1">
        <v>0</v>
      </c>
      <c r="G108" s="1">
        <v>0</v>
      </c>
      <c r="H108" s="1">
        <f>ROUND(D108*F108,)</f>
        <v>0</v>
      </c>
      <c r="I108" s="1">
        <f>ROUND(D108*G108,)</f>
        <v>0</v>
      </c>
      <c r="J108" s="1">
        <f>H108+I108</f>
        <v>0</v>
      </c>
    </row>
    <row r="109" spans="1:10" s="10" customFormat="1" x14ac:dyDescent="0.2">
      <c r="A109" s="6"/>
      <c r="B109" s="46"/>
      <c r="C109" s="60"/>
      <c r="D109" s="2"/>
      <c r="E109" s="2"/>
      <c r="F109" s="1"/>
      <c r="G109" s="1"/>
      <c r="H109" s="1"/>
      <c r="I109" s="1"/>
      <c r="J109" s="1"/>
    </row>
    <row r="110" spans="1:10" s="10" customFormat="1" ht="25.5" x14ac:dyDescent="0.2">
      <c r="A110" s="6">
        <f>MAX($A$53:A109)+1</f>
        <v>27</v>
      </c>
      <c r="B110" s="12" t="s">
        <v>243</v>
      </c>
      <c r="C110" s="60" t="s">
        <v>244</v>
      </c>
      <c r="D110" s="2">
        <v>1</v>
      </c>
      <c r="E110" s="2" t="s">
        <v>205</v>
      </c>
      <c r="F110" s="1">
        <v>0</v>
      </c>
      <c r="G110" s="1">
        <v>0</v>
      </c>
      <c r="H110" s="1">
        <f>ROUND(D110*F110,)</f>
        <v>0</v>
      </c>
      <c r="I110" s="1">
        <f>ROUND(D110*G110,)</f>
        <v>0</v>
      </c>
      <c r="J110" s="1">
        <f>H110+I110</f>
        <v>0</v>
      </c>
    </row>
    <row r="111" spans="1:10" s="10" customFormat="1" x14ac:dyDescent="0.2">
      <c r="A111" s="6"/>
      <c r="B111" s="46"/>
      <c r="C111" s="27"/>
      <c r="D111" s="2"/>
      <c r="E111" s="2"/>
      <c r="F111" s="1"/>
      <c r="G111" s="1"/>
      <c r="H111" s="1"/>
      <c r="I111" s="1"/>
      <c r="J111" s="1"/>
    </row>
    <row r="112" spans="1:10" s="10" customFormat="1" ht="25.5" x14ac:dyDescent="0.2">
      <c r="A112" s="6">
        <f>MAX($A$53:A111)+1</f>
        <v>28</v>
      </c>
      <c r="B112" s="12" t="s">
        <v>243</v>
      </c>
      <c r="C112" s="27" t="s">
        <v>245</v>
      </c>
      <c r="D112" s="2">
        <v>1</v>
      </c>
      <c r="E112" s="2" t="s">
        <v>205</v>
      </c>
      <c r="F112" s="1">
        <v>0</v>
      </c>
      <c r="G112" s="1">
        <v>0</v>
      </c>
      <c r="H112" s="1">
        <f>ROUND(D112*F112,)</f>
        <v>0</v>
      </c>
      <c r="I112" s="1">
        <f>ROUND(D112*G112,)</f>
        <v>0</v>
      </c>
      <c r="J112" s="1">
        <f>H112+I112</f>
        <v>0</v>
      </c>
    </row>
    <row r="113" spans="1:10" s="10" customFormat="1" x14ac:dyDescent="0.2">
      <c r="A113" s="6"/>
      <c r="B113" s="46"/>
      <c r="C113" s="60"/>
      <c r="D113" s="2"/>
      <c r="E113" s="2"/>
      <c r="F113" s="1"/>
      <c r="G113" s="1"/>
      <c r="H113" s="1"/>
      <c r="I113" s="1"/>
      <c r="J113" s="1"/>
    </row>
    <row r="114" spans="1:10" s="10" customFormat="1" ht="25.5" x14ac:dyDescent="0.2">
      <c r="A114" s="6">
        <f>MAX($A$53:A113)+1</f>
        <v>29</v>
      </c>
      <c r="B114" s="12" t="s">
        <v>243</v>
      </c>
      <c r="C114" s="60" t="s">
        <v>246</v>
      </c>
      <c r="D114" s="2">
        <v>1</v>
      </c>
      <c r="E114" s="2" t="s">
        <v>205</v>
      </c>
      <c r="F114" s="1">
        <v>0</v>
      </c>
      <c r="G114" s="1">
        <v>0</v>
      </c>
      <c r="H114" s="1">
        <f>ROUND(D114*F114,)</f>
        <v>0</v>
      </c>
      <c r="I114" s="1">
        <f>ROUND(D114*G114,)</f>
        <v>0</v>
      </c>
      <c r="J114" s="1">
        <f>H114+I114</f>
        <v>0</v>
      </c>
    </row>
    <row r="115" spans="1:10" s="10" customFormat="1" x14ac:dyDescent="0.2">
      <c r="A115" s="6"/>
      <c r="B115" s="46"/>
      <c r="C115" s="60"/>
      <c r="D115" s="2"/>
      <c r="E115" s="2"/>
      <c r="F115" s="1"/>
      <c r="G115" s="1"/>
      <c r="H115" s="1"/>
      <c r="I115" s="1"/>
      <c r="J115" s="1"/>
    </row>
    <row r="116" spans="1:10" s="10" customFormat="1" ht="38.25" x14ac:dyDescent="0.2">
      <c r="A116" s="6">
        <f>MAX($A$53:A115)+1</f>
        <v>30</v>
      </c>
      <c r="B116" s="12" t="s">
        <v>240</v>
      </c>
      <c r="C116" s="60" t="s">
        <v>247</v>
      </c>
      <c r="D116" s="2">
        <v>1</v>
      </c>
      <c r="E116" s="2" t="s">
        <v>205</v>
      </c>
      <c r="F116" s="1">
        <v>0</v>
      </c>
      <c r="G116" s="1">
        <v>0</v>
      </c>
      <c r="H116" s="1">
        <f>ROUND(D116*F116,)</f>
        <v>0</v>
      </c>
      <c r="I116" s="1">
        <f>ROUND(D116*G116,)</f>
        <v>0</v>
      </c>
      <c r="J116" s="1">
        <f>H116+I116</f>
        <v>0</v>
      </c>
    </row>
    <row r="117" spans="1:10" s="10" customFormat="1" x14ac:dyDescent="0.2">
      <c r="A117" s="6"/>
      <c r="B117" s="46"/>
      <c r="C117" s="60"/>
      <c r="D117" s="2"/>
      <c r="E117" s="2"/>
      <c r="F117" s="1"/>
      <c r="G117" s="1"/>
      <c r="H117" s="1"/>
      <c r="I117" s="1"/>
      <c r="J117" s="1"/>
    </row>
    <row r="118" spans="1:10" s="10" customFormat="1" ht="25.5" x14ac:dyDescent="0.2">
      <c r="A118" s="6">
        <f>MAX($A$53:A117)+1</f>
        <v>31</v>
      </c>
      <c r="B118" s="12" t="s">
        <v>240</v>
      </c>
      <c r="C118" s="60" t="s">
        <v>248</v>
      </c>
      <c r="D118" s="2">
        <v>1</v>
      </c>
      <c r="E118" s="2" t="s">
        <v>205</v>
      </c>
      <c r="F118" s="1">
        <v>0</v>
      </c>
      <c r="G118" s="1">
        <v>0</v>
      </c>
      <c r="H118" s="1">
        <f>ROUND(D118*F118,)</f>
        <v>0</v>
      </c>
      <c r="I118" s="1">
        <f>ROUND(D118*G118,)</f>
        <v>0</v>
      </c>
      <c r="J118" s="1">
        <f>H118+I118</f>
        <v>0</v>
      </c>
    </row>
    <row r="119" spans="1:10" s="10" customFormat="1" x14ac:dyDescent="0.2">
      <c r="A119" s="6"/>
      <c r="B119" s="46"/>
      <c r="C119" s="27"/>
      <c r="D119" s="2"/>
      <c r="E119" s="2"/>
      <c r="F119" s="1"/>
      <c r="G119" s="1"/>
      <c r="H119" s="1"/>
      <c r="I119" s="1"/>
      <c r="J119" s="1"/>
    </row>
    <row r="120" spans="1:10" s="10" customFormat="1" ht="25.5" x14ac:dyDescent="0.2">
      <c r="A120" s="6">
        <f>MAX($A$53:A119)+1</f>
        <v>32</v>
      </c>
      <c r="B120" s="12" t="s">
        <v>240</v>
      </c>
      <c r="C120" s="27" t="s">
        <v>249</v>
      </c>
      <c r="D120" s="2">
        <v>1</v>
      </c>
      <c r="E120" s="2" t="s">
        <v>205</v>
      </c>
      <c r="F120" s="1">
        <v>0</v>
      </c>
      <c r="G120" s="1">
        <v>0</v>
      </c>
      <c r="H120" s="1">
        <f>ROUND(D120*F120,)</f>
        <v>0</v>
      </c>
      <c r="I120" s="1">
        <f>ROUND(D120*G120,)</f>
        <v>0</v>
      </c>
      <c r="J120" s="1">
        <f>H120+I120</f>
        <v>0</v>
      </c>
    </row>
    <row r="121" spans="1:10" s="10" customFormat="1" x14ac:dyDescent="0.2">
      <c r="A121" s="6"/>
      <c r="B121" s="46"/>
      <c r="C121" s="27"/>
      <c r="D121" s="2"/>
      <c r="E121" s="2"/>
      <c r="F121" s="1"/>
      <c r="G121" s="1"/>
      <c r="H121" s="1"/>
      <c r="I121" s="1"/>
      <c r="J121" s="1"/>
    </row>
    <row r="122" spans="1:10" s="10" customFormat="1" x14ac:dyDescent="0.2">
      <c r="A122" s="6">
        <f>MAX($A$53:A121)+1</f>
        <v>33</v>
      </c>
      <c r="B122" s="12" t="s">
        <v>250</v>
      </c>
      <c r="C122" s="12" t="s">
        <v>251</v>
      </c>
      <c r="D122" s="2">
        <v>1</v>
      </c>
      <c r="E122" s="2" t="s">
        <v>205</v>
      </c>
      <c r="F122" s="1">
        <v>0</v>
      </c>
      <c r="G122" s="1">
        <v>0</v>
      </c>
      <c r="H122" s="1">
        <f>ROUND(D122*F122,)</f>
        <v>0</v>
      </c>
      <c r="I122" s="1">
        <f>ROUND(D122*G122,)</f>
        <v>0</v>
      </c>
      <c r="J122" s="1">
        <f>H122+I122</f>
        <v>0</v>
      </c>
    </row>
    <row r="123" spans="1:10" s="10" customFormat="1" x14ac:dyDescent="0.2">
      <c r="A123" s="6"/>
      <c r="B123" s="46"/>
      <c r="C123" s="61"/>
      <c r="D123" s="2"/>
      <c r="E123" s="2"/>
      <c r="F123" s="1"/>
      <c r="G123" s="1"/>
      <c r="H123" s="1"/>
      <c r="I123" s="1"/>
      <c r="J123" s="1"/>
    </row>
    <row r="124" spans="1:10" s="10" customFormat="1" ht="25.5" x14ac:dyDescent="0.2">
      <c r="A124" s="6">
        <f>MAX($A$53:A123)+1</f>
        <v>34</v>
      </c>
      <c r="B124" s="12" t="s">
        <v>252</v>
      </c>
      <c r="C124" s="61" t="s">
        <v>253</v>
      </c>
      <c r="D124" s="2">
        <v>1</v>
      </c>
      <c r="E124" s="2" t="s">
        <v>205</v>
      </c>
      <c r="F124" s="1">
        <v>0</v>
      </c>
      <c r="G124" s="1">
        <v>0</v>
      </c>
      <c r="H124" s="1">
        <f>ROUND(D124*F124,)</f>
        <v>0</v>
      </c>
      <c r="I124" s="1">
        <f>ROUND(D124*G124,)</f>
        <v>0</v>
      </c>
      <c r="J124" s="1">
        <f>H124+I124</f>
        <v>0</v>
      </c>
    </row>
    <row r="125" spans="1:10" s="10" customFormat="1" x14ac:dyDescent="0.2">
      <c r="A125" s="6"/>
      <c r="B125" s="46"/>
      <c r="C125" s="12"/>
      <c r="D125" s="2"/>
      <c r="E125" s="2"/>
      <c r="F125" s="1"/>
      <c r="G125" s="1"/>
      <c r="H125" s="1"/>
      <c r="I125" s="1"/>
      <c r="J125" s="1"/>
    </row>
    <row r="126" spans="1:10" s="10" customFormat="1" ht="38.25" x14ac:dyDescent="0.2">
      <c r="A126" s="6">
        <f>MAX($A$53:A125)+1</f>
        <v>35</v>
      </c>
      <c r="B126" s="12" t="s">
        <v>252</v>
      </c>
      <c r="C126" s="12" t="s">
        <v>254</v>
      </c>
      <c r="D126" s="2">
        <v>1</v>
      </c>
      <c r="E126" s="2" t="s">
        <v>205</v>
      </c>
      <c r="F126" s="1">
        <v>0</v>
      </c>
      <c r="G126" s="1">
        <v>0</v>
      </c>
      <c r="H126" s="1">
        <f>ROUND(D126*F126,)</f>
        <v>0</v>
      </c>
      <c r="I126" s="1">
        <f>ROUND(D126*G126,)</f>
        <v>0</v>
      </c>
      <c r="J126" s="1">
        <f>H126+I126</f>
        <v>0</v>
      </c>
    </row>
    <row r="127" spans="1:10" s="38" customFormat="1" x14ac:dyDescent="0.2">
      <c r="A127" s="47"/>
      <c r="B127" s="48"/>
      <c r="C127" s="24"/>
      <c r="D127" s="23"/>
      <c r="E127" s="23"/>
      <c r="F127" s="11"/>
      <c r="G127" s="11"/>
      <c r="H127" s="11"/>
      <c r="I127" s="11"/>
      <c r="J127" s="11"/>
    </row>
    <row r="128" spans="1:10" s="38" customFormat="1" x14ac:dyDescent="0.2">
      <c r="A128" s="6"/>
      <c r="B128" s="46"/>
      <c r="C128" s="12" t="str">
        <f>CONCATENATE(Munkanem_12," összesen:")</f>
        <v>12. Felvonulási létesítmények, költségtérítések összesen:</v>
      </c>
      <c r="D128" s="2"/>
      <c r="E128" s="2"/>
      <c r="F128" s="1"/>
      <c r="G128" s="1"/>
      <c r="H128" s="5">
        <f>SUM(H58:H127)</f>
        <v>0</v>
      </c>
      <c r="I128" s="5">
        <f>SUM(I58:I127)</f>
        <v>0</v>
      </c>
      <c r="J128" s="5">
        <f>SUM(J58:J127)</f>
        <v>0</v>
      </c>
    </row>
    <row r="129" spans="12:12" x14ac:dyDescent="0.2">
      <c r="L129" s="38"/>
    </row>
  </sheetData>
  <mergeCells count="10">
    <mergeCell ref="A37:J37"/>
    <mergeCell ref="A38:J38"/>
    <mergeCell ref="A40:J40"/>
    <mergeCell ref="A42:J42"/>
    <mergeCell ref="A8:J8"/>
    <mergeCell ref="A10:J10"/>
    <mergeCell ref="A11:J11"/>
    <mergeCell ref="A13:J13"/>
    <mergeCell ref="A15:J15"/>
    <mergeCell ref="A35:J35"/>
  </mergeCells>
  <hyperlinks>
    <hyperlink ref="C24" location="Munkanem_12" display="12. Felvonulási létesítmények, költségtérítések" xr:uid="{00000000-0004-0000-0100-000000000000}"/>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1" manualBreakCount="1">
    <brk id="27" max="8"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K383"/>
  <sheetViews>
    <sheetView view="pageBreakPreview" zoomScaleNormal="85" workbookViewId="0">
      <selection activeCell="A15" sqref="A15:J15"/>
    </sheetView>
  </sheetViews>
  <sheetFormatPr defaultColWidth="9.140625" defaultRowHeight="12.75" x14ac:dyDescent="0.2"/>
  <cols>
    <col min="1" max="1" width="3.5703125" style="6" customWidth="1"/>
    <col min="2" max="2" width="11.8554687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1" s="10" customFormat="1" x14ac:dyDescent="0.2">
      <c r="A1" s="13"/>
      <c r="B1" s="13"/>
      <c r="C1" s="13"/>
      <c r="D1" s="13"/>
      <c r="E1" s="13"/>
      <c r="F1" s="20"/>
      <c r="G1" s="20"/>
      <c r="H1" s="20"/>
      <c r="I1" s="20"/>
      <c r="J1" s="29"/>
      <c r="K1" s="94" t="s">
        <v>18</v>
      </c>
    </row>
    <row r="2" spans="1:11" s="10" customFormat="1" x14ac:dyDescent="0.2">
      <c r="A2" s="13"/>
      <c r="B2" s="13"/>
      <c r="C2" s="13"/>
      <c r="D2" s="13"/>
      <c r="E2" s="13"/>
      <c r="F2" s="20"/>
      <c r="G2" s="20"/>
      <c r="H2" s="20"/>
      <c r="I2" s="20"/>
      <c r="J2" s="29"/>
      <c r="K2" s="10" t="s">
        <v>1514</v>
      </c>
    </row>
    <row r="3" spans="1:11" s="10" customFormat="1" x14ac:dyDescent="0.2">
      <c r="A3" s="13"/>
      <c r="B3" s="13"/>
      <c r="C3" s="13"/>
      <c r="D3" s="13"/>
      <c r="E3" s="13"/>
      <c r="F3" s="20"/>
      <c r="G3" s="20"/>
      <c r="H3" s="20"/>
      <c r="I3" s="20"/>
      <c r="J3" s="29"/>
      <c r="K3" s="10" t="s">
        <v>1513</v>
      </c>
    </row>
    <row r="4" spans="1:11" s="10" customFormat="1" x14ac:dyDescent="0.2">
      <c r="A4" s="13"/>
      <c r="B4" s="13"/>
      <c r="C4" s="13"/>
      <c r="D4" s="13"/>
      <c r="E4" s="13"/>
      <c r="F4" s="20"/>
      <c r="G4" s="20"/>
      <c r="H4" s="20"/>
      <c r="I4" s="20"/>
      <c r="J4" s="20"/>
      <c r="K4" s="10" t="s">
        <v>1512</v>
      </c>
    </row>
    <row r="5" spans="1:11" s="10" customFormat="1" x14ac:dyDescent="0.2">
      <c r="A5" s="13"/>
      <c r="B5" s="13"/>
      <c r="C5" s="13"/>
      <c r="D5" s="13"/>
      <c r="E5" s="13"/>
      <c r="F5" s="20"/>
      <c r="G5" s="20"/>
      <c r="H5" s="20"/>
      <c r="I5" s="20"/>
      <c r="J5" s="20"/>
    </row>
    <row r="6" spans="1:11" s="10" customFormat="1" x14ac:dyDescent="0.2">
      <c r="A6" s="14"/>
      <c r="B6" s="14"/>
      <c r="C6" s="13"/>
      <c r="D6" s="13"/>
      <c r="E6" s="13"/>
      <c r="F6" s="20"/>
      <c r="G6" s="20"/>
      <c r="H6" s="20"/>
      <c r="I6" s="20"/>
      <c r="J6" s="20"/>
    </row>
    <row r="7" spans="1:11" s="10" customFormat="1" ht="20.25" x14ac:dyDescent="0.3">
      <c r="A7" s="534" t="s">
        <v>1784</v>
      </c>
      <c r="B7" s="534"/>
      <c r="C7" s="534"/>
      <c r="D7" s="534"/>
      <c r="E7" s="534"/>
      <c r="F7" s="534"/>
      <c r="G7" s="534"/>
      <c r="H7" s="534"/>
      <c r="I7" s="534"/>
      <c r="J7" s="534"/>
    </row>
    <row r="8" spans="1:11" s="10" customFormat="1" ht="18" x14ac:dyDescent="0.25">
      <c r="A8" s="535" t="s">
        <v>2</v>
      </c>
      <c r="B8" s="535"/>
      <c r="C8" s="535"/>
      <c r="D8" s="535"/>
      <c r="E8" s="535"/>
      <c r="F8" s="535"/>
      <c r="G8" s="535"/>
      <c r="H8" s="535"/>
      <c r="I8" s="535"/>
      <c r="J8" s="535"/>
    </row>
    <row r="9" spans="1:11" s="10" customFormat="1" x14ac:dyDescent="0.2">
      <c r="A9" s="13"/>
      <c r="B9" s="13"/>
      <c r="C9" s="13"/>
      <c r="D9" s="13"/>
      <c r="E9" s="13"/>
    </row>
    <row r="10" spans="1:11" s="10" customFormat="1" ht="18" x14ac:dyDescent="0.25">
      <c r="A10" s="530"/>
      <c r="B10" s="530"/>
      <c r="C10" s="530"/>
      <c r="D10" s="530"/>
      <c r="E10" s="530"/>
      <c r="F10" s="530"/>
      <c r="G10" s="530"/>
      <c r="H10" s="530"/>
      <c r="I10" s="530"/>
      <c r="J10" s="530"/>
    </row>
    <row r="11" spans="1:11" s="10" customFormat="1" ht="18" x14ac:dyDescent="0.25">
      <c r="A11" s="530"/>
      <c r="B11" s="530"/>
      <c r="C11" s="530"/>
      <c r="D11" s="530"/>
      <c r="E11" s="530"/>
      <c r="F11" s="530"/>
      <c r="G11" s="530"/>
      <c r="H11" s="530"/>
      <c r="I11" s="530"/>
      <c r="J11" s="530"/>
    </row>
    <row r="12" spans="1:11" s="10" customFormat="1" x14ac:dyDescent="0.2">
      <c r="A12" s="14"/>
      <c r="B12" s="14"/>
      <c r="C12" s="13"/>
      <c r="D12" s="13"/>
      <c r="E12" s="13"/>
      <c r="F12" s="20"/>
      <c r="G12" s="20"/>
      <c r="H12" s="20"/>
      <c r="I12" s="20"/>
      <c r="J12" s="20"/>
    </row>
    <row r="13" spans="1:11" s="10" customFormat="1" ht="15.75" x14ac:dyDescent="0.25">
      <c r="A13" s="531" t="s">
        <v>42</v>
      </c>
      <c r="B13" s="531"/>
      <c r="C13" s="531"/>
      <c r="D13" s="531"/>
      <c r="E13" s="531"/>
      <c r="F13" s="531"/>
      <c r="G13" s="531"/>
      <c r="H13" s="531"/>
      <c r="I13" s="531"/>
      <c r="J13" s="531"/>
    </row>
    <row r="14" spans="1:11" s="10" customFormat="1" x14ac:dyDescent="0.2">
      <c r="A14" s="14"/>
      <c r="B14" s="14"/>
      <c r="C14" s="13"/>
      <c r="D14" s="13"/>
      <c r="E14" s="13"/>
      <c r="F14" s="20"/>
      <c r="G14" s="20"/>
      <c r="H14" s="20"/>
      <c r="I14" s="20"/>
      <c r="J14" s="20"/>
    </row>
    <row r="15" spans="1:11" s="10" customFormat="1" ht="15.75" x14ac:dyDescent="0.25">
      <c r="A15" s="532"/>
      <c r="B15" s="532"/>
      <c r="C15" s="532"/>
      <c r="D15" s="532"/>
      <c r="E15" s="532"/>
      <c r="F15" s="532"/>
      <c r="G15" s="532"/>
      <c r="H15" s="532"/>
      <c r="I15" s="532"/>
      <c r="J15" s="532"/>
    </row>
    <row r="16" spans="1:11" s="10" customFormat="1" x14ac:dyDescent="0.2">
      <c r="A16" s="14"/>
      <c r="B16" s="14"/>
      <c r="C16" s="13"/>
      <c r="D16" s="13"/>
      <c r="E16" s="13"/>
      <c r="F16" s="20"/>
      <c r="G16" s="20"/>
      <c r="H16" s="20"/>
      <c r="I16" s="20"/>
      <c r="J16" s="20"/>
    </row>
    <row r="17" spans="1:10" s="10" customFormat="1" x14ac:dyDescent="0.2">
      <c r="A17" s="14"/>
      <c r="B17" s="13" t="s">
        <v>643</v>
      </c>
      <c r="C17" s="13"/>
      <c r="D17" s="13"/>
      <c r="E17" s="13"/>
      <c r="F17" s="20"/>
      <c r="G17" s="20"/>
      <c r="H17" s="20"/>
      <c r="I17" s="20"/>
      <c r="J17" s="20"/>
    </row>
    <row r="18" spans="1:10" s="10" customFormat="1" x14ac:dyDescent="0.2">
      <c r="A18" s="14"/>
      <c r="B18" s="14"/>
      <c r="C18" s="17" t="s">
        <v>28</v>
      </c>
      <c r="D18" s="13"/>
      <c r="E18" s="13"/>
      <c r="F18" s="20"/>
      <c r="G18" s="20"/>
      <c r="H18" s="26" t="s">
        <v>0</v>
      </c>
      <c r="I18" s="26" t="s">
        <v>5</v>
      </c>
      <c r="J18" s="26" t="s">
        <v>32</v>
      </c>
    </row>
    <row r="19" spans="1:10" s="10" customFormat="1" x14ac:dyDescent="0.2">
      <c r="A19" s="14"/>
      <c r="B19" s="14"/>
      <c r="C19" s="15"/>
      <c r="D19" s="15"/>
      <c r="E19" s="15"/>
      <c r="F19" s="21"/>
      <c r="G19" s="21"/>
      <c r="H19" s="30"/>
      <c r="I19" s="30"/>
      <c r="J19" s="30"/>
    </row>
    <row r="20" spans="1:10" s="10" customFormat="1" x14ac:dyDescent="0.2">
      <c r="A20" s="14"/>
      <c r="B20" s="14"/>
      <c r="C20" s="13" t="s">
        <v>1783</v>
      </c>
      <c r="D20" s="13"/>
      <c r="E20" s="13"/>
      <c r="F20" s="20"/>
      <c r="G20" s="20"/>
      <c r="H20" s="20">
        <f>'21_1_Külső közmű_Csat'!H51</f>
        <v>0</v>
      </c>
      <c r="I20" s="20">
        <f>'21_1_Külső közmű_Csat'!I51</f>
        <v>0</v>
      </c>
      <c r="J20" s="20">
        <f>H20+I20</f>
        <v>0</v>
      </c>
    </row>
    <row r="21" spans="1:10" s="10" customFormat="1" x14ac:dyDescent="0.2">
      <c r="A21" s="14"/>
      <c r="B21" s="14"/>
      <c r="C21" s="13" t="s">
        <v>1782</v>
      </c>
      <c r="D21" s="13"/>
      <c r="E21" s="13"/>
      <c r="F21" s="20"/>
      <c r="G21" s="20"/>
      <c r="H21" s="20">
        <f>'21_2_Külső közmű_V-G'!H75</f>
        <v>0</v>
      </c>
      <c r="I21" s="20">
        <f>'21_2_Külső közmű_V-G'!I75</f>
        <v>0</v>
      </c>
      <c r="J21" s="20">
        <f>H21+I21</f>
        <v>0</v>
      </c>
    </row>
    <row r="22" spans="1:10" s="10" customFormat="1" x14ac:dyDescent="0.2">
      <c r="A22" s="14"/>
      <c r="B22" s="14"/>
      <c r="C22" s="13" t="s">
        <v>3231</v>
      </c>
      <c r="D22" s="13"/>
      <c r="E22" s="13"/>
      <c r="F22" s="20"/>
      <c r="G22" s="20"/>
      <c r="H22" s="20">
        <f>'21_3_Külső közmű esővíz'!H123</f>
        <v>0</v>
      </c>
      <c r="I22" s="20">
        <f>'21_3_Külső közmű esővíz'!I123</f>
        <v>0</v>
      </c>
      <c r="J22" s="20">
        <f>H22+I22</f>
        <v>0</v>
      </c>
    </row>
    <row r="23" spans="1:10" s="10" customFormat="1" x14ac:dyDescent="0.2">
      <c r="A23" s="14"/>
      <c r="B23" s="14"/>
      <c r="C23" s="135" t="s">
        <v>6</v>
      </c>
      <c r="D23" s="134"/>
      <c r="E23" s="134"/>
      <c r="F23" s="133"/>
      <c r="G23" s="133"/>
      <c r="H23" s="132">
        <f>SUM(H20:H22)</f>
        <v>0</v>
      </c>
      <c r="I23" s="132">
        <f>SUM(I20:I22)</f>
        <v>0</v>
      </c>
      <c r="J23" s="132">
        <f>SUM(J20:J22)</f>
        <v>0</v>
      </c>
    </row>
    <row r="24" spans="1:10" s="10" customFormat="1" x14ac:dyDescent="0.2">
      <c r="A24" s="14"/>
      <c r="B24" s="14"/>
      <c r="C24" s="37"/>
      <c r="D24" s="16"/>
      <c r="E24" s="16"/>
      <c r="F24" s="90"/>
      <c r="G24" s="90"/>
      <c r="H24" s="131"/>
      <c r="I24" s="131"/>
      <c r="J24" s="131"/>
    </row>
    <row r="25" spans="1:10" s="10" customFormat="1" x14ac:dyDescent="0.2">
      <c r="A25" s="14"/>
      <c r="B25" s="14"/>
      <c r="C25" s="13"/>
      <c r="D25" s="13"/>
      <c r="E25" s="13"/>
      <c r="F25" s="20"/>
      <c r="G25" s="20"/>
      <c r="H25" s="20"/>
      <c r="I25" s="20"/>
      <c r="J25" s="20"/>
    </row>
    <row r="26" spans="1:10" s="10" customFormat="1" x14ac:dyDescent="0.2">
      <c r="A26" s="14"/>
      <c r="B26" s="31" t="s">
        <v>1781</v>
      </c>
      <c r="C26" s="13"/>
      <c r="D26" s="13"/>
      <c r="E26" s="13"/>
      <c r="F26" s="20"/>
      <c r="G26" s="20"/>
      <c r="H26" s="20"/>
      <c r="I26" s="20"/>
      <c r="J26" s="20"/>
    </row>
    <row r="27" spans="1:10" s="10" customFormat="1" x14ac:dyDescent="0.2">
      <c r="A27" s="14"/>
      <c r="B27" s="14"/>
      <c r="C27" s="17" t="s">
        <v>28</v>
      </c>
      <c r="D27" s="13"/>
      <c r="E27" s="13"/>
      <c r="F27" s="20"/>
      <c r="G27" s="20"/>
      <c r="H27" s="26" t="s">
        <v>0</v>
      </c>
      <c r="I27" s="26" t="s">
        <v>5</v>
      </c>
      <c r="J27" s="26" t="s">
        <v>32</v>
      </c>
    </row>
    <row r="28" spans="1:10" s="10" customFormat="1" ht="12" customHeight="1" x14ac:dyDescent="0.2">
      <c r="A28" s="14"/>
      <c r="B28" s="14"/>
      <c r="C28" s="15"/>
      <c r="D28" s="15"/>
      <c r="E28" s="15"/>
      <c r="F28" s="21"/>
      <c r="G28" s="21"/>
      <c r="H28" s="30"/>
      <c r="I28" s="30"/>
      <c r="J28" s="30"/>
    </row>
    <row r="29" spans="1:10" s="10" customFormat="1" ht="15" customHeight="1" x14ac:dyDescent="0.2">
      <c r="A29" s="14"/>
      <c r="B29" s="14"/>
      <c r="C29" s="13" t="s">
        <v>1780</v>
      </c>
      <c r="D29" s="13"/>
      <c r="E29" s="13"/>
      <c r="F29" s="20"/>
      <c r="G29" s="20"/>
      <c r="H29" s="20">
        <f>'22_1_Víz-Csat (belső)'!H200</f>
        <v>0</v>
      </c>
      <c r="I29" s="20">
        <f>'22_1_Víz-Csat (belső)'!I200</f>
        <v>0</v>
      </c>
      <c r="J29" s="20">
        <f t="shared" ref="J29:J36" si="0">H29+I29</f>
        <v>0</v>
      </c>
    </row>
    <row r="30" spans="1:10" s="10" customFormat="1" ht="15" customHeight="1" x14ac:dyDescent="0.2">
      <c r="A30" s="14"/>
      <c r="B30" s="14"/>
      <c r="C30" s="13" t="s">
        <v>1779</v>
      </c>
      <c r="D30" s="13"/>
      <c r="E30" s="13"/>
      <c r="F30" s="20"/>
      <c r="G30" s="20"/>
      <c r="H30" s="20">
        <f>'22_2_Gázellátás'!H67</f>
        <v>0</v>
      </c>
      <c r="I30" s="20">
        <f>'22_2_Gázellátás'!I67</f>
        <v>0</v>
      </c>
      <c r="J30" s="20">
        <f t="shared" si="0"/>
        <v>0</v>
      </c>
    </row>
    <row r="31" spans="1:10" s="10" customFormat="1" ht="15" customHeight="1" x14ac:dyDescent="0.2">
      <c r="A31" s="14"/>
      <c r="B31" s="14"/>
      <c r="C31" s="13" t="s">
        <v>1778</v>
      </c>
      <c r="D31" s="13"/>
      <c r="E31" s="13"/>
      <c r="F31" s="20"/>
      <c r="G31" s="20"/>
      <c r="H31" s="20">
        <f>'22_3_Fűtési rendszer'!H343</f>
        <v>0</v>
      </c>
      <c r="I31" s="20">
        <f>'22_3_Fűtési rendszer'!I343</f>
        <v>0</v>
      </c>
      <c r="J31" s="20">
        <f t="shared" si="0"/>
        <v>0</v>
      </c>
    </row>
    <row r="32" spans="1:10" s="10" customFormat="1" ht="15" customHeight="1" x14ac:dyDescent="0.2">
      <c r="A32" s="14"/>
      <c r="B32" s="14"/>
      <c r="C32" s="13" t="s">
        <v>1777</v>
      </c>
      <c r="D32" s="13"/>
      <c r="E32" s="13"/>
      <c r="F32" s="20"/>
      <c r="G32" s="20"/>
      <c r="H32" s="20">
        <f>'22_4_Hűtési rendszer'!H176</f>
        <v>0</v>
      </c>
      <c r="I32" s="20">
        <f>'22_4_Hűtési rendszer'!I176</f>
        <v>0</v>
      </c>
      <c r="J32" s="20">
        <f t="shared" si="0"/>
        <v>0</v>
      </c>
    </row>
    <row r="33" spans="1:10" s="10" customFormat="1" ht="15" customHeight="1" x14ac:dyDescent="0.2">
      <c r="A33" s="14"/>
      <c r="B33" s="14"/>
      <c r="C33" s="13" t="s">
        <v>1776</v>
      </c>
      <c r="D33" s="13"/>
      <c r="E33" s="13"/>
      <c r="F33" s="20"/>
      <c r="G33" s="20"/>
      <c r="H33" s="20">
        <f>'22_5_Légtechnika'!H448</f>
        <v>0</v>
      </c>
      <c r="I33" s="20">
        <f>'22_5_Légtechnika'!I448</f>
        <v>0</v>
      </c>
      <c r="J33" s="20">
        <f t="shared" si="0"/>
        <v>0</v>
      </c>
    </row>
    <row r="34" spans="1:10" s="10" customFormat="1" ht="15" customHeight="1" x14ac:dyDescent="0.2">
      <c r="A34" s="14"/>
      <c r="B34" s="14"/>
      <c r="C34" s="13" t="s">
        <v>1775</v>
      </c>
      <c r="D34" s="13"/>
      <c r="E34" s="13"/>
      <c r="F34" s="20"/>
      <c r="G34" s="20"/>
      <c r="H34" s="20">
        <f>'22_6_Tüzivíz'!H13</f>
        <v>0</v>
      </c>
      <c r="I34" s="20">
        <f>'22_6_Tüzivíz'!I13</f>
        <v>0</v>
      </c>
      <c r="J34" s="20">
        <f t="shared" si="0"/>
        <v>0</v>
      </c>
    </row>
    <row r="35" spans="1:10" s="10" customFormat="1" ht="15" customHeight="1" x14ac:dyDescent="0.2">
      <c r="A35" s="14"/>
      <c r="B35" s="14"/>
      <c r="C35" s="13" t="s">
        <v>1774</v>
      </c>
      <c r="D35" s="13"/>
      <c r="E35" s="13"/>
      <c r="F35" s="20"/>
      <c r="G35" s="20"/>
      <c r="H35" s="20">
        <f>'22_7_Sprinkler épület'!H73</f>
        <v>0</v>
      </c>
      <c r="I35" s="20">
        <f>'22_7_Sprinkler épület'!I73</f>
        <v>0</v>
      </c>
      <c r="J35" s="20">
        <f t="shared" si="0"/>
        <v>0</v>
      </c>
    </row>
    <row r="36" spans="1:10" s="10" customFormat="1" ht="15" customHeight="1" x14ac:dyDescent="0.2">
      <c r="A36" s="14"/>
      <c r="B36" s="14"/>
      <c r="C36" s="13" t="s">
        <v>1773</v>
      </c>
      <c r="D36" s="13"/>
      <c r="E36" s="13"/>
      <c r="F36" s="20"/>
      <c r="G36" s="20"/>
      <c r="H36" s="20">
        <f>'22_8_Portaépület'!H153</f>
        <v>0</v>
      </c>
      <c r="I36" s="20">
        <f>'22_8_Portaépület'!I153</f>
        <v>0</v>
      </c>
      <c r="J36" s="20">
        <f t="shared" si="0"/>
        <v>0</v>
      </c>
    </row>
    <row r="37" spans="1:10" s="10" customFormat="1" ht="2.4500000000000002" customHeight="1" x14ac:dyDescent="0.2">
      <c r="A37" s="14"/>
      <c r="B37" s="14"/>
      <c r="C37" s="15"/>
      <c r="D37" s="15"/>
      <c r="E37" s="15"/>
      <c r="F37" s="21"/>
      <c r="G37" s="21"/>
      <c r="H37" s="21"/>
      <c r="I37" s="21"/>
      <c r="J37" s="21"/>
    </row>
    <row r="38" spans="1:10" s="10" customFormat="1" x14ac:dyDescent="0.2">
      <c r="A38" s="14"/>
      <c r="B38" s="14"/>
      <c r="C38" s="17" t="s">
        <v>6</v>
      </c>
      <c r="D38" s="13"/>
      <c r="E38" s="13"/>
      <c r="F38" s="20"/>
      <c r="G38" s="20"/>
      <c r="H38" s="22">
        <f>SUM(H29:H37)</f>
        <v>0</v>
      </c>
      <c r="I38" s="22">
        <f>SUM(I29:I37)</f>
        <v>0</v>
      </c>
      <c r="J38" s="22">
        <f>SUM(J29:J37)</f>
        <v>0</v>
      </c>
    </row>
    <row r="39" spans="1:10" s="10" customFormat="1" x14ac:dyDescent="0.2">
      <c r="A39" s="14"/>
      <c r="B39" s="14"/>
      <c r="C39" s="13"/>
      <c r="D39" s="13"/>
      <c r="E39" s="13"/>
      <c r="F39" s="20"/>
      <c r="G39" s="20"/>
      <c r="H39" s="20"/>
      <c r="I39" s="20"/>
      <c r="J39" s="20"/>
    </row>
    <row r="40" spans="1:10" s="10" customFormat="1" x14ac:dyDescent="0.2">
      <c r="A40" s="31"/>
      <c r="B40" s="31" t="s">
        <v>3226</v>
      </c>
      <c r="C40" s="13"/>
      <c r="D40" s="13"/>
      <c r="E40" s="13"/>
      <c r="F40" s="20"/>
      <c r="G40" s="20"/>
      <c r="H40" s="20"/>
      <c r="I40" s="20"/>
      <c r="J40" s="20"/>
    </row>
    <row r="41" spans="1:10" s="10" customFormat="1" x14ac:dyDescent="0.2">
      <c r="A41" s="31"/>
      <c r="B41" s="14"/>
      <c r="C41" s="17" t="s">
        <v>28</v>
      </c>
      <c r="D41" s="13"/>
      <c r="E41" s="13"/>
      <c r="F41" s="20"/>
      <c r="G41" s="20"/>
      <c r="H41" s="26" t="s">
        <v>0</v>
      </c>
      <c r="I41" s="26" t="s">
        <v>5</v>
      </c>
      <c r="J41" s="26" t="s">
        <v>32</v>
      </c>
    </row>
    <row r="42" spans="1:10" s="10" customFormat="1" x14ac:dyDescent="0.2">
      <c r="A42" s="31"/>
      <c r="B42" s="14"/>
      <c r="C42" s="15"/>
      <c r="D42" s="15"/>
      <c r="E42" s="15"/>
      <c r="F42" s="21"/>
      <c r="G42" s="21"/>
      <c r="H42" s="30"/>
      <c r="I42" s="30"/>
      <c r="J42" s="30"/>
    </row>
    <row r="43" spans="1:10" s="10" customFormat="1" x14ac:dyDescent="0.2">
      <c r="A43" s="31"/>
      <c r="B43" s="14"/>
      <c r="C43" s="466" t="s">
        <v>3226</v>
      </c>
      <c r="D43" s="466"/>
      <c r="E43" s="466"/>
      <c r="F43" s="467"/>
      <c r="G43" s="467"/>
      <c r="H43" s="467">
        <f>'23_Hő- és füstelvezetés'!H12</f>
        <v>0</v>
      </c>
      <c r="I43" s="467">
        <f>'23_Hő- és füstelvezetés'!I12</f>
        <v>0</v>
      </c>
      <c r="J43" s="467">
        <f>H43+I43</f>
        <v>0</v>
      </c>
    </row>
    <row r="44" spans="1:10" s="10" customFormat="1" x14ac:dyDescent="0.2">
      <c r="A44" s="31"/>
      <c r="B44" s="31"/>
      <c r="C44" s="17" t="s">
        <v>6</v>
      </c>
      <c r="D44" s="13"/>
      <c r="E44" s="13"/>
      <c r="F44" s="20"/>
      <c r="G44" s="20"/>
      <c r="H44" s="22">
        <f>SUM(H43)</f>
        <v>0</v>
      </c>
      <c r="I44" s="22">
        <f>SUM(I43)</f>
        <v>0</v>
      </c>
      <c r="J44" s="22">
        <f>SUM(J43)</f>
        <v>0</v>
      </c>
    </row>
    <row r="45" spans="1:10" s="10" customFormat="1" x14ac:dyDescent="0.2">
      <c r="A45" s="14"/>
      <c r="B45" s="14"/>
      <c r="C45" s="13"/>
      <c r="D45" s="13"/>
      <c r="E45" s="13"/>
      <c r="F45" s="20"/>
      <c r="G45" s="20"/>
      <c r="H45" s="20"/>
      <c r="I45" s="20"/>
      <c r="J45" s="20"/>
    </row>
    <row r="46" spans="1:10" s="10" customFormat="1" x14ac:dyDescent="0.2">
      <c r="A46" s="14"/>
      <c r="B46" s="14"/>
      <c r="C46" s="13"/>
      <c r="D46" s="13"/>
      <c r="E46" s="13"/>
      <c r="F46" s="20"/>
      <c r="G46" s="20"/>
      <c r="H46" s="20"/>
      <c r="I46" s="20"/>
      <c r="J46" s="20"/>
    </row>
    <row r="47" spans="1:10" s="10" customFormat="1" ht="20.25" x14ac:dyDescent="0.3">
      <c r="A47" s="533"/>
      <c r="B47" s="533"/>
      <c r="C47" s="533"/>
      <c r="D47" s="533"/>
      <c r="E47" s="533"/>
      <c r="F47" s="533"/>
      <c r="G47" s="533"/>
      <c r="H47" s="533"/>
      <c r="I47" s="533"/>
      <c r="J47" s="533"/>
    </row>
    <row r="48" spans="1:10" s="10" customFormat="1" x14ac:dyDescent="0.2">
      <c r="A48" s="13"/>
      <c r="B48" s="13"/>
      <c r="C48" s="13"/>
      <c r="D48" s="13"/>
      <c r="E48" s="13"/>
    </row>
    <row r="49" spans="1:10" s="10" customFormat="1" ht="18" x14ac:dyDescent="0.25">
      <c r="A49" s="530"/>
      <c r="B49" s="530"/>
      <c r="C49" s="530"/>
      <c r="D49" s="530"/>
      <c r="E49" s="530"/>
      <c r="F49" s="530"/>
      <c r="G49" s="530"/>
      <c r="H49" s="530"/>
      <c r="I49" s="530"/>
      <c r="J49" s="530"/>
    </row>
    <row r="50" spans="1:10" s="10" customFormat="1" ht="18" x14ac:dyDescent="0.25">
      <c r="A50" s="530"/>
      <c r="B50" s="530"/>
      <c r="C50" s="530"/>
      <c r="D50" s="530"/>
      <c r="E50" s="530"/>
      <c r="F50" s="530"/>
      <c r="G50" s="530"/>
      <c r="H50" s="530"/>
      <c r="I50" s="530"/>
      <c r="J50" s="530"/>
    </row>
    <row r="51" spans="1:10" s="10" customFormat="1" x14ac:dyDescent="0.2">
      <c r="A51" s="14"/>
      <c r="B51" s="14"/>
      <c r="C51" s="13"/>
      <c r="D51" s="13"/>
      <c r="E51" s="13"/>
      <c r="F51" s="20"/>
      <c r="G51" s="20"/>
      <c r="H51" s="20"/>
      <c r="I51" s="20"/>
      <c r="J51" s="20"/>
    </row>
    <row r="52" spans="1:10" s="10" customFormat="1" ht="15.75" x14ac:dyDescent="0.25">
      <c r="A52" s="531"/>
      <c r="B52" s="531"/>
      <c r="C52" s="531"/>
      <c r="D52" s="531"/>
      <c r="E52" s="531"/>
      <c r="F52" s="531"/>
      <c r="G52" s="531"/>
      <c r="H52" s="531"/>
      <c r="I52" s="531"/>
      <c r="J52" s="531"/>
    </row>
    <row r="53" spans="1:10" s="10" customFormat="1" x14ac:dyDescent="0.2">
      <c r="A53" s="14"/>
      <c r="B53" s="14"/>
      <c r="C53" s="13"/>
      <c r="D53" s="13"/>
      <c r="E53" s="13"/>
      <c r="F53" s="20"/>
      <c r="G53" s="20"/>
      <c r="H53" s="20"/>
      <c r="I53" s="20"/>
      <c r="J53" s="20"/>
    </row>
    <row r="54" spans="1:10" s="10" customFormat="1" ht="15.75" x14ac:dyDescent="0.25">
      <c r="A54" s="532"/>
      <c r="B54" s="532"/>
      <c r="C54" s="532"/>
      <c r="D54" s="532"/>
      <c r="E54" s="532"/>
      <c r="F54" s="532"/>
      <c r="G54" s="532"/>
      <c r="H54" s="532"/>
      <c r="I54" s="532"/>
      <c r="J54" s="532"/>
    </row>
    <row r="55" spans="1:10" s="10" customFormat="1" x14ac:dyDescent="0.2">
      <c r="A55" s="14"/>
      <c r="B55" s="14"/>
      <c r="C55" s="13"/>
      <c r="D55" s="13"/>
      <c r="E55" s="13"/>
      <c r="F55" s="20"/>
      <c r="G55" s="20"/>
      <c r="H55" s="20"/>
      <c r="I55" s="20"/>
      <c r="J55" s="20"/>
    </row>
    <row r="56" spans="1:10" s="10" customFormat="1" x14ac:dyDescent="0.2">
      <c r="A56" s="14"/>
      <c r="B56" s="14"/>
      <c r="C56" s="13"/>
      <c r="D56" s="13"/>
      <c r="E56" s="13"/>
      <c r="F56" s="20"/>
      <c r="G56" s="20"/>
      <c r="H56" s="20"/>
      <c r="I56" s="20"/>
      <c r="J56" s="20"/>
    </row>
    <row r="57" spans="1:10" s="10" customFormat="1" x14ac:dyDescent="0.2">
      <c r="A57" s="14"/>
      <c r="B57" s="14"/>
      <c r="C57" s="13"/>
      <c r="D57" s="13"/>
      <c r="E57" s="13"/>
      <c r="F57" s="20"/>
      <c r="G57" s="20"/>
      <c r="H57" s="20"/>
      <c r="I57" s="20"/>
      <c r="J57" s="20"/>
    </row>
    <row r="58" spans="1:10" s="10" customFormat="1" x14ac:dyDescent="0.2">
      <c r="A58" s="14"/>
      <c r="B58" s="14"/>
      <c r="C58" s="13"/>
      <c r="D58" s="13"/>
      <c r="E58" s="13"/>
      <c r="F58" s="20"/>
      <c r="G58" s="20"/>
      <c r="H58" s="20"/>
      <c r="I58" s="20"/>
      <c r="J58" s="20"/>
    </row>
    <row r="59" spans="1:10" s="10" customFormat="1" x14ac:dyDescent="0.2">
      <c r="A59" s="14"/>
      <c r="B59" s="14"/>
      <c r="C59" s="13"/>
      <c r="D59" s="13"/>
      <c r="E59" s="13"/>
      <c r="F59" s="20"/>
      <c r="G59" s="20"/>
      <c r="H59" s="20"/>
      <c r="I59" s="20"/>
      <c r="J59" s="20"/>
    </row>
    <row r="60" spans="1:10" s="10" customFormat="1" x14ac:dyDescent="0.2">
      <c r="A60" s="14"/>
      <c r="B60" s="14"/>
      <c r="C60" s="13"/>
      <c r="D60" s="13"/>
      <c r="E60" s="13"/>
      <c r="F60" s="20"/>
      <c r="G60" s="20"/>
      <c r="H60" s="20"/>
      <c r="I60" s="20"/>
      <c r="J60" s="20"/>
    </row>
    <row r="61" spans="1:10" s="10" customFormat="1" x14ac:dyDescent="0.2">
      <c r="A61" s="14"/>
      <c r="B61" s="14"/>
      <c r="C61" s="13"/>
      <c r="D61" s="13"/>
      <c r="E61" s="13"/>
      <c r="F61" s="20"/>
      <c r="G61" s="20"/>
      <c r="H61" s="20"/>
      <c r="I61" s="20"/>
      <c r="J61" s="20"/>
    </row>
    <row r="62" spans="1:10" s="19" customFormat="1" x14ac:dyDescent="0.2">
      <c r="A62" s="7"/>
      <c r="B62" s="69"/>
      <c r="C62" s="45"/>
      <c r="D62" s="8"/>
      <c r="E62" s="8"/>
      <c r="F62" s="9"/>
      <c r="G62" s="9"/>
      <c r="H62" s="9"/>
      <c r="I62" s="9"/>
      <c r="J62" s="9"/>
    </row>
    <row r="65" spans="1:10" x14ac:dyDescent="0.2">
      <c r="C65" s="25"/>
    </row>
    <row r="67" spans="1:10" x14ac:dyDescent="0.2">
      <c r="B67" s="12"/>
    </row>
    <row r="78" spans="1:10" x14ac:dyDescent="0.2">
      <c r="A78" s="47"/>
      <c r="B78" s="48"/>
      <c r="C78" s="24"/>
      <c r="D78" s="23"/>
      <c r="E78" s="23"/>
      <c r="F78" s="11"/>
      <c r="G78" s="11"/>
      <c r="H78" s="11"/>
      <c r="I78" s="11"/>
      <c r="J78" s="11"/>
    </row>
    <row r="79" spans="1:10" x14ac:dyDescent="0.2">
      <c r="H79" s="5"/>
      <c r="I79" s="5"/>
      <c r="J79" s="5"/>
    </row>
    <row r="81" spans="1:10" x14ac:dyDescent="0.2">
      <c r="C81" s="25"/>
    </row>
    <row r="83" spans="1:10" x14ac:dyDescent="0.2">
      <c r="B83" s="12"/>
    </row>
    <row r="94" spans="1:10" x14ac:dyDescent="0.2">
      <c r="A94" s="47"/>
      <c r="B94" s="48"/>
      <c r="C94" s="24"/>
      <c r="D94" s="23"/>
      <c r="E94" s="23"/>
      <c r="F94" s="11"/>
      <c r="G94" s="11"/>
      <c r="H94" s="11"/>
      <c r="I94" s="11"/>
      <c r="J94" s="11"/>
    </row>
    <row r="95" spans="1:10" x14ac:dyDescent="0.2">
      <c r="H95" s="5"/>
      <c r="I95" s="5"/>
      <c r="J95" s="5"/>
    </row>
    <row r="97" spans="1:10" x14ac:dyDescent="0.2">
      <c r="C97" s="25"/>
    </row>
    <row r="99" spans="1:10" x14ac:dyDescent="0.2">
      <c r="B99" s="12"/>
    </row>
    <row r="110" spans="1:10" s="77" customFormat="1" x14ac:dyDescent="0.2">
      <c r="A110" s="47"/>
      <c r="B110" s="48"/>
      <c r="C110" s="24"/>
      <c r="D110" s="23"/>
      <c r="E110" s="23"/>
      <c r="F110" s="11"/>
      <c r="G110" s="11"/>
      <c r="H110" s="11"/>
      <c r="I110" s="11"/>
      <c r="J110" s="11"/>
    </row>
    <row r="111" spans="1:10" x14ac:dyDescent="0.2">
      <c r="H111" s="5"/>
      <c r="I111" s="5"/>
      <c r="J111" s="5"/>
    </row>
    <row r="113" spans="1:10" s="77" customFormat="1" x14ac:dyDescent="0.2">
      <c r="A113" s="6"/>
      <c r="B113" s="46"/>
      <c r="C113" s="25"/>
      <c r="D113" s="2"/>
      <c r="E113" s="2"/>
      <c r="F113" s="1"/>
      <c r="G113" s="1"/>
      <c r="H113" s="1"/>
      <c r="I113" s="1"/>
      <c r="J113" s="1"/>
    </row>
    <row r="115" spans="1:10" s="77" customFormat="1" x14ac:dyDescent="0.2">
      <c r="A115" s="6"/>
      <c r="B115" s="12"/>
      <c r="C115" s="12"/>
      <c r="D115" s="2"/>
      <c r="E115" s="2"/>
      <c r="F115" s="1"/>
      <c r="G115" s="1"/>
      <c r="H115" s="1"/>
      <c r="I115" s="1"/>
      <c r="J115" s="1"/>
    </row>
    <row r="126" spans="1:10" s="55" customFormat="1" x14ac:dyDescent="0.2">
      <c r="A126" s="47"/>
      <c r="B126" s="48"/>
      <c r="C126" s="24"/>
      <c r="D126" s="23"/>
      <c r="E126" s="23"/>
      <c r="F126" s="11"/>
      <c r="G126" s="11"/>
      <c r="H126" s="11"/>
      <c r="I126" s="11"/>
      <c r="J126" s="11"/>
    </row>
    <row r="127" spans="1:10" x14ac:dyDescent="0.2">
      <c r="H127" s="5"/>
      <c r="I127" s="5"/>
      <c r="J127" s="5"/>
    </row>
    <row r="129" spans="1:10" s="55" customFormat="1" x14ac:dyDescent="0.2">
      <c r="A129" s="6"/>
      <c r="B129" s="46"/>
      <c r="C129" s="25"/>
      <c r="D129" s="2"/>
      <c r="E129" s="2"/>
      <c r="F129" s="1"/>
      <c r="G129" s="1"/>
      <c r="H129" s="1"/>
      <c r="I129" s="1"/>
      <c r="J129" s="1"/>
    </row>
    <row r="131" spans="1:10" s="55" customFormat="1" x14ac:dyDescent="0.2">
      <c r="A131" s="6"/>
      <c r="B131" s="12"/>
      <c r="C131" s="12"/>
      <c r="D131" s="2"/>
      <c r="E131" s="2"/>
      <c r="F131" s="1"/>
      <c r="G131" s="1"/>
      <c r="H131" s="1"/>
      <c r="I131" s="1"/>
      <c r="J131" s="1"/>
    </row>
    <row r="142" spans="1:10" x14ac:dyDescent="0.2">
      <c r="A142" s="47"/>
      <c r="B142" s="48"/>
      <c r="C142" s="24"/>
      <c r="D142" s="23"/>
      <c r="E142" s="23"/>
      <c r="F142" s="11"/>
      <c r="G142" s="11"/>
      <c r="H142" s="11"/>
      <c r="I142" s="11"/>
      <c r="J142" s="11"/>
    </row>
    <row r="143" spans="1:10" x14ac:dyDescent="0.2">
      <c r="H143" s="5"/>
      <c r="I143" s="5"/>
      <c r="J143" s="5"/>
    </row>
    <row r="145" spans="1:10" x14ac:dyDescent="0.2">
      <c r="C145" s="25"/>
    </row>
    <row r="147" spans="1:10" x14ac:dyDescent="0.2">
      <c r="B147" s="12"/>
    </row>
    <row r="158" spans="1:10" x14ac:dyDescent="0.2">
      <c r="A158" s="47"/>
      <c r="B158" s="48"/>
      <c r="C158" s="24"/>
      <c r="D158" s="23"/>
      <c r="E158" s="23"/>
      <c r="F158" s="11"/>
      <c r="G158" s="11"/>
      <c r="H158" s="11"/>
      <c r="I158" s="11"/>
      <c r="J158" s="11"/>
    </row>
    <row r="159" spans="1:10" x14ac:dyDescent="0.2">
      <c r="H159" s="5"/>
      <c r="I159" s="5"/>
      <c r="J159" s="5"/>
    </row>
    <row r="161" spans="1:10" x14ac:dyDescent="0.2">
      <c r="C161" s="25"/>
    </row>
    <row r="163" spans="1:10" x14ac:dyDescent="0.2">
      <c r="B163" s="12"/>
    </row>
    <row r="174" spans="1:10" s="77" customFormat="1" x14ac:dyDescent="0.2">
      <c r="A174" s="47"/>
      <c r="B174" s="48"/>
      <c r="C174" s="24"/>
      <c r="D174" s="23"/>
      <c r="E174" s="23"/>
      <c r="F174" s="11"/>
      <c r="G174" s="11"/>
      <c r="H174" s="11"/>
      <c r="I174" s="11"/>
      <c r="J174" s="11"/>
    </row>
    <row r="175" spans="1:10" x14ac:dyDescent="0.2">
      <c r="H175" s="5"/>
      <c r="I175" s="5"/>
      <c r="J175" s="5"/>
    </row>
    <row r="177" spans="1:10" s="77" customFormat="1" x14ac:dyDescent="0.2">
      <c r="A177" s="6"/>
      <c r="B177" s="46"/>
      <c r="C177" s="25"/>
      <c r="D177" s="2"/>
      <c r="E177" s="2"/>
      <c r="F177" s="1"/>
      <c r="G177" s="1"/>
      <c r="H177" s="1"/>
      <c r="I177" s="1"/>
      <c r="J177" s="1"/>
    </row>
    <row r="179" spans="1:10" s="77" customFormat="1" x14ac:dyDescent="0.2">
      <c r="A179" s="6"/>
      <c r="B179" s="12"/>
      <c r="C179" s="12"/>
      <c r="D179" s="2"/>
      <c r="E179" s="2"/>
      <c r="F179" s="1"/>
      <c r="G179" s="1"/>
      <c r="H179" s="1"/>
      <c r="I179" s="1"/>
      <c r="J179" s="1"/>
    </row>
    <row r="190" spans="1:10" s="55" customFormat="1" x14ac:dyDescent="0.2">
      <c r="A190" s="47"/>
      <c r="B190" s="48"/>
      <c r="C190" s="24"/>
      <c r="D190" s="23"/>
      <c r="E190" s="23"/>
      <c r="F190" s="11"/>
      <c r="G190" s="11"/>
      <c r="H190" s="11"/>
      <c r="I190" s="11"/>
      <c r="J190" s="11"/>
    </row>
    <row r="191" spans="1:10" x14ac:dyDescent="0.2">
      <c r="H191" s="5"/>
      <c r="I191" s="5"/>
      <c r="J191" s="5"/>
    </row>
    <row r="193" spans="1:10" s="55" customFormat="1" x14ac:dyDescent="0.2">
      <c r="A193" s="6"/>
      <c r="B193" s="46"/>
      <c r="C193" s="25"/>
      <c r="D193" s="2"/>
      <c r="E193" s="2"/>
      <c r="F193" s="1"/>
      <c r="G193" s="1"/>
      <c r="H193" s="1"/>
      <c r="I193" s="1"/>
      <c r="J193" s="1"/>
    </row>
    <row r="195" spans="1:10" s="55" customFormat="1" x14ac:dyDescent="0.2">
      <c r="A195" s="6"/>
      <c r="B195" s="12"/>
      <c r="C195" s="12"/>
      <c r="D195" s="2"/>
      <c r="E195" s="2"/>
      <c r="F195" s="1"/>
      <c r="G195" s="1"/>
      <c r="H195" s="1"/>
      <c r="I195" s="1"/>
      <c r="J195" s="1"/>
    </row>
    <row r="206" spans="1:10" x14ac:dyDescent="0.2">
      <c r="A206" s="47"/>
      <c r="B206" s="48"/>
      <c r="C206" s="24"/>
      <c r="D206" s="23"/>
      <c r="E206" s="23"/>
      <c r="F206" s="11"/>
      <c r="G206" s="11"/>
      <c r="H206" s="11"/>
      <c r="I206" s="11"/>
      <c r="J206" s="11"/>
    </row>
    <row r="207" spans="1:10" x14ac:dyDescent="0.2">
      <c r="H207" s="5"/>
      <c r="I207" s="5"/>
      <c r="J207" s="5"/>
    </row>
    <row r="209" spans="1:10" x14ac:dyDescent="0.2">
      <c r="C209" s="25"/>
    </row>
    <row r="211" spans="1:10" x14ac:dyDescent="0.2">
      <c r="B211" s="12"/>
    </row>
    <row r="222" spans="1:10" x14ac:dyDescent="0.2">
      <c r="A222" s="47"/>
      <c r="B222" s="48"/>
      <c r="C222" s="24"/>
      <c r="D222" s="23"/>
      <c r="E222" s="23"/>
      <c r="F222" s="11"/>
      <c r="G222" s="11"/>
      <c r="H222" s="11"/>
      <c r="I222" s="11"/>
      <c r="J222" s="11"/>
    </row>
    <row r="223" spans="1:10" x14ac:dyDescent="0.2">
      <c r="H223" s="5"/>
      <c r="I223" s="5"/>
      <c r="J223" s="5"/>
    </row>
    <row r="225" spans="1:10" x14ac:dyDescent="0.2">
      <c r="C225" s="25"/>
    </row>
    <row r="227" spans="1:10" x14ac:dyDescent="0.2">
      <c r="B227" s="12"/>
    </row>
    <row r="238" spans="1:10" s="77" customFormat="1" x14ac:dyDescent="0.2">
      <c r="A238" s="47"/>
      <c r="B238" s="48"/>
      <c r="C238" s="24"/>
      <c r="D238" s="23"/>
      <c r="E238" s="23"/>
      <c r="F238" s="11"/>
      <c r="G238" s="11"/>
      <c r="H238" s="11"/>
      <c r="I238" s="11"/>
      <c r="J238" s="11"/>
    </row>
    <row r="239" spans="1:10" x14ac:dyDescent="0.2">
      <c r="H239" s="5"/>
      <c r="I239" s="5"/>
      <c r="J239" s="5"/>
    </row>
    <row r="241" spans="1:10" s="77" customFormat="1" x14ac:dyDescent="0.2">
      <c r="A241" s="6"/>
      <c r="B241" s="46"/>
      <c r="C241" s="25"/>
      <c r="D241" s="2"/>
      <c r="E241" s="2"/>
      <c r="F241" s="1"/>
      <c r="G241" s="1"/>
      <c r="H241" s="1"/>
      <c r="I241" s="1"/>
      <c r="J241" s="1"/>
    </row>
    <row r="243" spans="1:10" s="77" customFormat="1" x14ac:dyDescent="0.2">
      <c r="A243" s="6"/>
      <c r="B243" s="12"/>
      <c r="C243" s="12"/>
      <c r="D243" s="2"/>
      <c r="E243" s="2"/>
      <c r="F243" s="1"/>
      <c r="G243" s="1"/>
      <c r="H243" s="1"/>
      <c r="I243" s="1"/>
      <c r="J243" s="1"/>
    </row>
    <row r="254" spans="1:10" s="55" customFormat="1" x14ac:dyDescent="0.2">
      <c r="A254" s="47"/>
      <c r="B254" s="48"/>
      <c r="C254" s="24"/>
      <c r="D254" s="23"/>
      <c r="E254" s="23"/>
      <c r="F254" s="11"/>
      <c r="G254" s="11"/>
      <c r="H254" s="11"/>
      <c r="I254" s="11"/>
      <c r="J254" s="11"/>
    </row>
    <row r="255" spans="1:10" x14ac:dyDescent="0.2">
      <c r="H255" s="5"/>
      <c r="I255" s="5"/>
      <c r="J255" s="5"/>
    </row>
    <row r="257" spans="1:10" s="55" customFormat="1" x14ac:dyDescent="0.2">
      <c r="A257" s="6"/>
      <c r="B257" s="46"/>
      <c r="C257" s="25"/>
      <c r="D257" s="2"/>
      <c r="E257" s="2"/>
      <c r="F257" s="1"/>
      <c r="G257" s="1"/>
      <c r="H257" s="1"/>
      <c r="I257" s="1"/>
      <c r="J257" s="1"/>
    </row>
    <row r="259" spans="1:10" s="55" customFormat="1" x14ac:dyDescent="0.2">
      <c r="A259" s="6"/>
      <c r="B259" s="12"/>
      <c r="C259" s="12"/>
      <c r="D259" s="2"/>
      <c r="E259" s="2"/>
      <c r="F259" s="1"/>
      <c r="G259" s="1"/>
      <c r="H259" s="1"/>
      <c r="I259" s="1"/>
      <c r="J259" s="1"/>
    </row>
    <row r="270" spans="1:10" x14ac:dyDescent="0.2">
      <c r="A270" s="47"/>
      <c r="B270" s="48"/>
      <c r="C270" s="24"/>
      <c r="D270" s="23"/>
      <c r="E270" s="23"/>
      <c r="F270" s="11"/>
      <c r="G270" s="11"/>
      <c r="H270" s="11"/>
      <c r="I270" s="11"/>
      <c r="J270" s="11"/>
    </row>
    <row r="271" spans="1:10" x14ac:dyDescent="0.2">
      <c r="H271" s="5"/>
      <c r="I271" s="5"/>
      <c r="J271" s="5"/>
    </row>
    <row r="273" spans="1:10" x14ac:dyDescent="0.2">
      <c r="C273" s="25"/>
    </row>
    <row r="275" spans="1:10" x14ac:dyDescent="0.2">
      <c r="B275" s="12"/>
    </row>
    <row r="286" spans="1:10" x14ac:dyDescent="0.2">
      <c r="A286" s="47"/>
      <c r="B286" s="48"/>
      <c r="C286" s="24"/>
      <c r="D286" s="23"/>
      <c r="E286" s="23"/>
      <c r="F286" s="11"/>
      <c r="G286" s="11"/>
      <c r="H286" s="11"/>
      <c r="I286" s="11"/>
      <c r="J286" s="11"/>
    </row>
    <row r="287" spans="1:10" x14ac:dyDescent="0.2">
      <c r="H287" s="5"/>
      <c r="I287" s="5"/>
      <c r="J287" s="5"/>
    </row>
    <row r="289" spans="1:10" x14ac:dyDescent="0.2">
      <c r="C289" s="25"/>
    </row>
    <row r="291" spans="1:10" x14ac:dyDescent="0.2">
      <c r="B291" s="12"/>
    </row>
    <row r="302" spans="1:10" s="77" customFormat="1" x14ac:dyDescent="0.2">
      <c r="A302" s="47"/>
      <c r="B302" s="48"/>
      <c r="C302" s="24"/>
      <c r="D302" s="23"/>
      <c r="E302" s="23"/>
      <c r="F302" s="11"/>
      <c r="G302" s="11"/>
      <c r="H302" s="11"/>
      <c r="I302" s="11"/>
      <c r="J302" s="11"/>
    </row>
    <row r="303" spans="1:10" x14ac:dyDescent="0.2">
      <c r="H303" s="5"/>
      <c r="I303" s="5"/>
      <c r="J303" s="5"/>
    </row>
    <row r="305" spans="1:10" s="77" customFormat="1" x14ac:dyDescent="0.2">
      <c r="A305" s="6"/>
      <c r="B305" s="46"/>
      <c r="C305" s="25"/>
      <c r="D305" s="2"/>
      <c r="E305" s="2"/>
      <c r="F305" s="1"/>
      <c r="G305" s="1"/>
      <c r="H305" s="1"/>
      <c r="I305" s="1"/>
      <c r="J305" s="1"/>
    </row>
    <row r="307" spans="1:10" s="77" customFormat="1" x14ac:dyDescent="0.2">
      <c r="A307" s="6"/>
      <c r="B307" s="12"/>
      <c r="C307" s="12"/>
      <c r="D307" s="2"/>
      <c r="E307" s="2"/>
      <c r="F307" s="1"/>
      <c r="G307" s="1"/>
      <c r="H307" s="1"/>
      <c r="I307" s="1"/>
      <c r="J307" s="1"/>
    </row>
    <row r="318" spans="1:10" s="55" customFormat="1" x14ac:dyDescent="0.2">
      <c r="A318" s="47"/>
      <c r="B318" s="48"/>
      <c r="C318" s="24"/>
      <c r="D318" s="23"/>
      <c r="E318" s="23"/>
      <c r="F318" s="11"/>
      <c r="G318" s="11"/>
      <c r="H318" s="11"/>
      <c r="I318" s="11"/>
      <c r="J318" s="11"/>
    </row>
    <row r="319" spans="1:10" x14ac:dyDescent="0.2">
      <c r="H319" s="5"/>
      <c r="I319" s="5"/>
      <c r="J319" s="5"/>
    </row>
    <row r="321" spans="1:10" s="55" customFormat="1" x14ac:dyDescent="0.2">
      <c r="A321" s="6"/>
      <c r="B321" s="46"/>
      <c r="C321" s="25"/>
      <c r="D321" s="2"/>
      <c r="E321" s="2"/>
      <c r="F321" s="1"/>
      <c r="G321" s="1"/>
      <c r="H321" s="1"/>
      <c r="I321" s="1"/>
      <c r="J321" s="1"/>
    </row>
    <row r="323" spans="1:10" s="55" customFormat="1" x14ac:dyDescent="0.2">
      <c r="A323" s="6"/>
      <c r="B323" s="12"/>
      <c r="C323" s="12"/>
      <c r="D323" s="2"/>
      <c r="E323" s="2"/>
      <c r="F323" s="1"/>
      <c r="G323" s="1"/>
      <c r="H323" s="1"/>
      <c r="I323" s="1"/>
      <c r="J323" s="1"/>
    </row>
    <row r="334" spans="1:10" x14ac:dyDescent="0.2">
      <c r="A334" s="47"/>
      <c r="B334" s="48"/>
      <c r="C334" s="24"/>
      <c r="D334" s="23"/>
      <c r="E334" s="23"/>
      <c r="F334" s="11"/>
      <c r="G334" s="11"/>
      <c r="H334" s="11"/>
      <c r="I334" s="11"/>
      <c r="J334" s="11"/>
    </row>
    <row r="335" spans="1:10" x14ac:dyDescent="0.2">
      <c r="H335" s="5"/>
      <c r="I335" s="5"/>
      <c r="J335" s="5"/>
    </row>
    <row r="337" spans="1:10" x14ac:dyDescent="0.2">
      <c r="C337" s="25"/>
    </row>
    <row r="339" spans="1:10" x14ac:dyDescent="0.2">
      <c r="B339" s="12"/>
    </row>
    <row r="350" spans="1:10" x14ac:dyDescent="0.2">
      <c r="A350" s="47"/>
      <c r="B350" s="48"/>
      <c r="C350" s="24"/>
      <c r="D350" s="23"/>
      <c r="E350" s="23"/>
      <c r="F350" s="11"/>
      <c r="G350" s="11"/>
      <c r="H350" s="11"/>
      <c r="I350" s="11"/>
      <c r="J350" s="11"/>
    </row>
    <row r="351" spans="1:10" x14ac:dyDescent="0.2">
      <c r="H351" s="5"/>
      <c r="I351" s="5"/>
      <c r="J351" s="5"/>
    </row>
    <row r="353" spans="1:10" x14ac:dyDescent="0.2">
      <c r="C353" s="25"/>
    </row>
    <row r="355" spans="1:10" x14ac:dyDescent="0.2">
      <c r="B355" s="12"/>
    </row>
    <row r="366" spans="1:10" s="77" customFormat="1" x14ac:dyDescent="0.2">
      <c r="A366" s="47"/>
      <c r="B366" s="48"/>
      <c r="C366" s="24"/>
      <c r="D366" s="23"/>
      <c r="E366" s="23"/>
      <c r="F366" s="11"/>
      <c r="G366" s="11"/>
      <c r="H366" s="11"/>
      <c r="I366" s="11"/>
      <c r="J366" s="11"/>
    </row>
    <row r="367" spans="1:10" x14ac:dyDescent="0.2">
      <c r="H367" s="5"/>
      <c r="I367" s="5"/>
      <c r="J367" s="5"/>
    </row>
    <row r="369" spans="1:10" s="77" customFormat="1" x14ac:dyDescent="0.2">
      <c r="A369" s="6"/>
      <c r="B369" s="46"/>
      <c r="C369" s="25"/>
      <c r="D369" s="2"/>
      <c r="E369" s="2"/>
      <c r="F369" s="1"/>
      <c r="G369" s="1"/>
      <c r="H369" s="1"/>
      <c r="I369" s="1"/>
      <c r="J369" s="1"/>
    </row>
    <row r="371" spans="1:10" s="77" customFormat="1" x14ac:dyDescent="0.2">
      <c r="A371" s="6"/>
      <c r="B371" s="12"/>
      <c r="C371" s="12"/>
      <c r="D371" s="2"/>
      <c r="E371" s="2"/>
      <c r="F371" s="1"/>
      <c r="G371" s="1"/>
      <c r="H371" s="1"/>
      <c r="I371" s="1"/>
      <c r="J371" s="1"/>
    </row>
    <row r="382" spans="1:10" s="55" customFormat="1" x14ac:dyDescent="0.2">
      <c r="A382" s="47"/>
      <c r="B382" s="48"/>
      <c r="C382" s="24"/>
      <c r="D382" s="23"/>
      <c r="E382" s="23"/>
      <c r="F382" s="11"/>
      <c r="G382" s="11"/>
      <c r="H382" s="11"/>
      <c r="I382" s="11"/>
      <c r="J382" s="11"/>
    </row>
    <row r="383" spans="1:10" x14ac:dyDescent="0.2">
      <c r="H383" s="5"/>
      <c r="I383" s="5"/>
      <c r="J383" s="5"/>
    </row>
  </sheetData>
  <mergeCells count="11">
    <mergeCell ref="A7:J7"/>
    <mergeCell ref="A11:J11"/>
    <mergeCell ref="A8:J8"/>
    <mergeCell ref="A10:J10"/>
    <mergeCell ref="A13:J13"/>
    <mergeCell ref="A54:J54"/>
    <mergeCell ref="A15:J15"/>
    <mergeCell ref="A47:J47"/>
    <mergeCell ref="A49:J49"/>
    <mergeCell ref="A50:J50"/>
    <mergeCell ref="A52:J52"/>
  </mergeCell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19" manualBreakCount="19">
    <brk id="80" max="7" man="1"/>
    <brk id="96" max="7" man="1"/>
    <brk id="112" max="7" man="1"/>
    <brk id="128" max="7" man="1"/>
    <brk id="144" max="7" man="1"/>
    <brk id="160" max="7" man="1"/>
    <brk id="176" max="7" man="1"/>
    <brk id="192" max="7" man="1"/>
    <brk id="208" max="7" man="1"/>
    <brk id="224" max="7" man="1"/>
    <brk id="240" max="7" man="1"/>
    <brk id="256" max="7" man="1"/>
    <brk id="272" max="7" man="1"/>
    <brk id="288" max="7" man="1"/>
    <brk id="304" max="7" man="1"/>
    <brk id="320" max="7" man="1"/>
    <brk id="336" max="7" man="1"/>
    <brk id="352" max="7" man="1"/>
    <brk id="368" max="7"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78"/>
  <sheetViews>
    <sheetView view="pageBreakPreview" zoomScale="60" zoomScaleNormal="115" workbookViewId="0">
      <selection activeCell="I3" sqref="I3"/>
    </sheetView>
  </sheetViews>
  <sheetFormatPr defaultColWidth="8.85546875" defaultRowHeight="12.75" x14ac:dyDescent="0.2"/>
  <cols>
    <col min="1" max="1" width="9.140625" style="28" customWidth="1"/>
    <col min="2" max="2" width="8.85546875" style="28"/>
    <col min="3" max="3" width="38.5703125" style="28" bestFit="1" customWidth="1"/>
    <col min="4" max="16384" width="8.85546875" style="28"/>
  </cols>
  <sheetData>
    <row r="1" spans="1:9" ht="25.5" x14ac:dyDescent="0.2">
      <c r="A1" s="291" t="s">
        <v>25</v>
      </c>
      <c r="B1" s="292" t="s">
        <v>20</v>
      </c>
      <c r="C1" s="292" t="s">
        <v>1735</v>
      </c>
      <c r="D1" s="293" t="s">
        <v>24</v>
      </c>
      <c r="E1" s="292" t="s">
        <v>1734</v>
      </c>
      <c r="F1" s="293" t="s">
        <v>29</v>
      </c>
      <c r="G1" s="293" t="s">
        <v>27</v>
      </c>
      <c r="H1" s="293" t="s">
        <v>23</v>
      </c>
      <c r="I1" s="293" t="s">
        <v>34</v>
      </c>
    </row>
    <row r="2" spans="1:9" x14ac:dyDescent="0.2">
      <c r="A2" s="294"/>
      <c r="B2" s="295"/>
      <c r="C2" s="295"/>
      <c r="D2" s="296"/>
      <c r="E2" s="295"/>
      <c r="F2" s="296"/>
      <c r="G2" s="296"/>
      <c r="H2" s="296"/>
      <c r="I2" s="296"/>
    </row>
    <row r="3" spans="1:9" x14ac:dyDescent="0.2">
      <c r="A3" s="294"/>
      <c r="B3" s="295"/>
      <c r="C3" s="297" t="s">
        <v>1845</v>
      </c>
      <c r="D3" s="296"/>
      <c r="E3" s="295"/>
      <c r="F3" s="296"/>
      <c r="G3" s="296"/>
      <c r="H3" s="296"/>
      <c r="I3" s="296"/>
    </row>
    <row r="4" spans="1:9" x14ac:dyDescent="0.2">
      <c r="A4" s="294"/>
      <c r="B4" s="295"/>
      <c r="C4" s="295"/>
      <c r="D4" s="296"/>
      <c r="E4" s="295"/>
      <c r="F4" s="296"/>
      <c r="G4" s="296"/>
      <c r="H4" s="296"/>
      <c r="I4" s="296"/>
    </row>
    <row r="5" spans="1:9" x14ac:dyDescent="0.2">
      <c r="A5" s="298" t="s">
        <v>617</v>
      </c>
      <c r="B5" s="295"/>
      <c r="C5" s="299" t="s">
        <v>1844</v>
      </c>
      <c r="D5" s="300">
        <v>6440</v>
      </c>
      <c r="E5" s="301" t="s">
        <v>1</v>
      </c>
      <c r="F5" s="302">
        <v>0</v>
      </c>
      <c r="G5" s="302">
        <v>0</v>
      </c>
      <c r="H5" s="302">
        <f>ROUND(D5*F5, 0)</f>
        <v>0</v>
      </c>
      <c r="I5" s="302">
        <f>ROUND(D5*G5, 0)</f>
        <v>0</v>
      </c>
    </row>
    <row r="6" spans="1:9" x14ac:dyDescent="0.2">
      <c r="A6" s="294"/>
      <c r="B6" s="295"/>
      <c r="C6" s="295"/>
      <c r="D6" s="296"/>
      <c r="E6" s="295"/>
      <c r="F6" s="302"/>
      <c r="G6" s="302"/>
      <c r="H6" s="302"/>
      <c r="I6" s="302"/>
    </row>
    <row r="7" spans="1:9" x14ac:dyDescent="0.2">
      <c r="A7" s="294"/>
      <c r="B7" s="295"/>
      <c r="C7" s="297" t="s">
        <v>1843</v>
      </c>
      <c r="D7" s="296"/>
      <c r="E7" s="295"/>
      <c r="F7" s="302"/>
      <c r="G7" s="302"/>
      <c r="H7" s="302"/>
      <c r="I7" s="302"/>
    </row>
    <row r="8" spans="1:9" x14ac:dyDescent="0.2">
      <c r="A8" s="294"/>
      <c r="B8" s="295"/>
      <c r="C8" s="295"/>
      <c r="D8" s="296"/>
      <c r="E8" s="295"/>
      <c r="F8" s="302"/>
      <c r="G8" s="302"/>
      <c r="H8" s="302"/>
      <c r="I8" s="302"/>
    </row>
    <row r="9" spans="1:9" ht="51" x14ac:dyDescent="0.2">
      <c r="A9" s="298" t="s">
        <v>618</v>
      </c>
      <c r="B9" s="295"/>
      <c r="C9" s="299" t="s">
        <v>1842</v>
      </c>
      <c r="D9" s="300">
        <v>2246</v>
      </c>
      <c r="E9" s="301" t="s">
        <v>194</v>
      </c>
      <c r="F9" s="302">
        <v>0</v>
      </c>
      <c r="G9" s="302">
        <v>0</v>
      </c>
      <c r="H9" s="302">
        <f>ROUND(D9*F9, 0)</f>
        <v>0</v>
      </c>
      <c r="I9" s="302">
        <f>ROUND(D9*G9, 0)</f>
        <v>0</v>
      </c>
    </row>
    <row r="10" spans="1:9" x14ac:dyDescent="0.2">
      <c r="C10" s="299"/>
      <c r="F10" s="302"/>
      <c r="G10" s="302"/>
      <c r="H10" s="302"/>
      <c r="I10" s="302"/>
    </row>
    <row r="11" spans="1:9" ht="63.75" x14ac:dyDescent="0.2">
      <c r="A11" s="28" t="s">
        <v>619</v>
      </c>
      <c r="C11" s="299" t="s">
        <v>1841</v>
      </c>
      <c r="D11" s="300">
        <v>1766</v>
      </c>
      <c r="E11" s="301" t="s">
        <v>194</v>
      </c>
      <c r="F11" s="302">
        <v>0</v>
      </c>
      <c r="G11" s="302">
        <v>0</v>
      </c>
      <c r="H11" s="302">
        <f>ROUND(D11*F11, 0)</f>
        <v>0</v>
      </c>
      <c r="I11" s="302">
        <f>ROUND(D11*G11, 0)</f>
        <v>0</v>
      </c>
    </row>
    <row r="12" spans="1:9" x14ac:dyDescent="0.2">
      <c r="C12" s="299"/>
      <c r="F12" s="302"/>
      <c r="G12" s="302"/>
      <c r="H12" s="302"/>
      <c r="I12" s="302"/>
    </row>
    <row r="13" spans="1:9" s="290" customFormat="1" ht="63.75" x14ac:dyDescent="0.2">
      <c r="A13" s="290" t="s">
        <v>620</v>
      </c>
      <c r="C13" s="303" t="s">
        <v>1840</v>
      </c>
      <c r="D13" s="290">
        <v>455</v>
      </c>
      <c r="E13" s="304" t="s">
        <v>194</v>
      </c>
      <c r="F13" s="302">
        <v>0</v>
      </c>
      <c r="G13" s="302">
        <v>0</v>
      </c>
      <c r="H13" s="302">
        <f>ROUND(D13*F13, 0)</f>
        <v>0</v>
      </c>
      <c r="I13" s="302">
        <f>ROUND(D13*G13, 0)</f>
        <v>0</v>
      </c>
    </row>
    <row r="14" spans="1:9" x14ac:dyDescent="0.2">
      <c r="C14" s="299"/>
      <c r="F14" s="302"/>
      <c r="G14" s="302"/>
      <c r="H14" s="302"/>
      <c r="I14" s="302"/>
    </row>
    <row r="15" spans="1:9" s="290" customFormat="1" ht="25.5" x14ac:dyDescent="0.2">
      <c r="A15" s="290" t="s">
        <v>621</v>
      </c>
      <c r="C15" s="303" t="s">
        <v>1839</v>
      </c>
      <c r="D15" s="305">
        <v>1099</v>
      </c>
      <c r="E15" s="304" t="s">
        <v>1</v>
      </c>
      <c r="F15" s="302">
        <v>0</v>
      </c>
      <c r="G15" s="302">
        <v>0</v>
      </c>
      <c r="H15" s="302">
        <f>ROUND(D15*F15, 0)</f>
        <v>0</v>
      </c>
      <c r="I15" s="302">
        <f>ROUND(D15*G15, 0)</f>
        <v>0</v>
      </c>
    </row>
    <row r="16" spans="1:9" x14ac:dyDescent="0.2">
      <c r="C16" s="299"/>
      <c r="E16" s="301"/>
      <c r="F16" s="302"/>
      <c r="G16" s="302"/>
      <c r="H16" s="302"/>
      <c r="I16" s="302"/>
    </row>
    <row r="17" spans="1:9" ht="25.5" x14ac:dyDescent="0.2">
      <c r="A17" s="28" t="s">
        <v>622</v>
      </c>
      <c r="C17" s="299" t="s">
        <v>1838</v>
      </c>
      <c r="D17" s="300">
        <v>311</v>
      </c>
      <c r="E17" s="301" t="s">
        <v>194</v>
      </c>
      <c r="F17" s="302">
        <v>0</v>
      </c>
      <c r="G17" s="302">
        <v>0</v>
      </c>
      <c r="H17" s="302">
        <f>ROUND(D17*F17, 0)</f>
        <v>0</v>
      </c>
      <c r="I17" s="302">
        <f>ROUND(D17*G17, 0)</f>
        <v>0</v>
      </c>
    </row>
    <row r="18" spans="1:9" x14ac:dyDescent="0.2">
      <c r="C18" s="299"/>
      <c r="E18" s="301"/>
      <c r="F18" s="302"/>
      <c r="G18" s="302"/>
      <c r="H18" s="302"/>
      <c r="I18" s="302"/>
    </row>
    <row r="19" spans="1:9" ht="25.5" x14ac:dyDescent="0.2">
      <c r="A19" s="28" t="s">
        <v>623</v>
      </c>
      <c r="C19" s="299" t="s">
        <v>1837</v>
      </c>
      <c r="D19" s="300">
        <v>1363</v>
      </c>
      <c r="E19" s="301" t="s">
        <v>194</v>
      </c>
      <c r="F19" s="302">
        <v>0</v>
      </c>
      <c r="G19" s="302">
        <v>0</v>
      </c>
      <c r="H19" s="302">
        <f>ROUND(D19*F19, 0)</f>
        <v>0</v>
      </c>
      <c r="I19" s="302">
        <f>ROUND(D19*G19, 0)</f>
        <v>0</v>
      </c>
    </row>
    <row r="20" spans="1:9" x14ac:dyDescent="0.2">
      <c r="C20" s="299"/>
      <c r="E20" s="301"/>
      <c r="F20" s="302"/>
      <c r="G20" s="302"/>
      <c r="H20" s="302"/>
      <c r="I20" s="302"/>
    </row>
    <row r="21" spans="1:9" ht="25.5" x14ac:dyDescent="0.2">
      <c r="A21" s="28" t="s">
        <v>624</v>
      </c>
      <c r="C21" s="299" t="s">
        <v>1836</v>
      </c>
      <c r="D21" s="300">
        <v>550</v>
      </c>
      <c r="E21" s="301" t="s">
        <v>194</v>
      </c>
      <c r="F21" s="302">
        <v>0</v>
      </c>
      <c r="G21" s="302">
        <v>0</v>
      </c>
      <c r="H21" s="302">
        <f>ROUND(D21*F21, 0)</f>
        <v>0</v>
      </c>
      <c r="I21" s="302">
        <f>ROUND(D21*G21, 0)</f>
        <v>0</v>
      </c>
    </row>
    <row r="22" spans="1:9" x14ac:dyDescent="0.2">
      <c r="C22" s="299" t="s">
        <v>1835</v>
      </c>
      <c r="E22" s="301"/>
      <c r="F22" s="302"/>
      <c r="G22" s="302"/>
      <c r="H22" s="302"/>
      <c r="I22" s="302"/>
    </row>
    <row r="23" spans="1:9" x14ac:dyDescent="0.2">
      <c r="C23" s="299"/>
      <c r="E23" s="301"/>
      <c r="F23" s="302"/>
      <c r="G23" s="302"/>
      <c r="H23" s="302"/>
      <c r="I23" s="302"/>
    </row>
    <row r="24" spans="1:9" ht="33" customHeight="1" x14ac:dyDescent="0.2">
      <c r="A24" s="28" t="s">
        <v>625</v>
      </c>
      <c r="C24" s="299" t="s">
        <v>3207</v>
      </c>
      <c r="D24" s="300">
        <v>481</v>
      </c>
      <c r="E24" s="301" t="s">
        <v>194</v>
      </c>
      <c r="F24" s="302">
        <v>0</v>
      </c>
      <c r="G24" s="302">
        <v>0</v>
      </c>
      <c r="H24" s="302">
        <f>ROUND(D24*F24, 0)</f>
        <v>0</v>
      </c>
      <c r="I24" s="302">
        <f>ROUND(D24*G24, 0)</f>
        <v>0</v>
      </c>
    </row>
    <row r="25" spans="1:9" x14ac:dyDescent="0.2">
      <c r="C25" s="299"/>
      <c r="E25" s="301"/>
      <c r="F25" s="302"/>
      <c r="G25" s="302"/>
      <c r="H25" s="302"/>
      <c r="I25" s="302"/>
    </row>
    <row r="26" spans="1:9" x14ac:dyDescent="0.2">
      <c r="C26" s="297" t="s">
        <v>1834</v>
      </c>
      <c r="E26" s="301"/>
      <c r="F26" s="302"/>
      <c r="G26" s="302"/>
      <c r="H26" s="302"/>
      <c r="I26" s="302"/>
    </row>
    <row r="27" spans="1:9" x14ac:dyDescent="0.2">
      <c r="C27" s="299"/>
      <c r="E27" s="301"/>
      <c r="F27" s="302"/>
      <c r="G27" s="302"/>
      <c r="H27" s="302"/>
      <c r="I27" s="302"/>
    </row>
    <row r="28" spans="1:9" ht="51" x14ac:dyDescent="0.2">
      <c r="C28" s="299" t="s">
        <v>1833</v>
      </c>
      <c r="D28" s="306"/>
      <c r="E28" s="301"/>
      <c r="F28" s="302"/>
      <c r="G28" s="302"/>
      <c r="H28" s="302"/>
      <c r="I28" s="302"/>
    </row>
    <row r="29" spans="1:9" x14ac:dyDescent="0.2">
      <c r="A29" s="28" t="s">
        <v>1832</v>
      </c>
      <c r="C29" s="307" t="s">
        <v>1831</v>
      </c>
      <c r="D29" s="305">
        <v>679</v>
      </c>
      <c r="E29" s="301" t="s">
        <v>62</v>
      </c>
      <c r="F29" s="302">
        <v>0</v>
      </c>
      <c r="G29" s="302">
        <v>0</v>
      </c>
      <c r="H29" s="302">
        <f>ROUND(D29*F29, 0)</f>
        <v>0</v>
      </c>
      <c r="I29" s="302">
        <f>ROUND(D29*G29, 0)</f>
        <v>0</v>
      </c>
    </row>
    <row r="30" spans="1:9" x14ac:dyDescent="0.2">
      <c r="A30" s="28" t="s">
        <v>1830</v>
      </c>
      <c r="C30" s="307" t="s">
        <v>1829</v>
      </c>
      <c r="D30" s="305">
        <v>276</v>
      </c>
      <c r="E30" s="301" t="s">
        <v>62</v>
      </c>
      <c r="F30" s="302">
        <v>0</v>
      </c>
      <c r="G30" s="302">
        <v>0</v>
      </c>
      <c r="H30" s="302">
        <f>ROUND(D30*F30, 0)</f>
        <v>0</v>
      </c>
      <c r="I30" s="302">
        <f>ROUND(D30*G30, 0)</f>
        <v>0</v>
      </c>
    </row>
    <row r="31" spans="1:9" x14ac:dyDescent="0.2">
      <c r="A31" s="28" t="s">
        <v>1828</v>
      </c>
      <c r="C31" s="307" t="s">
        <v>1827</v>
      </c>
      <c r="D31" s="305">
        <v>281</v>
      </c>
      <c r="E31" s="301" t="s">
        <v>62</v>
      </c>
      <c r="F31" s="302">
        <v>0</v>
      </c>
      <c r="G31" s="302">
        <v>0</v>
      </c>
      <c r="H31" s="302">
        <f>ROUND(D31*F31, 0)</f>
        <v>0</v>
      </c>
      <c r="I31" s="302">
        <f>ROUND(D31*G31, 0)</f>
        <v>0</v>
      </c>
    </row>
    <row r="32" spans="1:9" x14ac:dyDescent="0.2">
      <c r="A32" s="28" t="s">
        <v>1826</v>
      </c>
      <c r="C32" s="307" t="s">
        <v>1825</v>
      </c>
      <c r="D32" s="305">
        <v>198</v>
      </c>
      <c r="E32" s="301" t="s">
        <v>62</v>
      </c>
      <c r="F32" s="302">
        <v>0</v>
      </c>
      <c r="G32" s="302">
        <v>0</v>
      </c>
      <c r="H32" s="302">
        <f>ROUND(D32*F32, 0)</f>
        <v>0</v>
      </c>
      <c r="I32" s="302">
        <f>ROUND(D32*G32, 0)</f>
        <v>0</v>
      </c>
    </row>
    <row r="33" spans="1:9" x14ac:dyDescent="0.2">
      <c r="C33" s="307"/>
      <c r="D33" s="305"/>
      <c r="E33" s="301"/>
      <c r="F33" s="302"/>
      <c r="G33" s="302"/>
      <c r="H33" s="302"/>
      <c r="I33" s="302"/>
    </row>
    <row r="34" spans="1:9" ht="38.25" x14ac:dyDescent="0.2">
      <c r="C34" s="308" t="s">
        <v>1824</v>
      </c>
      <c r="D34" s="305"/>
      <c r="E34" s="301"/>
      <c r="F34" s="302"/>
      <c r="G34" s="302"/>
      <c r="H34" s="302"/>
      <c r="I34" s="302"/>
    </row>
    <row r="35" spans="1:9" x14ac:dyDescent="0.2">
      <c r="A35" s="28" t="s">
        <v>1823</v>
      </c>
      <c r="C35" s="307" t="s">
        <v>1822</v>
      </c>
      <c r="D35" s="305">
        <v>18</v>
      </c>
      <c r="E35" s="301" t="s">
        <v>62</v>
      </c>
      <c r="F35" s="302">
        <v>0</v>
      </c>
      <c r="G35" s="302">
        <v>0</v>
      </c>
      <c r="H35" s="302">
        <f>ROUND(D35*F35, 0)</f>
        <v>0</v>
      </c>
      <c r="I35" s="302">
        <f>ROUND(D35*G35, 0)</f>
        <v>0</v>
      </c>
    </row>
    <row r="36" spans="1:9" x14ac:dyDescent="0.2">
      <c r="C36" s="299"/>
      <c r="D36" s="305"/>
      <c r="E36" s="301"/>
      <c r="F36" s="302"/>
      <c r="G36" s="302"/>
      <c r="H36" s="302"/>
      <c r="I36" s="302"/>
    </row>
    <row r="37" spans="1:9" ht="76.5" x14ac:dyDescent="0.2">
      <c r="A37" s="28" t="s">
        <v>1821</v>
      </c>
      <c r="C37" s="309" t="s">
        <v>1820</v>
      </c>
      <c r="D37" s="305">
        <v>41</v>
      </c>
      <c r="E37" s="301" t="s">
        <v>4</v>
      </c>
      <c r="F37" s="302">
        <v>0</v>
      </c>
      <c r="G37" s="302">
        <v>0</v>
      </c>
      <c r="H37" s="302">
        <f>ROUND(D37*F37, 0)</f>
        <v>0</v>
      </c>
      <c r="I37" s="302">
        <f>ROUND(D37*G37, 0)</f>
        <v>0</v>
      </c>
    </row>
    <row r="38" spans="1:9" x14ac:dyDescent="0.2">
      <c r="C38" s="299"/>
      <c r="D38" s="305"/>
      <c r="E38" s="301"/>
      <c r="F38" s="302"/>
      <c r="G38" s="302"/>
      <c r="H38" s="302"/>
      <c r="I38" s="302"/>
    </row>
    <row r="39" spans="1:9" x14ac:dyDescent="0.2">
      <c r="C39" s="299" t="s">
        <v>1819</v>
      </c>
      <c r="D39" s="305"/>
      <c r="E39" s="301"/>
      <c r="F39" s="302"/>
      <c r="G39" s="302"/>
      <c r="H39" s="302"/>
      <c r="I39" s="302"/>
    </row>
    <row r="40" spans="1:9" x14ac:dyDescent="0.2">
      <c r="A40" s="28" t="s">
        <v>1818</v>
      </c>
      <c r="C40" s="307" t="s">
        <v>1817</v>
      </c>
      <c r="D40" s="305">
        <v>10</v>
      </c>
      <c r="E40" s="301"/>
      <c r="F40" s="302">
        <v>0</v>
      </c>
      <c r="G40" s="302">
        <v>0</v>
      </c>
      <c r="H40" s="302">
        <f>ROUND(D40*F40, 0)</f>
        <v>0</v>
      </c>
      <c r="I40" s="302">
        <f>ROUND(D40*G40, 0)</f>
        <v>0</v>
      </c>
    </row>
    <row r="41" spans="1:9" x14ac:dyDescent="0.2">
      <c r="A41" s="28" t="s">
        <v>1816</v>
      </c>
      <c r="C41" s="307" t="s">
        <v>1815</v>
      </c>
      <c r="D41" s="305">
        <v>6</v>
      </c>
      <c r="E41" s="301"/>
      <c r="F41" s="302">
        <v>0</v>
      </c>
      <c r="G41" s="302">
        <v>0</v>
      </c>
      <c r="H41" s="302">
        <f>ROUND(D41*F41, 0)</f>
        <v>0</v>
      </c>
      <c r="I41" s="302">
        <f>ROUND(D41*G41, 0)</f>
        <v>0</v>
      </c>
    </row>
    <row r="42" spans="1:9" x14ac:dyDescent="0.2">
      <c r="C42" s="299"/>
      <c r="D42" s="305"/>
      <c r="E42" s="301"/>
      <c r="F42" s="302"/>
      <c r="G42" s="302"/>
      <c r="H42" s="302"/>
      <c r="I42" s="302"/>
    </row>
    <row r="43" spans="1:9" x14ac:dyDescent="0.2">
      <c r="A43" s="28" t="s">
        <v>1814</v>
      </c>
      <c r="C43" s="299" t="s">
        <v>1813</v>
      </c>
      <c r="D43" s="305">
        <v>1</v>
      </c>
      <c r="E43" s="301" t="s">
        <v>4</v>
      </c>
      <c r="F43" s="302">
        <v>0</v>
      </c>
      <c r="G43" s="302">
        <v>0</v>
      </c>
      <c r="H43" s="302">
        <f>ROUND(D43*F43, 0)</f>
        <v>0</v>
      </c>
      <c r="I43" s="302">
        <f>ROUND(D43*G43, 0)</f>
        <v>0</v>
      </c>
    </row>
    <row r="44" spans="1:9" x14ac:dyDescent="0.2">
      <c r="C44" s="299"/>
      <c r="D44" s="305"/>
      <c r="E44" s="301"/>
      <c r="F44" s="302"/>
      <c r="G44" s="302"/>
      <c r="H44" s="302"/>
      <c r="I44" s="302"/>
    </row>
    <row r="45" spans="1:9" x14ac:dyDescent="0.2">
      <c r="A45" s="28" t="s">
        <v>1812</v>
      </c>
      <c r="C45" s="299" t="s">
        <v>1811</v>
      </c>
      <c r="D45" s="305">
        <v>1</v>
      </c>
      <c r="E45" s="301" t="s">
        <v>4</v>
      </c>
      <c r="F45" s="302">
        <v>0</v>
      </c>
      <c r="G45" s="302">
        <v>0</v>
      </c>
      <c r="H45" s="302">
        <f>ROUND(D45*F45, 0)</f>
        <v>0</v>
      </c>
      <c r="I45" s="302">
        <f>ROUND(D45*G45, 0)</f>
        <v>0</v>
      </c>
    </row>
    <row r="46" spans="1:9" x14ac:dyDescent="0.2">
      <c r="C46" s="299"/>
      <c r="D46" s="305"/>
      <c r="E46" s="301"/>
      <c r="F46" s="302"/>
      <c r="G46" s="302"/>
      <c r="H46" s="302"/>
      <c r="I46" s="302"/>
    </row>
    <row r="47" spans="1:9" ht="102" x14ac:dyDescent="0.2">
      <c r="A47" s="28" t="s">
        <v>1810</v>
      </c>
      <c r="C47" s="299" t="s">
        <v>1809</v>
      </c>
      <c r="D47" s="305">
        <v>1</v>
      </c>
      <c r="E47" s="301" t="s">
        <v>4</v>
      </c>
      <c r="F47" s="302">
        <v>0</v>
      </c>
      <c r="G47" s="302">
        <v>0</v>
      </c>
      <c r="H47" s="302">
        <f>ROUND(D47*F47, 0)</f>
        <v>0</v>
      </c>
      <c r="I47" s="302">
        <f>ROUND(D47*G47, 0)</f>
        <v>0</v>
      </c>
    </row>
    <row r="48" spans="1:9" x14ac:dyDescent="0.2">
      <c r="C48" s="299"/>
      <c r="D48" s="305"/>
      <c r="E48" s="301"/>
      <c r="F48" s="302"/>
      <c r="G48" s="302"/>
      <c r="H48" s="302"/>
      <c r="I48" s="302"/>
    </row>
    <row r="49" spans="1:9" ht="63.75" x14ac:dyDescent="0.2">
      <c r="A49" s="28" t="s">
        <v>1808</v>
      </c>
      <c r="C49" s="299" t="s">
        <v>1807</v>
      </c>
      <c r="D49" s="305">
        <v>2</v>
      </c>
      <c r="E49" s="301" t="s">
        <v>4</v>
      </c>
      <c r="F49" s="302">
        <v>0</v>
      </c>
      <c r="G49" s="302">
        <v>0</v>
      </c>
      <c r="H49" s="302">
        <f>ROUND(D49*F49, 0)</f>
        <v>0</v>
      </c>
      <c r="I49" s="302">
        <f>ROUND(D49*G49, 0)</f>
        <v>0</v>
      </c>
    </row>
    <row r="50" spans="1:9" x14ac:dyDescent="0.2">
      <c r="C50" s="299"/>
      <c r="D50" s="305"/>
      <c r="E50" s="301"/>
    </row>
    <row r="51" spans="1:9" x14ac:dyDescent="0.2">
      <c r="A51" s="291"/>
      <c r="B51" s="292"/>
      <c r="C51" s="292" t="s">
        <v>1515</v>
      </c>
      <c r="D51" s="293"/>
      <c r="E51" s="292"/>
      <c r="F51" s="293"/>
      <c r="G51" s="293"/>
      <c r="H51" s="293">
        <f>SUM(H5:H49)</f>
        <v>0</v>
      </c>
      <c r="I51" s="293">
        <f>SUM(I5:I49)</f>
        <v>0</v>
      </c>
    </row>
    <row r="52" spans="1:9" x14ac:dyDescent="0.2">
      <c r="C52" s="299"/>
      <c r="D52" s="305"/>
      <c r="E52" s="301"/>
    </row>
    <row r="53" spans="1:9" x14ac:dyDescent="0.2">
      <c r="C53" s="299"/>
      <c r="D53" s="305"/>
      <c r="E53" s="301"/>
    </row>
    <row r="54" spans="1:9" x14ac:dyDescent="0.2">
      <c r="C54" s="299"/>
      <c r="D54" s="305"/>
      <c r="E54" s="301"/>
    </row>
    <row r="55" spans="1:9" x14ac:dyDescent="0.2">
      <c r="C55" s="299"/>
      <c r="D55" s="305"/>
      <c r="E55" s="301"/>
    </row>
    <row r="56" spans="1:9" x14ac:dyDescent="0.2">
      <c r="C56" s="299"/>
      <c r="D56" s="305"/>
      <c r="E56" s="301"/>
    </row>
    <row r="57" spans="1:9" x14ac:dyDescent="0.2">
      <c r="C57" s="299"/>
      <c r="D57" s="305"/>
      <c r="E57" s="301"/>
    </row>
    <row r="58" spans="1:9" x14ac:dyDescent="0.2">
      <c r="C58" s="299"/>
      <c r="D58" s="305"/>
      <c r="E58" s="301"/>
    </row>
    <row r="59" spans="1:9" x14ac:dyDescent="0.2">
      <c r="C59" s="299"/>
      <c r="D59" s="305"/>
      <c r="E59" s="301"/>
    </row>
    <row r="60" spans="1:9" x14ac:dyDescent="0.2">
      <c r="C60" s="299"/>
      <c r="D60" s="305"/>
      <c r="E60" s="301"/>
    </row>
    <row r="61" spans="1:9" x14ac:dyDescent="0.2">
      <c r="C61" s="299"/>
      <c r="D61" s="305"/>
      <c r="E61" s="301"/>
    </row>
    <row r="62" spans="1:9" x14ac:dyDescent="0.2">
      <c r="C62" s="299"/>
      <c r="D62" s="305"/>
      <c r="E62" s="301"/>
    </row>
    <row r="63" spans="1:9" x14ac:dyDescent="0.2">
      <c r="C63" s="299"/>
      <c r="D63" s="305"/>
      <c r="E63" s="301"/>
    </row>
    <row r="64" spans="1:9" x14ac:dyDescent="0.2">
      <c r="C64" s="299"/>
      <c r="D64" s="305"/>
      <c r="E64" s="301"/>
    </row>
    <row r="65" spans="3:5" x14ac:dyDescent="0.2">
      <c r="C65" s="299"/>
      <c r="D65" s="305"/>
      <c r="E65" s="301"/>
    </row>
    <row r="66" spans="3:5" x14ac:dyDescent="0.2">
      <c r="C66" s="299"/>
      <c r="D66" s="305"/>
      <c r="E66" s="301"/>
    </row>
    <row r="67" spans="3:5" x14ac:dyDescent="0.2">
      <c r="C67" s="299"/>
      <c r="D67" s="305"/>
      <c r="E67" s="301"/>
    </row>
    <row r="68" spans="3:5" x14ac:dyDescent="0.2">
      <c r="C68" s="299"/>
      <c r="D68" s="305"/>
      <c r="E68" s="301"/>
    </row>
    <row r="69" spans="3:5" x14ac:dyDescent="0.2">
      <c r="C69" s="299"/>
      <c r="D69" s="305"/>
      <c r="E69" s="301"/>
    </row>
    <row r="70" spans="3:5" x14ac:dyDescent="0.2">
      <c r="C70" s="299"/>
      <c r="D70" s="305"/>
      <c r="E70" s="301"/>
    </row>
    <row r="71" spans="3:5" x14ac:dyDescent="0.2">
      <c r="C71" s="299"/>
      <c r="D71" s="305"/>
      <c r="E71" s="301"/>
    </row>
    <row r="72" spans="3:5" x14ac:dyDescent="0.2">
      <c r="C72" s="299"/>
      <c r="D72" s="305"/>
      <c r="E72" s="301"/>
    </row>
    <row r="73" spans="3:5" x14ac:dyDescent="0.2">
      <c r="C73" s="299"/>
      <c r="D73" s="305"/>
      <c r="E73" s="301"/>
    </row>
    <row r="74" spans="3:5" x14ac:dyDescent="0.2">
      <c r="C74" s="299"/>
      <c r="D74" s="305"/>
      <c r="E74" s="301"/>
    </row>
    <row r="75" spans="3:5" x14ac:dyDescent="0.2">
      <c r="E75" s="301"/>
    </row>
    <row r="76" spans="3:5" x14ac:dyDescent="0.2">
      <c r="E76" s="301"/>
    </row>
    <row r="77" spans="3:5" x14ac:dyDescent="0.2">
      <c r="E77" s="301"/>
    </row>
    <row r="78" spans="3:5" x14ac:dyDescent="0.2">
      <c r="E78" s="301"/>
    </row>
  </sheetData>
  <pageMargins left="0.7" right="0.7" top="0.75" bottom="0.75" header="0.3" footer="0.3"/>
  <pageSetup paperSize="9" scale="7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80"/>
  <sheetViews>
    <sheetView view="pageBreakPreview" zoomScale="60" zoomScaleNormal="115" workbookViewId="0">
      <selection activeCell="N9" sqref="N9:N10"/>
    </sheetView>
  </sheetViews>
  <sheetFormatPr defaultColWidth="8.85546875" defaultRowHeight="12.75" x14ac:dyDescent="0.2"/>
  <cols>
    <col min="1" max="1" width="9.140625" style="28" customWidth="1"/>
    <col min="2" max="2" width="8.85546875" style="28"/>
    <col min="3" max="3" width="38.5703125" style="28" bestFit="1" customWidth="1"/>
    <col min="4" max="16384" width="8.85546875" style="28"/>
  </cols>
  <sheetData>
    <row r="1" spans="1:9" ht="25.5" x14ac:dyDescent="0.2">
      <c r="A1" s="291" t="s">
        <v>25</v>
      </c>
      <c r="B1" s="292" t="s">
        <v>20</v>
      </c>
      <c r="C1" s="292" t="s">
        <v>1735</v>
      </c>
      <c r="D1" s="293" t="s">
        <v>24</v>
      </c>
      <c r="E1" s="292" t="s">
        <v>1734</v>
      </c>
      <c r="F1" s="293" t="s">
        <v>29</v>
      </c>
      <c r="G1" s="293" t="s">
        <v>27</v>
      </c>
      <c r="H1" s="293" t="s">
        <v>23</v>
      </c>
      <c r="I1" s="293" t="s">
        <v>34</v>
      </c>
    </row>
    <row r="2" spans="1:9" x14ac:dyDescent="0.2">
      <c r="A2" s="294"/>
      <c r="B2" s="295"/>
      <c r="C2" s="295"/>
      <c r="D2" s="296"/>
      <c r="E2" s="295"/>
      <c r="F2" s="296"/>
      <c r="G2" s="296"/>
      <c r="H2" s="296"/>
      <c r="I2" s="296"/>
    </row>
    <row r="3" spans="1:9" x14ac:dyDescent="0.2">
      <c r="B3" s="295"/>
      <c r="C3" s="297" t="s">
        <v>1845</v>
      </c>
      <c r="D3" s="296"/>
      <c r="E3" s="295"/>
      <c r="F3" s="296"/>
      <c r="G3" s="296"/>
      <c r="H3" s="296"/>
      <c r="I3" s="296"/>
    </row>
    <row r="4" spans="1:9" x14ac:dyDescent="0.2">
      <c r="B4" s="295"/>
      <c r="C4" s="295"/>
      <c r="D4" s="296"/>
      <c r="E4" s="295"/>
      <c r="F4" s="296"/>
      <c r="G4" s="296"/>
      <c r="H4" s="296"/>
      <c r="I4" s="296"/>
    </row>
    <row r="5" spans="1:9" x14ac:dyDescent="0.2">
      <c r="A5" s="28" t="s">
        <v>617</v>
      </c>
      <c r="B5" s="295"/>
      <c r="C5" s="299" t="s">
        <v>1844</v>
      </c>
      <c r="D5" s="300">
        <v>6810</v>
      </c>
      <c r="E5" s="301" t="s">
        <v>1</v>
      </c>
      <c r="F5" s="302">
        <v>0</v>
      </c>
      <c r="G5" s="302">
        <v>0</v>
      </c>
      <c r="H5" s="302">
        <f>ROUND(D5*F5, 0)</f>
        <v>0</v>
      </c>
      <c r="I5" s="302">
        <f>ROUND(D5*G5, 0)</f>
        <v>0</v>
      </c>
    </row>
    <row r="6" spans="1:9" x14ac:dyDescent="0.2">
      <c r="B6" s="295"/>
      <c r="C6" s="295"/>
      <c r="D6" s="296"/>
      <c r="E6" s="295"/>
      <c r="F6" s="296"/>
      <c r="G6" s="296"/>
      <c r="H6" s="296"/>
      <c r="I6" s="296"/>
    </row>
    <row r="7" spans="1:9" x14ac:dyDescent="0.2">
      <c r="B7" s="295"/>
      <c r="C7" s="297" t="s">
        <v>1843</v>
      </c>
      <c r="D7" s="296"/>
      <c r="E7" s="295"/>
      <c r="F7" s="296"/>
      <c r="G7" s="296"/>
      <c r="H7" s="296"/>
      <c r="I7" s="296"/>
    </row>
    <row r="8" spans="1:9" x14ac:dyDescent="0.2">
      <c r="B8" s="295"/>
      <c r="C8" s="295"/>
      <c r="D8" s="296"/>
      <c r="E8" s="295"/>
      <c r="F8" s="296"/>
      <c r="G8" s="296"/>
      <c r="H8" s="296"/>
      <c r="I8" s="296"/>
    </row>
    <row r="9" spans="1:9" ht="51" x14ac:dyDescent="0.2">
      <c r="A9" s="28" t="s">
        <v>618</v>
      </c>
      <c r="B9" s="295"/>
      <c r="C9" s="299" t="s">
        <v>1842</v>
      </c>
      <c r="D9" s="300">
        <v>5830</v>
      </c>
      <c r="E9" s="301" t="s">
        <v>194</v>
      </c>
      <c r="F9" s="302">
        <v>0</v>
      </c>
      <c r="G9" s="302">
        <v>0</v>
      </c>
      <c r="H9" s="302">
        <f>ROUND(D9*F9, 0)</f>
        <v>0</v>
      </c>
      <c r="I9" s="302">
        <f>ROUND(D9*G9, 0)</f>
        <v>0</v>
      </c>
    </row>
    <row r="10" spans="1:9" x14ac:dyDescent="0.2">
      <c r="C10" s="299"/>
    </row>
    <row r="11" spans="1:9" ht="63.75" x14ac:dyDescent="0.2">
      <c r="A11" s="28" t="s">
        <v>619</v>
      </c>
      <c r="C11" s="299" t="s">
        <v>1841</v>
      </c>
      <c r="D11" s="300">
        <v>3240</v>
      </c>
      <c r="E11" s="301" t="s">
        <v>194</v>
      </c>
      <c r="F11" s="302">
        <v>0</v>
      </c>
      <c r="G11" s="302">
        <v>0</v>
      </c>
      <c r="H11" s="302">
        <f>ROUND(D11*F11, 0)</f>
        <v>0</v>
      </c>
      <c r="I11" s="302">
        <f>ROUND(D11*G11, 0)</f>
        <v>0</v>
      </c>
    </row>
    <row r="12" spans="1:9" x14ac:dyDescent="0.2">
      <c r="C12" s="299"/>
    </row>
    <row r="13" spans="1:9" s="290" customFormat="1" ht="63.75" x14ac:dyDescent="0.2">
      <c r="A13" s="290" t="s">
        <v>620</v>
      </c>
      <c r="C13" s="303" t="s">
        <v>1840</v>
      </c>
      <c r="D13" s="290">
        <v>2494</v>
      </c>
      <c r="E13" s="304" t="s">
        <v>194</v>
      </c>
      <c r="F13" s="302">
        <v>0</v>
      </c>
      <c r="G13" s="302">
        <v>0</v>
      </c>
      <c r="H13" s="302">
        <f>ROUND(D13*F13, 0)</f>
        <v>0</v>
      </c>
      <c r="I13" s="302">
        <f>ROUND(D13*G13, 0)</f>
        <v>0</v>
      </c>
    </row>
    <row r="14" spans="1:9" x14ac:dyDescent="0.2">
      <c r="C14" s="299"/>
    </row>
    <row r="15" spans="1:9" s="290" customFormat="1" ht="25.5" x14ac:dyDescent="0.2">
      <c r="A15" s="290" t="s">
        <v>621</v>
      </c>
      <c r="C15" s="303" t="s">
        <v>1839</v>
      </c>
      <c r="D15" s="305">
        <v>3631</v>
      </c>
      <c r="E15" s="304" t="s">
        <v>1</v>
      </c>
      <c r="F15" s="302">
        <v>0</v>
      </c>
      <c r="G15" s="302">
        <v>0</v>
      </c>
      <c r="H15" s="302">
        <f>ROUND(D15*F15, 0)</f>
        <v>0</v>
      </c>
      <c r="I15" s="302">
        <f>ROUND(D15*G15, 0)</f>
        <v>0</v>
      </c>
    </row>
    <row r="16" spans="1:9" x14ac:dyDescent="0.2">
      <c r="C16" s="299"/>
      <c r="E16" s="301"/>
    </row>
    <row r="17" spans="1:9" ht="25.5" x14ac:dyDescent="0.2">
      <c r="A17" s="28" t="s">
        <v>622</v>
      </c>
      <c r="C17" s="299" t="s">
        <v>1838</v>
      </c>
      <c r="D17" s="300">
        <v>1799</v>
      </c>
      <c r="E17" s="301" t="s">
        <v>194</v>
      </c>
      <c r="F17" s="302">
        <v>0</v>
      </c>
      <c r="G17" s="302">
        <v>0</v>
      </c>
      <c r="H17" s="302">
        <f>ROUND(D17*F17, 0)</f>
        <v>0</v>
      </c>
      <c r="I17" s="302">
        <f>ROUND(D17*G17, 0)</f>
        <v>0</v>
      </c>
    </row>
    <row r="18" spans="1:9" x14ac:dyDescent="0.2">
      <c r="C18" s="299"/>
      <c r="E18" s="301"/>
    </row>
    <row r="19" spans="1:9" ht="25.5" x14ac:dyDescent="0.2">
      <c r="A19" s="28" t="s">
        <v>623</v>
      </c>
      <c r="C19" s="299" t="s">
        <v>1837</v>
      </c>
      <c r="D19" s="300">
        <v>2121</v>
      </c>
      <c r="E19" s="301" t="s">
        <v>194</v>
      </c>
      <c r="F19" s="302">
        <v>0</v>
      </c>
      <c r="G19" s="302">
        <v>0</v>
      </c>
      <c r="H19" s="302">
        <f>ROUND(D19*F19, 0)</f>
        <v>0</v>
      </c>
      <c r="I19" s="302">
        <f>ROUND(D19*G19, 0)</f>
        <v>0</v>
      </c>
    </row>
    <row r="20" spans="1:9" x14ac:dyDescent="0.2">
      <c r="C20" s="299"/>
      <c r="E20" s="301"/>
    </row>
    <row r="21" spans="1:9" ht="25.5" x14ac:dyDescent="0.2">
      <c r="A21" s="28" t="s">
        <v>624</v>
      </c>
      <c r="C21" s="299" t="s">
        <v>1836</v>
      </c>
      <c r="D21" s="300">
        <v>1818</v>
      </c>
      <c r="E21" s="301" t="s">
        <v>194</v>
      </c>
      <c r="F21" s="302">
        <v>0</v>
      </c>
      <c r="G21" s="302">
        <v>0</v>
      </c>
      <c r="H21" s="302">
        <f>ROUND(D21*F21, 0)</f>
        <v>0</v>
      </c>
      <c r="I21" s="302">
        <f>ROUND(D21*G21, 0)</f>
        <v>0</v>
      </c>
    </row>
    <row r="22" spans="1:9" x14ac:dyDescent="0.2">
      <c r="C22" s="299" t="s">
        <v>1835</v>
      </c>
      <c r="E22" s="301"/>
    </row>
    <row r="23" spans="1:9" x14ac:dyDescent="0.2">
      <c r="C23" s="299"/>
      <c r="E23" s="301"/>
    </row>
    <row r="24" spans="1:9" ht="33" customHeight="1" x14ac:dyDescent="0.2">
      <c r="A24" s="28" t="s">
        <v>625</v>
      </c>
      <c r="C24" s="299" t="s">
        <v>3207</v>
      </c>
      <c r="D24" s="300">
        <v>2592</v>
      </c>
      <c r="E24" s="301" t="s">
        <v>194</v>
      </c>
      <c r="F24" s="302">
        <v>0</v>
      </c>
      <c r="G24" s="302">
        <v>0</v>
      </c>
      <c r="H24" s="302">
        <f>ROUND(D24*F24, 0)</f>
        <v>0</v>
      </c>
      <c r="I24" s="302">
        <f>ROUND(D24*G24, 0)</f>
        <v>0</v>
      </c>
    </row>
    <row r="25" spans="1:9" x14ac:dyDescent="0.2">
      <c r="C25" s="299"/>
      <c r="E25" s="301"/>
    </row>
    <row r="26" spans="1:9" x14ac:dyDescent="0.2">
      <c r="C26" s="297" t="s">
        <v>1834</v>
      </c>
      <c r="E26" s="301"/>
    </row>
    <row r="27" spans="1:9" x14ac:dyDescent="0.2">
      <c r="C27" s="299"/>
      <c r="E27" s="301"/>
    </row>
    <row r="28" spans="1:9" ht="38.25" x14ac:dyDescent="0.2">
      <c r="C28" s="299" t="s">
        <v>1881</v>
      </c>
      <c r="D28" s="306"/>
      <c r="E28" s="301"/>
    </row>
    <row r="29" spans="1:9" x14ac:dyDescent="0.2">
      <c r="A29" s="28" t="s">
        <v>1832</v>
      </c>
      <c r="C29" s="307" t="s">
        <v>1878</v>
      </c>
      <c r="D29" s="305">
        <v>449</v>
      </c>
      <c r="E29" s="301" t="s">
        <v>62</v>
      </c>
      <c r="F29" s="302">
        <v>0</v>
      </c>
      <c r="G29" s="302">
        <v>0</v>
      </c>
      <c r="H29" s="302">
        <f>ROUND(D29*F29, 0)</f>
        <v>0</v>
      </c>
      <c r="I29" s="302">
        <f>ROUND(D29*G29, 0)</f>
        <v>0</v>
      </c>
    </row>
    <row r="30" spans="1:9" x14ac:dyDescent="0.2">
      <c r="C30" s="307"/>
      <c r="D30" s="305"/>
      <c r="E30" s="301"/>
    </row>
    <row r="31" spans="1:9" ht="38.25" x14ac:dyDescent="0.2">
      <c r="C31" s="299" t="s">
        <v>1880</v>
      </c>
      <c r="D31" s="305"/>
      <c r="E31" s="301"/>
    </row>
    <row r="32" spans="1:9" x14ac:dyDescent="0.2">
      <c r="A32" s="28" t="s">
        <v>1830</v>
      </c>
      <c r="C32" s="307" t="s">
        <v>1879</v>
      </c>
      <c r="D32" s="305">
        <v>96</v>
      </c>
      <c r="E32" s="301" t="s">
        <v>62</v>
      </c>
      <c r="F32" s="302">
        <v>0</v>
      </c>
      <c r="G32" s="302">
        <v>0</v>
      </c>
      <c r="H32" s="302">
        <f>ROUND(D32*F32, 0)</f>
        <v>0</v>
      </c>
      <c r="I32" s="302">
        <f>ROUND(D32*G32, 0)</f>
        <v>0</v>
      </c>
    </row>
    <row r="33" spans="1:9" x14ac:dyDescent="0.2">
      <c r="A33" s="28" t="s">
        <v>1828</v>
      </c>
      <c r="C33" s="307" t="s">
        <v>1831</v>
      </c>
      <c r="D33" s="305">
        <v>452</v>
      </c>
      <c r="E33" s="301" t="s">
        <v>62</v>
      </c>
      <c r="F33" s="302">
        <v>0</v>
      </c>
      <c r="G33" s="302">
        <v>0</v>
      </c>
      <c r="H33" s="302">
        <f>ROUND(D33*F33, 0)</f>
        <v>0</v>
      </c>
      <c r="I33" s="302">
        <f>ROUND(D33*G33, 0)</f>
        <v>0</v>
      </c>
    </row>
    <row r="34" spans="1:9" x14ac:dyDescent="0.2">
      <c r="A34" s="28" t="s">
        <v>1826</v>
      </c>
      <c r="C34" s="307" t="s">
        <v>1878</v>
      </c>
      <c r="D34" s="305">
        <v>1440</v>
      </c>
      <c r="E34" s="301" t="s">
        <v>62</v>
      </c>
      <c r="F34" s="302">
        <v>0</v>
      </c>
      <c r="G34" s="302">
        <v>0</v>
      </c>
      <c r="H34" s="302">
        <f>ROUND(D34*F34, 0)</f>
        <v>0</v>
      </c>
      <c r="I34" s="302">
        <f>ROUND(D34*G34, 0)</f>
        <v>0</v>
      </c>
    </row>
    <row r="35" spans="1:9" x14ac:dyDescent="0.2">
      <c r="C35" s="299"/>
      <c r="D35" s="305"/>
      <c r="E35" s="301"/>
    </row>
    <row r="36" spans="1:9" x14ac:dyDescent="0.2">
      <c r="C36" s="299" t="s">
        <v>1877</v>
      </c>
    </row>
    <row r="37" spans="1:9" x14ac:dyDescent="0.2">
      <c r="A37" s="28" t="s">
        <v>1823</v>
      </c>
      <c r="C37" s="310" t="s">
        <v>1876</v>
      </c>
      <c r="D37" s="305">
        <v>1</v>
      </c>
      <c r="E37" s="301" t="s">
        <v>4</v>
      </c>
      <c r="F37" s="302">
        <v>0</v>
      </c>
      <c r="G37" s="302">
        <v>0</v>
      </c>
      <c r="H37" s="302">
        <f>ROUND(D37*F37, 0)</f>
        <v>0</v>
      </c>
      <c r="I37" s="302">
        <f>ROUND(D37*G37, 0)</f>
        <v>0</v>
      </c>
    </row>
    <row r="38" spans="1:9" x14ac:dyDescent="0.2">
      <c r="C38" s="299"/>
      <c r="D38" s="305"/>
      <c r="E38" s="301"/>
    </row>
    <row r="39" spans="1:9" x14ac:dyDescent="0.2">
      <c r="C39" s="299" t="s">
        <v>1875</v>
      </c>
    </row>
    <row r="40" spans="1:9" x14ac:dyDescent="0.2">
      <c r="A40" s="28" t="s">
        <v>1821</v>
      </c>
      <c r="C40" s="310" t="s">
        <v>1869</v>
      </c>
      <c r="D40" s="305">
        <v>1</v>
      </c>
      <c r="E40" s="301" t="s">
        <v>4</v>
      </c>
      <c r="F40" s="302">
        <v>0</v>
      </c>
      <c r="G40" s="302">
        <v>0</v>
      </c>
      <c r="H40" s="302">
        <f>ROUND(D40*F40, 0)</f>
        <v>0</v>
      </c>
      <c r="I40" s="302">
        <f>ROUND(D40*G40, 0)</f>
        <v>0</v>
      </c>
    </row>
    <row r="41" spans="1:9" x14ac:dyDescent="0.2">
      <c r="C41" s="299"/>
      <c r="D41" s="305"/>
      <c r="E41" s="301"/>
    </row>
    <row r="42" spans="1:9" x14ac:dyDescent="0.2">
      <c r="C42" s="299" t="s">
        <v>1873</v>
      </c>
    </row>
    <row r="43" spans="1:9" x14ac:dyDescent="0.2">
      <c r="A43" s="28" t="s">
        <v>1818</v>
      </c>
      <c r="C43" s="310" t="s">
        <v>1874</v>
      </c>
      <c r="D43" s="305">
        <v>1</v>
      </c>
      <c r="E43" s="301" t="s">
        <v>4</v>
      </c>
      <c r="F43" s="302">
        <v>0</v>
      </c>
      <c r="G43" s="302">
        <v>0</v>
      </c>
      <c r="H43" s="302">
        <f>ROUND(D43*F43, 0)</f>
        <v>0</v>
      </c>
      <c r="I43" s="302">
        <f>ROUND(D43*G43, 0)</f>
        <v>0</v>
      </c>
    </row>
    <row r="44" spans="1:9" x14ac:dyDescent="0.2">
      <c r="C44" s="299"/>
      <c r="D44" s="305"/>
      <c r="E44" s="301"/>
    </row>
    <row r="45" spans="1:9" x14ac:dyDescent="0.2">
      <c r="C45" s="299" t="s">
        <v>1873</v>
      </c>
      <c r="D45" s="305">
        <v>1</v>
      </c>
      <c r="E45" s="301" t="s">
        <v>4</v>
      </c>
      <c r="F45" s="302">
        <v>0</v>
      </c>
      <c r="G45" s="302">
        <v>0</v>
      </c>
      <c r="H45" s="302">
        <f>ROUND(D45*F45, 0)</f>
        <v>0</v>
      </c>
      <c r="I45" s="302">
        <f>ROUND(D45*G45, 0)</f>
        <v>0</v>
      </c>
    </row>
    <row r="46" spans="1:9" x14ac:dyDescent="0.2">
      <c r="A46" s="28" t="s">
        <v>1816</v>
      </c>
      <c r="C46" s="310" t="s">
        <v>1872</v>
      </c>
      <c r="D46" s="305"/>
      <c r="E46" s="301"/>
    </row>
    <row r="47" spans="1:9" x14ac:dyDescent="0.2">
      <c r="C47" s="299"/>
      <c r="D47" s="305"/>
      <c r="E47" s="301"/>
    </row>
    <row r="48" spans="1:9" x14ac:dyDescent="0.2">
      <c r="C48" s="299" t="s">
        <v>1871</v>
      </c>
      <c r="D48" s="305"/>
      <c r="E48" s="301"/>
    </row>
    <row r="49" spans="1:9" x14ac:dyDescent="0.2">
      <c r="A49" s="28" t="s">
        <v>1814</v>
      </c>
      <c r="C49" s="307" t="s">
        <v>1870</v>
      </c>
      <c r="D49" s="305">
        <v>1</v>
      </c>
      <c r="E49" s="301" t="s">
        <v>4</v>
      </c>
      <c r="F49" s="302">
        <v>0</v>
      </c>
      <c r="G49" s="302">
        <v>0</v>
      </c>
      <c r="H49" s="302">
        <f>ROUND(D49*F49, 0)</f>
        <v>0</v>
      </c>
      <c r="I49" s="302">
        <f>ROUND(D49*G49, 0)</f>
        <v>0</v>
      </c>
    </row>
    <row r="50" spans="1:9" x14ac:dyDescent="0.2">
      <c r="A50" s="28" t="s">
        <v>1812</v>
      </c>
      <c r="C50" s="307" t="s">
        <v>1869</v>
      </c>
      <c r="D50" s="305">
        <v>1</v>
      </c>
      <c r="E50" s="301" t="s">
        <v>4</v>
      </c>
      <c r="F50" s="302">
        <v>0</v>
      </c>
      <c r="G50" s="302">
        <v>0</v>
      </c>
      <c r="H50" s="302">
        <f>ROUND(D50*F50, 0)</f>
        <v>0</v>
      </c>
      <c r="I50" s="302">
        <f>ROUND(D50*G50, 0)</f>
        <v>0</v>
      </c>
    </row>
    <row r="51" spans="1:9" x14ac:dyDescent="0.2">
      <c r="C51" s="299"/>
      <c r="D51" s="305"/>
      <c r="E51" s="301"/>
    </row>
    <row r="52" spans="1:9" ht="81.75" customHeight="1" x14ac:dyDescent="0.2">
      <c r="A52" s="28" t="s">
        <v>1810</v>
      </c>
      <c r="C52" s="299" t="s">
        <v>1868</v>
      </c>
      <c r="D52" s="305">
        <v>9</v>
      </c>
      <c r="E52" s="301" t="s">
        <v>4</v>
      </c>
      <c r="F52" s="302">
        <v>0</v>
      </c>
      <c r="G52" s="302">
        <v>0</v>
      </c>
      <c r="H52" s="302">
        <f>ROUND(D52*F52, 0)</f>
        <v>0</v>
      </c>
      <c r="I52" s="302">
        <f>ROUND(D52*G52, 0)</f>
        <v>0</v>
      </c>
    </row>
    <row r="53" spans="1:9" x14ac:dyDescent="0.2">
      <c r="C53" s="299"/>
      <c r="D53" s="305"/>
      <c r="E53" s="301"/>
    </row>
    <row r="54" spans="1:9" x14ac:dyDescent="0.2">
      <c r="A54" s="28" t="s">
        <v>1808</v>
      </c>
      <c r="C54" s="299" t="s">
        <v>1867</v>
      </c>
      <c r="D54" s="305">
        <v>3</v>
      </c>
      <c r="E54" s="301" t="s">
        <v>4</v>
      </c>
      <c r="F54" s="302">
        <v>0</v>
      </c>
      <c r="G54" s="302">
        <v>0</v>
      </c>
      <c r="H54" s="302">
        <f>ROUND(D54*F54, 0)</f>
        <v>0</v>
      </c>
      <c r="I54" s="302">
        <f>ROUND(D54*G54, 0)</f>
        <v>0</v>
      </c>
    </row>
    <row r="55" spans="1:9" x14ac:dyDescent="0.2">
      <c r="C55" s="299"/>
      <c r="D55" s="305"/>
      <c r="E55" s="301"/>
    </row>
    <row r="56" spans="1:9" x14ac:dyDescent="0.2">
      <c r="A56" s="28" t="s">
        <v>1866</v>
      </c>
      <c r="C56" s="299" t="s">
        <v>1865</v>
      </c>
      <c r="D56" s="305">
        <v>3</v>
      </c>
      <c r="E56" s="301" t="s">
        <v>4</v>
      </c>
      <c r="F56" s="302">
        <v>0</v>
      </c>
      <c r="G56" s="302">
        <v>0</v>
      </c>
      <c r="H56" s="302">
        <f>ROUND(D56*F56, 0)</f>
        <v>0</v>
      </c>
      <c r="I56" s="302">
        <f>ROUND(D56*G56, 0)</f>
        <v>0</v>
      </c>
    </row>
    <row r="57" spans="1:9" x14ac:dyDescent="0.2">
      <c r="C57" s="299"/>
      <c r="D57" s="305"/>
      <c r="E57" s="301"/>
    </row>
    <row r="58" spans="1:9" ht="25.5" x14ac:dyDescent="0.2">
      <c r="A58" s="28" t="s">
        <v>1864</v>
      </c>
      <c r="C58" s="299" t="s">
        <v>1863</v>
      </c>
      <c r="D58" s="305">
        <v>2</v>
      </c>
      <c r="E58" s="301" t="s">
        <v>4</v>
      </c>
      <c r="F58" s="302">
        <v>0</v>
      </c>
      <c r="G58" s="302">
        <v>0</v>
      </c>
      <c r="H58" s="302">
        <f>ROUND(D58*F58, 0)</f>
        <v>0</v>
      </c>
      <c r="I58" s="302">
        <f>ROUND(D58*G58, 0)</f>
        <v>0</v>
      </c>
    </row>
    <row r="59" spans="1:9" x14ac:dyDescent="0.2">
      <c r="C59" s="299"/>
      <c r="D59" s="305"/>
      <c r="E59" s="301"/>
    </row>
    <row r="60" spans="1:9" ht="25.5" x14ac:dyDescent="0.2">
      <c r="A60" s="28" t="s">
        <v>1862</v>
      </c>
      <c r="C60" s="299" t="s">
        <v>1861</v>
      </c>
      <c r="D60" s="305">
        <v>1</v>
      </c>
      <c r="E60" s="301" t="s">
        <v>4</v>
      </c>
      <c r="F60" s="302">
        <v>0</v>
      </c>
      <c r="G60" s="302">
        <v>0</v>
      </c>
      <c r="H60" s="302">
        <f>ROUND(D60*F60, 0)</f>
        <v>0</v>
      </c>
      <c r="I60" s="302">
        <f>ROUND(D60*G60, 0)</f>
        <v>0</v>
      </c>
    </row>
    <row r="61" spans="1:9" ht="25.5" x14ac:dyDescent="0.2">
      <c r="A61" s="28" t="s">
        <v>1860</v>
      </c>
      <c r="C61" s="299" t="s">
        <v>1859</v>
      </c>
      <c r="D61" s="305">
        <v>437</v>
      </c>
      <c r="E61" s="301" t="s">
        <v>62</v>
      </c>
      <c r="F61" s="302">
        <v>0</v>
      </c>
      <c r="G61" s="302">
        <v>0</v>
      </c>
      <c r="H61" s="302">
        <f>ROUND(D61*F61, 0)</f>
        <v>0</v>
      </c>
      <c r="I61" s="302">
        <f>ROUND(D61*G61, 0)</f>
        <v>0</v>
      </c>
    </row>
    <row r="62" spans="1:9" x14ac:dyDescent="0.2">
      <c r="C62" s="299"/>
      <c r="D62" s="305"/>
      <c r="E62" s="301"/>
    </row>
    <row r="63" spans="1:9" ht="25.5" x14ac:dyDescent="0.2">
      <c r="A63" s="28" t="s">
        <v>1858</v>
      </c>
      <c r="C63" s="299" t="s">
        <v>1857</v>
      </c>
      <c r="D63" s="305">
        <v>1</v>
      </c>
      <c r="E63" s="301" t="s">
        <v>1848</v>
      </c>
      <c r="F63" s="302">
        <v>0</v>
      </c>
      <c r="G63" s="302">
        <v>0</v>
      </c>
      <c r="H63" s="302">
        <f>ROUND(D63*F63, 0)</f>
        <v>0</v>
      </c>
      <c r="I63" s="302">
        <f>ROUND(D63*G63, 0)</f>
        <v>0</v>
      </c>
    </row>
    <row r="64" spans="1:9" x14ac:dyDescent="0.2">
      <c r="C64" s="299"/>
      <c r="D64" s="305"/>
      <c r="E64" s="301"/>
    </row>
    <row r="65" spans="1:9" ht="25.5" x14ac:dyDescent="0.2">
      <c r="A65" s="28" t="s">
        <v>1856</v>
      </c>
      <c r="C65" s="299" t="s">
        <v>1855</v>
      </c>
      <c r="D65" s="305">
        <v>1</v>
      </c>
      <c r="E65" s="301" t="s">
        <v>1848</v>
      </c>
      <c r="F65" s="302">
        <v>0</v>
      </c>
      <c r="G65" s="302">
        <v>0</v>
      </c>
      <c r="H65" s="302">
        <f>ROUND(D65*F65, 0)</f>
        <v>0</v>
      </c>
      <c r="I65" s="302">
        <f>ROUND(D65*G65, 0)</f>
        <v>0</v>
      </c>
    </row>
    <row r="66" spans="1:9" x14ac:dyDescent="0.2">
      <c r="C66" s="299"/>
      <c r="D66" s="305"/>
      <c r="E66" s="301"/>
    </row>
    <row r="67" spans="1:9" x14ac:dyDescent="0.2">
      <c r="A67" s="28" t="s">
        <v>1854</v>
      </c>
      <c r="C67" s="299" t="s">
        <v>1853</v>
      </c>
      <c r="D67" s="305">
        <v>1</v>
      </c>
      <c r="E67" s="301" t="s">
        <v>1848</v>
      </c>
      <c r="F67" s="302">
        <v>0</v>
      </c>
      <c r="G67" s="302">
        <v>0</v>
      </c>
      <c r="H67" s="302">
        <f>ROUND(D67*F67, 0)</f>
        <v>0</v>
      </c>
      <c r="I67" s="302">
        <f>ROUND(D67*G67, 0)</f>
        <v>0</v>
      </c>
    </row>
    <row r="68" spans="1:9" x14ac:dyDescent="0.2">
      <c r="C68" s="311"/>
      <c r="D68" s="305"/>
      <c r="E68" s="301"/>
    </row>
    <row r="69" spans="1:9" x14ac:dyDescent="0.2">
      <c r="A69" s="28" t="s">
        <v>1852</v>
      </c>
      <c r="C69" s="299" t="s">
        <v>1851</v>
      </c>
      <c r="D69" s="305">
        <v>2</v>
      </c>
      <c r="E69" s="301" t="s">
        <v>4</v>
      </c>
      <c r="F69" s="302">
        <v>0</v>
      </c>
      <c r="G69" s="302">
        <v>0</v>
      </c>
      <c r="H69" s="302">
        <f>ROUND(D69*F69, 0)</f>
        <v>0</v>
      </c>
      <c r="I69" s="302">
        <f>ROUND(D69*G69, 0)</f>
        <v>0</v>
      </c>
    </row>
    <row r="70" spans="1:9" x14ac:dyDescent="0.2">
      <c r="C70" s="311"/>
      <c r="D70" s="305"/>
      <c r="E70" s="301"/>
    </row>
    <row r="71" spans="1:9" x14ac:dyDescent="0.2">
      <c r="A71" s="28" t="s">
        <v>1850</v>
      </c>
      <c r="C71" s="299" t="s">
        <v>1849</v>
      </c>
      <c r="D71" s="305">
        <v>1</v>
      </c>
      <c r="E71" s="301" t="s">
        <v>1848</v>
      </c>
      <c r="F71" s="302">
        <v>0</v>
      </c>
      <c r="G71" s="302">
        <v>0</v>
      </c>
      <c r="H71" s="302">
        <f>ROUND(D71*F71, 0)</f>
        <v>0</v>
      </c>
      <c r="I71" s="302">
        <f>ROUND(D71*G71, 0)</f>
        <v>0</v>
      </c>
    </row>
    <row r="72" spans="1:9" x14ac:dyDescent="0.2">
      <c r="C72" s="299"/>
      <c r="D72" s="305"/>
      <c r="E72" s="301"/>
    </row>
    <row r="73" spans="1:9" ht="76.5" x14ac:dyDescent="0.2">
      <c r="A73" s="28" t="s">
        <v>1847</v>
      </c>
      <c r="C73" s="299" t="s">
        <v>1846</v>
      </c>
      <c r="D73" s="305">
        <v>1</v>
      </c>
      <c r="E73" s="301" t="s">
        <v>4</v>
      </c>
      <c r="F73" s="302">
        <v>0</v>
      </c>
      <c r="G73" s="302">
        <v>0</v>
      </c>
      <c r="H73" s="302">
        <f>ROUND(D73*F73, 0)</f>
        <v>0</v>
      </c>
      <c r="I73" s="302">
        <f>ROUND(D73*G73, 0)</f>
        <v>0</v>
      </c>
    </row>
    <row r="74" spans="1:9" x14ac:dyDescent="0.2">
      <c r="C74" s="299"/>
      <c r="D74" s="305"/>
      <c r="E74" s="301"/>
    </row>
    <row r="75" spans="1:9" x14ac:dyDescent="0.2">
      <c r="A75" s="291"/>
      <c r="B75" s="292"/>
      <c r="C75" s="292" t="s">
        <v>1515</v>
      </c>
      <c r="D75" s="293"/>
      <c r="E75" s="292"/>
      <c r="F75" s="293"/>
      <c r="G75" s="293"/>
      <c r="H75" s="293">
        <f>SUM(H5:H73)</f>
        <v>0</v>
      </c>
      <c r="I75" s="293">
        <f>SUM(I5:I73)</f>
        <v>0</v>
      </c>
    </row>
    <row r="76" spans="1:9" x14ac:dyDescent="0.2">
      <c r="C76" s="299"/>
      <c r="D76" s="305"/>
      <c r="E76" s="301"/>
    </row>
    <row r="77" spans="1:9" x14ac:dyDescent="0.2">
      <c r="E77" s="301"/>
    </row>
    <row r="78" spans="1:9" x14ac:dyDescent="0.2">
      <c r="E78" s="301"/>
    </row>
    <row r="79" spans="1:9" x14ac:dyDescent="0.2">
      <c r="E79" s="301"/>
    </row>
    <row r="80" spans="1:9" x14ac:dyDescent="0.2">
      <c r="E80" s="301"/>
    </row>
  </sheetData>
  <pageMargins left="0.7" right="0.7" top="0.75" bottom="0.75" header="0.3" footer="0.3"/>
  <pageSetup paperSize="9" scale="7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62"/>
  <sheetViews>
    <sheetView view="pageBreakPreview" zoomScale="60" zoomScaleNormal="115" workbookViewId="0">
      <selection activeCell="R120" sqref="R120"/>
    </sheetView>
  </sheetViews>
  <sheetFormatPr defaultRowHeight="12.75" x14ac:dyDescent="0.2"/>
  <cols>
    <col min="1" max="1" width="9.140625" style="136"/>
    <col min="3" max="3" width="38.5703125" bestFit="1" customWidth="1"/>
    <col min="9" max="9" width="11.140625" customWidth="1"/>
  </cols>
  <sheetData>
    <row r="1" spans="1:9" ht="25.5" x14ac:dyDescent="0.2">
      <c r="A1" s="140" t="s">
        <v>25</v>
      </c>
      <c r="B1" s="127" t="s">
        <v>20</v>
      </c>
      <c r="C1" s="127" t="s">
        <v>1735</v>
      </c>
      <c r="D1" s="126" t="s">
        <v>24</v>
      </c>
      <c r="E1" s="127" t="s">
        <v>1734</v>
      </c>
      <c r="F1" s="126" t="s">
        <v>29</v>
      </c>
      <c r="G1" s="126" t="s">
        <v>27</v>
      </c>
      <c r="H1" s="126" t="s">
        <v>23</v>
      </c>
      <c r="I1" s="126" t="s">
        <v>34</v>
      </c>
    </row>
    <row r="2" spans="1:9" x14ac:dyDescent="0.2">
      <c r="A2" s="147"/>
      <c r="B2" s="111"/>
      <c r="C2" s="111"/>
      <c r="D2" s="110"/>
      <c r="E2" s="111"/>
      <c r="F2" s="110"/>
      <c r="G2" s="110"/>
      <c r="H2" s="110"/>
      <c r="I2" s="110"/>
    </row>
    <row r="3" spans="1:9" x14ac:dyDescent="0.2">
      <c r="A3" s="147"/>
      <c r="B3" s="111"/>
      <c r="C3" s="143" t="s">
        <v>1845</v>
      </c>
      <c r="D3" s="110"/>
      <c r="E3" s="111"/>
      <c r="F3" s="110"/>
      <c r="G3" s="110"/>
      <c r="H3" s="110"/>
      <c r="I3" s="110"/>
    </row>
    <row r="4" spans="1:9" x14ac:dyDescent="0.2">
      <c r="A4" s="147"/>
      <c r="B4" s="111"/>
      <c r="C4" s="111"/>
      <c r="D4" s="110"/>
      <c r="E4" s="111"/>
      <c r="F4" s="110"/>
      <c r="G4" s="110"/>
      <c r="H4" s="110"/>
      <c r="I4" s="110"/>
    </row>
    <row r="5" spans="1:9" x14ac:dyDescent="0.2">
      <c r="A5" s="136" t="s">
        <v>617</v>
      </c>
      <c r="B5" s="111"/>
      <c r="C5" s="216" t="s">
        <v>1844</v>
      </c>
      <c r="D5" s="215">
        <v>18115</v>
      </c>
      <c r="E5" s="217" t="s">
        <v>1</v>
      </c>
      <c r="F5" s="102">
        <v>0</v>
      </c>
      <c r="G5" s="102">
        <v>0</v>
      </c>
      <c r="H5" s="102">
        <f>ROUND(D5*F5, 0)</f>
        <v>0</v>
      </c>
      <c r="I5" s="102">
        <f>ROUND(D5*G5, 0)</f>
        <v>0</v>
      </c>
    </row>
    <row r="6" spans="1:9" x14ac:dyDescent="0.2">
      <c r="B6" s="111"/>
      <c r="C6" s="216"/>
      <c r="D6" s="215"/>
      <c r="E6" s="217"/>
      <c r="F6" s="102"/>
      <c r="G6" s="102"/>
      <c r="H6" s="102"/>
      <c r="I6" s="102"/>
    </row>
    <row r="7" spans="1:9" x14ac:dyDescent="0.2">
      <c r="B7" s="111"/>
      <c r="C7" s="143" t="s">
        <v>1843</v>
      </c>
      <c r="D7" s="215"/>
      <c r="E7" s="217"/>
      <c r="F7" s="102"/>
      <c r="G7" s="102"/>
      <c r="H7" s="102"/>
      <c r="I7" s="102"/>
    </row>
    <row r="8" spans="1:9" x14ac:dyDescent="0.2">
      <c r="B8" s="111"/>
      <c r="C8" s="216"/>
      <c r="D8" s="215"/>
      <c r="E8" s="217"/>
      <c r="F8" s="102"/>
      <c r="G8" s="102"/>
      <c r="H8" s="102"/>
      <c r="I8" s="102"/>
    </row>
    <row r="9" spans="1:9" ht="63.75" x14ac:dyDescent="0.2">
      <c r="B9" s="111"/>
      <c r="C9" s="216" t="s">
        <v>1842</v>
      </c>
      <c r="D9" s="225">
        <v>57647</v>
      </c>
      <c r="E9" s="217" t="s">
        <v>194</v>
      </c>
      <c r="F9" s="102">
        <v>0</v>
      </c>
      <c r="G9" s="102">
        <v>0</v>
      </c>
      <c r="H9" s="102">
        <f>ROUND(D9*F9, 0)</f>
        <v>0</v>
      </c>
      <c r="I9" s="102">
        <f>ROUND(D9*G9, 0)</f>
        <v>0</v>
      </c>
    </row>
    <row r="10" spans="1:9" x14ac:dyDescent="0.2">
      <c r="B10" s="111"/>
      <c r="C10" s="216"/>
      <c r="D10" s="215"/>
      <c r="E10" s="217"/>
      <c r="F10" s="102"/>
      <c r="G10" s="102"/>
      <c r="H10" s="102"/>
      <c r="I10" s="102"/>
    </row>
    <row r="11" spans="1:9" ht="76.5" x14ac:dyDescent="0.2">
      <c r="B11" s="111"/>
      <c r="C11" s="216" t="s">
        <v>1841</v>
      </c>
      <c r="D11" s="225">
        <v>20480</v>
      </c>
      <c r="E11" s="217" t="s">
        <v>194</v>
      </c>
      <c r="F11" s="102">
        <v>0</v>
      </c>
      <c r="G11" s="102">
        <v>0</v>
      </c>
      <c r="H11" s="102">
        <f>ROUND(D11*F11, 0)</f>
        <v>0</v>
      </c>
      <c r="I11" s="102">
        <f>ROUND(D11*G11, 0)</f>
        <v>0</v>
      </c>
    </row>
    <row r="12" spans="1:9" x14ac:dyDescent="0.2">
      <c r="B12" s="111"/>
      <c r="C12" s="216"/>
      <c r="D12" s="215"/>
      <c r="E12" s="217"/>
      <c r="F12" s="102"/>
      <c r="G12" s="102"/>
      <c r="H12" s="102"/>
      <c r="I12" s="102"/>
    </row>
    <row r="13" spans="1:9" ht="63.75" x14ac:dyDescent="0.2">
      <c r="B13" s="111"/>
      <c r="C13" s="216" t="s">
        <v>1840</v>
      </c>
      <c r="D13" s="225">
        <v>1722</v>
      </c>
      <c r="E13" s="217" t="s">
        <v>194</v>
      </c>
      <c r="F13" s="102">
        <v>0</v>
      </c>
      <c r="G13" s="102">
        <v>0</v>
      </c>
      <c r="H13" s="102">
        <f>ROUND(D13*F13, 0)</f>
        <v>0</v>
      </c>
      <c r="I13" s="102">
        <f>ROUND(D13*G13, 0)</f>
        <v>0</v>
      </c>
    </row>
    <row r="14" spans="1:9" x14ac:dyDescent="0.2">
      <c r="B14" s="111"/>
      <c r="C14" s="64"/>
      <c r="D14" s="225"/>
      <c r="E14" s="217"/>
      <c r="F14" s="102"/>
      <c r="G14" s="102"/>
      <c r="H14" s="102"/>
      <c r="I14" s="102"/>
    </row>
    <row r="15" spans="1:9" ht="63.75" x14ac:dyDescent="0.2">
      <c r="B15" s="111"/>
      <c r="C15" s="216" t="s">
        <v>2705</v>
      </c>
      <c r="D15" s="225">
        <v>1412</v>
      </c>
      <c r="E15" s="217" t="s">
        <v>194</v>
      </c>
      <c r="F15" s="102">
        <v>0</v>
      </c>
      <c r="G15" s="102">
        <v>0</v>
      </c>
      <c r="H15" s="102">
        <f>ROUND(D15*F15, 0)</f>
        <v>0</v>
      </c>
      <c r="I15" s="102">
        <f>ROUND(D15*G15, 0)</f>
        <v>0</v>
      </c>
    </row>
    <row r="16" spans="1:9" x14ac:dyDescent="0.2">
      <c r="B16" s="111"/>
      <c r="C16" s="64"/>
      <c r="D16" s="225"/>
      <c r="E16" s="217"/>
      <c r="F16" s="102"/>
      <c r="G16" s="102"/>
      <c r="H16" s="102"/>
      <c r="I16" s="102"/>
    </row>
    <row r="17" spans="2:9" x14ac:dyDescent="0.2">
      <c r="B17" s="111"/>
      <c r="C17" s="216" t="s">
        <v>2704</v>
      </c>
      <c r="D17" s="225">
        <v>9475</v>
      </c>
      <c r="E17" s="217" t="s">
        <v>194</v>
      </c>
      <c r="F17" s="102">
        <v>0</v>
      </c>
      <c r="G17" s="102">
        <v>0</v>
      </c>
      <c r="H17" s="102">
        <f>ROUND(D17*F17, 0)</f>
        <v>0</v>
      </c>
      <c r="I17" s="102">
        <f>ROUND(D17*G17, 0)</f>
        <v>0</v>
      </c>
    </row>
    <row r="18" spans="2:9" x14ac:dyDescent="0.2">
      <c r="B18" s="111"/>
      <c r="C18" s="64"/>
      <c r="D18" s="4"/>
      <c r="E18" s="215"/>
      <c r="F18" s="102"/>
      <c r="G18" s="102"/>
      <c r="H18" s="102"/>
      <c r="I18" s="102"/>
    </row>
    <row r="19" spans="2:9" ht="25.5" x14ac:dyDescent="0.2">
      <c r="B19" s="111"/>
      <c r="C19" s="216" t="s">
        <v>1839</v>
      </c>
      <c r="D19" s="225">
        <v>8231</v>
      </c>
      <c r="E19" s="217" t="s">
        <v>1</v>
      </c>
      <c r="F19" s="102">
        <v>0</v>
      </c>
      <c r="G19" s="102">
        <v>0</v>
      </c>
      <c r="H19" s="102">
        <f>ROUND(D19*F19, 0)</f>
        <v>0</v>
      </c>
      <c r="I19" s="102">
        <f>ROUND(D19*G19, 0)</f>
        <v>0</v>
      </c>
    </row>
    <row r="20" spans="2:9" x14ac:dyDescent="0.2">
      <c r="B20" s="111"/>
      <c r="C20" s="217"/>
      <c r="D20" s="4"/>
      <c r="E20" s="215"/>
      <c r="F20" s="102"/>
      <c r="G20" s="102"/>
      <c r="H20" s="102"/>
      <c r="I20" s="102"/>
    </row>
    <row r="21" spans="2:9" ht="25.5" x14ac:dyDescent="0.2">
      <c r="B21" s="111"/>
      <c r="C21" s="216" t="s">
        <v>1838</v>
      </c>
      <c r="D21" s="225">
        <v>3370</v>
      </c>
      <c r="E21" s="217" t="s">
        <v>194</v>
      </c>
      <c r="F21" s="102">
        <v>0</v>
      </c>
      <c r="G21" s="102">
        <v>0</v>
      </c>
      <c r="H21" s="102">
        <f>ROUND(D21*F21, 0)</f>
        <v>0</v>
      </c>
      <c r="I21" s="102">
        <f>ROUND(D21*G21, 0)</f>
        <v>0</v>
      </c>
    </row>
    <row r="22" spans="2:9" x14ac:dyDescent="0.2">
      <c r="B22" s="111"/>
      <c r="C22" s="217"/>
      <c r="D22" s="4"/>
      <c r="E22" s="215"/>
      <c r="F22" s="102"/>
      <c r="G22" s="102"/>
      <c r="H22" s="102"/>
      <c r="I22" s="102"/>
    </row>
    <row r="23" spans="2:9" ht="25.5" x14ac:dyDescent="0.2">
      <c r="B23" s="111"/>
      <c r="C23" s="216" t="s">
        <v>1837</v>
      </c>
      <c r="D23" s="225">
        <v>7667</v>
      </c>
      <c r="E23" s="217" t="s">
        <v>194</v>
      </c>
      <c r="F23" s="102">
        <v>0</v>
      </c>
      <c r="G23" s="102">
        <v>0</v>
      </c>
      <c r="H23" s="102">
        <f>ROUND(D23*F23, 0)</f>
        <v>0</v>
      </c>
      <c r="I23" s="102">
        <f>ROUND(D23*G23, 0)</f>
        <v>0</v>
      </c>
    </row>
    <row r="24" spans="2:9" x14ac:dyDescent="0.2">
      <c r="B24" s="111"/>
      <c r="C24" s="217"/>
      <c r="D24" s="4"/>
      <c r="E24" s="215"/>
      <c r="F24" s="102"/>
      <c r="G24" s="102"/>
      <c r="H24" s="102"/>
      <c r="I24" s="102"/>
    </row>
    <row r="25" spans="2:9" ht="25.5" x14ac:dyDescent="0.2">
      <c r="B25" s="111"/>
      <c r="C25" s="216" t="s">
        <v>1836</v>
      </c>
      <c r="D25" s="225">
        <v>12577</v>
      </c>
      <c r="E25" s="217" t="s">
        <v>194</v>
      </c>
      <c r="F25" s="102">
        <v>0</v>
      </c>
      <c r="G25" s="102">
        <v>0</v>
      </c>
      <c r="H25" s="102">
        <f>ROUND(D25*F25, 0)</f>
        <v>0</v>
      </c>
      <c r="I25" s="102">
        <f>ROUND(D25*G25, 0)</f>
        <v>0</v>
      </c>
    </row>
    <row r="26" spans="2:9" x14ac:dyDescent="0.2">
      <c r="B26" s="111"/>
      <c r="C26" s="217"/>
      <c r="D26" s="4"/>
      <c r="E26" s="215"/>
      <c r="F26" s="102"/>
      <c r="G26" s="102"/>
      <c r="H26" s="102"/>
      <c r="I26" s="102"/>
    </row>
    <row r="27" spans="2:9" ht="25.5" x14ac:dyDescent="0.2">
      <c r="B27" s="111"/>
      <c r="C27" s="216" t="s">
        <v>2703</v>
      </c>
      <c r="D27" s="225">
        <v>37167</v>
      </c>
      <c r="E27" s="217" t="s">
        <v>194</v>
      </c>
      <c r="F27" s="102">
        <v>0</v>
      </c>
      <c r="G27" s="102">
        <v>0</v>
      </c>
      <c r="H27" s="102">
        <f>ROUND(D27*F27, 0)</f>
        <v>0</v>
      </c>
      <c r="I27" s="102">
        <f>ROUND(D27*G27, 0)</f>
        <v>0</v>
      </c>
    </row>
    <row r="28" spans="2:9" x14ac:dyDescent="0.2">
      <c r="B28" s="111"/>
      <c r="C28" s="217"/>
      <c r="D28" s="18"/>
      <c r="E28" s="18"/>
      <c r="F28" s="102"/>
      <c r="G28" s="102"/>
      <c r="H28" s="102"/>
      <c r="I28" s="102"/>
    </row>
    <row r="29" spans="2:9" ht="41.25" x14ac:dyDescent="0.2">
      <c r="B29" s="111"/>
      <c r="C29" s="224" t="s">
        <v>2702</v>
      </c>
      <c r="D29" s="223">
        <v>100</v>
      </c>
      <c r="E29" s="222" t="s">
        <v>4</v>
      </c>
      <c r="F29" s="102">
        <v>0</v>
      </c>
      <c r="G29" s="102">
        <v>0</v>
      </c>
      <c r="H29" s="102">
        <f>ROUND(D29*F29, 0)</f>
        <v>0</v>
      </c>
      <c r="I29" s="102">
        <f>ROUND(D29*G29, 0)</f>
        <v>0</v>
      </c>
    </row>
    <row r="30" spans="2:9" x14ac:dyDescent="0.2">
      <c r="B30" s="111"/>
      <c r="C30" s="216"/>
      <c r="D30" s="215"/>
      <c r="E30" s="217"/>
      <c r="F30" s="102"/>
      <c r="G30" s="102"/>
      <c r="H30" s="102"/>
      <c r="I30" s="102"/>
    </row>
    <row r="31" spans="2:9" x14ac:dyDescent="0.2">
      <c r="B31" s="111"/>
      <c r="C31" s="143" t="s">
        <v>1834</v>
      </c>
      <c r="D31" s="215"/>
      <c r="E31" s="217"/>
      <c r="F31" s="102"/>
      <c r="G31" s="102"/>
      <c r="H31" s="102"/>
      <c r="I31" s="102"/>
    </row>
    <row r="32" spans="2:9" x14ac:dyDescent="0.2">
      <c r="B32" s="111"/>
      <c r="C32" s="216"/>
      <c r="D32" s="215"/>
      <c r="E32" s="217"/>
      <c r="F32" s="102"/>
      <c r="G32" s="102"/>
      <c r="H32" s="102"/>
      <c r="I32" s="102"/>
    </row>
    <row r="33" spans="2:11" ht="25.5" x14ac:dyDescent="0.2">
      <c r="B33" s="111"/>
      <c r="C33" s="219" t="s">
        <v>2701</v>
      </c>
      <c r="D33" s="142">
        <v>63</v>
      </c>
      <c r="E33" s="220" t="s">
        <v>62</v>
      </c>
      <c r="F33" s="102">
        <v>0</v>
      </c>
      <c r="G33" s="102">
        <v>0</v>
      </c>
      <c r="H33" s="102">
        <f>ROUND(D33*F33, 0)</f>
        <v>0</v>
      </c>
      <c r="I33" s="102">
        <f>ROUND(D33*G33, 0)</f>
        <v>0</v>
      </c>
    </row>
    <row r="34" spans="2:11" x14ac:dyDescent="0.2">
      <c r="B34" s="111"/>
      <c r="C34" s="220"/>
      <c r="D34" s="142"/>
      <c r="E34" s="220"/>
      <c r="F34" s="102"/>
      <c r="G34" s="102"/>
      <c r="H34" s="102"/>
      <c r="I34" s="102"/>
    </row>
    <row r="35" spans="2:11" ht="25.5" x14ac:dyDescent="0.2">
      <c r="B35" s="111"/>
      <c r="C35" s="219" t="s">
        <v>2700</v>
      </c>
      <c r="D35" s="142">
        <v>1089</v>
      </c>
      <c r="E35" s="220" t="s">
        <v>62</v>
      </c>
      <c r="F35" s="102">
        <v>0</v>
      </c>
      <c r="G35" s="102">
        <v>0</v>
      </c>
      <c r="H35" s="102">
        <f>ROUND(D35*F35, 0)</f>
        <v>0</v>
      </c>
      <c r="I35" s="102">
        <f>ROUND(D35*G35, 0)</f>
        <v>0</v>
      </c>
    </row>
    <row r="36" spans="2:11" x14ac:dyDescent="0.2">
      <c r="B36" s="111"/>
      <c r="C36" s="220"/>
      <c r="D36" s="142"/>
      <c r="E36" s="220"/>
      <c r="F36" s="102"/>
      <c r="G36" s="102"/>
      <c r="H36" s="102"/>
      <c r="I36" s="102"/>
    </row>
    <row r="37" spans="2:11" ht="25.5" x14ac:dyDescent="0.2">
      <c r="B37" s="111"/>
      <c r="C37" s="219" t="s">
        <v>2699</v>
      </c>
      <c r="D37" s="142">
        <v>247</v>
      </c>
      <c r="E37" s="220" t="s">
        <v>62</v>
      </c>
      <c r="F37" s="102">
        <v>0</v>
      </c>
      <c r="G37" s="102">
        <v>0</v>
      </c>
      <c r="H37" s="102">
        <f>ROUND(D37*F37, 0)</f>
        <v>0</v>
      </c>
      <c r="I37" s="102">
        <f>ROUND(D37*G37, 0)</f>
        <v>0</v>
      </c>
    </row>
    <row r="38" spans="2:11" x14ac:dyDescent="0.2">
      <c r="B38" s="111"/>
      <c r="C38" s="219"/>
      <c r="D38" s="142"/>
      <c r="E38" s="220"/>
      <c r="F38" s="102"/>
      <c r="G38" s="102"/>
      <c r="H38" s="102"/>
      <c r="I38" s="102"/>
    </row>
    <row r="39" spans="2:11" x14ac:dyDescent="0.2">
      <c r="B39" s="111"/>
      <c r="C39" s="219" t="s">
        <v>2698</v>
      </c>
      <c r="D39" s="142">
        <v>242</v>
      </c>
      <c r="E39" s="220" t="s">
        <v>62</v>
      </c>
      <c r="F39" s="102">
        <v>0</v>
      </c>
      <c r="G39" s="102">
        <v>0</v>
      </c>
      <c r="H39" s="102">
        <f>ROUND(D39*F39, 0)</f>
        <v>0</v>
      </c>
      <c r="I39" s="102">
        <f>ROUND(D39*G39, 0)</f>
        <v>0</v>
      </c>
      <c r="J39" s="1"/>
      <c r="K39" s="1"/>
    </row>
    <row r="40" spans="2:11" x14ac:dyDescent="0.2">
      <c r="B40" s="111"/>
      <c r="C40" s="220"/>
      <c r="D40" s="142"/>
      <c r="E40" s="220"/>
      <c r="F40" s="142"/>
      <c r="G40" s="142"/>
      <c r="H40" s="1"/>
      <c r="I40" s="1"/>
      <c r="J40" s="1"/>
      <c r="K40" s="1"/>
    </row>
    <row r="41" spans="2:11" ht="25.5" x14ac:dyDescent="0.2">
      <c r="B41" s="111"/>
      <c r="C41" s="219" t="s">
        <v>2697</v>
      </c>
      <c r="D41" s="142">
        <v>179</v>
      </c>
      <c r="E41" s="220" t="s">
        <v>62</v>
      </c>
      <c r="F41" s="102">
        <v>0</v>
      </c>
      <c r="G41" s="102">
        <v>0</v>
      </c>
      <c r="H41" s="102">
        <f>ROUND(D41*F41, 0)</f>
        <v>0</v>
      </c>
      <c r="I41" s="102">
        <f>ROUND(D41*G41, 0)</f>
        <v>0</v>
      </c>
      <c r="J41" s="1"/>
      <c r="K41" s="1"/>
    </row>
    <row r="42" spans="2:11" x14ac:dyDescent="0.2">
      <c r="B42" s="111"/>
      <c r="C42" s="220"/>
      <c r="D42" s="142"/>
      <c r="E42" s="220"/>
      <c r="F42" s="142"/>
      <c r="G42" s="142"/>
      <c r="H42" s="1"/>
      <c r="I42" s="1"/>
      <c r="J42" s="1"/>
      <c r="K42" s="1"/>
    </row>
    <row r="43" spans="2:11" x14ac:dyDescent="0.2">
      <c r="B43" s="111"/>
      <c r="C43" s="219" t="s">
        <v>2696</v>
      </c>
      <c r="D43" s="142">
        <v>281</v>
      </c>
      <c r="E43" s="220" t="s">
        <v>62</v>
      </c>
      <c r="F43" s="102">
        <v>0</v>
      </c>
      <c r="G43" s="102">
        <v>0</v>
      </c>
      <c r="H43" s="102">
        <f>ROUND(D43*F43, 0)</f>
        <v>0</v>
      </c>
      <c r="I43" s="102">
        <f>ROUND(D43*G43, 0)</f>
        <v>0</v>
      </c>
      <c r="J43" s="1"/>
      <c r="K43" s="1"/>
    </row>
    <row r="44" spans="2:11" x14ac:dyDescent="0.2">
      <c r="B44" s="111"/>
      <c r="C44" s="220"/>
      <c r="D44" s="142"/>
      <c r="E44" s="220"/>
      <c r="F44" s="142"/>
      <c r="G44" s="142"/>
      <c r="H44" s="1"/>
      <c r="I44" s="1"/>
      <c r="J44" s="1"/>
      <c r="K44" s="1"/>
    </row>
    <row r="45" spans="2:11" ht="25.5" x14ac:dyDescent="0.2">
      <c r="B45" s="111"/>
      <c r="C45" s="219" t="s">
        <v>2695</v>
      </c>
      <c r="D45" s="142">
        <v>20</v>
      </c>
      <c r="E45" s="220" t="s">
        <v>62</v>
      </c>
      <c r="F45" s="102">
        <v>0</v>
      </c>
      <c r="G45" s="102">
        <v>0</v>
      </c>
      <c r="H45" s="102">
        <f>ROUND(D45*F45, 0)</f>
        <v>0</v>
      </c>
      <c r="I45" s="102">
        <f>ROUND(D45*G45, 0)</f>
        <v>0</v>
      </c>
      <c r="J45" s="1"/>
      <c r="K45" s="1"/>
    </row>
    <row r="46" spans="2:11" x14ac:dyDescent="0.2">
      <c r="B46" s="111"/>
      <c r="C46" s="220"/>
      <c r="D46" s="142"/>
      <c r="E46" s="220"/>
      <c r="F46" s="142"/>
      <c r="G46" s="142"/>
      <c r="H46" s="1"/>
      <c r="I46" s="1"/>
      <c r="J46" s="1"/>
      <c r="K46" s="1"/>
    </row>
    <row r="47" spans="2:11" x14ac:dyDescent="0.2">
      <c r="B47" s="111"/>
      <c r="C47" s="219" t="s">
        <v>2694</v>
      </c>
      <c r="D47" s="142">
        <v>390</v>
      </c>
      <c r="E47" s="220" t="s">
        <v>62</v>
      </c>
      <c r="F47" s="102">
        <v>0</v>
      </c>
      <c r="G47" s="102">
        <v>0</v>
      </c>
      <c r="H47" s="102">
        <f>ROUND(D47*F47, 0)</f>
        <v>0</v>
      </c>
      <c r="I47" s="102">
        <f>ROUND(D47*G47, 0)</f>
        <v>0</v>
      </c>
      <c r="J47" s="1"/>
      <c r="K47" s="1"/>
    </row>
    <row r="48" spans="2:11" x14ac:dyDescent="0.2">
      <c r="B48" s="111"/>
      <c r="C48" s="220"/>
      <c r="D48" s="142"/>
      <c r="E48" s="220"/>
      <c r="F48" s="142"/>
      <c r="G48" s="142"/>
      <c r="H48" s="1"/>
      <c r="I48" s="1"/>
      <c r="J48" s="1"/>
      <c r="K48" s="1"/>
    </row>
    <row r="49" spans="2:11" ht="25.5" x14ac:dyDescent="0.2">
      <c r="B49" s="111"/>
      <c r="C49" s="219" t="s">
        <v>2693</v>
      </c>
      <c r="D49" s="142">
        <v>77</v>
      </c>
      <c r="E49" s="220" t="s">
        <v>62</v>
      </c>
      <c r="F49" s="102">
        <v>0</v>
      </c>
      <c r="G49" s="102">
        <v>0</v>
      </c>
      <c r="H49" s="102">
        <f>ROUND(D49*F49, 0)</f>
        <v>0</v>
      </c>
      <c r="I49" s="102">
        <f>ROUND(D49*G49, 0)</f>
        <v>0</v>
      </c>
      <c r="J49" s="1"/>
      <c r="K49" s="1"/>
    </row>
    <row r="50" spans="2:11" x14ac:dyDescent="0.2">
      <c r="B50" s="111"/>
      <c r="C50" s="220"/>
      <c r="D50" s="142"/>
      <c r="E50" s="220"/>
      <c r="F50" s="142"/>
      <c r="G50" s="142"/>
      <c r="H50" s="1"/>
      <c r="I50" s="1"/>
      <c r="J50" s="1"/>
      <c r="K50" s="1"/>
    </row>
    <row r="51" spans="2:11" x14ac:dyDescent="0.2">
      <c r="B51" s="111"/>
      <c r="C51" s="219" t="s">
        <v>2692</v>
      </c>
      <c r="D51" s="142">
        <v>257</v>
      </c>
      <c r="E51" s="220" t="s">
        <v>62</v>
      </c>
      <c r="F51" s="102">
        <v>0</v>
      </c>
      <c r="G51" s="102">
        <v>0</v>
      </c>
      <c r="H51" s="102">
        <f>ROUND(D51*F51, 0)</f>
        <v>0</v>
      </c>
      <c r="I51" s="102">
        <f>ROUND(D51*G51, 0)</f>
        <v>0</v>
      </c>
      <c r="J51" s="1"/>
      <c r="K51" s="1"/>
    </row>
    <row r="52" spans="2:11" x14ac:dyDescent="0.2">
      <c r="B52" s="111"/>
      <c r="C52" s="220"/>
      <c r="D52" s="142"/>
      <c r="E52" s="220"/>
      <c r="F52" s="142"/>
      <c r="G52" s="142"/>
      <c r="H52" s="1"/>
      <c r="I52" s="1"/>
      <c r="J52" s="1"/>
      <c r="K52" s="1"/>
    </row>
    <row r="53" spans="2:11" x14ac:dyDescent="0.2">
      <c r="B53" s="111"/>
      <c r="C53" s="219" t="s">
        <v>2691</v>
      </c>
      <c r="D53" s="142">
        <v>624</v>
      </c>
      <c r="E53" s="220" t="s">
        <v>62</v>
      </c>
      <c r="F53" s="102">
        <v>0</v>
      </c>
      <c r="G53" s="102">
        <v>0</v>
      </c>
      <c r="H53" s="102">
        <f>ROUND(D53*F53, 0)</f>
        <v>0</v>
      </c>
      <c r="I53" s="102">
        <f>ROUND(D53*G53, 0)</f>
        <v>0</v>
      </c>
      <c r="J53" s="1"/>
      <c r="K53" s="1"/>
    </row>
    <row r="54" spans="2:11" x14ac:dyDescent="0.2">
      <c r="B54" s="111"/>
      <c r="C54" s="220"/>
      <c r="D54" s="142"/>
      <c r="E54" s="220"/>
      <c r="F54" s="142"/>
      <c r="G54" s="142"/>
      <c r="H54" s="1"/>
      <c r="I54" s="1"/>
      <c r="J54" s="1"/>
      <c r="K54" s="1"/>
    </row>
    <row r="55" spans="2:11" x14ac:dyDescent="0.2">
      <c r="B55" s="111"/>
      <c r="C55" s="219" t="s">
        <v>2690</v>
      </c>
      <c r="D55" s="142">
        <v>594</v>
      </c>
      <c r="E55" s="220" t="s">
        <v>62</v>
      </c>
      <c r="F55" s="102">
        <v>0</v>
      </c>
      <c r="G55" s="102">
        <v>0</v>
      </c>
      <c r="H55" s="102">
        <f>ROUND(D55*F55, 0)</f>
        <v>0</v>
      </c>
      <c r="I55" s="102">
        <f>ROUND(D55*G55, 0)</f>
        <v>0</v>
      </c>
      <c r="J55" s="1"/>
      <c r="K55" s="1"/>
    </row>
    <row r="56" spans="2:11" x14ac:dyDescent="0.2">
      <c r="B56" s="111"/>
      <c r="C56" s="220"/>
      <c r="D56" s="142"/>
      <c r="E56" s="220"/>
      <c r="F56" s="142"/>
      <c r="G56" s="142"/>
      <c r="H56" s="1"/>
      <c r="I56" s="1"/>
      <c r="J56" s="1"/>
      <c r="K56" s="1"/>
    </row>
    <row r="57" spans="2:11" x14ac:dyDescent="0.2">
      <c r="B57" s="111"/>
      <c r="C57" s="219" t="s">
        <v>2689</v>
      </c>
      <c r="D57" s="142">
        <v>135</v>
      </c>
      <c r="E57" s="220" t="s">
        <v>62</v>
      </c>
      <c r="F57" s="102">
        <v>0</v>
      </c>
      <c r="G57" s="102">
        <v>0</v>
      </c>
      <c r="H57" s="102">
        <f>ROUND(D57*F57, 0)</f>
        <v>0</v>
      </c>
      <c r="I57" s="102">
        <f>ROUND(D57*G57, 0)</f>
        <v>0</v>
      </c>
      <c r="J57" s="1"/>
      <c r="K57" s="1"/>
    </row>
    <row r="58" spans="2:11" x14ac:dyDescent="0.2">
      <c r="B58" s="111"/>
      <c r="C58" s="220"/>
      <c r="D58" s="142"/>
      <c r="E58" s="220"/>
      <c r="F58" s="142"/>
      <c r="G58" s="142"/>
      <c r="H58" s="1"/>
      <c r="I58" s="1"/>
      <c r="J58" s="1"/>
      <c r="K58" s="1"/>
    </row>
    <row r="59" spans="2:11" x14ac:dyDescent="0.2">
      <c r="B59" s="111"/>
      <c r="C59" s="219" t="s">
        <v>2688</v>
      </c>
      <c r="D59" s="142">
        <v>25.3</v>
      </c>
      <c r="E59" s="220" t="s">
        <v>62</v>
      </c>
      <c r="F59" s="102">
        <v>0</v>
      </c>
      <c r="G59" s="102">
        <v>0</v>
      </c>
      <c r="H59" s="102">
        <f>ROUND(D59*F59, 0)</f>
        <v>0</v>
      </c>
      <c r="I59" s="102">
        <f>ROUND(D59*G59, 0)</f>
        <v>0</v>
      </c>
      <c r="J59" s="1"/>
      <c r="K59" s="1"/>
    </row>
    <row r="60" spans="2:11" x14ac:dyDescent="0.2">
      <c r="B60" s="111"/>
      <c r="C60" s="219"/>
      <c r="D60" s="142"/>
      <c r="E60" s="220"/>
      <c r="F60" s="142"/>
      <c r="G60" s="142"/>
      <c r="H60" s="1"/>
      <c r="I60" s="1"/>
      <c r="J60" s="1"/>
      <c r="K60" s="1"/>
    </row>
    <row r="61" spans="2:11" x14ac:dyDescent="0.2">
      <c r="B61" s="111"/>
      <c r="C61" s="219" t="s">
        <v>2687</v>
      </c>
      <c r="D61" s="142">
        <v>182</v>
      </c>
      <c r="E61" s="220" t="s">
        <v>4</v>
      </c>
      <c r="F61" s="102">
        <v>0</v>
      </c>
      <c r="G61" s="102">
        <v>0</v>
      </c>
      <c r="H61" s="102">
        <f>ROUND(D61*F61, 0)</f>
        <v>0</v>
      </c>
      <c r="I61" s="102">
        <f>ROUND(D61*G61, 0)</f>
        <v>0</v>
      </c>
      <c r="J61" s="1"/>
      <c r="K61" s="1"/>
    </row>
    <row r="62" spans="2:11" x14ac:dyDescent="0.2">
      <c r="B62" s="111"/>
      <c r="C62" s="219"/>
      <c r="D62" s="142"/>
      <c r="E62" s="220"/>
      <c r="F62" s="142"/>
      <c r="G62" s="142"/>
      <c r="H62" s="1"/>
      <c r="I62" s="1"/>
      <c r="J62" s="1"/>
      <c r="K62" s="1"/>
    </row>
    <row r="63" spans="2:11" ht="25.5" x14ac:dyDescent="0.2">
      <c r="B63" s="111"/>
      <c r="C63" s="219" t="s">
        <v>2686</v>
      </c>
      <c r="D63" s="142">
        <v>9</v>
      </c>
      <c r="E63" s="220" t="s">
        <v>4</v>
      </c>
      <c r="F63" s="102">
        <v>0</v>
      </c>
      <c r="G63" s="102">
        <v>0</v>
      </c>
      <c r="H63" s="102">
        <f>ROUND(D63*F63, 0)</f>
        <v>0</v>
      </c>
      <c r="I63" s="102">
        <f>ROUND(D63*G63, 0)</f>
        <v>0</v>
      </c>
      <c r="J63" s="1"/>
      <c r="K63" s="1"/>
    </row>
    <row r="64" spans="2:11" x14ac:dyDescent="0.2">
      <c r="B64" s="111"/>
      <c r="C64" s="219"/>
      <c r="D64" s="142"/>
      <c r="E64" s="220"/>
      <c r="F64" s="142"/>
      <c r="G64" s="142"/>
      <c r="H64" s="1"/>
      <c r="I64" s="1"/>
      <c r="J64" s="1"/>
      <c r="K64" s="1"/>
    </row>
    <row r="65" spans="2:11" x14ac:dyDescent="0.2">
      <c r="B65" s="111"/>
      <c r="C65" s="219" t="s">
        <v>2685</v>
      </c>
      <c r="D65" s="142">
        <v>49</v>
      </c>
      <c r="E65" s="220" t="s">
        <v>4</v>
      </c>
      <c r="F65" s="102">
        <v>0</v>
      </c>
      <c r="G65" s="102">
        <v>0</v>
      </c>
      <c r="H65" s="102">
        <f>ROUND(D65*F65, 0)</f>
        <v>0</v>
      </c>
      <c r="I65" s="102">
        <f>ROUND(D65*G65, 0)</f>
        <v>0</v>
      </c>
      <c r="J65" s="1"/>
      <c r="K65" s="1"/>
    </row>
    <row r="66" spans="2:11" x14ac:dyDescent="0.2">
      <c r="B66" s="111"/>
      <c r="C66" s="219"/>
      <c r="D66" s="142"/>
      <c r="E66" s="220"/>
      <c r="F66" s="142"/>
      <c r="G66" s="142"/>
      <c r="H66" s="1"/>
      <c r="I66" s="1"/>
      <c r="J66" s="1"/>
      <c r="K66" s="1"/>
    </row>
    <row r="67" spans="2:11" ht="63.75" x14ac:dyDescent="0.2">
      <c r="B67" s="111"/>
      <c r="C67" s="219" t="s">
        <v>2684</v>
      </c>
      <c r="D67" s="142">
        <v>22</v>
      </c>
      <c r="E67" s="220" t="s">
        <v>4</v>
      </c>
      <c r="F67" s="102">
        <v>0</v>
      </c>
      <c r="G67" s="102">
        <v>0</v>
      </c>
      <c r="H67" s="102">
        <f>ROUND(D67*F67, 0)</f>
        <v>0</v>
      </c>
      <c r="I67" s="102">
        <f>ROUND(D67*G67, 0)</f>
        <v>0</v>
      </c>
      <c r="J67" s="1"/>
      <c r="K67" s="1"/>
    </row>
    <row r="68" spans="2:11" x14ac:dyDescent="0.2">
      <c r="B68" s="111"/>
      <c r="C68" s="219"/>
      <c r="D68" s="142"/>
      <c r="E68" s="220"/>
      <c r="F68" s="142"/>
      <c r="G68" s="142"/>
      <c r="H68" s="1"/>
      <c r="I68" s="1"/>
      <c r="J68" s="1"/>
      <c r="K68" s="1"/>
    </row>
    <row r="69" spans="2:11" x14ac:dyDescent="0.2">
      <c r="B69" s="111"/>
      <c r="C69" s="219" t="s">
        <v>2683</v>
      </c>
      <c r="D69" s="142">
        <v>112</v>
      </c>
      <c r="E69" s="220" t="s">
        <v>4</v>
      </c>
      <c r="F69" s="102">
        <v>0</v>
      </c>
      <c r="G69" s="102">
        <v>0</v>
      </c>
      <c r="H69" s="102">
        <f>ROUND(D69*F69, 0)</f>
        <v>0</v>
      </c>
      <c r="I69" s="102">
        <f>ROUND(D69*G69, 0)</f>
        <v>0</v>
      </c>
      <c r="J69" s="1"/>
      <c r="K69" s="1"/>
    </row>
    <row r="70" spans="2:11" x14ac:dyDescent="0.2">
      <c r="B70" s="111"/>
      <c r="C70" s="219"/>
      <c r="D70" s="142"/>
      <c r="E70" s="220"/>
      <c r="F70" s="142"/>
      <c r="G70" s="142"/>
      <c r="H70" s="1"/>
      <c r="I70" s="1"/>
      <c r="J70" s="1"/>
      <c r="K70" s="1"/>
    </row>
    <row r="71" spans="2:11" ht="25.5" x14ac:dyDescent="0.2">
      <c r="B71" s="111"/>
      <c r="C71" s="219" t="s">
        <v>2682</v>
      </c>
      <c r="D71" s="142">
        <v>20</v>
      </c>
      <c r="E71" s="220" t="s">
        <v>4</v>
      </c>
      <c r="F71" s="102">
        <v>0</v>
      </c>
      <c r="G71" s="102">
        <v>0</v>
      </c>
      <c r="H71" s="102">
        <f>ROUND(D71*F71, 0)</f>
        <v>0</v>
      </c>
      <c r="I71" s="102">
        <f>ROUND(D71*G71, 0)</f>
        <v>0</v>
      </c>
      <c r="J71" s="1"/>
      <c r="K71" s="1"/>
    </row>
    <row r="72" spans="2:11" x14ac:dyDescent="0.2">
      <c r="B72" s="111"/>
      <c r="C72" s="219"/>
      <c r="D72" s="142"/>
      <c r="E72" s="220"/>
      <c r="F72" s="142"/>
      <c r="G72" s="142"/>
      <c r="H72" s="1"/>
      <c r="I72" s="1"/>
      <c r="J72" s="1"/>
      <c r="K72" s="1"/>
    </row>
    <row r="73" spans="2:11" ht="25.5" x14ac:dyDescent="0.2">
      <c r="B73" s="111"/>
      <c r="C73" s="219" t="s">
        <v>2681</v>
      </c>
      <c r="D73" s="142">
        <v>17</v>
      </c>
      <c r="E73" s="220" t="s">
        <v>4</v>
      </c>
      <c r="F73" s="102">
        <v>0</v>
      </c>
      <c r="G73" s="102">
        <v>0</v>
      </c>
      <c r="H73" s="102">
        <f>ROUND(D73*F73, 0)</f>
        <v>0</v>
      </c>
      <c r="I73" s="102">
        <f>ROUND(D73*G73, 0)</f>
        <v>0</v>
      </c>
      <c r="J73" s="1"/>
      <c r="K73" s="1"/>
    </row>
    <row r="74" spans="2:11" x14ac:dyDescent="0.2">
      <c r="B74" s="111"/>
      <c r="C74" s="219"/>
      <c r="D74" s="142"/>
      <c r="E74" s="220"/>
      <c r="F74" s="142"/>
      <c r="G74" s="142"/>
      <c r="H74" s="1"/>
      <c r="I74" s="1"/>
      <c r="J74" s="1"/>
      <c r="K74" s="1"/>
    </row>
    <row r="75" spans="2:11" ht="25.5" x14ac:dyDescent="0.2">
      <c r="B75" s="111"/>
      <c r="C75" s="219" t="s">
        <v>2680</v>
      </c>
      <c r="D75" s="142">
        <v>118</v>
      </c>
      <c r="E75" s="220" t="s">
        <v>4</v>
      </c>
      <c r="F75" s="102">
        <v>0</v>
      </c>
      <c r="G75" s="102">
        <v>0</v>
      </c>
      <c r="H75" s="102">
        <f>ROUND(D75*F75, 0)</f>
        <v>0</v>
      </c>
      <c r="I75" s="102">
        <f>ROUND(D75*G75, 0)</f>
        <v>0</v>
      </c>
      <c r="J75" s="1"/>
      <c r="K75" s="1"/>
    </row>
    <row r="76" spans="2:11" x14ac:dyDescent="0.2">
      <c r="B76" s="111"/>
      <c r="C76" s="219"/>
      <c r="D76" s="142"/>
      <c r="E76" s="220"/>
      <c r="F76" s="142"/>
      <c r="G76" s="142"/>
      <c r="H76" s="1"/>
      <c r="I76" s="1"/>
      <c r="J76" s="1"/>
      <c r="K76" s="1"/>
    </row>
    <row r="77" spans="2:11" ht="38.25" x14ac:dyDescent="0.2">
      <c r="B77" s="111"/>
      <c r="C77" s="219" t="s">
        <v>2679</v>
      </c>
      <c r="D77" s="142">
        <v>58</v>
      </c>
      <c r="E77" s="220" t="s">
        <v>4</v>
      </c>
      <c r="F77" s="102">
        <v>0</v>
      </c>
      <c r="G77" s="102">
        <v>0</v>
      </c>
      <c r="H77" s="102">
        <f>ROUND(D77*F77, 0)</f>
        <v>0</v>
      </c>
      <c r="I77" s="102">
        <f>ROUND(D77*G77, 0)</f>
        <v>0</v>
      </c>
      <c r="J77" s="1"/>
      <c r="K77" s="1"/>
    </row>
    <row r="78" spans="2:11" x14ac:dyDescent="0.2">
      <c r="B78" s="111"/>
      <c r="C78" s="219"/>
      <c r="D78" s="142"/>
      <c r="E78" s="220"/>
      <c r="F78" s="142"/>
      <c r="G78" s="142"/>
      <c r="H78" s="1"/>
      <c r="I78" s="1"/>
      <c r="J78" s="1"/>
      <c r="K78" s="1"/>
    </row>
    <row r="79" spans="2:11" ht="38.25" x14ac:dyDescent="0.2">
      <c r="B79" s="111"/>
      <c r="C79" s="219" t="s">
        <v>2678</v>
      </c>
      <c r="D79" s="142">
        <v>21</v>
      </c>
      <c r="E79" s="220" t="s">
        <v>4</v>
      </c>
      <c r="F79" s="102">
        <v>0</v>
      </c>
      <c r="G79" s="102">
        <v>0</v>
      </c>
      <c r="H79" s="102">
        <f>ROUND(D79*F79, 0)</f>
        <v>0</v>
      </c>
      <c r="I79" s="102">
        <f>ROUND(D79*G79, 0)</f>
        <v>0</v>
      </c>
      <c r="J79" s="1"/>
      <c r="K79" s="1"/>
    </row>
    <row r="80" spans="2:11" x14ac:dyDescent="0.2">
      <c r="B80" s="111"/>
      <c r="C80" s="219"/>
      <c r="D80" s="142"/>
      <c r="E80" s="220"/>
      <c r="F80" s="142"/>
      <c r="G80" s="142"/>
      <c r="H80" s="1"/>
      <c r="I80" s="1"/>
      <c r="J80" s="1"/>
      <c r="K80" s="1"/>
    </row>
    <row r="81" spans="2:11" ht="38.25" x14ac:dyDescent="0.2">
      <c r="B81" s="111"/>
      <c r="C81" s="219" t="s">
        <v>2677</v>
      </c>
      <c r="D81" s="142">
        <v>4</v>
      </c>
      <c r="E81" s="220" t="s">
        <v>4</v>
      </c>
      <c r="F81" s="102">
        <v>0</v>
      </c>
      <c r="G81" s="102">
        <v>0</v>
      </c>
      <c r="H81" s="102">
        <f>ROUND(D81*F81, 0)</f>
        <v>0</v>
      </c>
      <c r="I81" s="102">
        <f>ROUND(D81*G81, 0)</f>
        <v>0</v>
      </c>
      <c r="J81" s="1"/>
      <c r="K81" s="1"/>
    </row>
    <row r="82" spans="2:11" x14ac:dyDescent="0.2">
      <c r="B82" s="111"/>
      <c r="C82" s="219"/>
      <c r="D82" s="142"/>
      <c r="E82" s="220"/>
      <c r="F82" s="142"/>
      <c r="G82" s="142"/>
      <c r="H82" s="1"/>
      <c r="I82" s="1"/>
      <c r="J82" s="1"/>
      <c r="K82" s="1"/>
    </row>
    <row r="83" spans="2:11" ht="38.25" x14ac:dyDescent="0.2">
      <c r="B83" s="111"/>
      <c r="C83" s="219" t="s">
        <v>2676</v>
      </c>
      <c r="D83" s="142">
        <v>4</v>
      </c>
      <c r="E83" s="220" t="s">
        <v>4</v>
      </c>
      <c r="F83" s="102">
        <v>0</v>
      </c>
      <c r="G83" s="102">
        <v>0</v>
      </c>
      <c r="H83" s="102">
        <f>ROUND(D83*F83, 0)</f>
        <v>0</v>
      </c>
      <c r="I83" s="102">
        <f>ROUND(D83*G83, 0)</f>
        <v>0</v>
      </c>
      <c r="J83" s="1"/>
      <c r="K83" s="1"/>
    </row>
    <row r="84" spans="2:11" x14ac:dyDescent="0.2">
      <c r="B84" s="111"/>
      <c r="C84" s="219"/>
      <c r="D84" s="142"/>
      <c r="E84" s="220"/>
      <c r="F84" s="142"/>
      <c r="G84" s="142"/>
      <c r="H84" s="1"/>
      <c r="I84" s="1"/>
      <c r="J84" s="1"/>
      <c r="K84" s="1"/>
    </row>
    <row r="85" spans="2:11" x14ac:dyDescent="0.2">
      <c r="B85" s="111"/>
      <c r="C85" s="219" t="s">
        <v>2675</v>
      </c>
      <c r="D85" s="142">
        <v>127</v>
      </c>
      <c r="E85" s="220" t="s">
        <v>4</v>
      </c>
      <c r="F85" s="102">
        <v>0</v>
      </c>
      <c r="G85" s="102">
        <v>0</v>
      </c>
      <c r="H85" s="102">
        <f>ROUND(D85*F85, 0)</f>
        <v>0</v>
      </c>
      <c r="I85" s="102">
        <f>ROUND(D85*G85, 0)</f>
        <v>0</v>
      </c>
      <c r="J85" s="1"/>
      <c r="K85" s="1"/>
    </row>
    <row r="86" spans="2:11" x14ac:dyDescent="0.2">
      <c r="B86" s="111"/>
      <c r="C86" s="219"/>
      <c r="D86" s="142"/>
      <c r="E86" s="220"/>
      <c r="F86" s="142"/>
      <c r="G86" s="142"/>
      <c r="H86" s="1"/>
      <c r="I86" s="1"/>
      <c r="J86" s="1"/>
      <c r="K86" s="1"/>
    </row>
    <row r="87" spans="2:11" ht="25.5" x14ac:dyDescent="0.2">
      <c r="B87" s="111"/>
      <c r="C87" s="219" t="s">
        <v>2674</v>
      </c>
      <c r="D87" s="142">
        <v>6</v>
      </c>
      <c r="E87" s="220" t="s">
        <v>4</v>
      </c>
      <c r="F87" s="102">
        <v>0</v>
      </c>
      <c r="G87" s="102">
        <v>0</v>
      </c>
      <c r="H87" s="102">
        <f>ROUND(D87*F87, 0)</f>
        <v>0</v>
      </c>
      <c r="I87" s="102">
        <f>ROUND(D87*G87, 0)</f>
        <v>0</v>
      </c>
      <c r="J87" s="1"/>
      <c r="K87" s="1"/>
    </row>
    <row r="88" spans="2:11" x14ac:dyDescent="0.2">
      <c r="B88" s="111"/>
      <c r="C88" s="219"/>
      <c r="D88" s="142"/>
      <c r="E88" s="220"/>
      <c r="F88" s="142"/>
      <c r="G88" s="142"/>
      <c r="H88" s="1"/>
      <c r="I88" s="1"/>
      <c r="J88" s="1"/>
      <c r="K88" s="1"/>
    </row>
    <row r="89" spans="2:11" ht="25.5" x14ac:dyDescent="0.2">
      <c r="B89" s="111"/>
      <c r="C89" s="219" t="s">
        <v>2673</v>
      </c>
      <c r="D89" s="142">
        <v>1</v>
      </c>
      <c r="E89" s="220" t="s">
        <v>4</v>
      </c>
      <c r="F89" s="102">
        <v>0</v>
      </c>
      <c r="G89" s="102">
        <v>0</v>
      </c>
      <c r="H89" s="102">
        <f>ROUND(D89*F89, 0)</f>
        <v>0</v>
      </c>
      <c r="I89" s="102">
        <f>ROUND(D89*G89, 0)</f>
        <v>0</v>
      </c>
      <c r="J89" s="1"/>
      <c r="K89" s="1"/>
    </row>
    <row r="90" spans="2:11" x14ac:dyDescent="0.2">
      <c r="B90" s="111"/>
      <c r="C90" s="219"/>
      <c r="D90" s="142"/>
      <c r="E90" s="220"/>
      <c r="F90" s="142"/>
      <c r="G90" s="142"/>
      <c r="H90" s="1"/>
      <c r="I90" s="1"/>
      <c r="J90" s="1"/>
      <c r="K90" s="1"/>
    </row>
    <row r="91" spans="2:11" ht="25.5" x14ac:dyDescent="0.2">
      <c r="B91" s="111"/>
      <c r="C91" s="27" t="s">
        <v>2672</v>
      </c>
      <c r="D91" s="4">
        <v>1</v>
      </c>
      <c r="E91" s="4" t="s">
        <v>2669</v>
      </c>
      <c r="F91" s="102">
        <v>0</v>
      </c>
      <c r="G91" s="102">
        <v>0</v>
      </c>
      <c r="H91" s="102">
        <f>ROUND(D91*F91, 0)</f>
        <v>0</v>
      </c>
      <c r="I91" s="102">
        <f>ROUND(D91*G91, 0)</f>
        <v>0</v>
      </c>
      <c r="J91" s="1"/>
      <c r="K91" s="1"/>
    </row>
    <row r="92" spans="2:11" x14ac:dyDescent="0.2">
      <c r="B92" s="111"/>
      <c r="C92" s="219"/>
      <c r="D92" s="4"/>
      <c r="E92" s="4"/>
      <c r="F92" s="142"/>
      <c r="G92" s="142"/>
      <c r="H92" s="1"/>
      <c r="I92" s="1"/>
      <c r="J92" s="52"/>
      <c r="K92" s="52"/>
    </row>
    <row r="93" spans="2:11" ht="38.25" x14ac:dyDescent="0.2">
      <c r="B93" s="111"/>
      <c r="C93" s="27" t="s">
        <v>2671</v>
      </c>
      <c r="D93" s="142">
        <v>1</v>
      </c>
      <c r="E93" s="220" t="s">
        <v>2669</v>
      </c>
      <c r="F93" s="102">
        <v>0</v>
      </c>
      <c r="G93" s="102">
        <v>0</v>
      </c>
      <c r="H93" s="102">
        <f>ROUND(D93*F93, 0)</f>
        <v>0</v>
      </c>
      <c r="I93" s="102">
        <f>ROUND(D93*G93, 0)</f>
        <v>0</v>
      </c>
      <c r="J93" s="1"/>
      <c r="K93" s="1"/>
    </row>
    <row r="94" spans="2:11" x14ac:dyDescent="0.2">
      <c r="B94" s="111"/>
      <c r="C94" s="219"/>
      <c r="D94" s="4"/>
      <c r="E94" s="215"/>
      <c r="F94" s="142"/>
      <c r="G94" s="142"/>
      <c r="H94" s="1"/>
      <c r="I94" s="1"/>
      <c r="J94" s="1"/>
      <c r="K94" s="1"/>
    </row>
    <row r="95" spans="2:11" ht="25.5" x14ac:dyDescent="0.2">
      <c r="B95" s="111"/>
      <c r="C95" s="27" t="s">
        <v>2670</v>
      </c>
      <c r="D95" s="142">
        <v>1</v>
      </c>
      <c r="E95" s="220" t="s">
        <v>2669</v>
      </c>
      <c r="F95" s="102">
        <v>0</v>
      </c>
      <c r="G95" s="102">
        <v>0</v>
      </c>
      <c r="H95" s="102">
        <f>ROUND(D95*F95, 0)</f>
        <v>0</v>
      </c>
      <c r="I95" s="102">
        <f>ROUND(D95*G95, 0)</f>
        <v>0</v>
      </c>
      <c r="J95" s="1"/>
      <c r="K95" s="1"/>
    </row>
    <row r="96" spans="2:11" x14ac:dyDescent="0.2">
      <c r="B96" s="111"/>
      <c r="C96" s="219"/>
      <c r="D96" s="4"/>
      <c r="E96" s="215"/>
      <c r="F96" s="142"/>
      <c r="G96" s="142"/>
      <c r="H96" s="1"/>
      <c r="I96" s="1"/>
      <c r="J96" s="1"/>
      <c r="K96" s="1"/>
    </row>
    <row r="97" spans="1:11" ht="25.5" x14ac:dyDescent="0.2">
      <c r="B97" s="111"/>
      <c r="C97" s="219" t="s">
        <v>2668</v>
      </c>
      <c r="D97" s="4">
        <v>10300</v>
      </c>
      <c r="E97" s="215" t="s">
        <v>1</v>
      </c>
      <c r="F97" s="102">
        <v>0</v>
      </c>
      <c r="G97" s="102">
        <v>0</v>
      </c>
      <c r="H97" s="102">
        <f>ROUND(D97*F97, 0)</f>
        <v>0</v>
      </c>
      <c r="I97" s="102">
        <f>ROUND(D97*G97, 0)</f>
        <v>0</v>
      </c>
      <c r="J97" s="1"/>
      <c r="K97" s="1"/>
    </row>
    <row r="98" spans="1:11" x14ac:dyDescent="0.2">
      <c r="B98" s="111"/>
      <c r="C98" s="219"/>
      <c r="D98" s="4"/>
      <c r="E98" s="215"/>
      <c r="F98" s="142"/>
      <c r="G98" s="142"/>
      <c r="H98" s="1"/>
      <c r="I98" s="1"/>
      <c r="J98" s="1"/>
      <c r="K98" s="1"/>
    </row>
    <row r="99" spans="1:11" x14ac:dyDescent="0.2">
      <c r="A99" s="147"/>
      <c r="B99" s="111"/>
      <c r="C99" s="221" t="s">
        <v>2667</v>
      </c>
      <c r="D99" s="4">
        <v>110</v>
      </c>
      <c r="E99" s="215" t="s">
        <v>1</v>
      </c>
      <c r="F99" s="102">
        <v>0</v>
      </c>
      <c r="G99" s="102">
        <v>0</v>
      </c>
      <c r="H99" s="102">
        <f>ROUND(D99*F99, 0)</f>
        <v>0</v>
      </c>
      <c r="I99" s="102">
        <f>ROUND(D99*G99, 0)</f>
        <v>0</v>
      </c>
      <c r="J99" s="1"/>
      <c r="K99" s="1"/>
    </row>
    <row r="100" spans="1:11" x14ac:dyDescent="0.2">
      <c r="B100" s="111"/>
      <c r="C100" s="219"/>
      <c r="D100" s="4"/>
      <c r="E100" s="215"/>
      <c r="F100" s="142"/>
      <c r="G100" s="142"/>
      <c r="H100" s="1"/>
      <c r="I100" s="1"/>
      <c r="J100" s="1"/>
      <c r="K100" s="1"/>
    </row>
    <row r="101" spans="1:11" x14ac:dyDescent="0.2">
      <c r="B101" s="111"/>
      <c r="C101" s="219" t="s">
        <v>2666</v>
      </c>
      <c r="D101" s="4">
        <v>1</v>
      </c>
      <c r="E101" s="215" t="s">
        <v>4</v>
      </c>
      <c r="F101" s="102">
        <v>0</v>
      </c>
      <c r="G101" s="102">
        <v>0</v>
      </c>
      <c r="H101" s="102">
        <f>ROUND(D101*F101, 0)</f>
        <v>0</v>
      </c>
      <c r="I101" s="102">
        <f>ROUND(D101*G101, 0)</f>
        <v>0</v>
      </c>
      <c r="J101" s="1"/>
      <c r="K101" s="1"/>
    </row>
    <row r="102" spans="1:11" x14ac:dyDescent="0.2">
      <c r="C102" s="219"/>
      <c r="D102" s="4"/>
      <c r="E102" s="215"/>
      <c r="F102" s="142"/>
      <c r="G102" s="142"/>
      <c r="H102" s="1"/>
      <c r="I102" s="1"/>
      <c r="J102" s="1"/>
      <c r="K102" s="1"/>
    </row>
    <row r="103" spans="1:11" x14ac:dyDescent="0.2">
      <c r="C103" s="219" t="s">
        <v>2665</v>
      </c>
      <c r="D103" s="4">
        <v>4556</v>
      </c>
      <c r="E103" s="215" t="s">
        <v>1</v>
      </c>
      <c r="F103" s="102">
        <v>0</v>
      </c>
      <c r="G103" s="102">
        <v>0</v>
      </c>
      <c r="H103" s="102">
        <f>ROUND(D103*F103, 0)</f>
        <v>0</v>
      </c>
      <c r="I103" s="102">
        <f>ROUND(D103*G103, 0)</f>
        <v>0</v>
      </c>
      <c r="J103" s="1"/>
      <c r="K103" s="1"/>
    </row>
    <row r="104" spans="1:11" x14ac:dyDescent="0.2">
      <c r="C104" s="219"/>
      <c r="D104" s="4"/>
      <c r="E104" s="215"/>
      <c r="F104" s="142"/>
      <c r="G104" s="142"/>
      <c r="H104" s="1"/>
      <c r="I104" s="1"/>
      <c r="J104" s="1"/>
      <c r="K104" s="1"/>
    </row>
    <row r="105" spans="1:11" s="145" customFormat="1" ht="25.5" x14ac:dyDescent="0.2">
      <c r="A105" s="146"/>
      <c r="C105" s="219" t="s">
        <v>2664</v>
      </c>
      <c r="D105" s="4">
        <v>1</v>
      </c>
      <c r="E105" s="220" t="s">
        <v>4</v>
      </c>
      <c r="F105" s="102">
        <v>0</v>
      </c>
      <c r="G105" s="102">
        <v>0</v>
      </c>
      <c r="H105" s="102">
        <f>ROUND(D105*F105, 0)</f>
        <v>0</v>
      </c>
      <c r="I105" s="102">
        <f>ROUND(D105*G105, 0)</f>
        <v>0</v>
      </c>
      <c r="J105" s="1"/>
      <c r="K105" s="1"/>
    </row>
    <row r="106" spans="1:11" x14ac:dyDescent="0.2">
      <c r="C106" s="219"/>
      <c r="D106" s="4"/>
      <c r="E106" s="215"/>
      <c r="F106" s="142"/>
      <c r="G106" s="142"/>
      <c r="H106" s="1"/>
      <c r="I106" s="1"/>
      <c r="J106" s="1"/>
      <c r="K106" s="1"/>
    </row>
    <row r="107" spans="1:11" s="145" customFormat="1" ht="25.5" x14ac:dyDescent="0.2">
      <c r="A107" s="146"/>
      <c r="C107" s="219" t="s">
        <v>2663</v>
      </c>
      <c r="D107" s="4">
        <v>4</v>
      </c>
      <c r="E107" s="220" t="s">
        <v>4</v>
      </c>
      <c r="F107" s="102">
        <v>0</v>
      </c>
      <c r="G107" s="102">
        <v>0</v>
      </c>
      <c r="H107" s="102">
        <f>ROUND(D107*F107, 0)</f>
        <v>0</v>
      </c>
      <c r="I107" s="102">
        <f>ROUND(D107*G107, 0)</f>
        <v>0</v>
      </c>
      <c r="J107" s="1"/>
      <c r="K107" s="1"/>
    </row>
    <row r="108" spans="1:11" x14ac:dyDescent="0.2">
      <c r="C108" s="219"/>
      <c r="D108" s="4"/>
      <c r="E108" s="215"/>
      <c r="F108" s="142"/>
      <c r="G108" s="142"/>
      <c r="H108" s="1"/>
      <c r="I108" s="1"/>
      <c r="J108" s="1"/>
      <c r="K108" s="1"/>
    </row>
    <row r="109" spans="1:11" ht="25.5" x14ac:dyDescent="0.2">
      <c r="C109" s="219" t="s">
        <v>2662</v>
      </c>
      <c r="D109" s="4">
        <v>5</v>
      </c>
      <c r="E109" s="220" t="s">
        <v>4</v>
      </c>
      <c r="F109" s="102">
        <v>0</v>
      </c>
      <c r="G109" s="102">
        <v>0</v>
      </c>
      <c r="H109" s="102">
        <f>ROUND(D109*F109, 0)</f>
        <v>0</v>
      </c>
      <c r="I109" s="102">
        <f>ROUND(D109*G109, 0)</f>
        <v>0</v>
      </c>
      <c r="J109" s="1"/>
      <c r="K109" s="1"/>
    </row>
    <row r="110" spans="1:11" x14ac:dyDescent="0.2">
      <c r="C110" s="219"/>
      <c r="D110" s="142"/>
      <c r="E110" s="220"/>
      <c r="F110" s="142"/>
      <c r="G110" s="142"/>
      <c r="H110" s="1"/>
      <c r="I110" s="1"/>
      <c r="J110" s="1"/>
      <c r="K110" s="1"/>
    </row>
    <row r="111" spans="1:11" x14ac:dyDescent="0.2">
      <c r="C111" s="219" t="s">
        <v>2661</v>
      </c>
      <c r="D111" s="142">
        <v>4223</v>
      </c>
      <c r="E111" s="220" t="s">
        <v>62</v>
      </c>
      <c r="F111" s="102">
        <v>0</v>
      </c>
      <c r="G111" s="102">
        <v>0</v>
      </c>
      <c r="H111" s="102">
        <f>ROUND(D111*F111, 0)</f>
        <v>0</v>
      </c>
      <c r="I111" s="102">
        <f>ROUND(D111*G111, 0)</f>
        <v>0</v>
      </c>
      <c r="J111" s="1"/>
      <c r="K111" s="1"/>
    </row>
    <row r="112" spans="1:11" x14ac:dyDescent="0.2">
      <c r="C112" s="219"/>
      <c r="D112" s="4"/>
      <c r="E112" s="215"/>
      <c r="F112" s="142"/>
      <c r="G112" s="142"/>
      <c r="H112" s="1"/>
      <c r="I112" s="1"/>
      <c r="J112" s="1"/>
      <c r="K112" s="1"/>
    </row>
    <row r="113" spans="1:11" ht="25.5" x14ac:dyDescent="0.2">
      <c r="C113" s="219" t="s">
        <v>2660</v>
      </c>
      <c r="D113" s="4">
        <v>115</v>
      </c>
      <c r="E113" s="215" t="s">
        <v>62</v>
      </c>
      <c r="F113" s="102">
        <v>0</v>
      </c>
      <c r="G113" s="102">
        <v>0</v>
      </c>
      <c r="H113" s="102">
        <f>ROUND(D113*F113, 0)</f>
        <v>0</v>
      </c>
      <c r="I113" s="102">
        <f>ROUND(D113*G113, 0)</f>
        <v>0</v>
      </c>
      <c r="J113" s="1"/>
      <c r="K113" s="1"/>
    </row>
    <row r="114" spans="1:11" x14ac:dyDescent="0.2">
      <c r="C114" s="139"/>
      <c r="E114" s="137"/>
    </row>
    <row r="115" spans="1:11" x14ac:dyDescent="0.2">
      <c r="C115" s="143" t="s">
        <v>2659</v>
      </c>
      <c r="E115" s="137"/>
    </row>
    <row r="116" spans="1:11" x14ac:dyDescent="0.2">
      <c r="C116" s="139"/>
      <c r="E116" s="137"/>
    </row>
    <row r="117" spans="1:11" ht="25.5" x14ac:dyDescent="0.2">
      <c r="C117" s="219" t="s">
        <v>2658</v>
      </c>
      <c r="D117" s="4">
        <v>331</v>
      </c>
      <c r="E117" s="218" t="s">
        <v>194</v>
      </c>
      <c r="F117" s="102">
        <v>0</v>
      </c>
      <c r="G117" s="102">
        <v>0</v>
      </c>
      <c r="H117" s="102">
        <f>ROUND(D117*F117, 0)</f>
        <v>0</v>
      </c>
      <c r="I117" s="102">
        <f>ROUND(D117*G117, 0)</f>
        <v>0</v>
      </c>
    </row>
    <row r="118" spans="1:11" x14ac:dyDescent="0.2">
      <c r="C118" s="217"/>
      <c r="D118" s="4"/>
      <c r="E118" s="215"/>
      <c r="F118" s="102"/>
      <c r="G118" s="102"/>
      <c r="H118" s="102"/>
      <c r="I118" s="102"/>
    </row>
    <row r="119" spans="1:11" ht="38.25" x14ac:dyDescent="0.2">
      <c r="C119" s="216" t="s">
        <v>2657</v>
      </c>
      <c r="D119" s="4">
        <v>34</v>
      </c>
      <c r="E119" s="215" t="s">
        <v>194</v>
      </c>
      <c r="F119" s="102">
        <v>0</v>
      </c>
      <c r="G119" s="102">
        <v>0</v>
      </c>
      <c r="H119" s="102">
        <f>ROUND(D119*F119, 0)</f>
        <v>0</v>
      </c>
      <c r="I119" s="102">
        <f>ROUND(D119*G119, 0)</f>
        <v>0</v>
      </c>
    </row>
    <row r="120" spans="1:11" x14ac:dyDescent="0.2">
      <c r="C120" s="217"/>
      <c r="D120" s="4"/>
      <c r="E120" s="215"/>
    </row>
    <row r="121" spans="1:11" ht="25.5" x14ac:dyDescent="0.2">
      <c r="C121" s="216" t="s">
        <v>2656</v>
      </c>
      <c r="D121" s="4">
        <v>19</v>
      </c>
      <c r="E121" s="215" t="s">
        <v>194</v>
      </c>
      <c r="F121" s="102">
        <v>0</v>
      </c>
      <c r="G121" s="102">
        <v>0</v>
      </c>
      <c r="H121" s="102">
        <f>ROUND(D121*F121, 0)</f>
        <v>0</v>
      </c>
      <c r="I121" s="102">
        <f>ROUND(D121*G121, 0)</f>
        <v>0</v>
      </c>
    </row>
    <row r="122" spans="1:11" x14ac:dyDescent="0.2">
      <c r="C122" s="141"/>
      <c r="D122" s="138"/>
      <c r="E122" s="137"/>
      <c r="F122" s="102"/>
      <c r="G122" s="102"/>
      <c r="H122" s="102"/>
      <c r="I122" s="102"/>
    </row>
    <row r="123" spans="1:11" x14ac:dyDescent="0.2">
      <c r="A123" s="140"/>
      <c r="B123" s="127"/>
      <c r="C123" s="127" t="s">
        <v>1515</v>
      </c>
      <c r="D123" s="126"/>
      <c r="E123" s="127"/>
      <c r="F123" s="126">
        <f>SUM(F4:F121)</f>
        <v>0</v>
      </c>
      <c r="G123" s="126">
        <f>SUM(G4:G121)</f>
        <v>0</v>
      </c>
      <c r="H123" s="126">
        <f>SUM(H4:H121)</f>
        <v>0</v>
      </c>
      <c r="I123" s="126">
        <f>SUM(I4:I121)</f>
        <v>0</v>
      </c>
    </row>
    <row r="124" spans="1:11" x14ac:dyDescent="0.2">
      <c r="C124" s="139"/>
      <c r="D124" s="138"/>
      <c r="E124" s="137"/>
    </row>
    <row r="125" spans="1:11" x14ac:dyDescent="0.2">
      <c r="C125" s="139"/>
    </row>
    <row r="126" spans="1:11" x14ac:dyDescent="0.2">
      <c r="C126" s="149"/>
      <c r="D126" s="138"/>
      <c r="E126" s="137"/>
      <c r="F126" s="102"/>
      <c r="G126" s="102"/>
      <c r="H126" s="102"/>
      <c r="I126" s="102"/>
    </row>
    <row r="127" spans="1:11" x14ac:dyDescent="0.2">
      <c r="C127" s="139"/>
      <c r="D127" s="138"/>
      <c r="E127" s="137"/>
    </row>
    <row r="128" spans="1:11" x14ac:dyDescent="0.2">
      <c r="C128" s="139"/>
    </row>
    <row r="129" spans="3:9" x14ac:dyDescent="0.2">
      <c r="C129" s="149"/>
      <c r="D129" s="138"/>
      <c r="E129" s="137"/>
      <c r="F129" s="102"/>
      <c r="G129" s="102"/>
      <c r="H129" s="102"/>
      <c r="I129" s="102"/>
    </row>
    <row r="130" spans="3:9" x14ac:dyDescent="0.2">
      <c r="C130" s="139"/>
      <c r="D130" s="138"/>
      <c r="E130" s="137"/>
    </row>
    <row r="131" spans="3:9" x14ac:dyDescent="0.2">
      <c r="C131" s="139"/>
    </row>
    <row r="132" spans="3:9" x14ac:dyDescent="0.2">
      <c r="C132" s="149"/>
      <c r="D132" s="138"/>
      <c r="E132" s="137"/>
      <c r="F132" s="102"/>
      <c r="G132" s="102"/>
      <c r="H132" s="102"/>
      <c r="I132" s="102"/>
    </row>
    <row r="133" spans="3:9" x14ac:dyDescent="0.2">
      <c r="C133" s="139"/>
      <c r="D133" s="138"/>
      <c r="E133" s="137"/>
    </row>
    <row r="134" spans="3:9" x14ac:dyDescent="0.2">
      <c r="C134" s="139"/>
      <c r="D134" s="138"/>
      <c r="E134" s="137"/>
      <c r="F134" s="102"/>
      <c r="G134" s="102"/>
      <c r="H134" s="102"/>
      <c r="I134" s="102"/>
    </row>
    <row r="135" spans="3:9" x14ac:dyDescent="0.2">
      <c r="C135" s="149"/>
      <c r="D135" s="138"/>
      <c r="E135" s="137"/>
    </row>
    <row r="136" spans="3:9" x14ac:dyDescent="0.2">
      <c r="C136" s="139"/>
      <c r="D136" s="138"/>
      <c r="E136" s="137"/>
    </row>
    <row r="137" spans="3:9" x14ac:dyDescent="0.2">
      <c r="C137" s="139"/>
      <c r="D137" s="138"/>
      <c r="E137" s="137"/>
    </row>
    <row r="138" spans="3:9" x14ac:dyDescent="0.2">
      <c r="C138" s="141"/>
      <c r="D138" s="138"/>
      <c r="E138" s="137"/>
      <c r="F138" s="102"/>
      <c r="G138" s="102"/>
      <c r="H138" s="102"/>
      <c r="I138" s="102"/>
    </row>
    <row r="139" spans="3:9" x14ac:dyDescent="0.2">
      <c r="C139" s="141"/>
      <c r="D139" s="138"/>
      <c r="E139" s="137"/>
      <c r="F139" s="102"/>
      <c r="G139" s="102"/>
      <c r="H139" s="102"/>
      <c r="I139" s="102"/>
    </row>
    <row r="140" spans="3:9" x14ac:dyDescent="0.2">
      <c r="C140" s="139"/>
      <c r="D140" s="138"/>
      <c r="E140" s="137"/>
    </row>
    <row r="141" spans="3:9" x14ac:dyDescent="0.2">
      <c r="C141" s="139"/>
      <c r="D141" s="138"/>
      <c r="E141" s="137"/>
      <c r="F141" s="102"/>
      <c r="G141" s="102"/>
      <c r="H141" s="102"/>
      <c r="I141" s="102"/>
    </row>
    <row r="142" spans="3:9" x14ac:dyDescent="0.2">
      <c r="C142" s="139"/>
      <c r="D142" s="138"/>
      <c r="E142" s="137"/>
    </row>
    <row r="143" spans="3:9" x14ac:dyDescent="0.2">
      <c r="C143" s="139"/>
      <c r="D143" s="138"/>
      <c r="E143" s="137"/>
      <c r="F143" s="102"/>
      <c r="G143" s="102"/>
      <c r="H143" s="102"/>
      <c r="I143" s="102"/>
    </row>
    <row r="144" spans="3:9" x14ac:dyDescent="0.2">
      <c r="C144" s="139"/>
      <c r="D144" s="138"/>
      <c r="E144" s="137"/>
    </row>
    <row r="145" spans="3:9" x14ac:dyDescent="0.2">
      <c r="C145" s="139"/>
      <c r="D145" s="138"/>
      <c r="E145" s="137"/>
      <c r="F145" s="102"/>
      <c r="G145" s="102"/>
      <c r="H145" s="102"/>
      <c r="I145" s="102"/>
    </row>
    <row r="146" spans="3:9" x14ac:dyDescent="0.2">
      <c r="C146" s="139"/>
      <c r="D146" s="138"/>
      <c r="E146" s="137"/>
    </row>
    <row r="147" spans="3:9" x14ac:dyDescent="0.2">
      <c r="C147" s="139"/>
      <c r="D147" s="138"/>
      <c r="E147" s="137"/>
      <c r="F147" s="102"/>
      <c r="G147" s="102"/>
      <c r="H147" s="102"/>
      <c r="I147" s="102"/>
    </row>
    <row r="148" spans="3:9" x14ac:dyDescent="0.2">
      <c r="C148" s="139"/>
      <c r="D148" s="138"/>
      <c r="E148" s="137"/>
    </row>
    <row r="149" spans="3:9" x14ac:dyDescent="0.2">
      <c r="C149" s="139"/>
      <c r="D149" s="138"/>
      <c r="E149" s="137"/>
      <c r="F149" s="102"/>
      <c r="G149" s="102"/>
      <c r="H149" s="102"/>
      <c r="I149" s="102"/>
    </row>
    <row r="150" spans="3:9" x14ac:dyDescent="0.2">
      <c r="C150" s="139"/>
      <c r="D150" s="138"/>
      <c r="E150" s="137"/>
      <c r="F150" s="102"/>
      <c r="G150" s="102"/>
      <c r="H150" s="102"/>
      <c r="I150" s="102"/>
    </row>
    <row r="151" spans="3:9" x14ac:dyDescent="0.2">
      <c r="C151" s="139"/>
      <c r="D151" s="138"/>
      <c r="E151" s="137"/>
    </row>
    <row r="152" spans="3:9" x14ac:dyDescent="0.2">
      <c r="C152" s="139"/>
      <c r="D152" s="138"/>
      <c r="E152" s="137"/>
      <c r="F152" s="102"/>
      <c r="G152" s="102"/>
      <c r="H152" s="102"/>
      <c r="I152" s="102"/>
    </row>
    <row r="153" spans="3:9" x14ac:dyDescent="0.2">
      <c r="C153" s="139"/>
      <c r="D153" s="138"/>
      <c r="E153" s="137"/>
    </row>
    <row r="154" spans="3:9" x14ac:dyDescent="0.2">
      <c r="C154" s="139"/>
      <c r="D154" s="138"/>
      <c r="E154" s="137"/>
      <c r="F154" s="102"/>
      <c r="G154" s="102"/>
      <c r="H154" s="102"/>
      <c r="I154" s="102"/>
    </row>
    <row r="155" spans="3:9" x14ac:dyDescent="0.2">
      <c r="C155" s="139"/>
      <c r="D155" s="138"/>
      <c r="E155" s="137"/>
    </row>
    <row r="156" spans="3:9" x14ac:dyDescent="0.2">
      <c r="C156" s="139"/>
      <c r="D156" s="138"/>
      <c r="E156" s="137"/>
      <c r="F156" s="102"/>
      <c r="G156" s="102"/>
      <c r="H156" s="102"/>
      <c r="I156" s="102"/>
    </row>
    <row r="157" spans="3:9" x14ac:dyDescent="0.2">
      <c r="C157" s="148"/>
      <c r="D157" s="138"/>
      <c r="E157" s="137"/>
    </row>
    <row r="158" spans="3:9" x14ac:dyDescent="0.2">
      <c r="C158" s="139"/>
      <c r="D158" s="138"/>
      <c r="E158" s="137"/>
      <c r="F158" s="102"/>
      <c r="G158" s="102"/>
      <c r="H158" s="102"/>
      <c r="I158" s="102"/>
    </row>
    <row r="159" spans="3:9" x14ac:dyDescent="0.2">
      <c r="C159" s="148"/>
      <c r="D159" s="138"/>
      <c r="E159" s="137"/>
    </row>
    <row r="160" spans="3:9" x14ac:dyDescent="0.2">
      <c r="C160" s="139"/>
      <c r="D160" s="138"/>
      <c r="E160" s="137"/>
      <c r="F160" s="102"/>
      <c r="G160" s="102"/>
      <c r="H160" s="102"/>
      <c r="I160" s="102"/>
    </row>
    <row r="161" spans="3:9" x14ac:dyDescent="0.2">
      <c r="C161" s="139"/>
      <c r="D161" s="138"/>
      <c r="E161" s="137"/>
    </row>
    <row r="162" spans="3:9" x14ac:dyDescent="0.2">
      <c r="C162" s="139"/>
      <c r="D162" s="138"/>
      <c r="E162" s="137"/>
      <c r="F162" s="102"/>
      <c r="G162" s="102"/>
      <c r="H162" s="102"/>
      <c r="I162" s="102"/>
    </row>
  </sheetData>
  <pageMargins left="0.7" right="0.7" top="0.75" bottom="0.75" header="0.3" footer="0.3"/>
  <pageSetup paperSize="9" scale="78"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00"/>
  <sheetViews>
    <sheetView view="pageBreakPreview" zoomScale="60" zoomScaleNormal="100" workbookViewId="0">
      <pane ySplit="1" topLeftCell="A2" activePane="bottomLeft" state="frozen"/>
      <selection activeCell="D39" sqref="D39"/>
      <selection pane="bottomLeft" activeCell="AA17" sqref="AA17"/>
    </sheetView>
  </sheetViews>
  <sheetFormatPr defaultRowHeight="12.75" x14ac:dyDescent="0.2"/>
  <cols>
    <col min="1" max="1" width="4.28515625" style="314" customWidth="1"/>
    <col min="2" max="2" width="9.28515625" style="313" customWidth="1"/>
    <col min="3" max="3" width="36.7109375" style="313" customWidth="1"/>
    <col min="4" max="4" width="6.7109375" style="302" customWidth="1"/>
    <col min="5" max="5" width="6.7109375" style="313" customWidth="1"/>
    <col min="6" max="7" width="8.28515625" style="302" customWidth="1"/>
    <col min="8" max="9" width="10.28515625" style="302" customWidth="1"/>
    <col min="10" max="10" width="15.7109375" style="313" customWidth="1"/>
    <col min="11" max="255" width="9.140625" style="313"/>
    <col min="256" max="256" width="4.28515625" style="313" customWidth="1"/>
    <col min="257" max="257" width="9.28515625" style="313" customWidth="1"/>
    <col min="258" max="258" width="36.7109375" style="313" customWidth="1"/>
    <col min="259" max="260" width="6.7109375" style="313" customWidth="1"/>
    <col min="261" max="262" width="8.28515625" style="313" customWidth="1"/>
    <col min="263" max="264" width="10.28515625" style="313" customWidth="1"/>
    <col min="265" max="265" width="15.7109375" style="313" customWidth="1"/>
    <col min="266" max="511" width="9.140625" style="313"/>
    <col min="512" max="512" width="4.28515625" style="313" customWidth="1"/>
    <col min="513" max="513" width="9.28515625" style="313" customWidth="1"/>
    <col min="514" max="514" width="36.7109375" style="313" customWidth="1"/>
    <col min="515" max="516" width="6.7109375" style="313" customWidth="1"/>
    <col min="517" max="518" width="8.28515625" style="313" customWidth="1"/>
    <col min="519" max="520" width="10.28515625" style="313" customWidth="1"/>
    <col min="521" max="521" width="15.7109375" style="313" customWidth="1"/>
    <col min="522" max="767" width="9.140625" style="313"/>
    <col min="768" max="768" width="4.28515625" style="313" customWidth="1"/>
    <col min="769" max="769" width="9.28515625" style="313" customWidth="1"/>
    <col min="770" max="770" width="36.7109375" style="313" customWidth="1"/>
    <col min="771" max="772" width="6.7109375" style="313" customWidth="1"/>
    <col min="773" max="774" width="8.28515625" style="313" customWidth="1"/>
    <col min="775" max="776" width="10.28515625" style="313" customWidth="1"/>
    <col min="777" max="777" width="15.7109375" style="313" customWidth="1"/>
    <col min="778" max="1023" width="9.140625" style="313"/>
    <col min="1024" max="1024" width="4.28515625" style="313" customWidth="1"/>
    <col min="1025" max="1025" width="9.28515625" style="313" customWidth="1"/>
    <col min="1026" max="1026" width="36.7109375" style="313" customWidth="1"/>
    <col min="1027" max="1028" width="6.7109375" style="313" customWidth="1"/>
    <col min="1029" max="1030" width="8.28515625" style="313" customWidth="1"/>
    <col min="1031" max="1032" width="10.28515625" style="313" customWidth="1"/>
    <col min="1033" max="1033" width="15.7109375" style="313" customWidth="1"/>
    <col min="1034" max="1279" width="9.140625" style="313"/>
    <col min="1280" max="1280" width="4.28515625" style="313" customWidth="1"/>
    <col min="1281" max="1281" width="9.28515625" style="313" customWidth="1"/>
    <col min="1282" max="1282" width="36.7109375" style="313" customWidth="1"/>
    <col min="1283" max="1284" width="6.7109375" style="313" customWidth="1"/>
    <col min="1285" max="1286" width="8.28515625" style="313" customWidth="1"/>
    <col min="1287" max="1288" width="10.28515625" style="313" customWidth="1"/>
    <col min="1289" max="1289" width="15.7109375" style="313" customWidth="1"/>
    <col min="1290" max="1535" width="9.140625" style="313"/>
    <col min="1536" max="1536" width="4.28515625" style="313" customWidth="1"/>
    <col min="1537" max="1537" width="9.28515625" style="313" customWidth="1"/>
    <col min="1538" max="1538" width="36.7109375" style="313" customWidth="1"/>
    <col min="1539" max="1540" width="6.7109375" style="313" customWidth="1"/>
    <col min="1541" max="1542" width="8.28515625" style="313" customWidth="1"/>
    <col min="1543" max="1544" width="10.28515625" style="313" customWidth="1"/>
    <col min="1545" max="1545" width="15.7109375" style="313" customWidth="1"/>
    <col min="1546" max="1791" width="9.140625" style="313"/>
    <col min="1792" max="1792" width="4.28515625" style="313" customWidth="1"/>
    <col min="1793" max="1793" width="9.28515625" style="313" customWidth="1"/>
    <col min="1794" max="1794" width="36.7109375" style="313" customWidth="1"/>
    <col min="1795" max="1796" width="6.7109375" style="313" customWidth="1"/>
    <col min="1797" max="1798" width="8.28515625" style="313" customWidth="1"/>
    <col min="1799" max="1800" width="10.28515625" style="313" customWidth="1"/>
    <col min="1801" max="1801" width="15.7109375" style="313" customWidth="1"/>
    <col min="1802" max="2047" width="9.140625" style="313"/>
    <col min="2048" max="2048" width="4.28515625" style="313" customWidth="1"/>
    <col min="2049" max="2049" width="9.28515625" style="313" customWidth="1"/>
    <col min="2050" max="2050" width="36.7109375" style="313" customWidth="1"/>
    <col min="2051" max="2052" width="6.7109375" style="313" customWidth="1"/>
    <col min="2053" max="2054" width="8.28515625" style="313" customWidth="1"/>
    <col min="2055" max="2056" width="10.28515625" style="313" customWidth="1"/>
    <col min="2057" max="2057" width="15.7109375" style="313" customWidth="1"/>
    <col min="2058" max="2303" width="9.140625" style="313"/>
    <col min="2304" max="2304" width="4.28515625" style="313" customWidth="1"/>
    <col min="2305" max="2305" width="9.28515625" style="313" customWidth="1"/>
    <col min="2306" max="2306" width="36.7109375" style="313" customWidth="1"/>
    <col min="2307" max="2308" width="6.7109375" style="313" customWidth="1"/>
    <col min="2309" max="2310" width="8.28515625" style="313" customWidth="1"/>
    <col min="2311" max="2312" width="10.28515625" style="313" customWidth="1"/>
    <col min="2313" max="2313" width="15.7109375" style="313" customWidth="1"/>
    <col min="2314" max="2559" width="9.140625" style="313"/>
    <col min="2560" max="2560" width="4.28515625" style="313" customWidth="1"/>
    <col min="2561" max="2561" width="9.28515625" style="313" customWidth="1"/>
    <col min="2562" max="2562" width="36.7109375" style="313" customWidth="1"/>
    <col min="2563" max="2564" width="6.7109375" style="313" customWidth="1"/>
    <col min="2565" max="2566" width="8.28515625" style="313" customWidth="1"/>
    <col min="2567" max="2568" width="10.28515625" style="313" customWidth="1"/>
    <col min="2569" max="2569" width="15.7109375" style="313" customWidth="1"/>
    <col min="2570" max="2815" width="9.140625" style="313"/>
    <col min="2816" max="2816" width="4.28515625" style="313" customWidth="1"/>
    <col min="2817" max="2817" width="9.28515625" style="313" customWidth="1"/>
    <col min="2818" max="2818" width="36.7109375" style="313" customWidth="1"/>
    <col min="2819" max="2820" width="6.7109375" style="313" customWidth="1"/>
    <col min="2821" max="2822" width="8.28515625" style="313" customWidth="1"/>
    <col min="2823" max="2824" width="10.28515625" style="313" customWidth="1"/>
    <col min="2825" max="2825" width="15.7109375" style="313" customWidth="1"/>
    <col min="2826" max="3071" width="9.140625" style="313"/>
    <col min="3072" max="3072" width="4.28515625" style="313" customWidth="1"/>
    <col min="3073" max="3073" width="9.28515625" style="313" customWidth="1"/>
    <col min="3074" max="3074" width="36.7109375" style="313" customWidth="1"/>
    <col min="3075" max="3076" width="6.7109375" style="313" customWidth="1"/>
    <col min="3077" max="3078" width="8.28515625" style="313" customWidth="1"/>
    <col min="3079" max="3080" width="10.28515625" style="313" customWidth="1"/>
    <col min="3081" max="3081" width="15.7109375" style="313" customWidth="1"/>
    <col min="3082" max="3327" width="9.140625" style="313"/>
    <col min="3328" max="3328" width="4.28515625" style="313" customWidth="1"/>
    <col min="3329" max="3329" width="9.28515625" style="313" customWidth="1"/>
    <col min="3330" max="3330" width="36.7109375" style="313" customWidth="1"/>
    <col min="3331" max="3332" width="6.7109375" style="313" customWidth="1"/>
    <col min="3333" max="3334" width="8.28515625" style="313" customWidth="1"/>
    <col min="3335" max="3336" width="10.28515625" style="313" customWidth="1"/>
    <col min="3337" max="3337" width="15.7109375" style="313" customWidth="1"/>
    <col min="3338" max="3583" width="9.140625" style="313"/>
    <col min="3584" max="3584" width="4.28515625" style="313" customWidth="1"/>
    <col min="3585" max="3585" width="9.28515625" style="313" customWidth="1"/>
    <col min="3586" max="3586" width="36.7109375" style="313" customWidth="1"/>
    <col min="3587" max="3588" width="6.7109375" style="313" customWidth="1"/>
    <col min="3589" max="3590" width="8.28515625" style="313" customWidth="1"/>
    <col min="3591" max="3592" width="10.28515625" style="313" customWidth="1"/>
    <col min="3593" max="3593" width="15.7109375" style="313" customWidth="1"/>
    <col min="3594" max="3839" width="9.140625" style="313"/>
    <col min="3840" max="3840" width="4.28515625" style="313" customWidth="1"/>
    <col min="3841" max="3841" width="9.28515625" style="313" customWidth="1"/>
    <col min="3842" max="3842" width="36.7109375" style="313" customWidth="1"/>
    <col min="3843" max="3844" width="6.7109375" style="313" customWidth="1"/>
    <col min="3845" max="3846" width="8.28515625" style="313" customWidth="1"/>
    <col min="3847" max="3848" width="10.28515625" style="313" customWidth="1"/>
    <col min="3849" max="3849" width="15.7109375" style="313" customWidth="1"/>
    <col min="3850" max="4095" width="9.140625" style="313"/>
    <col min="4096" max="4096" width="4.28515625" style="313" customWidth="1"/>
    <col min="4097" max="4097" width="9.28515625" style="313" customWidth="1"/>
    <col min="4098" max="4098" width="36.7109375" style="313" customWidth="1"/>
    <col min="4099" max="4100" width="6.7109375" style="313" customWidth="1"/>
    <col min="4101" max="4102" width="8.28515625" style="313" customWidth="1"/>
    <col min="4103" max="4104" width="10.28515625" style="313" customWidth="1"/>
    <col min="4105" max="4105" width="15.7109375" style="313" customWidth="1"/>
    <col min="4106" max="4351" width="9.140625" style="313"/>
    <col min="4352" max="4352" width="4.28515625" style="313" customWidth="1"/>
    <col min="4353" max="4353" width="9.28515625" style="313" customWidth="1"/>
    <col min="4354" max="4354" width="36.7109375" style="313" customWidth="1"/>
    <col min="4355" max="4356" width="6.7109375" style="313" customWidth="1"/>
    <col min="4357" max="4358" width="8.28515625" style="313" customWidth="1"/>
    <col min="4359" max="4360" width="10.28515625" style="313" customWidth="1"/>
    <col min="4361" max="4361" width="15.7109375" style="313" customWidth="1"/>
    <col min="4362" max="4607" width="9.140625" style="313"/>
    <col min="4608" max="4608" width="4.28515625" style="313" customWidth="1"/>
    <col min="4609" max="4609" width="9.28515625" style="313" customWidth="1"/>
    <col min="4610" max="4610" width="36.7109375" style="313" customWidth="1"/>
    <col min="4611" max="4612" width="6.7109375" style="313" customWidth="1"/>
    <col min="4613" max="4614" width="8.28515625" style="313" customWidth="1"/>
    <col min="4615" max="4616" width="10.28515625" style="313" customWidth="1"/>
    <col min="4617" max="4617" width="15.7109375" style="313" customWidth="1"/>
    <col min="4618" max="4863" width="9.140625" style="313"/>
    <col min="4864" max="4864" width="4.28515625" style="313" customWidth="1"/>
    <col min="4865" max="4865" width="9.28515625" style="313" customWidth="1"/>
    <col min="4866" max="4866" width="36.7109375" style="313" customWidth="1"/>
    <col min="4867" max="4868" width="6.7109375" style="313" customWidth="1"/>
    <col min="4869" max="4870" width="8.28515625" style="313" customWidth="1"/>
    <col min="4871" max="4872" width="10.28515625" style="313" customWidth="1"/>
    <col min="4873" max="4873" width="15.7109375" style="313" customWidth="1"/>
    <col min="4874" max="5119" width="9.140625" style="313"/>
    <col min="5120" max="5120" width="4.28515625" style="313" customWidth="1"/>
    <col min="5121" max="5121" width="9.28515625" style="313" customWidth="1"/>
    <col min="5122" max="5122" width="36.7109375" style="313" customWidth="1"/>
    <col min="5123" max="5124" width="6.7109375" style="313" customWidth="1"/>
    <col min="5125" max="5126" width="8.28515625" style="313" customWidth="1"/>
    <col min="5127" max="5128" width="10.28515625" style="313" customWidth="1"/>
    <col min="5129" max="5129" width="15.7109375" style="313" customWidth="1"/>
    <col min="5130" max="5375" width="9.140625" style="313"/>
    <col min="5376" max="5376" width="4.28515625" style="313" customWidth="1"/>
    <col min="5377" max="5377" width="9.28515625" style="313" customWidth="1"/>
    <col min="5378" max="5378" width="36.7109375" style="313" customWidth="1"/>
    <col min="5379" max="5380" width="6.7109375" style="313" customWidth="1"/>
    <col min="5381" max="5382" width="8.28515625" style="313" customWidth="1"/>
    <col min="5383" max="5384" width="10.28515625" style="313" customWidth="1"/>
    <col min="5385" max="5385" width="15.7109375" style="313" customWidth="1"/>
    <col min="5386" max="5631" width="9.140625" style="313"/>
    <col min="5632" max="5632" width="4.28515625" style="313" customWidth="1"/>
    <col min="5633" max="5633" width="9.28515625" style="313" customWidth="1"/>
    <col min="5634" max="5634" width="36.7109375" style="313" customWidth="1"/>
    <col min="5635" max="5636" width="6.7109375" style="313" customWidth="1"/>
    <col min="5637" max="5638" width="8.28515625" style="313" customWidth="1"/>
    <col min="5639" max="5640" width="10.28515625" style="313" customWidth="1"/>
    <col min="5641" max="5641" width="15.7109375" style="313" customWidth="1"/>
    <col min="5642" max="5887" width="9.140625" style="313"/>
    <col min="5888" max="5888" width="4.28515625" style="313" customWidth="1"/>
    <col min="5889" max="5889" width="9.28515625" style="313" customWidth="1"/>
    <col min="5890" max="5890" width="36.7109375" style="313" customWidth="1"/>
    <col min="5891" max="5892" width="6.7109375" style="313" customWidth="1"/>
    <col min="5893" max="5894" width="8.28515625" style="313" customWidth="1"/>
    <col min="5895" max="5896" width="10.28515625" style="313" customWidth="1"/>
    <col min="5897" max="5897" width="15.7109375" style="313" customWidth="1"/>
    <col min="5898" max="6143" width="9.140625" style="313"/>
    <col min="6144" max="6144" width="4.28515625" style="313" customWidth="1"/>
    <col min="6145" max="6145" width="9.28515625" style="313" customWidth="1"/>
    <col min="6146" max="6146" width="36.7109375" style="313" customWidth="1"/>
    <col min="6147" max="6148" width="6.7109375" style="313" customWidth="1"/>
    <col min="6149" max="6150" width="8.28515625" style="313" customWidth="1"/>
    <col min="6151" max="6152" width="10.28515625" style="313" customWidth="1"/>
    <col min="6153" max="6153" width="15.7109375" style="313" customWidth="1"/>
    <col min="6154" max="6399" width="9.140625" style="313"/>
    <col min="6400" max="6400" width="4.28515625" style="313" customWidth="1"/>
    <col min="6401" max="6401" width="9.28515625" style="313" customWidth="1"/>
    <col min="6402" max="6402" width="36.7109375" style="313" customWidth="1"/>
    <col min="6403" max="6404" width="6.7109375" style="313" customWidth="1"/>
    <col min="6405" max="6406" width="8.28515625" style="313" customWidth="1"/>
    <col min="6407" max="6408" width="10.28515625" style="313" customWidth="1"/>
    <col min="6409" max="6409" width="15.7109375" style="313" customWidth="1"/>
    <col min="6410" max="6655" width="9.140625" style="313"/>
    <col min="6656" max="6656" width="4.28515625" style="313" customWidth="1"/>
    <col min="6657" max="6657" width="9.28515625" style="313" customWidth="1"/>
    <col min="6658" max="6658" width="36.7109375" style="313" customWidth="1"/>
    <col min="6659" max="6660" width="6.7109375" style="313" customWidth="1"/>
    <col min="6661" max="6662" width="8.28515625" style="313" customWidth="1"/>
    <col min="6663" max="6664" width="10.28515625" style="313" customWidth="1"/>
    <col min="6665" max="6665" width="15.7109375" style="313" customWidth="1"/>
    <col min="6666" max="6911" width="9.140625" style="313"/>
    <col min="6912" max="6912" width="4.28515625" style="313" customWidth="1"/>
    <col min="6913" max="6913" width="9.28515625" style="313" customWidth="1"/>
    <col min="6914" max="6914" width="36.7109375" style="313" customWidth="1"/>
    <col min="6915" max="6916" width="6.7109375" style="313" customWidth="1"/>
    <col min="6917" max="6918" width="8.28515625" style="313" customWidth="1"/>
    <col min="6919" max="6920" width="10.28515625" style="313" customWidth="1"/>
    <col min="6921" max="6921" width="15.7109375" style="313" customWidth="1"/>
    <col min="6922" max="7167" width="9.140625" style="313"/>
    <col min="7168" max="7168" width="4.28515625" style="313" customWidth="1"/>
    <col min="7169" max="7169" width="9.28515625" style="313" customWidth="1"/>
    <col min="7170" max="7170" width="36.7109375" style="313" customWidth="1"/>
    <col min="7171" max="7172" width="6.7109375" style="313" customWidth="1"/>
    <col min="7173" max="7174" width="8.28515625" style="313" customWidth="1"/>
    <col min="7175" max="7176" width="10.28515625" style="313" customWidth="1"/>
    <col min="7177" max="7177" width="15.7109375" style="313" customWidth="1"/>
    <col min="7178" max="7423" width="9.140625" style="313"/>
    <col min="7424" max="7424" width="4.28515625" style="313" customWidth="1"/>
    <col min="7425" max="7425" width="9.28515625" style="313" customWidth="1"/>
    <col min="7426" max="7426" width="36.7109375" style="313" customWidth="1"/>
    <col min="7427" max="7428" width="6.7109375" style="313" customWidth="1"/>
    <col min="7429" max="7430" width="8.28515625" style="313" customWidth="1"/>
    <col min="7431" max="7432" width="10.28515625" style="313" customWidth="1"/>
    <col min="7433" max="7433" width="15.7109375" style="313" customWidth="1"/>
    <col min="7434" max="7679" width="9.140625" style="313"/>
    <col min="7680" max="7680" width="4.28515625" style="313" customWidth="1"/>
    <col min="7681" max="7681" width="9.28515625" style="313" customWidth="1"/>
    <col min="7682" max="7682" width="36.7109375" style="313" customWidth="1"/>
    <col min="7683" max="7684" width="6.7109375" style="313" customWidth="1"/>
    <col min="7685" max="7686" width="8.28515625" style="313" customWidth="1"/>
    <col min="7687" max="7688" width="10.28515625" style="313" customWidth="1"/>
    <col min="7689" max="7689" width="15.7109375" style="313" customWidth="1"/>
    <col min="7690" max="7935" width="9.140625" style="313"/>
    <col min="7936" max="7936" width="4.28515625" style="313" customWidth="1"/>
    <col min="7937" max="7937" width="9.28515625" style="313" customWidth="1"/>
    <col min="7938" max="7938" width="36.7109375" style="313" customWidth="1"/>
    <col min="7939" max="7940" width="6.7109375" style="313" customWidth="1"/>
    <col min="7941" max="7942" width="8.28515625" style="313" customWidth="1"/>
    <col min="7943" max="7944" width="10.28515625" style="313" customWidth="1"/>
    <col min="7945" max="7945" width="15.7109375" style="313" customWidth="1"/>
    <col min="7946" max="8191" width="9.140625" style="313"/>
    <col min="8192" max="8192" width="4.28515625" style="313" customWidth="1"/>
    <col min="8193" max="8193" width="9.28515625" style="313" customWidth="1"/>
    <col min="8194" max="8194" width="36.7109375" style="313" customWidth="1"/>
    <col min="8195" max="8196" width="6.7109375" style="313" customWidth="1"/>
    <col min="8197" max="8198" width="8.28515625" style="313" customWidth="1"/>
    <col min="8199" max="8200" width="10.28515625" style="313" customWidth="1"/>
    <col min="8201" max="8201" width="15.7109375" style="313" customWidth="1"/>
    <col min="8202" max="8447" width="9.140625" style="313"/>
    <col min="8448" max="8448" width="4.28515625" style="313" customWidth="1"/>
    <col min="8449" max="8449" width="9.28515625" style="313" customWidth="1"/>
    <col min="8450" max="8450" width="36.7109375" style="313" customWidth="1"/>
    <col min="8451" max="8452" width="6.7109375" style="313" customWidth="1"/>
    <col min="8453" max="8454" width="8.28515625" style="313" customWidth="1"/>
    <col min="8455" max="8456" width="10.28515625" style="313" customWidth="1"/>
    <col min="8457" max="8457" width="15.7109375" style="313" customWidth="1"/>
    <col min="8458" max="8703" width="9.140625" style="313"/>
    <col min="8704" max="8704" width="4.28515625" style="313" customWidth="1"/>
    <col min="8705" max="8705" width="9.28515625" style="313" customWidth="1"/>
    <col min="8706" max="8706" width="36.7109375" style="313" customWidth="1"/>
    <col min="8707" max="8708" width="6.7109375" style="313" customWidth="1"/>
    <col min="8709" max="8710" width="8.28515625" style="313" customWidth="1"/>
    <col min="8711" max="8712" width="10.28515625" style="313" customWidth="1"/>
    <col min="8713" max="8713" width="15.7109375" style="313" customWidth="1"/>
    <col min="8714" max="8959" width="9.140625" style="313"/>
    <col min="8960" max="8960" width="4.28515625" style="313" customWidth="1"/>
    <col min="8961" max="8961" width="9.28515625" style="313" customWidth="1"/>
    <col min="8962" max="8962" width="36.7109375" style="313" customWidth="1"/>
    <col min="8963" max="8964" width="6.7109375" style="313" customWidth="1"/>
    <col min="8965" max="8966" width="8.28515625" style="313" customWidth="1"/>
    <col min="8967" max="8968" width="10.28515625" style="313" customWidth="1"/>
    <col min="8969" max="8969" width="15.7109375" style="313" customWidth="1"/>
    <col min="8970" max="9215" width="9.140625" style="313"/>
    <col min="9216" max="9216" width="4.28515625" style="313" customWidth="1"/>
    <col min="9217" max="9217" width="9.28515625" style="313" customWidth="1"/>
    <col min="9218" max="9218" width="36.7109375" style="313" customWidth="1"/>
    <col min="9219" max="9220" width="6.7109375" style="313" customWidth="1"/>
    <col min="9221" max="9222" width="8.28515625" style="313" customWidth="1"/>
    <col min="9223" max="9224" width="10.28515625" style="313" customWidth="1"/>
    <col min="9225" max="9225" width="15.7109375" style="313" customWidth="1"/>
    <col min="9226" max="9471" width="9.140625" style="313"/>
    <col min="9472" max="9472" width="4.28515625" style="313" customWidth="1"/>
    <col min="9473" max="9473" width="9.28515625" style="313" customWidth="1"/>
    <col min="9474" max="9474" width="36.7109375" style="313" customWidth="1"/>
    <col min="9475" max="9476" width="6.7109375" style="313" customWidth="1"/>
    <col min="9477" max="9478" width="8.28515625" style="313" customWidth="1"/>
    <col min="9479" max="9480" width="10.28515625" style="313" customWidth="1"/>
    <col min="9481" max="9481" width="15.7109375" style="313" customWidth="1"/>
    <col min="9482" max="9727" width="9.140625" style="313"/>
    <col min="9728" max="9728" width="4.28515625" style="313" customWidth="1"/>
    <col min="9729" max="9729" width="9.28515625" style="313" customWidth="1"/>
    <col min="9730" max="9730" width="36.7109375" style="313" customWidth="1"/>
    <col min="9731" max="9732" width="6.7109375" style="313" customWidth="1"/>
    <col min="9733" max="9734" width="8.28515625" style="313" customWidth="1"/>
    <col min="9735" max="9736" width="10.28515625" style="313" customWidth="1"/>
    <col min="9737" max="9737" width="15.7109375" style="313" customWidth="1"/>
    <col min="9738" max="9983" width="9.140625" style="313"/>
    <col min="9984" max="9984" width="4.28515625" style="313" customWidth="1"/>
    <col min="9985" max="9985" width="9.28515625" style="313" customWidth="1"/>
    <col min="9986" max="9986" width="36.7109375" style="313" customWidth="1"/>
    <col min="9987" max="9988" width="6.7109375" style="313" customWidth="1"/>
    <col min="9989" max="9990" width="8.28515625" style="313" customWidth="1"/>
    <col min="9991" max="9992" width="10.28515625" style="313" customWidth="1"/>
    <col min="9993" max="9993" width="15.7109375" style="313" customWidth="1"/>
    <col min="9994" max="10239" width="9.140625" style="313"/>
    <col min="10240" max="10240" width="4.28515625" style="313" customWidth="1"/>
    <col min="10241" max="10241" width="9.28515625" style="313" customWidth="1"/>
    <col min="10242" max="10242" width="36.7109375" style="313" customWidth="1"/>
    <col min="10243" max="10244" width="6.7109375" style="313" customWidth="1"/>
    <col min="10245" max="10246" width="8.28515625" style="313" customWidth="1"/>
    <col min="10247" max="10248" width="10.28515625" style="313" customWidth="1"/>
    <col min="10249" max="10249" width="15.7109375" style="313" customWidth="1"/>
    <col min="10250" max="10495" width="9.140625" style="313"/>
    <col min="10496" max="10496" width="4.28515625" style="313" customWidth="1"/>
    <col min="10497" max="10497" width="9.28515625" style="313" customWidth="1"/>
    <col min="10498" max="10498" width="36.7109375" style="313" customWidth="1"/>
    <col min="10499" max="10500" width="6.7109375" style="313" customWidth="1"/>
    <col min="10501" max="10502" width="8.28515625" style="313" customWidth="1"/>
    <col min="10503" max="10504" width="10.28515625" style="313" customWidth="1"/>
    <col min="10505" max="10505" width="15.7109375" style="313" customWidth="1"/>
    <col min="10506" max="10751" width="9.140625" style="313"/>
    <col min="10752" max="10752" width="4.28515625" style="313" customWidth="1"/>
    <col min="10753" max="10753" width="9.28515625" style="313" customWidth="1"/>
    <col min="10754" max="10754" width="36.7109375" style="313" customWidth="1"/>
    <col min="10755" max="10756" width="6.7109375" style="313" customWidth="1"/>
    <col min="10757" max="10758" width="8.28515625" style="313" customWidth="1"/>
    <col min="10759" max="10760" width="10.28515625" style="313" customWidth="1"/>
    <col min="10761" max="10761" width="15.7109375" style="313" customWidth="1"/>
    <col min="10762" max="11007" width="9.140625" style="313"/>
    <col min="11008" max="11008" width="4.28515625" style="313" customWidth="1"/>
    <col min="11009" max="11009" width="9.28515625" style="313" customWidth="1"/>
    <col min="11010" max="11010" width="36.7109375" style="313" customWidth="1"/>
    <col min="11011" max="11012" width="6.7109375" style="313" customWidth="1"/>
    <col min="11013" max="11014" width="8.28515625" style="313" customWidth="1"/>
    <col min="11015" max="11016" width="10.28515625" style="313" customWidth="1"/>
    <col min="11017" max="11017" width="15.7109375" style="313" customWidth="1"/>
    <col min="11018" max="11263" width="9.140625" style="313"/>
    <col min="11264" max="11264" width="4.28515625" style="313" customWidth="1"/>
    <col min="11265" max="11265" width="9.28515625" style="313" customWidth="1"/>
    <col min="11266" max="11266" width="36.7109375" style="313" customWidth="1"/>
    <col min="11267" max="11268" width="6.7109375" style="313" customWidth="1"/>
    <col min="11269" max="11270" width="8.28515625" style="313" customWidth="1"/>
    <col min="11271" max="11272" width="10.28515625" style="313" customWidth="1"/>
    <col min="11273" max="11273" width="15.7109375" style="313" customWidth="1"/>
    <col min="11274" max="11519" width="9.140625" style="313"/>
    <col min="11520" max="11520" width="4.28515625" style="313" customWidth="1"/>
    <col min="11521" max="11521" width="9.28515625" style="313" customWidth="1"/>
    <col min="11522" max="11522" width="36.7109375" style="313" customWidth="1"/>
    <col min="11523" max="11524" width="6.7109375" style="313" customWidth="1"/>
    <col min="11525" max="11526" width="8.28515625" style="313" customWidth="1"/>
    <col min="11527" max="11528" width="10.28515625" style="313" customWidth="1"/>
    <col min="11529" max="11529" width="15.7109375" style="313" customWidth="1"/>
    <col min="11530" max="11775" width="9.140625" style="313"/>
    <col min="11776" max="11776" width="4.28515625" style="313" customWidth="1"/>
    <col min="11777" max="11777" width="9.28515625" style="313" customWidth="1"/>
    <col min="11778" max="11778" width="36.7109375" style="313" customWidth="1"/>
    <col min="11779" max="11780" width="6.7109375" style="313" customWidth="1"/>
    <col min="11781" max="11782" width="8.28515625" style="313" customWidth="1"/>
    <col min="11783" max="11784" width="10.28515625" style="313" customWidth="1"/>
    <col min="11785" max="11785" width="15.7109375" style="313" customWidth="1"/>
    <col min="11786" max="12031" width="9.140625" style="313"/>
    <col min="12032" max="12032" width="4.28515625" style="313" customWidth="1"/>
    <col min="12033" max="12033" width="9.28515625" style="313" customWidth="1"/>
    <col min="12034" max="12034" width="36.7109375" style="313" customWidth="1"/>
    <col min="12035" max="12036" width="6.7109375" style="313" customWidth="1"/>
    <col min="12037" max="12038" width="8.28515625" style="313" customWidth="1"/>
    <col min="12039" max="12040" width="10.28515625" style="313" customWidth="1"/>
    <col min="12041" max="12041" width="15.7109375" style="313" customWidth="1"/>
    <col min="12042" max="12287" width="9.140625" style="313"/>
    <col min="12288" max="12288" width="4.28515625" style="313" customWidth="1"/>
    <col min="12289" max="12289" width="9.28515625" style="313" customWidth="1"/>
    <col min="12290" max="12290" width="36.7109375" style="313" customWidth="1"/>
    <col min="12291" max="12292" width="6.7109375" style="313" customWidth="1"/>
    <col min="12293" max="12294" width="8.28515625" style="313" customWidth="1"/>
    <col min="12295" max="12296" width="10.28515625" style="313" customWidth="1"/>
    <col min="12297" max="12297" width="15.7109375" style="313" customWidth="1"/>
    <col min="12298" max="12543" width="9.140625" style="313"/>
    <col min="12544" max="12544" width="4.28515625" style="313" customWidth="1"/>
    <col min="12545" max="12545" width="9.28515625" style="313" customWidth="1"/>
    <col min="12546" max="12546" width="36.7109375" style="313" customWidth="1"/>
    <col min="12547" max="12548" width="6.7109375" style="313" customWidth="1"/>
    <col min="12549" max="12550" width="8.28515625" style="313" customWidth="1"/>
    <col min="12551" max="12552" width="10.28515625" style="313" customWidth="1"/>
    <col min="12553" max="12553" width="15.7109375" style="313" customWidth="1"/>
    <col min="12554" max="12799" width="9.140625" style="313"/>
    <col min="12800" max="12800" width="4.28515625" style="313" customWidth="1"/>
    <col min="12801" max="12801" width="9.28515625" style="313" customWidth="1"/>
    <col min="12802" max="12802" width="36.7109375" style="313" customWidth="1"/>
    <col min="12803" max="12804" width="6.7109375" style="313" customWidth="1"/>
    <col min="12805" max="12806" width="8.28515625" style="313" customWidth="1"/>
    <col min="12807" max="12808" width="10.28515625" style="313" customWidth="1"/>
    <col min="12809" max="12809" width="15.7109375" style="313" customWidth="1"/>
    <col min="12810" max="13055" width="9.140625" style="313"/>
    <col min="13056" max="13056" width="4.28515625" style="313" customWidth="1"/>
    <col min="13057" max="13057" width="9.28515625" style="313" customWidth="1"/>
    <col min="13058" max="13058" width="36.7109375" style="313" customWidth="1"/>
    <col min="13059" max="13060" width="6.7109375" style="313" customWidth="1"/>
    <col min="13061" max="13062" width="8.28515625" style="313" customWidth="1"/>
    <col min="13063" max="13064" width="10.28515625" style="313" customWidth="1"/>
    <col min="13065" max="13065" width="15.7109375" style="313" customWidth="1"/>
    <col min="13066" max="13311" width="9.140625" style="313"/>
    <col min="13312" max="13312" width="4.28515625" style="313" customWidth="1"/>
    <col min="13313" max="13313" width="9.28515625" style="313" customWidth="1"/>
    <col min="13314" max="13314" width="36.7109375" style="313" customWidth="1"/>
    <col min="13315" max="13316" width="6.7109375" style="313" customWidth="1"/>
    <col min="13317" max="13318" width="8.28515625" style="313" customWidth="1"/>
    <col min="13319" max="13320" width="10.28515625" style="313" customWidth="1"/>
    <col min="13321" max="13321" width="15.7109375" style="313" customWidth="1"/>
    <col min="13322" max="13567" width="9.140625" style="313"/>
    <col min="13568" max="13568" width="4.28515625" style="313" customWidth="1"/>
    <col min="13569" max="13569" width="9.28515625" style="313" customWidth="1"/>
    <col min="13570" max="13570" width="36.7109375" style="313" customWidth="1"/>
    <col min="13571" max="13572" width="6.7109375" style="313" customWidth="1"/>
    <col min="13573" max="13574" width="8.28515625" style="313" customWidth="1"/>
    <col min="13575" max="13576" width="10.28515625" style="313" customWidth="1"/>
    <col min="13577" max="13577" width="15.7109375" style="313" customWidth="1"/>
    <col min="13578" max="13823" width="9.140625" style="313"/>
    <col min="13824" max="13824" width="4.28515625" style="313" customWidth="1"/>
    <col min="13825" max="13825" width="9.28515625" style="313" customWidth="1"/>
    <col min="13826" max="13826" width="36.7109375" style="313" customWidth="1"/>
    <col min="13827" max="13828" width="6.7109375" style="313" customWidth="1"/>
    <col min="13829" max="13830" width="8.28515625" style="313" customWidth="1"/>
    <col min="13831" max="13832" width="10.28515625" style="313" customWidth="1"/>
    <col min="13833" max="13833" width="15.7109375" style="313" customWidth="1"/>
    <col min="13834" max="14079" width="9.140625" style="313"/>
    <col min="14080" max="14080" width="4.28515625" style="313" customWidth="1"/>
    <col min="14081" max="14081" width="9.28515625" style="313" customWidth="1"/>
    <col min="14082" max="14082" width="36.7109375" style="313" customWidth="1"/>
    <col min="14083" max="14084" width="6.7109375" style="313" customWidth="1"/>
    <col min="14085" max="14086" width="8.28515625" style="313" customWidth="1"/>
    <col min="14087" max="14088" width="10.28515625" style="313" customWidth="1"/>
    <col min="14089" max="14089" width="15.7109375" style="313" customWidth="1"/>
    <col min="14090" max="14335" width="9.140625" style="313"/>
    <col min="14336" max="14336" width="4.28515625" style="313" customWidth="1"/>
    <col min="14337" max="14337" width="9.28515625" style="313" customWidth="1"/>
    <col min="14338" max="14338" width="36.7109375" style="313" customWidth="1"/>
    <col min="14339" max="14340" width="6.7109375" style="313" customWidth="1"/>
    <col min="14341" max="14342" width="8.28515625" style="313" customWidth="1"/>
    <col min="14343" max="14344" width="10.28515625" style="313" customWidth="1"/>
    <col min="14345" max="14345" width="15.7109375" style="313" customWidth="1"/>
    <col min="14346" max="14591" width="9.140625" style="313"/>
    <col min="14592" max="14592" width="4.28515625" style="313" customWidth="1"/>
    <col min="14593" max="14593" width="9.28515625" style="313" customWidth="1"/>
    <col min="14594" max="14594" width="36.7109375" style="313" customWidth="1"/>
    <col min="14595" max="14596" width="6.7109375" style="313" customWidth="1"/>
    <col min="14597" max="14598" width="8.28515625" style="313" customWidth="1"/>
    <col min="14599" max="14600" width="10.28515625" style="313" customWidth="1"/>
    <col min="14601" max="14601" width="15.7109375" style="313" customWidth="1"/>
    <col min="14602" max="14847" width="9.140625" style="313"/>
    <col min="14848" max="14848" width="4.28515625" style="313" customWidth="1"/>
    <col min="14849" max="14849" width="9.28515625" style="313" customWidth="1"/>
    <col min="14850" max="14850" width="36.7109375" style="313" customWidth="1"/>
    <col min="14851" max="14852" width="6.7109375" style="313" customWidth="1"/>
    <col min="14853" max="14854" width="8.28515625" style="313" customWidth="1"/>
    <col min="14855" max="14856" width="10.28515625" style="313" customWidth="1"/>
    <col min="14857" max="14857" width="15.7109375" style="313" customWidth="1"/>
    <col min="14858" max="15103" width="9.140625" style="313"/>
    <col min="15104" max="15104" width="4.28515625" style="313" customWidth="1"/>
    <col min="15105" max="15105" width="9.28515625" style="313" customWidth="1"/>
    <col min="15106" max="15106" width="36.7109375" style="313" customWidth="1"/>
    <col min="15107" max="15108" width="6.7109375" style="313" customWidth="1"/>
    <col min="15109" max="15110" width="8.28515625" style="313" customWidth="1"/>
    <col min="15111" max="15112" width="10.28515625" style="313" customWidth="1"/>
    <col min="15113" max="15113" width="15.7109375" style="313" customWidth="1"/>
    <col min="15114" max="15359" width="9.140625" style="313"/>
    <col min="15360" max="15360" width="4.28515625" style="313" customWidth="1"/>
    <col min="15361" max="15361" width="9.28515625" style="313" customWidth="1"/>
    <col min="15362" max="15362" width="36.7109375" style="313" customWidth="1"/>
    <col min="15363" max="15364" width="6.7109375" style="313" customWidth="1"/>
    <col min="15365" max="15366" width="8.28515625" style="313" customWidth="1"/>
    <col min="15367" max="15368" width="10.28515625" style="313" customWidth="1"/>
    <col min="15369" max="15369" width="15.7109375" style="313" customWidth="1"/>
    <col min="15370" max="15615" width="9.140625" style="313"/>
    <col min="15616" max="15616" width="4.28515625" style="313" customWidth="1"/>
    <col min="15617" max="15617" width="9.28515625" style="313" customWidth="1"/>
    <col min="15618" max="15618" width="36.7109375" style="313" customWidth="1"/>
    <col min="15619" max="15620" width="6.7109375" style="313" customWidth="1"/>
    <col min="15621" max="15622" width="8.28515625" style="313" customWidth="1"/>
    <col min="15623" max="15624" width="10.28515625" style="313" customWidth="1"/>
    <col min="15625" max="15625" width="15.7109375" style="313" customWidth="1"/>
    <col min="15626" max="15871" width="9.140625" style="313"/>
    <col min="15872" max="15872" width="4.28515625" style="313" customWidth="1"/>
    <col min="15873" max="15873" width="9.28515625" style="313" customWidth="1"/>
    <col min="15874" max="15874" width="36.7109375" style="313" customWidth="1"/>
    <col min="15875" max="15876" width="6.7109375" style="313" customWidth="1"/>
    <col min="15877" max="15878" width="8.28515625" style="313" customWidth="1"/>
    <col min="15879" max="15880" width="10.28515625" style="313" customWidth="1"/>
    <col min="15881" max="15881" width="15.7109375" style="313" customWidth="1"/>
    <col min="15882" max="16127" width="9.140625" style="313"/>
    <col min="16128" max="16128" width="4.28515625" style="313" customWidth="1"/>
    <col min="16129" max="16129" width="9.28515625" style="313" customWidth="1"/>
    <col min="16130" max="16130" width="36.7109375" style="313" customWidth="1"/>
    <col min="16131" max="16132" width="6.7109375" style="313" customWidth="1"/>
    <col min="16133" max="16134" width="8.28515625" style="313" customWidth="1"/>
    <col min="16135" max="16136" width="10.28515625" style="313" customWidth="1"/>
    <col min="16137" max="16137" width="15.7109375" style="313" customWidth="1"/>
    <col min="16138" max="16384" width="9.140625" style="313"/>
  </cols>
  <sheetData>
    <row r="1" spans="1:11" s="312" customFormat="1" ht="25.5" x14ac:dyDescent="0.2">
      <c r="A1" s="291" t="s">
        <v>25</v>
      </c>
      <c r="B1" s="292" t="s">
        <v>20</v>
      </c>
      <c r="C1" s="292" t="s">
        <v>1735</v>
      </c>
      <c r="D1" s="293" t="s">
        <v>24</v>
      </c>
      <c r="E1" s="292" t="s">
        <v>1734</v>
      </c>
      <c r="F1" s="293" t="s">
        <v>29</v>
      </c>
      <c r="G1" s="293" t="s">
        <v>27</v>
      </c>
      <c r="H1" s="293" t="s">
        <v>23</v>
      </c>
      <c r="I1" s="293" t="s">
        <v>34</v>
      </c>
      <c r="K1" s="313"/>
    </row>
    <row r="2" spans="1:11" s="312" customFormat="1" x14ac:dyDescent="0.2">
      <c r="A2" s="294"/>
      <c r="B2" s="295"/>
      <c r="C2" s="295"/>
      <c r="D2" s="296"/>
      <c r="E2" s="295"/>
      <c r="F2" s="296"/>
      <c r="G2" s="296"/>
      <c r="H2" s="296"/>
      <c r="I2" s="296"/>
      <c r="K2" s="313"/>
    </row>
    <row r="3" spans="1:11" s="312" customFormat="1" ht="71.25" customHeight="1" x14ac:dyDescent="0.2">
      <c r="A3" s="314" t="s">
        <v>617</v>
      </c>
      <c r="B3" s="295"/>
      <c r="C3" s="315" t="s">
        <v>2022</v>
      </c>
      <c r="D3" s="300">
        <v>32</v>
      </c>
      <c r="E3" s="301" t="s">
        <v>4</v>
      </c>
      <c r="F3" s="302">
        <v>0</v>
      </c>
      <c r="G3" s="302">
        <v>0</v>
      </c>
      <c r="H3" s="302">
        <f>ROUND(D3*F3, 0)</f>
        <v>0</v>
      </c>
      <c r="I3" s="302">
        <f>ROUND(D3*G3, 0)</f>
        <v>0</v>
      </c>
      <c r="K3" s="313"/>
    </row>
    <row r="4" spans="1:11" s="312" customFormat="1" x14ac:dyDescent="0.2">
      <c r="A4" s="314"/>
      <c r="B4" s="295"/>
      <c r="C4" s="315"/>
      <c r="D4" s="300"/>
      <c r="E4" s="301"/>
      <c r="F4" s="302"/>
      <c r="G4" s="302"/>
      <c r="H4" s="302"/>
      <c r="I4" s="302"/>
      <c r="K4" s="313"/>
    </row>
    <row r="5" spans="1:11" s="312" customFormat="1" ht="63.75" x14ac:dyDescent="0.2">
      <c r="A5" s="314" t="s">
        <v>618</v>
      </c>
      <c r="B5" s="295"/>
      <c r="C5" s="315" t="s">
        <v>2021</v>
      </c>
      <c r="D5" s="300">
        <v>2</v>
      </c>
      <c r="E5" s="301" t="s">
        <v>4</v>
      </c>
      <c r="F5" s="302">
        <v>0</v>
      </c>
      <c r="G5" s="302">
        <v>0</v>
      </c>
      <c r="H5" s="302">
        <f>ROUND(D5*F5, 0)</f>
        <v>0</v>
      </c>
      <c r="I5" s="302">
        <f>ROUND(D5*G5, 0)</f>
        <v>0</v>
      </c>
      <c r="K5" s="313"/>
    </row>
    <row r="6" spans="1:11" s="312" customFormat="1" x14ac:dyDescent="0.2">
      <c r="A6" s="314"/>
      <c r="B6" s="295"/>
      <c r="C6" s="315"/>
      <c r="D6" s="300"/>
      <c r="E6" s="301"/>
      <c r="F6" s="302"/>
      <c r="G6" s="302"/>
      <c r="H6" s="302"/>
      <c r="I6" s="302"/>
      <c r="K6" s="313"/>
    </row>
    <row r="7" spans="1:11" s="312" customFormat="1" ht="76.5" x14ac:dyDescent="0.2">
      <c r="A7" s="314" t="s">
        <v>619</v>
      </c>
      <c r="B7" s="295"/>
      <c r="C7" s="315" t="s">
        <v>2020</v>
      </c>
      <c r="D7" s="300">
        <v>1</v>
      </c>
      <c r="E7" s="301" t="s">
        <v>4</v>
      </c>
      <c r="F7" s="302">
        <v>0</v>
      </c>
      <c r="G7" s="302">
        <v>0</v>
      </c>
      <c r="H7" s="302">
        <f>ROUND(D7*F7, 0)</f>
        <v>0</v>
      </c>
      <c r="I7" s="302">
        <f>ROUND(D7*G7, 0)</f>
        <v>0</v>
      </c>
      <c r="K7" s="313"/>
    </row>
    <row r="8" spans="1:11" s="312" customFormat="1" x14ac:dyDescent="0.2">
      <c r="A8" s="314"/>
      <c r="B8" s="295"/>
      <c r="C8" s="315"/>
      <c r="D8" s="300"/>
      <c r="E8" s="301"/>
      <c r="F8" s="302"/>
      <c r="G8" s="302"/>
      <c r="H8" s="302"/>
      <c r="I8" s="302"/>
      <c r="K8" s="313"/>
    </row>
    <row r="9" spans="1:11" s="312" customFormat="1" ht="63.75" x14ac:dyDescent="0.2">
      <c r="A9" s="314" t="s">
        <v>620</v>
      </c>
      <c r="B9" s="295"/>
      <c r="C9" s="315" t="s">
        <v>2019</v>
      </c>
      <c r="D9" s="300">
        <v>37</v>
      </c>
      <c r="E9" s="301" t="s">
        <v>4</v>
      </c>
      <c r="F9" s="302">
        <v>0</v>
      </c>
      <c r="G9" s="302">
        <v>0</v>
      </c>
      <c r="H9" s="302">
        <f>ROUND(D9*F9, 0)</f>
        <v>0</v>
      </c>
      <c r="I9" s="302">
        <f>ROUND(D9*G9, 0)</f>
        <v>0</v>
      </c>
      <c r="K9" s="313"/>
    </row>
    <row r="10" spans="1:11" s="312" customFormat="1" x14ac:dyDescent="0.2">
      <c r="A10" s="314"/>
      <c r="B10" s="295"/>
      <c r="C10" s="315"/>
      <c r="D10" s="300"/>
      <c r="E10" s="301"/>
      <c r="F10" s="302"/>
      <c r="G10" s="302"/>
      <c r="H10" s="302"/>
      <c r="I10" s="302"/>
      <c r="K10" s="313"/>
    </row>
    <row r="11" spans="1:11" s="312" customFormat="1" ht="89.25" x14ac:dyDescent="0.2">
      <c r="A11" s="314" t="s">
        <v>621</v>
      </c>
      <c r="B11" s="295"/>
      <c r="C11" s="315" t="s">
        <v>2018</v>
      </c>
      <c r="D11" s="300">
        <v>1</v>
      </c>
      <c r="E11" s="301" t="s">
        <v>4</v>
      </c>
      <c r="F11" s="302">
        <v>0</v>
      </c>
      <c r="G11" s="302">
        <v>0</v>
      </c>
      <c r="H11" s="302">
        <f>ROUND(D11*F11, 0)</f>
        <v>0</v>
      </c>
      <c r="I11" s="302">
        <f>ROUND(D11*G11, 0)</f>
        <v>0</v>
      </c>
      <c r="K11" s="313"/>
    </row>
    <row r="12" spans="1:11" s="312" customFormat="1" x14ac:dyDescent="0.2">
      <c r="A12" s="314"/>
      <c r="B12" s="295"/>
      <c r="C12" s="315"/>
      <c r="D12" s="300"/>
      <c r="E12" s="301"/>
      <c r="F12" s="302"/>
      <c r="G12" s="302"/>
      <c r="H12" s="302"/>
      <c r="I12" s="302"/>
      <c r="K12" s="313"/>
    </row>
    <row r="13" spans="1:11" s="312" customFormat="1" ht="51" x14ac:dyDescent="0.2">
      <c r="A13" s="314" t="s">
        <v>622</v>
      </c>
      <c r="B13" s="295"/>
      <c r="C13" s="315" t="s">
        <v>2017</v>
      </c>
      <c r="D13" s="300">
        <v>17</v>
      </c>
      <c r="E13" s="301" t="s">
        <v>4</v>
      </c>
      <c r="F13" s="302">
        <v>0</v>
      </c>
      <c r="G13" s="302">
        <v>0</v>
      </c>
      <c r="H13" s="302">
        <f>ROUND(D13*F13, 0)</f>
        <v>0</v>
      </c>
      <c r="I13" s="302">
        <f>ROUND(D13*G13, 0)</f>
        <v>0</v>
      </c>
      <c r="K13" s="313"/>
    </row>
    <row r="14" spans="1:11" s="312" customFormat="1" x14ac:dyDescent="0.2">
      <c r="A14" s="314"/>
      <c r="B14" s="295"/>
      <c r="C14" s="315"/>
      <c r="D14" s="300"/>
      <c r="E14" s="301"/>
      <c r="F14" s="302"/>
      <c r="G14" s="302"/>
      <c r="H14" s="302"/>
      <c r="I14" s="302"/>
      <c r="K14" s="313"/>
    </row>
    <row r="15" spans="1:11" s="312" customFormat="1" ht="38.25" x14ac:dyDescent="0.2">
      <c r="A15" s="314" t="s">
        <v>623</v>
      </c>
      <c r="B15" s="295"/>
      <c r="C15" s="315" t="s">
        <v>2016</v>
      </c>
      <c r="D15" s="300">
        <v>4</v>
      </c>
      <c r="E15" s="301" t="s">
        <v>4</v>
      </c>
      <c r="F15" s="302">
        <v>0</v>
      </c>
      <c r="G15" s="302">
        <v>0</v>
      </c>
      <c r="H15" s="302">
        <f>ROUND(D15*F15, 0)</f>
        <v>0</v>
      </c>
      <c r="I15" s="302">
        <f>ROUND(D15*G15, 0)</f>
        <v>0</v>
      </c>
      <c r="K15" s="313"/>
    </row>
    <row r="16" spans="1:11" s="312" customFormat="1" x14ac:dyDescent="0.2">
      <c r="A16" s="314"/>
      <c r="B16" s="295"/>
      <c r="C16" s="315"/>
      <c r="D16" s="300"/>
      <c r="E16" s="301"/>
      <c r="F16" s="302"/>
      <c r="G16" s="302"/>
      <c r="H16" s="302"/>
      <c r="I16" s="302"/>
      <c r="K16" s="313"/>
    </row>
    <row r="17" spans="1:11" s="312" customFormat="1" ht="79.5" customHeight="1" x14ac:dyDescent="0.2">
      <c r="A17" s="314" t="s">
        <v>624</v>
      </c>
      <c r="B17" s="295"/>
      <c r="C17" s="315" t="s">
        <v>2015</v>
      </c>
      <c r="D17" s="300">
        <v>9</v>
      </c>
      <c r="E17" s="301" t="s">
        <v>4</v>
      </c>
      <c r="F17" s="302">
        <v>0</v>
      </c>
      <c r="G17" s="302">
        <v>0</v>
      </c>
      <c r="H17" s="302">
        <f>ROUND(D17*F17, 0)</f>
        <v>0</v>
      </c>
      <c r="I17" s="302">
        <f>ROUND(D17*G17, 0)</f>
        <v>0</v>
      </c>
      <c r="K17" s="313"/>
    </row>
    <row r="18" spans="1:11" s="312" customFormat="1" x14ac:dyDescent="0.2">
      <c r="A18" s="314"/>
      <c r="B18" s="295"/>
      <c r="C18" s="315"/>
      <c r="D18" s="300"/>
      <c r="E18" s="301"/>
      <c r="F18" s="302"/>
      <c r="G18" s="302"/>
      <c r="H18" s="302"/>
      <c r="I18" s="302"/>
      <c r="K18" s="313"/>
    </row>
    <row r="19" spans="1:11" s="312" customFormat="1" ht="63.75" x14ac:dyDescent="0.2">
      <c r="A19" s="314" t="s">
        <v>625</v>
      </c>
      <c r="B19" s="295"/>
      <c r="C19" s="315" t="s">
        <v>2014</v>
      </c>
      <c r="D19" s="300">
        <v>4</v>
      </c>
      <c r="E19" s="301" t="s">
        <v>4</v>
      </c>
      <c r="F19" s="302">
        <v>0</v>
      </c>
      <c r="G19" s="302">
        <v>0</v>
      </c>
      <c r="H19" s="302">
        <f>ROUND(D19*F19, 0)</f>
        <v>0</v>
      </c>
      <c r="I19" s="302">
        <f>ROUND(D19*G19, 0)</f>
        <v>0</v>
      </c>
      <c r="K19" s="313"/>
    </row>
    <row r="20" spans="1:11" s="312" customFormat="1" x14ac:dyDescent="0.2">
      <c r="A20" s="314"/>
      <c r="B20" s="295"/>
      <c r="C20" s="315"/>
      <c r="D20" s="300"/>
      <c r="E20" s="301"/>
      <c r="F20" s="302"/>
      <c r="G20" s="302"/>
      <c r="H20" s="302"/>
      <c r="I20" s="302"/>
      <c r="K20" s="313"/>
    </row>
    <row r="21" spans="1:11" s="312" customFormat="1" ht="63.75" x14ac:dyDescent="0.2">
      <c r="A21" s="314" t="s">
        <v>1832</v>
      </c>
      <c r="B21" s="295"/>
      <c r="C21" s="315" t="s">
        <v>2013</v>
      </c>
      <c r="D21" s="300">
        <v>1</v>
      </c>
      <c r="E21" s="301" t="s">
        <v>4</v>
      </c>
      <c r="F21" s="302">
        <v>0</v>
      </c>
      <c r="G21" s="302">
        <v>0</v>
      </c>
      <c r="H21" s="302">
        <f>ROUND(D21*F21, 0)</f>
        <v>0</v>
      </c>
      <c r="I21" s="302">
        <f>ROUND(D21*G21, 0)</f>
        <v>0</v>
      </c>
      <c r="K21" s="313"/>
    </row>
    <row r="22" spans="1:11" s="312" customFormat="1" x14ac:dyDescent="0.2">
      <c r="A22" s="314"/>
      <c r="B22" s="295"/>
      <c r="C22" s="295"/>
      <c r="D22" s="300"/>
      <c r="E22" s="301"/>
      <c r="F22" s="302"/>
      <c r="G22" s="302"/>
      <c r="H22" s="302"/>
      <c r="I22" s="302"/>
      <c r="K22" s="313"/>
    </row>
    <row r="23" spans="1:11" s="312" customFormat="1" ht="191.25" x14ac:dyDescent="0.2">
      <c r="A23" s="314" t="s">
        <v>1830</v>
      </c>
      <c r="B23" s="295"/>
      <c r="C23" s="315" t="s">
        <v>2012</v>
      </c>
      <c r="D23" s="300">
        <v>34</v>
      </c>
      <c r="E23" s="301" t="s">
        <v>4</v>
      </c>
      <c r="F23" s="302">
        <v>0</v>
      </c>
      <c r="G23" s="302">
        <v>0</v>
      </c>
      <c r="H23" s="302">
        <f>ROUND(D23*F23, 0)</f>
        <v>0</v>
      </c>
      <c r="I23" s="302">
        <f>ROUND(D23*G23, 0)</f>
        <v>0</v>
      </c>
      <c r="K23" s="313"/>
    </row>
    <row r="24" spans="1:11" s="312" customFormat="1" x14ac:dyDescent="0.2">
      <c r="A24" s="314"/>
      <c r="B24" s="295"/>
      <c r="C24" s="315"/>
      <c r="D24" s="300"/>
      <c r="E24" s="301"/>
      <c r="F24" s="302"/>
      <c r="G24" s="302"/>
      <c r="H24" s="302"/>
      <c r="I24" s="302"/>
      <c r="K24" s="313"/>
    </row>
    <row r="25" spans="1:11" s="312" customFormat="1" ht="216.75" x14ac:dyDescent="0.2">
      <c r="A25" s="314" t="s">
        <v>1828</v>
      </c>
      <c r="B25" s="295"/>
      <c r="C25" s="315" t="s">
        <v>2011</v>
      </c>
      <c r="D25" s="300">
        <v>1</v>
      </c>
      <c r="E25" s="301" t="s">
        <v>4</v>
      </c>
      <c r="F25" s="302">
        <v>0</v>
      </c>
      <c r="G25" s="302">
        <v>0</v>
      </c>
      <c r="H25" s="302">
        <f>ROUND(D25*F25, 0)</f>
        <v>0</v>
      </c>
      <c r="I25" s="302">
        <f>ROUND(D25*G25, 0)</f>
        <v>0</v>
      </c>
      <c r="K25" s="313"/>
    </row>
    <row r="26" spans="1:11" s="312" customFormat="1" x14ac:dyDescent="0.2">
      <c r="A26" s="314"/>
      <c r="B26" s="295"/>
      <c r="C26" s="295"/>
      <c r="D26" s="300"/>
      <c r="E26" s="301"/>
      <c r="F26" s="302"/>
      <c r="G26" s="302"/>
      <c r="H26" s="302"/>
      <c r="I26" s="302"/>
      <c r="K26" s="313"/>
    </row>
    <row r="27" spans="1:11" s="312" customFormat="1" ht="228.75" customHeight="1" x14ac:dyDescent="0.2">
      <c r="A27" s="314" t="s">
        <v>1826</v>
      </c>
      <c r="B27" s="295"/>
      <c r="C27" s="315" t="s">
        <v>2010</v>
      </c>
      <c r="D27" s="300">
        <v>1</v>
      </c>
      <c r="E27" s="301" t="s">
        <v>4</v>
      </c>
      <c r="F27" s="302">
        <v>0</v>
      </c>
      <c r="G27" s="302">
        <v>0</v>
      </c>
      <c r="H27" s="302">
        <f>ROUND(D27*F27, 0)</f>
        <v>0</v>
      </c>
      <c r="I27" s="302">
        <f>ROUND(D27*G27, 0)</f>
        <v>0</v>
      </c>
      <c r="K27" s="313"/>
    </row>
    <row r="28" spans="1:11" s="312" customFormat="1" x14ac:dyDescent="0.2">
      <c r="A28" s="314"/>
      <c r="B28" s="295"/>
      <c r="C28" s="315"/>
      <c r="D28" s="300"/>
      <c r="E28" s="301"/>
      <c r="F28" s="302">
        <v>0</v>
      </c>
      <c r="G28" s="302">
        <v>0</v>
      </c>
      <c r="H28" s="302">
        <f>ROUND(D28*F28, 0)</f>
        <v>0</v>
      </c>
      <c r="I28" s="302">
        <f>ROUND(D28*G28, 0)</f>
        <v>0</v>
      </c>
      <c r="K28" s="313"/>
    </row>
    <row r="29" spans="1:11" s="312" customFormat="1" ht="228.75" customHeight="1" x14ac:dyDescent="0.2">
      <c r="A29" s="314" t="s">
        <v>1823</v>
      </c>
      <c r="B29" s="295"/>
      <c r="C29" s="315" t="s">
        <v>2009</v>
      </c>
      <c r="D29" s="300">
        <v>37</v>
      </c>
      <c r="E29" s="301" t="s">
        <v>4</v>
      </c>
      <c r="F29" s="302">
        <v>0</v>
      </c>
      <c r="G29" s="302">
        <v>0</v>
      </c>
      <c r="H29" s="302">
        <f>ROUND(D29*F29, 0)</f>
        <v>0</v>
      </c>
      <c r="I29" s="302">
        <f>ROUND(D29*G29, 0)</f>
        <v>0</v>
      </c>
      <c r="K29" s="313"/>
    </row>
    <row r="30" spans="1:11" s="312" customFormat="1" x14ac:dyDescent="0.2">
      <c r="A30" s="314"/>
      <c r="B30" s="295"/>
      <c r="C30" s="295"/>
      <c r="D30" s="300"/>
      <c r="E30" s="301"/>
      <c r="F30" s="302"/>
      <c r="G30" s="302"/>
      <c r="H30" s="302"/>
      <c r="I30" s="302"/>
      <c r="K30" s="313"/>
    </row>
    <row r="31" spans="1:11" s="312" customFormat="1" ht="165.75" x14ac:dyDescent="0.2">
      <c r="A31" s="314" t="s">
        <v>1821</v>
      </c>
      <c r="B31" s="295"/>
      <c r="C31" s="315" t="s">
        <v>2008</v>
      </c>
      <c r="D31" s="300">
        <v>17</v>
      </c>
      <c r="E31" s="301" t="s">
        <v>4</v>
      </c>
      <c r="F31" s="302">
        <v>0</v>
      </c>
      <c r="G31" s="302">
        <v>0</v>
      </c>
      <c r="H31" s="302">
        <f>ROUND(D31*F31, 0)</f>
        <v>0</v>
      </c>
      <c r="I31" s="302">
        <f>ROUND(D31*G31, 0)</f>
        <v>0</v>
      </c>
      <c r="K31" s="313"/>
    </row>
    <row r="32" spans="1:11" s="312" customFormat="1" x14ac:dyDescent="0.2">
      <c r="A32" s="314"/>
      <c r="B32" s="295"/>
      <c r="C32" s="295"/>
      <c r="D32" s="300"/>
      <c r="E32" s="301"/>
      <c r="F32" s="302"/>
      <c r="G32" s="302"/>
      <c r="H32" s="302"/>
      <c r="I32" s="302"/>
      <c r="K32" s="313"/>
    </row>
    <row r="33" spans="1:11" s="312" customFormat="1" ht="140.25" x14ac:dyDescent="0.2">
      <c r="A33" s="314" t="s">
        <v>1818</v>
      </c>
      <c r="B33" s="295"/>
      <c r="C33" s="315" t="s">
        <v>2007</v>
      </c>
      <c r="D33" s="300">
        <v>4</v>
      </c>
      <c r="E33" s="301" t="s">
        <v>4</v>
      </c>
      <c r="F33" s="302">
        <v>0</v>
      </c>
      <c r="G33" s="302">
        <v>0</v>
      </c>
      <c r="H33" s="302">
        <f>ROUND(D33*F33, 0)</f>
        <v>0</v>
      </c>
      <c r="I33" s="302">
        <f>ROUND(D33*G33, 0)</f>
        <v>0</v>
      </c>
      <c r="K33" s="313"/>
    </row>
    <row r="34" spans="1:11" s="312" customFormat="1" x14ac:dyDescent="0.2">
      <c r="A34" s="314"/>
      <c r="B34" s="295"/>
      <c r="C34" s="316"/>
      <c r="D34" s="300"/>
      <c r="E34" s="301"/>
      <c r="F34" s="302"/>
      <c r="G34" s="302"/>
      <c r="H34" s="302"/>
      <c r="I34" s="302"/>
      <c r="K34" s="313"/>
    </row>
    <row r="35" spans="1:11" s="312" customFormat="1" ht="76.5" x14ac:dyDescent="0.2">
      <c r="A35" s="314" t="s">
        <v>1816</v>
      </c>
      <c r="B35" s="295"/>
      <c r="C35" s="315" t="s">
        <v>2006</v>
      </c>
      <c r="D35" s="300">
        <v>4</v>
      </c>
      <c r="E35" s="301" t="s">
        <v>4</v>
      </c>
      <c r="F35" s="302">
        <v>0</v>
      </c>
      <c r="G35" s="302">
        <v>0</v>
      </c>
      <c r="H35" s="302">
        <f>ROUND(D35*F35, 0)</f>
        <v>0</v>
      </c>
      <c r="I35" s="302">
        <f>ROUND(D35*G35, 0)</f>
        <v>0</v>
      </c>
      <c r="K35" s="313"/>
    </row>
    <row r="36" spans="1:11" s="312" customFormat="1" x14ac:dyDescent="0.2">
      <c r="A36" s="314"/>
      <c r="B36" s="295"/>
      <c r="C36" s="315"/>
      <c r="D36" s="300"/>
      <c r="E36" s="301"/>
      <c r="F36" s="302"/>
      <c r="G36" s="302"/>
      <c r="H36" s="302"/>
      <c r="I36" s="302"/>
      <c r="K36" s="313"/>
    </row>
    <row r="37" spans="1:11" s="312" customFormat="1" ht="51" x14ac:dyDescent="0.2">
      <c r="A37" s="314" t="s">
        <v>1814</v>
      </c>
      <c r="B37" s="295"/>
      <c r="C37" s="315" t="s">
        <v>2005</v>
      </c>
      <c r="D37" s="300">
        <v>34</v>
      </c>
      <c r="E37" s="301" t="s">
        <v>4</v>
      </c>
      <c r="F37" s="302">
        <v>0</v>
      </c>
      <c r="G37" s="302">
        <v>0</v>
      </c>
      <c r="H37" s="302">
        <f>ROUND(D37*F37, 0)</f>
        <v>0</v>
      </c>
      <c r="I37" s="302">
        <f>ROUND(D37*G37, 0)</f>
        <v>0</v>
      </c>
      <c r="K37" s="313"/>
    </row>
    <row r="38" spans="1:11" s="312" customFormat="1" x14ac:dyDescent="0.2">
      <c r="A38" s="314"/>
      <c r="B38" s="295"/>
      <c r="C38" s="315"/>
      <c r="D38" s="300"/>
      <c r="E38" s="301"/>
      <c r="F38" s="302"/>
      <c r="G38" s="302"/>
      <c r="H38" s="302"/>
      <c r="I38" s="302"/>
      <c r="K38" s="313"/>
    </row>
    <row r="39" spans="1:11" s="312" customFormat="1" ht="89.25" x14ac:dyDescent="0.2">
      <c r="A39" s="314" t="s">
        <v>1812</v>
      </c>
      <c r="B39" s="295"/>
      <c r="C39" s="315" t="s">
        <v>2004</v>
      </c>
      <c r="D39" s="300">
        <v>1</v>
      </c>
      <c r="E39" s="301" t="s">
        <v>4</v>
      </c>
      <c r="F39" s="302">
        <v>0</v>
      </c>
      <c r="G39" s="302">
        <v>0</v>
      </c>
      <c r="H39" s="302">
        <f>ROUND(D39*F39, 0)</f>
        <v>0</v>
      </c>
      <c r="I39" s="302">
        <f>ROUND(D39*G39, 0)</f>
        <v>0</v>
      </c>
      <c r="K39" s="313"/>
    </row>
    <row r="40" spans="1:11" s="312" customFormat="1" x14ac:dyDescent="0.2">
      <c r="A40" s="314"/>
      <c r="B40" s="295"/>
      <c r="C40" s="315"/>
      <c r="D40" s="300"/>
      <c r="E40" s="301"/>
      <c r="F40" s="302"/>
      <c r="G40" s="302"/>
      <c r="H40" s="302"/>
      <c r="I40" s="302"/>
      <c r="K40" s="313"/>
    </row>
    <row r="41" spans="1:11" s="312" customFormat="1" ht="51" x14ac:dyDescent="0.2">
      <c r="A41" s="314" t="s">
        <v>1810</v>
      </c>
      <c r="B41" s="295"/>
      <c r="C41" s="315" t="s">
        <v>2003</v>
      </c>
      <c r="D41" s="300">
        <v>5</v>
      </c>
      <c r="E41" s="301" t="s">
        <v>4</v>
      </c>
      <c r="F41" s="302">
        <v>0</v>
      </c>
      <c r="G41" s="302">
        <v>0</v>
      </c>
      <c r="H41" s="302">
        <f>ROUND(D41*F41, 0)</f>
        <v>0</v>
      </c>
      <c r="I41" s="302">
        <f>ROUND(D41*G41, 0)</f>
        <v>0</v>
      </c>
      <c r="K41" s="313"/>
    </row>
    <row r="42" spans="1:11" s="312" customFormat="1" x14ac:dyDescent="0.2">
      <c r="A42" s="314"/>
      <c r="B42" s="295"/>
      <c r="C42" s="315"/>
      <c r="D42" s="300"/>
      <c r="E42" s="301"/>
      <c r="F42" s="302"/>
      <c r="G42" s="302"/>
      <c r="H42" s="302"/>
      <c r="I42" s="302"/>
      <c r="K42" s="313"/>
    </row>
    <row r="43" spans="1:11" s="312" customFormat="1" ht="76.5" x14ac:dyDescent="0.2">
      <c r="A43" s="314" t="s">
        <v>1808</v>
      </c>
      <c r="B43" s="295"/>
      <c r="C43" s="315" t="s">
        <v>2002</v>
      </c>
      <c r="D43" s="300">
        <v>17</v>
      </c>
      <c r="E43" s="301" t="s">
        <v>4</v>
      </c>
      <c r="F43" s="302">
        <v>0</v>
      </c>
      <c r="G43" s="302">
        <v>0</v>
      </c>
      <c r="H43" s="302">
        <f>ROUND(D43*F43, 0)</f>
        <v>0</v>
      </c>
      <c r="I43" s="302">
        <f>ROUND(D43*G43, 0)</f>
        <v>0</v>
      </c>
      <c r="K43" s="313"/>
    </row>
    <row r="44" spans="1:11" s="312" customFormat="1" x14ac:dyDescent="0.2">
      <c r="A44" s="314"/>
      <c r="B44" s="295"/>
      <c r="C44" s="315"/>
      <c r="D44" s="300"/>
      <c r="E44" s="301"/>
      <c r="F44" s="302"/>
      <c r="G44" s="302"/>
      <c r="H44" s="302"/>
      <c r="I44" s="302"/>
      <c r="K44" s="313"/>
    </row>
    <row r="45" spans="1:11" s="312" customFormat="1" ht="70.5" customHeight="1" x14ac:dyDescent="0.2">
      <c r="A45" s="314" t="s">
        <v>1866</v>
      </c>
      <c r="B45" s="295"/>
      <c r="C45" s="315" t="s">
        <v>2001</v>
      </c>
      <c r="D45" s="300">
        <v>14</v>
      </c>
      <c r="E45" s="301" t="s">
        <v>4</v>
      </c>
      <c r="F45" s="302">
        <v>0</v>
      </c>
      <c r="G45" s="302">
        <v>0</v>
      </c>
      <c r="H45" s="302">
        <f>ROUND(D45*F45, 0)</f>
        <v>0</v>
      </c>
      <c r="I45" s="302">
        <f>ROUND(D45*G45, 0)</f>
        <v>0</v>
      </c>
      <c r="K45" s="313"/>
    </row>
    <row r="46" spans="1:11" s="312" customFormat="1" x14ac:dyDescent="0.2">
      <c r="A46" s="314"/>
      <c r="B46" s="295"/>
      <c r="C46" s="315"/>
      <c r="D46" s="300"/>
      <c r="E46" s="301"/>
      <c r="F46" s="302"/>
      <c r="G46" s="302"/>
      <c r="H46" s="302"/>
      <c r="I46" s="302"/>
      <c r="K46" s="313"/>
    </row>
    <row r="47" spans="1:11" s="312" customFormat="1" ht="63.75" x14ac:dyDescent="0.2">
      <c r="A47" s="314" t="s">
        <v>1864</v>
      </c>
      <c r="B47" s="295"/>
      <c r="C47" s="315" t="s">
        <v>2000</v>
      </c>
      <c r="D47" s="300">
        <v>51</v>
      </c>
      <c r="E47" s="301" t="s">
        <v>4</v>
      </c>
      <c r="F47" s="302">
        <v>0</v>
      </c>
      <c r="G47" s="302">
        <v>0</v>
      </c>
      <c r="H47" s="302">
        <f>ROUND(D47*F47, 0)</f>
        <v>0</v>
      </c>
      <c r="I47" s="302">
        <f>ROUND(D47*G47, 0)</f>
        <v>0</v>
      </c>
      <c r="K47" s="313"/>
    </row>
    <row r="48" spans="1:11" s="312" customFormat="1" x14ac:dyDescent="0.2">
      <c r="A48" s="314"/>
      <c r="B48" s="295"/>
      <c r="C48" s="315"/>
      <c r="D48" s="300"/>
      <c r="E48" s="301"/>
      <c r="F48" s="302"/>
      <c r="G48" s="302"/>
      <c r="H48" s="302"/>
      <c r="I48" s="302"/>
      <c r="K48" s="313"/>
    </row>
    <row r="49" spans="1:11" s="312" customFormat="1" ht="102" x14ac:dyDescent="0.2">
      <c r="A49" s="314" t="s">
        <v>1862</v>
      </c>
      <c r="B49" s="295"/>
      <c r="C49" s="315" t="s">
        <v>1999</v>
      </c>
      <c r="D49" s="300">
        <v>4</v>
      </c>
      <c r="E49" s="301" t="s">
        <v>4</v>
      </c>
      <c r="F49" s="302">
        <v>0</v>
      </c>
      <c r="G49" s="302">
        <v>0</v>
      </c>
      <c r="H49" s="302">
        <f>ROUND(D49*F49, 0)</f>
        <v>0</v>
      </c>
      <c r="I49" s="302">
        <f>ROUND(D49*G49, 0)</f>
        <v>0</v>
      </c>
      <c r="K49" s="313"/>
    </row>
    <row r="50" spans="1:11" s="312" customFormat="1" x14ac:dyDescent="0.2">
      <c r="A50" s="314"/>
      <c r="B50" s="295"/>
      <c r="C50" s="315"/>
      <c r="D50" s="300"/>
      <c r="E50" s="301"/>
      <c r="F50" s="302"/>
      <c r="G50" s="302"/>
      <c r="H50" s="302"/>
      <c r="I50" s="302"/>
      <c r="K50" s="313"/>
    </row>
    <row r="51" spans="1:11" s="312" customFormat="1" ht="63.75" x14ac:dyDescent="0.2">
      <c r="A51" s="314" t="s">
        <v>1860</v>
      </c>
      <c r="B51" s="295"/>
      <c r="C51" s="315" t="s">
        <v>1998</v>
      </c>
      <c r="D51" s="300">
        <v>4</v>
      </c>
      <c r="E51" s="301" t="s">
        <v>4</v>
      </c>
      <c r="F51" s="302">
        <v>0</v>
      </c>
      <c r="G51" s="302">
        <v>0</v>
      </c>
      <c r="H51" s="302">
        <f>ROUND(D51*F51, 0)</f>
        <v>0</v>
      </c>
      <c r="I51" s="302">
        <f>ROUND(D51*G51, 0)</f>
        <v>0</v>
      </c>
      <c r="K51" s="313"/>
    </row>
    <row r="52" spans="1:11" s="312" customFormat="1" x14ac:dyDescent="0.2">
      <c r="A52" s="314"/>
      <c r="B52" s="295"/>
      <c r="C52" s="315"/>
      <c r="D52" s="300"/>
      <c r="E52" s="301"/>
      <c r="F52" s="302"/>
      <c r="G52" s="302"/>
      <c r="H52" s="302"/>
      <c r="I52" s="302"/>
      <c r="K52" s="313"/>
    </row>
    <row r="53" spans="1:11" s="312" customFormat="1" ht="51" x14ac:dyDescent="0.2">
      <c r="A53" s="314" t="s">
        <v>1858</v>
      </c>
      <c r="B53" s="295"/>
      <c r="C53" s="315" t="s">
        <v>1997</v>
      </c>
      <c r="D53" s="300">
        <v>52</v>
      </c>
      <c r="E53" s="301" t="s">
        <v>4</v>
      </c>
      <c r="F53" s="302">
        <v>0</v>
      </c>
      <c r="G53" s="302">
        <v>0</v>
      </c>
      <c r="H53" s="302">
        <f>ROUND(D53*F53, 0)</f>
        <v>0</v>
      </c>
      <c r="I53" s="302">
        <f>ROUND(D53*G53, 0)</f>
        <v>0</v>
      </c>
      <c r="K53" s="313"/>
    </row>
    <row r="54" spans="1:11" s="312" customFormat="1" x14ac:dyDescent="0.2">
      <c r="A54" s="314"/>
      <c r="B54" s="295"/>
      <c r="C54" s="315"/>
      <c r="D54" s="300"/>
      <c r="E54" s="301"/>
      <c r="F54" s="302"/>
      <c r="G54" s="302"/>
      <c r="H54" s="302"/>
      <c r="I54" s="302"/>
      <c r="K54" s="313"/>
    </row>
    <row r="55" spans="1:11" s="312" customFormat="1" ht="92.25" customHeight="1" x14ac:dyDescent="0.2">
      <c r="A55" s="314"/>
      <c r="B55" s="295"/>
      <c r="C55" s="315" t="s">
        <v>1996</v>
      </c>
      <c r="D55" s="300"/>
      <c r="E55" s="301"/>
      <c r="F55" s="302"/>
      <c r="G55" s="302"/>
      <c r="H55" s="302"/>
      <c r="I55" s="302"/>
      <c r="K55" s="313"/>
    </row>
    <row r="56" spans="1:11" s="312" customFormat="1" x14ac:dyDescent="0.2">
      <c r="A56" s="314" t="s">
        <v>1856</v>
      </c>
      <c r="B56" s="295"/>
      <c r="C56" s="310" t="s">
        <v>1908</v>
      </c>
      <c r="D56" s="317">
        <v>168</v>
      </c>
      <c r="E56" s="301" t="s">
        <v>62</v>
      </c>
      <c r="F56" s="302">
        <v>0</v>
      </c>
      <c r="G56" s="302">
        <v>0</v>
      </c>
      <c r="H56" s="302">
        <f>ROUND(D56*F56, 0)</f>
        <v>0</v>
      </c>
      <c r="I56" s="302">
        <f>ROUND(D56*G56, 0)</f>
        <v>0</v>
      </c>
      <c r="K56" s="313"/>
    </row>
    <row r="57" spans="1:11" s="312" customFormat="1" x14ac:dyDescent="0.2">
      <c r="A57" s="314" t="s">
        <v>1854</v>
      </c>
      <c r="B57" s="295"/>
      <c r="C57" s="310" t="s">
        <v>1907</v>
      </c>
      <c r="D57" s="300">
        <v>129</v>
      </c>
      <c r="E57" s="301" t="s">
        <v>62</v>
      </c>
      <c r="F57" s="302">
        <v>0</v>
      </c>
      <c r="G57" s="302">
        <v>0</v>
      </c>
      <c r="H57" s="302">
        <f>ROUND(D57*F57, 0)</f>
        <v>0</v>
      </c>
      <c r="I57" s="302">
        <f>ROUND(D57*G57, 0)</f>
        <v>0</v>
      </c>
      <c r="K57" s="313"/>
    </row>
    <row r="58" spans="1:11" s="312" customFormat="1" x14ac:dyDescent="0.2">
      <c r="A58" s="314" t="s">
        <v>1852</v>
      </c>
      <c r="B58" s="295"/>
      <c r="C58" s="310" t="s">
        <v>1906</v>
      </c>
      <c r="D58" s="300">
        <v>112</v>
      </c>
      <c r="E58" s="301" t="s">
        <v>62</v>
      </c>
      <c r="F58" s="302">
        <v>0</v>
      </c>
      <c r="G58" s="302">
        <v>0</v>
      </c>
      <c r="H58" s="302">
        <f>ROUND(D58*F58, 0)</f>
        <v>0</v>
      </c>
      <c r="I58" s="302">
        <f>ROUND(D58*G58, 0)</f>
        <v>0</v>
      </c>
      <c r="K58" s="313"/>
    </row>
    <row r="59" spans="1:11" s="312" customFormat="1" x14ac:dyDescent="0.2">
      <c r="A59" s="314"/>
      <c r="B59" s="295"/>
      <c r="C59" s="295"/>
      <c r="D59" s="300"/>
      <c r="E59" s="301"/>
      <c r="F59" s="302"/>
      <c r="G59" s="302"/>
      <c r="H59" s="302"/>
      <c r="I59" s="302"/>
      <c r="K59" s="313"/>
    </row>
    <row r="60" spans="1:11" ht="76.5" x14ac:dyDescent="0.2">
      <c r="C60" s="318" t="s">
        <v>1995</v>
      </c>
      <c r="D60" s="300"/>
      <c r="E60" s="301"/>
    </row>
    <row r="61" spans="1:11" x14ac:dyDescent="0.2">
      <c r="A61" s="314" t="s">
        <v>1850</v>
      </c>
      <c r="C61" s="319" t="s">
        <v>1908</v>
      </c>
      <c r="D61" s="300">
        <v>329</v>
      </c>
      <c r="E61" s="301" t="s">
        <v>62</v>
      </c>
      <c r="F61" s="302">
        <v>0</v>
      </c>
      <c r="G61" s="302">
        <v>0</v>
      </c>
      <c r="H61" s="302">
        <f t="shared" ref="H61:H69" si="0">ROUND(D61*F61, 0)</f>
        <v>0</v>
      </c>
      <c r="I61" s="302">
        <f t="shared" ref="I61:I69" si="1">ROUND(D61*G61, 0)</f>
        <v>0</v>
      </c>
    </row>
    <row r="62" spans="1:11" x14ac:dyDescent="0.2">
      <c r="A62" s="314" t="s">
        <v>1847</v>
      </c>
      <c r="C62" s="319" t="s">
        <v>1907</v>
      </c>
      <c r="D62" s="300">
        <v>386</v>
      </c>
      <c r="E62" s="301" t="s">
        <v>62</v>
      </c>
      <c r="F62" s="302">
        <v>0</v>
      </c>
      <c r="G62" s="302">
        <v>0</v>
      </c>
      <c r="H62" s="302">
        <f t="shared" si="0"/>
        <v>0</v>
      </c>
      <c r="I62" s="302">
        <f t="shared" si="1"/>
        <v>0</v>
      </c>
    </row>
    <row r="63" spans="1:11" x14ac:dyDescent="0.2">
      <c r="A63" s="314" t="s">
        <v>1994</v>
      </c>
      <c r="C63" s="319" t="s">
        <v>1906</v>
      </c>
      <c r="D63" s="300">
        <v>2022</v>
      </c>
      <c r="E63" s="301" t="s">
        <v>62</v>
      </c>
      <c r="F63" s="302">
        <v>0</v>
      </c>
      <c r="G63" s="302">
        <v>0</v>
      </c>
      <c r="H63" s="302">
        <f t="shared" si="0"/>
        <v>0</v>
      </c>
      <c r="I63" s="302">
        <f t="shared" si="1"/>
        <v>0</v>
      </c>
    </row>
    <row r="64" spans="1:11" x14ac:dyDescent="0.2">
      <c r="A64" s="314" t="s">
        <v>1993</v>
      </c>
      <c r="C64" s="319" t="s">
        <v>1905</v>
      </c>
      <c r="D64" s="300">
        <v>599</v>
      </c>
      <c r="E64" s="301" t="s">
        <v>62</v>
      </c>
      <c r="F64" s="302">
        <v>0</v>
      </c>
      <c r="G64" s="302">
        <v>0</v>
      </c>
      <c r="H64" s="302">
        <f t="shared" si="0"/>
        <v>0</v>
      </c>
      <c r="I64" s="302">
        <f t="shared" si="1"/>
        <v>0</v>
      </c>
    </row>
    <row r="65" spans="1:9" x14ac:dyDescent="0.2">
      <c r="A65" s="314" t="s">
        <v>1992</v>
      </c>
      <c r="C65" s="319" t="s">
        <v>1904</v>
      </c>
      <c r="D65" s="300">
        <v>14</v>
      </c>
      <c r="E65" s="301" t="s">
        <v>62</v>
      </c>
      <c r="F65" s="302">
        <v>0</v>
      </c>
      <c r="G65" s="302">
        <v>0</v>
      </c>
      <c r="H65" s="302">
        <f t="shared" si="0"/>
        <v>0</v>
      </c>
      <c r="I65" s="302">
        <f t="shared" si="1"/>
        <v>0</v>
      </c>
    </row>
    <row r="66" spans="1:9" x14ac:dyDescent="0.2">
      <c r="A66" s="314" t="s">
        <v>1991</v>
      </c>
      <c r="C66" s="319" t="s">
        <v>1903</v>
      </c>
      <c r="D66" s="300">
        <v>452</v>
      </c>
      <c r="E66" s="301" t="s">
        <v>62</v>
      </c>
      <c r="F66" s="302">
        <v>0</v>
      </c>
      <c r="G66" s="302">
        <v>0</v>
      </c>
      <c r="H66" s="302">
        <f t="shared" si="0"/>
        <v>0</v>
      </c>
      <c r="I66" s="302">
        <f t="shared" si="1"/>
        <v>0</v>
      </c>
    </row>
    <row r="67" spans="1:9" x14ac:dyDescent="0.2">
      <c r="A67" s="314" t="s">
        <v>1990</v>
      </c>
      <c r="C67" s="319" t="s">
        <v>1902</v>
      </c>
      <c r="D67" s="300">
        <v>10</v>
      </c>
      <c r="E67" s="301" t="s">
        <v>62</v>
      </c>
      <c r="F67" s="302">
        <v>0</v>
      </c>
      <c r="G67" s="302">
        <v>0</v>
      </c>
      <c r="H67" s="302">
        <f t="shared" si="0"/>
        <v>0</v>
      </c>
      <c r="I67" s="302">
        <f t="shared" si="1"/>
        <v>0</v>
      </c>
    </row>
    <row r="68" spans="1:9" x14ac:dyDescent="0.2">
      <c r="A68" s="314" t="s">
        <v>1989</v>
      </c>
      <c r="C68" s="319" t="s">
        <v>1901</v>
      </c>
      <c r="D68" s="300">
        <v>44</v>
      </c>
      <c r="E68" s="301" t="s">
        <v>62</v>
      </c>
      <c r="F68" s="302">
        <v>0</v>
      </c>
      <c r="G68" s="302">
        <v>0</v>
      </c>
      <c r="H68" s="302">
        <f t="shared" si="0"/>
        <v>0</v>
      </c>
      <c r="I68" s="302">
        <f t="shared" si="1"/>
        <v>0</v>
      </c>
    </row>
    <row r="69" spans="1:9" x14ac:dyDescent="0.2">
      <c r="A69" s="314" t="s">
        <v>1988</v>
      </c>
      <c r="C69" s="319" t="s">
        <v>1817</v>
      </c>
      <c r="D69" s="300">
        <v>46</v>
      </c>
      <c r="E69" s="301" t="s">
        <v>62</v>
      </c>
      <c r="F69" s="302">
        <v>0</v>
      </c>
      <c r="G69" s="302">
        <v>0</v>
      </c>
      <c r="H69" s="302">
        <f t="shared" si="0"/>
        <v>0</v>
      </c>
      <c r="I69" s="302">
        <f t="shared" si="1"/>
        <v>0</v>
      </c>
    </row>
    <row r="70" spans="1:9" x14ac:dyDescent="0.2">
      <c r="D70" s="300"/>
      <c r="E70" s="301"/>
    </row>
    <row r="71" spans="1:9" x14ac:dyDescent="0.2">
      <c r="C71" s="320"/>
      <c r="D71" s="321"/>
      <c r="E71" s="322"/>
    </row>
    <row r="72" spans="1:9" ht="38.25" x14ac:dyDescent="0.2">
      <c r="A72" s="314" t="s">
        <v>1987</v>
      </c>
      <c r="C72" s="323" t="s">
        <v>1986</v>
      </c>
      <c r="D72" s="324">
        <v>14</v>
      </c>
      <c r="E72" s="325" t="s">
        <v>4</v>
      </c>
      <c r="F72" s="302">
        <v>0</v>
      </c>
      <c r="G72" s="302">
        <v>0</v>
      </c>
      <c r="H72" s="302">
        <f>ROUND(D72*F72, 0)</f>
        <v>0</v>
      </c>
      <c r="I72" s="302">
        <f>ROUND(D72*G72, 0)</f>
        <v>0</v>
      </c>
    </row>
    <row r="73" spans="1:9" x14ac:dyDescent="0.2">
      <c r="C73" s="326"/>
      <c r="D73" s="321"/>
      <c r="E73" s="322"/>
    </row>
    <row r="74" spans="1:9" ht="51" x14ac:dyDescent="0.2">
      <c r="A74" s="314" t="s">
        <v>1985</v>
      </c>
      <c r="C74" s="323" t="s">
        <v>1984</v>
      </c>
      <c r="D74" s="324"/>
      <c r="E74" s="325"/>
    </row>
    <row r="75" spans="1:9" x14ac:dyDescent="0.2">
      <c r="A75" s="314" t="s">
        <v>1983</v>
      </c>
      <c r="C75" s="319" t="s">
        <v>1908</v>
      </c>
      <c r="D75" s="300">
        <v>6</v>
      </c>
      <c r="E75" s="301" t="s">
        <v>4</v>
      </c>
      <c r="F75" s="302">
        <v>0</v>
      </c>
      <c r="G75" s="302">
        <v>0</v>
      </c>
      <c r="H75" s="302">
        <f>ROUND(D75*F75, 0)</f>
        <v>0</v>
      </c>
      <c r="I75" s="302">
        <f>ROUND(D75*G75, 0)</f>
        <v>0</v>
      </c>
    </row>
    <row r="76" spans="1:9" x14ac:dyDescent="0.2">
      <c r="A76" s="314" t="s">
        <v>1982</v>
      </c>
      <c r="C76" s="319" t="s">
        <v>1907</v>
      </c>
      <c r="D76" s="300">
        <v>4</v>
      </c>
      <c r="E76" s="301" t="s">
        <v>4</v>
      </c>
      <c r="F76" s="302">
        <v>0</v>
      </c>
      <c r="G76" s="302">
        <v>0</v>
      </c>
      <c r="H76" s="302">
        <f>ROUND(D76*F76, 0)</f>
        <v>0</v>
      </c>
      <c r="I76" s="302">
        <f>ROUND(D76*G76, 0)</f>
        <v>0</v>
      </c>
    </row>
    <row r="77" spans="1:9" x14ac:dyDescent="0.2">
      <c r="A77" s="314" t="s">
        <v>1981</v>
      </c>
      <c r="C77" s="319" t="s">
        <v>1906</v>
      </c>
      <c r="D77" s="300">
        <v>13</v>
      </c>
      <c r="E77" s="301" t="s">
        <v>4</v>
      </c>
      <c r="F77" s="302">
        <v>0</v>
      </c>
      <c r="G77" s="302">
        <v>0</v>
      </c>
      <c r="H77" s="302">
        <f>ROUND(D77*F77, 0)</f>
        <v>0</v>
      </c>
      <c r="I77" s="302">
        <f>ROUND(D77*G77, 0)</f>
        <v>0</v>
      </c>
    </row>
    <row r="78" spans="1:9" x14ac:dyDescent="0.2">
      <c r="A78" s="314" t="s">
        <v>1980</v>
      </c>
      <c r="C78" s="319" t="s">
        <v>1905</v>
      </c>
      <c r="D78" s="300">
        <v>2</v>
      </c>
      <c r="E78" s="301" t="s">
        <v>4</v>
      </c>
      <c r="F78" s="302">
        <v>0</v>
      </c>
      <c r="G78" s="302">
        <v>0</v>
      </c>
      <c r="H78" s="302">
        <f>ROUND(D78*F78, 0)</f>
        <v>0</v>
      </c>
      <c r="I78" s="302">
        <f>ROUND(D78*G78, 0)</f>
        <v>0</v>
      </c>
    </row>
    <row r="79" spans="1:9" x14ac:dyDescent="0.2">
      <c r="A79" s="314" t="s">
        <v>1979</v>
      </c>
      <c r="C79" s="319" t="s">
        <v>1903</v>
      </c>
      <c r="D79" s="300">
        <v>9</v>
      </c>
      <c r="E79" s="301" t="s">
        <v>4</v>
      </c>
      <c r="F79" s="302">
        <v>0</v>
      </c>
      <c r="G79" s="302">
        <v>0</v>
      </c>
      <c r="H79" s="302">
        <f>ROUND(D79*F79, 0)</f>
        <v>0</v>
      </c>
      <c r="I79" s="302">
        <f>ROUND(D79*G79, 0)</f>
        <v>0</v>
      </c>
    </row>
    <row r="80" spans="1:9" x14ac:dyDescent="0.2">
      <c r="C80" s="320"/>
      <c r="D80" s="321"/>
      <c r="E80" s="322"/>
    </row>
    <row r="81" spans="1:9" s="327" customFormat="1" ht="102" x14ac:dyDescent="0.2">
      <c r="A81" s="314" t="s">
        <v>1978</v>
      </c>
      <c r="C81" s="328" t="s">
        <v>1977</v>
      </c>
      <c r="D81" s="324">
        <v>12</v>
      </c>
      <c r="E81" s="325" t="s">
        <v>4</v>
      </c>
      <c r="F81" s="302">
        <v>0</v>
      </c>
      <c r="G81" s="302">
        <v>0</v>
      </c>
      <c r="H81" s="302">
        <f>ROUND(D81*F81, 0)</f>
        <v>0</v>
      </c>
      <c r="I81" s="302">
        <f>ROUND(D81*G81, 0)</f>
        <v>0</v>
      </c>
    </row>
    <row r="82" spans="1:9" x14ac:dyDescent="0.2">
      <c r="C82" s="320"/>
      <c r="D82" s="321"/>
      <c r="E82" s="322"/>
    </row>
    <row r="83" spans="1:9" s="327" customFormat="1" ht="222.75" customHeight="1" x14ac:dyDescent="0.2">
      <c r="A83" s="314" t="s">
        <v>1976</v>
      </c>
      <c r="C83" s="328" t="s">
        <v>1975</v>
      </c>
      <c r="D83" s="324">
        <v>2</v>
      </c>
      <c r="E83" s="325" t="s">
        <v>4</v>
      </c>
      <c r="F83" s="302">
        <v>0</v>
      </c>
      <c r="G83" s="302">
        <v>0</v>
      </c>
      <c r="H83" s="302">
        <f>ROUND(D83*F83, 0)</f>
        <v>0</v>
      </c>
      <c r="I83" s="302">
        <f>ROUND(D83*G83, 0)</f>
        <v>0</v>
      </c>
    </row>
    <row r="84" spans="1:9" x14ac:dyDescent="0.2">
      <c r="C84" s="329"/>
      <c r="D84" s="321"/>
      <c r="E84" s="322"/>
    </row>
    <row r="85" spans="1:9" ht="38.25" x14ac:dyDescent="0.2">
      <c r="A85" s="314" t="s">
        <v>1974</v>
      </c>
      <c r="C85" s="328" t="s">
        <v>1973</v>
      </c>
      <c r="D85" s="324">
        <v>3</v>
      </c>
      <c r="E85" s="325" t="s">
        <v>4</v>
      </c>
      <c r="F85" s="302">
        <v>0</v>
      </c>
      <c r="G85" s="302">
        <v>0</v>
      </c>
      <c r="H85" s="302">
        <f>ROUND(D85*F85, 0)</f>
        <v>0</v>
      </c>
      <c r="I85" s="302">
        <f>ROUND(D85*G85, 0)</f>
        <v>0</v>
      </c>
    </row>
    <row r="86" spans="1:9" x14ac:dyDescent="0.2">
      <c r="C86" s="315"/>
      <c r="D86" s="300"/>
      <c r="E86" s="301"/>
    </row>
    <row r="87" spans="1:9" ht="51" x14ac:dyDescent="0.2">
      <c r="A87" s="314" t="s">
        <v>1972</v>
      </c>
      <c r="C87" s="315" t="s">
        <v>1971</v>
      </c>
      <c r="D87" s="300">
        <v>2</v>
      </c>
      <c r="E87" s="301" t="s">
        <v>4</v>
      </c>
      <c r="F87" s="302">
        <v>0</v>
      </c>
      <c r="G87" s="302">
        <v>0</v>
      </c>
      <c r="H87" s="302">
        <f>ROUND(D87*F87, 0)</f>
        <v>0</v>
      </c>
      <c r="I87" s="302">
        <f>ROUND(D87*G87, 0)</f>
        <v>0</v>
      </c>
    </row>
    <row r="88" spans="1:9" x14ac:dyDescent="0.2">
      <c r="C88" s="315"/>
      <c r="D88" s="300"/>
      <c r="E88" s="301"/>
    </row>
    <row r="89" spans="1:9" ht="25.5" x14ac:dyDescent="0.2">
      <c r="A89" s="314" t="s">
        <v>1970</v>
      </c>
      <c r="C89" s="315" t="s">
        <v>1969</v>
      </c>
      <c r="D89" s="300">
        <v>50</v>
      </c>
      <c r="E89" s="301" t="s">
        <v>4</v>
      </c>
      <c r="F89" s="302">
        <v>0</v>
      </c>
      <c r="G89" s="302">
        <v>0</v>
      </c>
      <c r="H89" s="302">
        <f>ROUND(D89*F89, 0)</f>
        <v>0</v>
      </c>
      <c r="I89" s="302">
        <f>ROUND(D89*G89, 0)</f>
        <v>0</v>
      </c>
    </row>
    <row r="90" spans="1:9" x14ac:dyDescent="0.2">
      <c r="C90" s="315"/>
      <c r="D90" s="300"/>
      <c r="E90" s="301"/>
    </row>
    <row r="91" spans="1:9" ht="38.25" x14ac:dyDescent="0.2">
      <c r="C91" s="315" t="s">
        <v>1968</v>
      </c>
      <c r="D91" s="300"/>
      <c r="E91" s="301"/>
    </row>
    <row r="92" spans="1:9" x14ac:dyDescent="0.2">
      <c r="A92" s="314" t="s">
        <v>1967</v>
      </c>
      <c r="C92" s="330" t="s">
        <v>1817</v>
      </c>
      <c r="D92" s="300">
        <v>1218</v>
      </c>
      <c r="E92" s="301" t="s">
        <v>62</v>
      </c>
      <c r="F92" s="302">
        <v>0</v>
      </c>
      <c r="G92" s="302">
        <v>0</v>
      </c>
      <c r="H92" s="302">
        <f t="shared" ref="H92:H99" si="2">ROUND(D92*F92, 0)</f>
        <v>0</v>
      </c>
      <c r="I92" s="302">
        <f t="shared" ref="I92:I99" si="3">ROUND(D92*G92, 0)</f>
        <v>0</v>
      </c>
    </row>
    <row r="93" spans="1:9" x14ac:dyDescent="0.2">
      <c r="A93" s="314" t="s">
        <v>1966</v>
      </c>
      <c r="C93" s="330" t="s">
        <v>1815</v>
      </c>
      <c r="D93" s="300">
        <v>140</v>
      </c>
      <c r="E93" s="301" t="s">
        <v>62</v>
      </c>
      <c r="F93" s="302">
        <v>0</v>
      </c>
      <c r="G93" s="302">
        <v>0</v>
      </c>
      <c r="H93" s="302">
        <f t="shared" si="2"/>
        <v>0</v>
      </c>
      <c r="I93" s="302">
        <f t="shared" si="3"/>
        <v>0</v>
      </c>
    </row>
    <row r="94" spans="1:9" x14ac:dyDescent="0.2">
      <c r="C94" s="315"/>
      <c r="D94" s="300"/>
      <c r="E94" s="301"/>
      <c r="F94" s="302">
        <v>0</v>
      </c>
      <c r="G94" s="302">
        <v>0</v>
      </c>
      <c r="H94" s="302">
        <f t="shared" si="2"/>
        <v>0</v>
      </c>
      <c r="I94" s="302">
        <f t="shared" si="3"/>
        <v>0</v>
      </c>
    </row>
    <row r="95" spans="1:9" ht="51" x14ac:dyDescent="0.2">
      <c r="C95" s="315" t="s">
        <v>1965</v>
      </c>
      <c r="D95" s="300"/>
      <c r="E95" s="301"/>
      <c r="F95" s="302">
        <v>0</v>
      </c>
      <c r="G95" s="302">
        <v>0</v>
      </c>
      <c r="H95" s="302">
        <f t="shared" si="2"/>
        <v>0</v>
      </c>
      <c r="I95" s="302">
        <f t="shared" si="3"/>
        <v>0</v>
      </c>
    </row>
    <row r="96" spans="1:9" x14ac:dyDescent="0.2">
      <c r="A96" s="314" t="s">
        <v>1964</v>
      </c>
      <c r="C96" s="315" t="s">
        <v>1963</v>
      </c>
      <c r="D96" s="300">
        <v>24</v>
      </c>
      <c r="E96" s="301" t="s">
        <v>62</v>
      </c>
      <c r="F96" s="302">
        <v>0</v>
      </c>
      <c r="G96" s="302">
        <v>0</v>
      </c>
      <c r="H96" s="302">
        <f t="shared" si="2"/>
        <v>0</v>
      </c>
      <c r="I96" s="302">
        <f t="shared" si="3"/>
        <v>0</v>
      </c>
    </row>
    <row r="97" spans="1:9" x14ac:dyDescent="0.2">
      <c r="A97" s="314" t="s">
        <v>1962</v>
      </c>
      <c r="C97" s="315" t="s">
        <v>1961</v>
      </c>
      <c r="D97" s="300">
        <v>46</v>
      </c>
      <c r="E97" s="301" t="s">
        <v>62</v>
      </c>
      <c r="F97" s="302">
        <v>0</v>
      </c>
      <c r="G97" s="302">
        <v>0</v>
      </c>
      <c r="H97" s="302">
        <f t="shared" si="2"/>
        <v>0</v>
      </c>
      <c r="I97" s="302">
        <f t="shared" si="3"/>
        <v>0</v>
      </c>
    </row>
    <row r="98" spans="1:9" x14ac:dyDescent="0.2">
      <c r="A98" s="314" t="s">
        <v>1960</v>
      </c>
      <c r="C98" s="315" t="s">
        <v>1959</v>
      </c>
      <c r="D98" s="300">
        <v>20</v>
      </c>
      <c r="E98" s="301" t="s">
        <v>62</v>
      </c>
      <c r="F98" s="302">
        <v>0</v>
      </c>
      <c r="G98" s="302">
        <v>0</v>
      </c>
      <c r="H98" s="302">
        <f t="shared" si="2"/>
        <v>0</v>
      </c>
      <c r="I98" s="302">
        <f t="shared" si="3"/>
        <v>0</v>
      </c>
    </row>
    <row r="99" spans="1:9" x14ac:dyDescent="0.2">
      <c r="A99" s="314" t="s">
        <v>1958</v>
      </c>
      <c r="C99" s="315" t="s">
        <v>1957</v>
      </c>
      <c r="D99" s="300">
        <v>106</v>
      </c>
      <c r="E99" s="301" t="s">
        <v>62</v>
      </c>
      <c r="F99" s="302">
        <v>0</v>
      </c>
      <c r="G99" s="302">
        <v>0</v>
      </c>
      <c r="H99" s="302">
        <f t="shared" si="2"/>
        <v>0</v>
      </c>
      <c r="I99" s="302">
        <f t="shared" si="3"/>
        <v>0</v>
      </c>
    </row>
    <row r="100" spans="1:9" x14ac:dyDescent="0.2">
      <c r="C100" s="315"/>
      <c r="D100" s="300"/>
      <c r="E100" s="301"/>
    </row>
    <row r="101" spans="1:9" ht="51" x14ac:dyDescent="0.2">
      <c r="A101" s="314" t="s">
        <v>1956</v>
      </c>
      <c r="C101" s="315" t="s">
        <v>1955</v>
      </c>
      <c r="D101" s="300">
        <v>18</v>
      </c>
      <c r="E101" s="301" t="s">
        <v>4</v>
      </c>
      <c r="F101" s="302">
        <v>0</v>
      </c>
      <c r="G101" s="302">
        <v>0</v>
      </c>
      <c r="H101" s="302">
        <f>ROUND(D101*F101, 0)</f>
        <v>0</v>
      </c>
      <c r="I101" s="302">
        <f>ROUND(D101*G101, 0)</f>
        <v>0</v>
      </c>
    </row>
    <row r="102" spans="1:9" x14ac:dyDescent="0.2">
      <c r="C102" s="315"/>
      <c r="D102" s="300"/>
      <c r="E102" s="301"/>
    </row>
    <row r="103" spans="1:9" ht="51" x14ac:dyDescent="0.2">
      <c r="A103" s="314" t="s">
        <v>1954</v>
      </c>
      <c r="C103" s="315" t="s">
        <v>1953</v>
      </c>
      <c r="D103" s="300">
        <v>18</v>
      </c>
      <c r="E103" s="301" t="s">
        <v>4</v>
      </c>
      <c r="F103" s="302">
        <v>0</v>
      </c>
      <c r="G103" s="302">
        <v>0</v>
      </c>
      <c r="H103" s="302">
        <f>ROUND(D103*F103, 0)</f>
        <v>0</v>
      </c>
      <c r="I103" s="302">
        <f>ROUND(D103*G103, 0)</f>
        <v>0</v>
      </c>
    </row>
    <row r="104" spans="1:9" x14ac:dyDescent="0.2">
      <c r="C104" s="315"/>
      <c r="D104" s="300"/>
      <c r="E104" s="301"/>
    </row>
    <row r="105" spans="1:9" ht="25.5" x14ac:dyDescent="0.2">
      <c r="A105" s="314" t="s">
        <v>1952</v>
      </c>
      <c r="C105" s="315" t="s">
        <v>1951</v>
      </c>
      <c r="D105" s="300">
        <v>42</v>
      </c>
      <c r="E105" s="301" t="s">
        <v>4</v>
      </c>
      <c r="F105" s="302">
        <v>0</v>
      </c>
      <c r="G105" s="302">
        <v>0</v>
      </c>
      <c r="H105" s="302">
        <f>ROUND(D105*F105, 0)</f>
        <v>0</v>
      </c>
      <c r="I105" s="302">
        <f>ROUND(D105*G105, 0)</f>
        <v>0</v>
      </c>
    </row>
    <row r="106" spans="1:9" x14ac:dyDescent="0.2">
      <c r="C106" s="315"/>
      <c r="D106" s="300"/>
      <c r="E106" s="301"/>
    </row>
    <row r="107" spans="1:9" x14ac:dyDescent="0.2">
      <c r="A107" s="314" t="s">
        <v>1950</v>
      </c>
      <c r="C107" s="315" t="s">
        <v>1949</v>
      </c>
      <c r="D107" s="300">
        <v>12</v>
      </c>
      <c r="E107" s="301" t="s">
        <v>4</v>
      </c>
      <c r="F107" s="302">
        <v>0</v>
      </c>
      <c r="G107" s="302">
        <v>0</v>
      </c>
      <c r="H107" s="302">
        <f>ROUND(D107*F107, 0)</f>
        <v>0</v>
      </c>
      <c r="I107" s="302">
        <f>ROUND(D107*G107, 0)</f>
        <v>0</v>
      </c>
    </row>
    <row r="108" spans="1:9" x14ac:dyDescent="0.2">
      <c r="C108" s="315"/>
      <c r="D108" s="300"/>
      <c r="E108" s="301"/>
    </row>
    <row r="109" spans="1:9" x14ac:dyDescent="0.2">
      <c r="A109" s="314" t="s">
        <v>1948</v>
      </c>
      <c r="C109" s="315" t="s">
        <v>1947</v>
      </c>
      <c r="D109" s="300">
        <v>3</v>
      </c>
      <c r="E109" s="301" t="s">
        <v>4</v>
      </c>
      <c r="F109" s="302">
        <v>0</v>
      </c>
      <c r="G109" s="302">
        <v>0</v>
      </c>
      <c r="H109" s="302">
        <f>ROUND(D109*F109, 0)</f>
        <v>0</v>
      </c>
      <c r="I109" s="302">
        <f>ROUND(D109*G109, 0)</f>
        <v>0</v>
      </c>
    </row>
    <row r="110" spans="1:9" x14ac:dyDescent="0.2">
      <c r="C110" s="315"/>
      <c r="D110" s="300"/>
      <c r="E110" s="301"/>
    </row>
    <row r="111" spans="1:9" ht="63.75" x14ac:dyDescent="0.2">
      <c r="A111" s="314" t="s">
        <v>1946</v>
      </c>
      <c r="C111" s="315" t="s">
        <v>1945</v>
      </c>
      <c r="D111" s="300">
        <v>18</v>
      </c>
      <c r="E111" s="301" t="s">
        <v>4</v>
      </c>
      <c r="F111" s="302">
        <v>0</v>
      </c>
      <c r="G111" s="302">
        <v>0</v>
      </c>
      <c r="H111" s="302">
        <f>ROUND(D111*F111, 0)</f>
        <v>0</v>
      </c>
      <c r="I111" s="302">
        <f>ROUND(D111*G111, 0)</f>
        <v>0</v>
      </c>
    </row>
    <row r="112" spans="1:9" x14ac:dyDescent="0.2">
      <c r="C112" s="315"/>
      <c r="D112" s="300"/>
      <c r="E112" s="301"/>
    </row>
    <row r="113" spans="1:9" x14ac:dyDescent="0.2">
      <c r="A113" s="314" t="s">
        <v>1944</v>
      </c>
      <c r="C113" s="315" t="s">
        <v>1943</v>
      </c>
      <c r="D113" s="300">
        <v>6</v>
      </c>
      <c r="E113" s="301" t="s">
        <v>4</v>
      </c>
      <c r="F113" s="302">
        <v>0</v>
      </c>
      <c r="G113" s="302">
        <v>0</v>
      </c>
      <c r="H113" s="302">
        <f>ROUND(D113*F113, 0)</f>
        <v>0</v>
      </c>
      <c r="I113" s="302">
        <f>ROUND(D113*G113, 0)</f>
        <v>0</v>
      </c>
    </row>
    <row r="114" spans="1:9" x14ac:dyDescent="0.2">
      <c r="C114" s="315"/>
      <c r="D114" s="300"/>
      <c r="E114" s="301"/>
    </row>
    <row r="115" spans="1:9" x14ac:dyDescent="0.2">
      <c r="A115" s="314" t="s">
        <v>1942</v>
      </c>
      <c r="C115" s="315" t="s">
        <v>1941</v>
      </c>
      <c r="D115" s="300">
        <v>41</v>
      </c>
      <c r="E115" s="301" t="s">
        <v>4</v>
      </c>
      <c r="F115" s="302">
        <v>0</v>
      </c>
      <c r="G115" s="302">
        <v>0</v>
      </c>
      <c r="H115" s="302">
        <f>ROUND(D115*F115, 0)</f>
        <v>0</v>
      </c>
      <c r="I115" s="302">
        <f>ROUND(D115*G115, 0)</f>
        <v>0</v>
      </c>
    </row>
    <row r="116" spans="1:9" x14ac:dyDescent="0.2">
      <c r="C116" s="315"/>
      <c r="D116" s="300"/>
      <c r="E116" s="301"/>
    </row>
    <row r="117" spans="1:9" x14ac:dyDescent="0.2">
      <c r="A117" s="314" t="s">
        <v>1940</v>
      </c>
      <c r="C117" s="315" t="s">
        <v>1939</v>
      </c>
      <c r="D117" s="300">
        <v>14</v>
      </c>
      <c r="E117" s="301" t="s">
        <v>4</v>
      </c>
      <c r="F117" s="302">
        <v>0</v>
      </c>
      <c r="G117" s="302">
        <v>0</v>
      </c>
      <c r="H117" s="302">
        <f>ROUND(D117*F117, 0)</f>
        <v>0</v>
      </c>
      <c r="I117" s="302">
        <f>ROUND(D117*G117, 0)</f>
        <v>0</v>
      </c>
    </row>
    <row r="118" spans="1:9" x14ac:dyDescent="0.2">
      <c r="C118" s="315"/>
    </row>
    <row r="119" spans="1:9" ht="89.25" x14ac:dyDescent="0.2">
      <c r="A119" s="314" t="s">
        <v>1938</v>
      </c>
      <c r="C119" s="315" t="s">
        <v>1937</v>
      </c>
      <c r="D119" s="300">
        <v>3</v>
      </c>
      <c r="E119" s="301" t="s">
        <v>4</v>
      </c>
      <c r="F119" s="302">
        <v>0</v>
      </c>
      <c r="G119" s="302">
        <v>0</v>
      </c>
      <c r="H119" s="302">
        <f>ROUND(D119*F119, 0)</f>
        <v>0</v>
      </c>
      <c r="I119" s="302">
        <f>ROUND(D119*G119, 0)</f>
        <v>0</v>
      </c>
    </row>
    <row r="120" spans="1:9" x14ac:dyDescent="0.2">
      <c r="C120" s="315"/>
    </row>
    <row r="121" spans="1:9" ht="76.5" x14ac:dyDescent="0.2">
      <c r="C121" s="315" t="s">
        <v>1936</v>
      </c>
    </row>
    <row r="122" spans="1:9" x14ac:dyDescent="0.2">
      <c r="A122" s="314" t="s">
        <v>1935</v>
      </c>
      <c r="C122" s="331" t="s">
        <v>1934</v>
      </c>
      <c r="D122" s="302">
        <v>329</v>
      </c>
      <c r="E122" s="313" t="s">
        <v>62</v>
      </c>
      <c r="F122" s="302">
        <v>0</v>
      </c>
      <c r="G122" s="302">
        <v>0</v>
      </c>
      <c r="H122" s="302">
        <f t="shared" ref="H122:H130" si="4">ROUND(D122*F122, 0)</f>
        <v>0</v>
      </c>
      <c r="I122" s="302">
        <f t="shared" ref="I122:I130" si="5">ROUND(D122*G122, 0)</f>
        <v>0</v>
      </c>
    </row>
    <row r="123" spans="1:9" x14ac:dyDescent="0.2">
      <c r="A123" s="314" t="s">
        <v>1933</v>
      </c>
      <c r="C123" s="331" t="s">
        <v>1932</v>
      </c>
      <c r="D123" s="302">
        <v>554</v>
      </c>
      <c r="E123" s="313" t="s">
        <v>62</v>
      </c>
      <c r="F123" s="302">
        <v>0</v>
      </c>
      <c r="G123" s="302">
        <v>0</v>
      </c>
      <c r="H123" s="302">
        <f t="shared" si="4"/>
        <v>0</v>
      </c>
      <c r="I123" s="302">
        <f t="shared" si="5"/>
        <v>0</v>
      </c>
    </row>
    <row r="124" spans="1:9" x14ac:dyDescent="0.2">
      <c r="A124" s="314" t="s">
        <v>1931</v>
      </c>
      <c r="C124" s="331" t="s">
        <v>1930</v>
      </c>
      <c r="D124" s="302">
        <v>2151</v>
      </c>
      <c r="E124" s="313" t="s">
        <v>62</v>
      </c>
      <c r="F124" s="302">
        <v>0</v>
      </c>
      <c r="G124" s="302">
        <v>0</v>
      </c>
      <c r="H124" s="302">
        <f t="shared" si="4"/>
        <v>0</v>
      </c>
      <c r="I124" s="302">
        <f t="shared" si="5"/>
        <v>0</v>
      </c>
    </row>
    <row r="125" spans="1:9" x14ac:dyDescent="0.2">
      <c r="A125" s="314" t="s">
        <v>1929</v>
      </c>
      <c r="C125" s="331" t="s">
        <v>1928</v>
      </c>
      <c r="D125" s="302">
        <v>711</v>
      </c>
      <c r="E125" s="313" t="s">
        <v>62</v>
      </c>
      <c r="F125" s="302">
        <v>0</v>
      </c>
      <c r="G125" s="302">
        <v>0</v>
      </c>
      <c r="H125" s="302">
        <f t="shared" si="4"/>
        <v>0</v>
      </c>
      <c r="I125" s="302">
        <f t="shared" si="5"/>
        <v>0</v>
      </c>
    </row>
    <row r="126" spans="1:9" x14ac:dyDescent="0.2">
      <c r="A126" s="314" t="s">
        <v>1927</v>
      </c>
      <c r="C126" s="331" t="s">
        <v>1926</v>
      </c>
      <c r="D126" s="302">
        <v>14</v>
      </c>
      <c r="E126" s="313" t="s">
        <v>62</v>
      </c>
      <c r="F126" s="302">
        <v>0</v>
      </c>
      <c r="G126" s="302">
        <v>0</v>
      </c>
      <c r="H126" s="302">
        <f t="shared" si="4"/>
        <v>0</v>
      </c>
      <c r="I126" s="302">
        <f t="shared" si="5"/>
        <v>0</v>
      </c>
    </row>
    <row r="127" spans="1:9" x14ac:dyDescent="0.2">
      <c r="A127" s="314" t="s">
        <v>1925</v>
      </c>
      <c r="C127" s="331" t="s">
        <v>1924</v>
      </c>
      <c r="D127" s="302">
        <v>452</v>
      </c>
      <c r="E127" s="313" t="s">
        <v>62</v>
      </c>
      <c r="F127" s="302">
        <v>0</v>
      </c>
      <c r="G127" s="302">
        <v>0</v>
      </c>
      <c r="H127" s="302">
        <f t="shared" si="4"/>
        <v>0</v>
      </c>
      <c r="I127" s="302">
        <f t="shared" si="5"/>
        <v>0</v>
      </c>
    </row>
    <row r="128" spans="1:9" x14ac:dyDescent="0.2">
      <c r="A128" s="314" t="s">
        <v>1923</v>
      </c>
      <c r="C128" s="331" t="s">
        <v>1922</v>
      </c>
      <c r="D128" s="302">
        <v>10</v>
      </c>
      <c r="E128" s="313" t="s">
        <v>62</v>
      </c>
      <c r="F128" s="302">
        <v>0</v>
      </c>
      <c r="G128" s="302">
        <v>0</v>
      </c>
      <c r="H128" s="302">
        <f t="shared" si="4"/>
        <v>0</v>
      </c>
      <c r="I128" s="302">
        <f t="shared" si="5"/>
        <v>0</v>
      </c>
    </row>
    <row r="129" spans="1:11" x14ac:dyDescent="0.2">
      <c r="A129" s="314" t="s">
        <v>1921</v>
      </c>
      <c r="C129" s="331" t="s">
        <v>1920</v>
      </c>
      <c r="D129" s="302">
        <v>44</v>
      </c>
      <c r="E129" s="313" t="s">
        <v>62</v>
      </c>
      <c r="F129" s="302">
        <v>0</v>
      </c>
      <c r="G129" s="302">
        <v>0</v>
      </c>
      <c r="H129" s="302">
        <f t="shared" si="4"/>
        <v>0</v>
      </c>
      <c r="I129" s="302">
        <f t="shared" si="5"/>
        <v>0</v>
      </c>
    </row>
    <row r="130" spans="1:11" x14ac:dyDescent="0.2">
      <c r="A130" s="314" t="s">
        <v>1919</v>
      </c>
      <c r="C130" s="331" t="s">
        <v>1918</v>
      </c>
      <c r="D130" s="302">
        <v>46</v>
      </c>
      <c r="E130" s="313" t="s">
        <v>62</v>
      </c>
      <c r="F130" s="302">
        <v>0</v>
      </c>
      <c r="G130" s="302">
        <v>0</v>
      </c>
      <c r="H130" s="302">
        <f t="shared" si="4"/>
        <v>0</v>
      </c>
      <c r="I130" s="302">
        <f t="shared" si="5"/>
        <v>0</v>
      </c>
    </row>
    <row r="131" spans="1:11" x14ac:dyDescent="0.2">
      <c r="C131" s="315"/>
    </row>
    <row r="132" spans="1:11" x14ac:dyDescent="0.2">
      <c r="C132" s="315" t="s">
        <v>1917</v>
      </c>
    </row>
    <row r="133" spans="1:11" x14ac:dyDescent="0.2">
      <c r="A133" s="314" t="s">
        <v>1916</v>
      </c>
      <c r="C133" s="315" t="s">
        <v>1902</v>
      </c>
      <c r="D133" s="302">
        <v>1</v>
      </c>
      <c r="E133" s="313" t="s">
        <v>4</v>
      </c>
      <c r="F133" s="302">
        <v>0</v>
      </c>
      <c r="G133" s="302">
        <v>0</v>
      </c>
      <c r="H133" s="302">
        <f>ROUND(D133*F133, 0)</f>
        <v>0</v>
      </c>
      <c r="I133" s="302">
        <f>ROUND(D133*G133, 0)</f>
        <v>0</v>
      </c>
    </row>
    <row r="134" spans="1:11" x14ac:dyDescent="0.2">
      <c r="A134" s="314" t="s">
        <v>1915</v>
      </c>
      <c r="C134" s="315" t="s">
        <v>1901</v>
      </c>
      <c r="D134" s="302">
        <v>1</v>
      </c>
      <c r="E134" s="313" t="s">
        <v>4</v>
      </c>
      <c r="F134" s="302">
        <v>0</v>
      </c>
      <c r="G134" s="302">
        <v>0</v>
      </c>
      <c r="H134" s="302">
        <f>ROUND(D134*F134, 0)</f>
        <v>0</v>
      </c>
      <c r="I134" s="302">
        <f>ROUND(D134*G134, 0)</f>
        <v>0</v>
      </c>
    </row>
    <row r="135" spans="1:11" x14ac:dyDescent="0.2">
      <c r="C135" s="315"/>
    </row>
    <row r="136" spans="1:11" ht="38.25" x14ac:dyDescent="0.2">
      <c r="A136" s="314" t="s">
        <v>1914</v>
      </c>
      <c r="C136" s="299" t="s">
        <v>1913</v>
      </c>
      <c r="D136" s="305">
        <v>4</v>
      </c>
      <c r="E136" s="301" t="s">
        <v>4</v>
      </c>
      <c r="F136" s="302">
        <v>0</v>
      </c>
      <c r="G136" s="302">
        <v>0</v>
      </c>
      <c r="H136" s="302">
        <f>ROUND(D136*F136, 0)</f>
        <v>0</v>
      </c>
      <c r="I136" s="302">
        <f>ROUND(D136*G136, 0)</f>
        <v>0</v>
      </c>
    </row>
    <row r="137" spans="1:11" x14ac:dyDescent="0.2">
      <c r="C137" s="299"/>
      <c r="D137" s="305"/>
      <c r="E137" s="301"/>
    </row>
    <row r="138" spans="1:11" ht="51" x14ac:dyDescent="0.2">
      <c r="A138" s="314" t="s">
        <v>1912</v>
      </c>
      <c r="C138" s="299" t="s">
        <v>1911</v>
      </c>
      <c r="D138" s="305">
        <v>1</v>
      </c>
      <c r="E138" s="301" t="s">
        <v>138</v>
      </c>
      <c r="F138" s="302">
        <v>0</v>
      </c>
      <c r="G138" s="302">
        <v>0</v>
      </c>
      <c r="H138" s="302">
        <f>ROUND(D138*F138, 0)</f>
        <v>0</v>
      </c>
      <c r="I138" s="302">
        <f>ROUND(D138*G138, 0)</f>
        <v>0</v>
      </c>
    </row>
    <row r="139" spans="1:11" x14ac:dyDescent="0.2">
      <c r="C139" s="299"/>
      <c r="D139" s="305"/>
      <c r="E139" s="301"/>
    </row>
    <row r="140" spans="1:11" ht="63.75" x14ac:dyDescent="0.2">
      <c r="C140" s="315" t="s">
        <v>1910</v>
      </c>
    </row>
    <row r="141" spans="1:11" x14ac:dyDescent="0.2">
      <c r="A141" s="314">
        <v>80</v>
      </c>
      <c r="C141" s="319" t="s">
        <v>1908</v>
      </c>
      <c r="D141" s="302">
        <v>6</v>
      </c>
      <c r="E141" s="313" t="s">
        <v>4</v>
      </c>
      <c r="F141" s="302">
        <v>0</v>
      </c>
      <c r="G141" s="302">
        <v>0</v>
      </c>
      <c r="H141" s="302">
        <f t="shared" ref="H141:H150" si="6">ROUND(D141*F141, 0)</f>
        <v>0</v>
      </c>
      <c r="I141" s="302">
        <f t="shared" ref="I141:I150" si="7">ROUND(D141*G141, 0)</f>
        <v>0</v>
      </c>
    </row>
    <row r="142" spans="1:11" x14ac:dyDescent="0.2">
      <c r="A142" s="314">
        <v>81</v>
      </c>
      <c r="C142" s="319" t="s">
        <v>1907</v>
      </c>
      <c r="D142" s="302">
        <v>4</v>
      </c>
      <c r="E142" s="313" t="s">
        <v>4</v>
      </c>
      <c r="F142" s="302">
        <v>0</v>
      </c>
      <c r="G142" s="302">
        <v>0</v>
      </c>
      <c r="H142" s="302">
        <f t="shared" si="6"/>
        <v>0</v>
      </c>
      <c r="I142" s="302">
        <f t="shared" si="7"/>
        <v>0</v>
      </c>
    </row>
    <row r="143" spans="1:11" s="295" customFormat="1" x14ac:dyDescent="0.2">
      <c r="A143" s="314">
        <v>82</v>
      </c>
      <c r="B143" s="313"/>
      <c r="C143" s="319" t="s">
        <v>1906</v>
      </c>
      <c r="D143" s="302">
        <v>5</v>
      </c>
      <c r="E143" s="313" t="s">
        <v>4</v>
      </c>
      <c r="F143" s="302">
        <v>0</v>
      </c>
      <c r="G143" s="302">
        <v>0</v>
      </c>
      <c r="H143" s="302">
        <f t="shared" si="6"/>
        <v>0</v>
      </c>
      <c r="I143" s="302">
        <f t="shared" si="7"/>
        <v>0</v>
      </c>
      <c r="J143" s="313"/>
      <c r="K143" s="332"/>
    </row>
    <row r="144" spans="1:11" x14ac:dyDescent="0.2">
      <c r="A144" s="314">
        <v>83</v>
      </c>
      <c r="C144" s="319" t="s">
        <v>1905</v>
      </c>
      <c r="D144" s="302">
        <v>2</v>
      </c>
      <c r="E144" s="313" t="s">
        <v>4</v>
      </c>
      <c r="F144" s="302">
        <v>0</v>
      </c>
      <c r="G144" s="302">
        <v>0</v>
      </c>
      <c r="H144" s="302">
        <f t="shared" si="6"/>
        <v>0</v>
      </c>
      <c r="I144" s="302">
        <f t="shared" si="7"/>
        <v>0</v>
      </c>
    </row>
    <row r="145" spans="1:9" x14ac:dyDescent="0.2">
      <c r="A145" s="314">
        <v>84</v>
      </c>
      <c r="C145" s="319" t="s">
        <v>1904</v>
      </c>
      <c r="D145" s="302">
        <v>2</v>
      </c>
      <c r="E145" s="313" t="s">
        <v>4</v>
      </c>
      <c r="F145" s="302">
        <v>0</v>
      </c>
      <c r="G145" s="302">
        <v>0</v>
      </c>
      <c r="H145" s="302">
        <f t="shared" si="6"/>
        <v>0</v>
      </c>
      <c r="I145" s="302">
        <f t="shared" si="7"/>
        <v>0</v>
      </c>
    </row>
    <row r="146" spans="1:9" x14ac:dyDescent="0.2">
      <c r="A146" s="314">
        <v>85</v>
      </c>
      <c r="C146" s="319" t="s">
        <v>1903</v>
      </c>
      <c r="D146" s="302">
        <v>4</v>
      </c>
      <c r="E146" s="313" t="s">
        <v>4</v>
      </c>
      <c r="F146" s="302">
        <v>0</v>
      </c>
      <c r="G146" s="302">
        <v>0</v>
      </c>
      <c r="H146" s="302">
        <f t="shared" si="6"/>
        <v>0</v>
      </c>
      <c r="I146" s="302">
        <f t="shared" si="7"/>
        <v>0</v>
      </c>
    </row>
    <row r="147" spans="1:9" x14ac:dyDescent="0.2">
      <c r="A147" s="314">
        <v>86</v>
      </c>
      <c r="C147" s="319" t="s">
        <v>1902</v>
      </c>
      <c r="D147" s="302">
        <v>3</v>
      </c>
      <c r="E147" s="313" t="s">
        <v>4</v>
      </c>
      <c r="F147" s="302">
        <v>0</v>
      </c>
      <c r="G147" s="302">
        <v>0</v>
      </c>
      <c r="H147" s="302">
        <f t="shared" si="6"/>
        <v>0</v>
      </c>
      <c r="I147" s="302">
        <f t="shared" si="7"/>
        <v>0</v>
      </c>
    </row>
    <row r="148" spans="1:9" x14ac:dyDescent="0.2">
      <c r="A148" s="314">
        <v>87</v>
      </c>
      <c r="C148" s="319" t="s">
        <v>1901</v>
      </c>
      <c r="D148" s="302">
        <v>2</v>
      </c>
      <c r="E148" s="313" t="s">
        <v>4</v>
      </c>
      <c r="F148" s="302">
        <v>0</v>
      </c>
      <c r="G148" s="302">
        <v>0</v>
      </c>
      <c r="H148" s="302">
        <f t="shared" si="6"/>
        <v>0</v>
      </c>
      <c r="I148" s="302">
        <f t="shared" si="7"/>
        <v>0</v>
      </c>
    </row>
    <row r="149" spans="1:9" x14ac:dyDescent="0.2">
      <c r="A149" s="314">
        <v>88</v>
      </c>
      <c r="C149" s="319" t="s">
        <v>1817</v>
      </c>
      <c r="D149" s="302">
        <v>7</v>
      </c>
      <c r="E149" s="313" t="s">
        <v>4</v>
      </c>
      <c r="F149" s="302">
        <v>0</v>
      </c>
      <c r="G149" s="302">
        <v>0</v>
      </c>
      <c r="H149" s="302">
        <f t="shared" si="6"/>
        <v>0</v>
      </c>
      <c r="I149" s="302">
        <f t="shared" si="7"/>
        <v>0</v>
      </c>
    </row>
    <row r="150" spans="1:9" x14ac:dyDescent="0.2">
      <c r="A150" s="314">
        <v>89</v>
      </c>
      <c r="C150" s="319" t="s">
        <v>1815</v>
      </c>
      <c r="D150" s="302">
        <v>5</v>
      </c>
      <c r="E150" s="313" t="s">
        <v>4</v>
      </c>
      <c r="F150" s="302">
        <v>0</v>
      </c>
      <c r="G150" s="302">
        <v>0</v>
      </c>
      <c r="H150" s="302">
        <f t="shared" si="6"/>
        <v>0</v>
      </c>
      <c r="I150" s="302">
        <f t="shared" si="7"/>
        <v>0</v>
      </c>
    </row>
    <row r="151" spans="1:9" x14ac:dyDescent="0.2">
      <c r="C151" s="315"/>
    </row>
    <row r="152" spans="1:9" ht="51" x14ac:dyDescent="0.2">
      <c r="C152" s="315" t="s">
        <v>1909</v>
      </c>
    </row>
    <row r="153" spans="1:9" x14ac:dyDescent="0.2">
      <c r="A153" s="314">
        <v>90</v>
      </c>
      <c r="C153" s="319" t="s">
        <v>1908</v>
      </c>
      <c r="D153" s="302">
        <v>12</v>
      </c>
      <c r="E153" s="313" t="s">
        <v>62</v>
      </c>
      <c r="F153" s="302">
        <v>0</v>
      </c>
      <c r="G153" s="302">
        <v>0</v>
      </c>
      <c r="H153" s="302">
        <f t="shared" ref="H153:H161" si="8">ROUND(D153*F153, 0)</f>
        <v>0</v>
      </c>
      <c r="I153" s="302">
        <f t="shared" ref="I153:I161" si="9">ROUND(D153*G153, 0)</f>
        <v>0</v>
      </c>
    </row>
    <row r="154" spans="1:9" x14ac:dyDescent="0.2">
      <c r="A154" s="314">
        <v>91</v>
      </c>
      <c r="C154" s="319" t="s">
        <v>1907</v>
      </c>
      <c r="D154" s="302">
        <v>8</v>
      </c>
      <c r="E154" s="313" t="s">
        <v>62</v>
      </c>
      <c r="F154" s="302">
        <v>0</v>
      </c>
      <c r="G154" s="302">
        <v>0</v>
      </c>
      <c r="H154" s="302">
        <f t="shared" si="8"/>
        <v>0</v>
      </c>
      <c r="I154" s="302">
        <f t="shared" si="9"/>
        <v>0</v>
      </c>
    </row>
    <row r="155" spans="1:9" x14ac:dyDescent="0.2">
      <c r="A155" s="314">
        <v>92</v>
      </c>
      <c r="C155" s="319" t="s">
        <v>1906</v>
      </c>
      <c r="D155" s="302">
        <v>22</v>
      </c>
      <c r="E155" s="313" t="s">
        <v>62</v>
      </c>
      <c r="F155" s="302">
        <v>0</v>
      </c>
      <c r="G155" s="302">
        <v>0</v>
      </c>
      <c r="H155" s="302">
        <f t="shared" si="8"/>
        <v>0</v>
      </c>
      <c r="I155" s="302">
        <f t="shared" si="9"/>
        <v>0</v>
      </c>
    </row>
    <row r="156" spans="1:9" x14ac:dyDescent="0.2">
      <c r="A156" s="314">
        <v>93</v>
      </c>
      <c r="C156" s="319" t="s">
        <v>1905</v>
      </c>
      <c r="D156" s="302">
        <v>20</v>
      </c>
      <c r="E156" s="313" t="s">
        <v>62</v>
      </c>
      <c r="F156" s="302">
        <v>0</v>
      </c>
      <c r="G156" s="302">
        <v>0</v>
      </c>
      <c r="H156" s="302">
        <f t="shared" si="8"/>
        <v>0</v>
      </c>
      <c r="I156" s="302">
        <f t="shared" si="9"/>
        <v>0</v>
      </c>
    </row>
    <row r="157" spans="1:9" x14ac:dyDescent="0.2">
      <c r="A157" s="314">
        <v>94</v>
      </c>
      <c r="C157" s="319" t="s">
        <v>1904</v>
      </c>
      <c r="D157" s="302">
        <v>10</v>
      </c>
      <c r="E157" s="313" t="s">
        <v>62</v>
      </c>
      <c r="F157" s="302">
        <v>0</v>
      </c>
      <c r="G157" s="302">
        <v>0</v>
      </c>
      <c r="H157" s="302">
        <f t="shared" si="8"/>
        <v>0</v>
      </c>
      <c r="I157" s="302">
        <f t="shared" si="9"/>
        <v>0</v>
      </c>
    </row>
    <row r="158" spans="1:9" x14ac:dyDescent="0.2">
      <c r="A158" s="314">
        <v>95</v>
      </c>
      <c r="C158" s="319" t="s">
        <v>1903</v>
      </c>
      <c r="D158" s="302">
        <v>36</v>
      </c>
      <c r="E158" s="313" t="s">
        <v>62</v>
      </c>
      <c r="F158" s="302">
        <v>0</v>
      </c>
      <c r="G158" s="302">
        <v>0</v>
      </c>
      <c r="H158" s="302">
        <f t="shared" si="8"/>
        <v>0</v>
      </c>
      <c r="I158" s="302">
        <f t="shared" si="9"/>
        <v>0</v>
      </c>
    </row>
    <row r="159" spans="1:9" x14ac:dyDescent="0.2">
      <c r="A159" s="314">
        <v>96</v>
      </c>
      <c r="C159" s="319" t="s">
        <v>1902</v>
      </c>
      <c r="D159" s="302">
        <v>32</v>
      </c>
      <c r="E159" s="313" t="s">
        <v>62</v>
      </c>
      <c r="F159" s="302">
        <v>0</v>
      </c>
      <c r="G159" s="302">
        <v>0</v>
      </c>
      <c r="H159" s="302">
        <f t="shared" si="8"/>
        <v>0</v>
      </c>
      <c r="I159" s="302">
        <f t="shared" si="9"/>
        <v>0</v>
      </c>
    </row>
    <row r="160" spans="1:9" x14ac:dyDescent="0.2">
      <c r="A160" s="314">
        <v>97</v>
      </c>
      <c r="C160" s="319" t="s">
        <v>1901</v>
      </c>
      <c r="D160" s="302">
        <v>20</v>
      </c>
      <c r="E160" s="313" t="s">
        <v>62</v>
      </c>
      <c r="F160" s="302">
        <v>0</v>
      </c>
      <c r="G160" s="302">
        <v>0</v>
      </c>
      <c r="H160" s="302">
        <f t="shared" si="8"/>
        <v>0</v>
      </c>
      <c r="I160" s="302">
        <f t="shared" si="9"/>
        <v>0</v>
      </c>
    </row>
    <row r="161" spans="1:9" x14ac:dyDescent="0.2">
      <c r="A161" s="314">
        <v>98</v>
      </c>
      <c r="C161" s="319" t="s">
        <v>1817</v>
      </c>
      <c r="D161" s="302">
        <v>48</v>
      </c>
      <c r="E161" s="313" t="s">
        <v>62</v>
      </c>
      <c r="F161" s="302">
        <v>0</v>
      </c>
      <c r="G161" s="302">
        <v>0</v>
      </c>
      <c r="H161" s="302">
        <f t="shared" si="8"/>
        <v>0</v>
      </c>
      <c r="I161" s="302">
        <f t="shared" si="9"/>
        <v>0</v>
      </c>
    </row>
    <row r="162" spans="1:9" x14ac:dyDescent="0.2">
      <c r="C162" s="315"/>
    </row>
    <row r="163" spans="1:9" x14ac:dyDescent="0.2">
      <c r="C163" s="315"/>
    </row>
    <row r="164" spans="1:9" x14ac:dyDescent="0.2">
      <c r="B164" s="536" t="s">
        <v>1900</v>
      </c>
      <c r="C164" s="536"/>
    </row>
    <row r="165" spans="1:9" x14ac:dyDescent="0.2">
      <c r="B165" s="333"/>
      <c r="C165" s="333"/>
    </row>
    <row r="166" spans="1:9" x14ac:dyDescent="0.2">
      <c r="A166" s="314">
        <v>99</v>
      </c>
      <c r="B166" s="333"/>
      <c r="C166" s="334" t="s">
        <v>1899</v>
      </c>
      <c r="D166" s="302">
        <v>1</v>
      </c>
      <c r="E166" s="313" t="s">
        <v>138</v>
      </c>
      <c r="F166" s="302">
        <v>0</v>
      </c>
      <c r="G166" s="302">
        <v>0</v>
      </c>
      <c r="H166" s="302">
        <f>ROUND(D166*F166, 0)</f>
        <v>0</v>
      </c>
      <c r="I166" s="302">
        <f>ROUND(D166*G166, 0)</f>
        <v>0</v>
      </c>
    </row>
    <row r="167" spans="1:9" x14ac:dyDescent="0.2">
      <c r="B167" s="333"/>
      <c r="C167" s="333"/>
    </row>
    <row r="168" spans="1:9" ht="38.25" x14ac:dyDescent="0.2">
      <c r="A168" s="314">
        <v>100</v>
      </c>
      <c r="B168" s="333"/>
      <c r="C168" s="314" t="s">
        <v>1898</v>
      </c>
      <c r="D168" s="302">
        <v>1</v>
      </c>
      <c r="E168" s="313" t="s">
        <v>138</v>
      </c>
      <c r="F168" s="302">
        <v>0</v>
      </c>
      <c r="G168" s="302">
        <v>0</v>
      </c>
      <c r="H168" s="302">
        <f>ROUND(D168*F168, 0)</f>
        <v>0</v>
      </c>
      <c r="I168" s="302">
        <f>ROUND(D168*G168, 0)</f>
        <v>0</v>
      </c>
    </row>
    <row r="169" spans="1:9" x14ac:dyDescent="0.2">
      <c r="B169" s="333"/>
      <c r="C169" s="333"/>
    </row>
    <row r="170" spans="1:9" ht="25.5" x14ac:dyDescent="0.2">
      <c r="A170" s="314">
        <v>101</v>
      </c>
      <c r="B170" s="333"/>
      <c r="C170" s="314" t="s">
        <v>1897</v>
      </c>
      <c r="D170" s="302">
        <v>1</v>
      </c>
      <c r="E170" s="313" t="s">
        <v>1896</v>
      </c>
      <c r="F170" s="302">
        <v>0</v>
      </c>
      <c r="G170" s="302">
        <v>0</v>
      </c>
      <c r="H170" s="302">
        <f>ROUND(D170*F170, 0)</f>
        <v>0</v>
      </c>
      <c r="I170" s="302">
        <f>ROUND(D170*G170, 0)</f>
        <v>0</v>
      </c>
    </row>
    <row r="171" spans="1:9" x14ac:dyDescent="0.2">
      <c r="B171" s="333"/>
      <c r="C171" s="333"/>
    </row>
    <row r="172" spans="1:9" ht="63.75" x14ac:dyDescent="0.2">
      <c r="A172" s="314">
        <v>102</v>
      </c>
      <c r="B172" s="333"/>
      <c r="C172" s="314" t="s">
        <v>1895</v>
      </c>
      <c r="D172" s="302">
        <v>1</v>
      </c>
      <c r="E172" s="313" t="s">
        <v>138</v>
      </c>
      <c r="F172" s="302">
        <v>0</v>
      </c>
      <c r="G172" s="302">
        <v>0</v>
      </c>
      <c r="H172" s="302">
        <f>ROUND(D172*F172, 0)</f>
        <v>0</v>
      </c>
      <c r="I172" s="302">
        <f>ROUND(D172*G172, 0)</f>
        <v>0</v>
      </c>
    </row>
    <row r="173" spans="1:9" x14ac:dyDescent="0.2">
      <c r="B173" s="333"/>
      <c r="C173" s="333"/>
    </row>
    <row r="174" spans="1:9" ht="38.25" x14ac:dyDescent="0.2">
      <c r="A174" s="314">
        <v>103</v>
      </c>
      <c r="B174" s="333"/>
      <c r="C174" s="314" t="s">
        <v>1894</v>
      </c>
      <c r="D174" s="302">
        <v>35</v>
      </c>
      <c r="E174" s="313" t="s">
        <v>4</v>
      </c>
      <c r="F174" s="302">
        <v>0</v>
      </c>
      <c r="G174" s="302">
        <v>0</v>
      </c>
      <c r="H174" s="302">
        <f>ROUND(D174*F174, 0)</f>
        <v>0</v>
      </c>
      <c r="I174" s="302">
        <f>ROUND(D174*G174, 0)</f>
        <v>0</v>
      </c>
    </row>
    <row r="175" spans="1:9" x14ac:dyDescent="0.2">
      <c r="B175" s="333"/>
      <c r="C175" s="333"/>
    </row>
    <row r="176" spans="1:9" ht="38.25" x14ac:dyDescent="0.2">
      <c r="A176" s="314">
        <v>104</v>
      </c>
      <c r="B176" s="333"/>
      <c r="C176" s="314" t="s">
        <v>1893</v>
      </c>
      <c r="D176" s="335">
        <v>12</v>
      </c>
      <c r="E176" s="313" t="s">
        <v>4</v>
      </c>
      <c r="F176" s="302">
        <v>0</v>
      </c>
      <c r="G176" s="302">
        <v>0</v>
      </c>
      <c r="H176" s="302">
        <f>ROUND(D176*F176, 0)</f>
        <v>0</v>
      </c>
      <c r="I176" s="302">
        <f>ROUND(D176*G176, 0)</f>
        <v>0</v>
      </c>
    </row>
    <row r="177" spans="1:9" x14ac:dyDescent="0.2">
      <c r="B177" s="333"/>
      <c r="C177" s="333"/>
      <c r="D177" s="335"/>
    </row>
    <row r="178" spans="1:9" x14ac:dyDescent="0.2">
      <c r="A178" s="314">
        <v>105</v>
      </c>
      <c r="B178" s="333"/>
      <c r="C178" s="314" t="s">
        <v>1892</v>
      </c>
      <c r="D178" s="335">
        <v>11</v>
      </c>
      <c r="E178" s="313" t="s">
        <v>4</v>
      </c>
      <c r="F178" s="302">
        <v>0</v>
      </c>
      <c r="G178" s="302">
        <v>0</v>
      </c>
      <c r="H178" s="302">
        <f>ROUND(D178*F178, 0)</f>
        <v>0</v>
      </c>
      <c r="I178" s="302">
        <f>ROUND(D178*G178, 0)</f>
        <v>0</v>
      </c>
    </row>
    <row r="179" spans="1:9" x14ac:dyDescent="0.2">
      <c r="B179" s="333"/>
      <c r="C179" s="333"/>
      <c r="D179" s="335"/>
    </row>
    <row r="180" spans="1:9" ht="38.25" x14ac:dyDescent="0.2">
      <c r="A180" s="314">
        <v>106</v>
      </c>
      <c r="B180" s="333"/>
      <c r="C180" s="314" t="s">
        <v>1891</v>
      </c>
      <c r="D180" s="335">
        <v>10</v>
      </c>
      <c r="E180" s="313" t="s">
        <v>4</v>
      </c>
      <c r="F180" s="302">
        <v>0</v>
      </c>
      <c r="G180" s="302">
        <v>0</v>
      </c>
      <c r="H180" s="302">
        <f>ROUND(D180*F180, 0)</f>
        <v>0</v>
      </c>
      <c r="I180" s="302">
        <f>ROUND(D180*G180, 0)</f>
        <v>0</v>
      </c>
    </row>
    <row r="181" spans="1:9" x14ac:dyDescent="0.2">
      <c r="B181" s="333"/>
      <c r="C181" s="314"/>
    </row>
    <row r="182" spans="1:9" ht="51" x14ac:dyDescent="0.2">
      <c r="A182" s="314">
        <v>107</v>
      </c>
      <c r="B182" s="333"/>
      <c r="C182" s="314" t="s">
        <v>1890</v>
      </c>
      <c r="D182" s="302">
        <v>1</v>
      </c>
      <c r="E182" s="313" t="s">
        <v>1848</v>
      </c>
      <c r="F182" s="302">
        <v>0</v>
      </c>
      <c r="G182" s="302">
        <v>0</v>
      </c>
      <c r="H182" s="302">
        <f>ROUND(D182*F182, 0)</f>
        <v>0</v>
      </c>
      <c r="I182" s="302">
        <f>ROUND(D182*G182, 0)</f>
        <v>0</v>
      </c>
    </row>
    <row r="183" spans="1:9" x14ac:dyDescent="0.2">
      <c r="B183" s="333"/>
      <c r="C183" s="314"/>
    </row>
    <row r="184" spans="1:9" x14ac:dyDescent="0.2">
      <c r="A184" s="314">
        <v>108</v>
      </c>
      <c r="B184" s="333"/>
      <c r="C184" s="314" t="s">
        <v>1889</v>
      </c>
      <c r="D184" s="302">
        <v>1</v>
      </c>
      <c r="E184" s="313" t="s">
        <v>138</v>
      </c>
      <c r="F184" s="302">
        <v>0</v>
      </c>
      <c r="G184" s="302">
        <v>0</v>
      </c>
      <c r="H184" s="302">
        <f>ROUND(D184*F184, 0)</f>
        <v>0</v>
      </c>
      <c r="I184" s="302">
        <f>ROUND(D184*G184, 0)</f>
        <v>0</v>
      </c>
    </row>
    <row r="185" spans="1:9" x14ac:dyDescent="0.2">
      <c r="B185" s="333"/>
      <c r="C185" s="314"/>
    </row>
    <row r="186" spans="1:9" x14ac:dyDescent="0.2">
      <c r="A186" s="314">
        <v>109</v>
      </c>
      <c r="B186" s="333"/>
      <c r="C186" s="314" t="s">
        <v>1888</v>
      </c>
      <c r="D186" s="302">
        <v>1</v>
      </c>
      <c r="E186" s="313" t="s">
        <v>138</v>
      </c>
      <c r="F186" s="302">
        <v>0</v>
      </c>
      <c r="G186" s="302">
        <v>0</v>
      </c>
      <c r="H186" s="302">
        <f>ROUND(D186*F186, 0)</f>
        <v>0</v>
      </c>
      <c r="I186" s="302">
        <f>ROUND(D186*G186, 0)</f>
        <v>0</v>
      </c>
    </row>
    <row r="187" spans="1:9" x14ac:dyDescent="0.2">
      <c r="B187" s="333"/>
      <c r="C187" s="314"/>
    </row>
    <row r="188" spans="1:9" ht="114.75" x14ac:dyDescent="0.2">
      <c r="A188" s="314">
        <v>110</v>
      </c>
      <c r="B188" s="333"/>
      <c r="C188" s="314" t="s">
        <v>1887</v>
      </c>
      <c r="D188" s="302">
        <v>1</v>
      </c>
      <c r="E188" s="313" t="s">
        <v>138</v>
      </c>
      <c r="F188" s="302">
        <v>0</v>
      </c>
      <c r="H188" s="302">
        <f>ROUND(D188*F188, 0)</f>
        <v>0</v>
      </c>
      <c r="I188" s="302">
        <f>ROUND(D188*G188, 0)</f>
        <v>0</v>
      </c>
    </row>
    <row r="190" spans="1:9" ht="63.75" x14ac:dyDescent="0.2">
      <c r="A190" s="314">
        <v>111</v>
      </c>
      <c r="C190" s="313" t="s">
        <v>1886</v>
      </c>
      <c r="D190" s="302">
        <v>1</v>
      </c>
      <c r="E190" s="313" t="s">
        <v>138</v>
      </c>
      <c r="F190" s="302">
        <v>0</v>
      </c>
      <c r="G190" s="302">
        <v>0</v>
      </c>
      <c r="H190" s="302">
        <f>ROUND(D190*F190, 0)</f>
        <v>0</v>
      </c>
      <c r="I190" s="302">
        <f>ROUND(D190*G190, 0)</f>
        <v>0</v>
      </c>
    </row>
    <row r="192" spans="1:9" ht="63.75" x14ac:dyDescent="0.2">
      <c r="A192" s="314">
        <v>112</v>
      </c>
      <c r="C192" s="313" t="s">
        <v>1885</v>
      </c>
      <c r="D192" s="302">
        <v>1</v>
      </c>
      <c r="E192" s="313" t="s">
        <v>138</v>
      </c>
      <c r="F192" s="302">
        <v>0</v>
      </c>
      <c r="G192" s="302">
        <v>0</v>
      </c>
      <c r="H192" s="302">
        <f>ROUND(D192*F192, 0)</f>
        <v>0</v>
      </c>
      <c r="I192" s="302">
        <f>ROUND(D192*G192, 0)</f>
        <v>0</v>
      </c>
    </row>
    <row r="194" spans="1:9" ht="25.5" x14ac:dyDescent="0.2">
      <c r="A194" s="314">
        <v>113</v>
      </c>
      <c r="C194" s="313" t="s">
        <v>1884</v>
      </c>
      <c r="D194" s="302">
        <v>1</v>
      </c>
      <c r="E194" s="313" t="s">
        <v>138</v>
      </c>
      <c r="F194" s="302">
        <v>0</v>
      </c>
      <c r="G194" s="302">
        <v>0</v>
      </c>
      <c r="H194" s="302">
        <f>ROUND(D194*F194, 0)</f>
        <v>0</v>
      </c>
      <c r="I194" s="302">
        <f>ROUND(D194*G194, 0)</f>
        <v>0</v>
      </c>
    </row>
    <row r="196" spans="1:9" ht="25.5" x14ac:dyDescent="0.2">
      <c r="A196" s="314">
        <v>114</v>
      </c>
      <c r="C196" s="313" t="s">
        <v>1883</v>
      </c>
      <c r="D196" s="302">
        <v>1</v>
      </c>
      <c r="E196" s="313" t="s">
        <v>138</v>
      </c>
      <c r="F196" s="302">
        <v>0</v>
      </c>
      <c r="G196" s="302">
        <v>0</v>
      </c>
      <c r="H196" s="302">
        <f>ROUND(D196*F196, 0)</f>
        <v>0</v>
      </c>
      <c r="I196" s="302">
        <f>ROUND(D196*G196, 0)</f>
        <v>0</v>
      </c>
    </row>
    <row r="198" spans="1:9" s="340" customFormat="1" ht="51" x14ac:dyDescent="0.2">
      <c r="A198" s="336">
        <v>115</v>
      </c>
      <c r="B198" s="337"/>
      <c r="C198" s="338" t="s">
        <v>1882</v>
      </c>
      <c r="D198" s="339">
        <v>1</v>
      </c>
      <c r="E198" s="340" t="s">
        <v>138</v>
      </c>
      <c r="F198" s="302">
        <v>0</v>
      </c>
      <c r="G198" s="302">
        <v>0</v>
      </c>
      <c r="H198" s="302">
        <f>ROUND(D198*F198, 0)</f>
        <v>0</v>
      </c>
      <c r="I198" s="302">
        <f>ROUND(D198*G198, 0)</f>
        <v>0</v>
      </c>
    </row>
    <row r="200" spans="1:9" x14ac:dyDescent="0.2">
      <c r="A200" s="291"/>
      <c r="B200" s="292"/>
      <c r="C200" s="292" t="s">
        <v>1515</v>
      </c>
      <c r="D200" s="293"/>
      <c r="E200" s="292"/>
      <c r="F200" s="293"/>
      <c r="G200" s="293"/>
      <c r="H200" s="293">
        <f>SUM(H3:H196)</f>
        <v>0</v>
      </c>
      <c r="I200" s="293">
        <f>SUM(I3:I196)</f>
        <v>0</v>
      </c>
    </row>
  </sheetData>
  <mergeCells count="1">
    <mergeCell ref="B164:C164"/>
  </mergeCells>
  <pageMargins left="0.2361111111111111" right="0.2361111111111111" top="0.69444444444444442" bottom="0.69444444444444442" header="0.41666666666666669" footer="0.41666666666666669"/>
  <pageSetup paperSize="9" orientation="portrait" useFirstPageNumber="1" r:id="rId1"/>
  <headerFooter>
    <oddHeader>&amp;L&amp;"Times New Roman CE,bold"&amp;10 Víz-csatornaszerelés (belső)</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73"/>
  <sheetViews>
    <sheetView view="pageBreakPreview" zoomScale="60" zoomScaleNormal="100" workbookViewId="0">
      <selection activeCell="K46" sqref="K46"/>
    </sheetView>
  </sheetViews>
  <sheetFormatPr defaultRowHeight="12.75" x14ac:dyDescent="0.2"/>
  <cols>
    <col min="1" max="1" width="4.28515625" style="150" customWidth="1"/>
    <col min="2" max="2" width="9.28515625" style="103" customWidth="1"/>
    <col min="3" max="3" width="36.7109375" style="103" customWidth="1"/>
    <col min="4" max="4" width="6.7109375" style="102" customWidth="1"/>
    <col min="5" max="5" width="6.7109375" style="103" customWidth="1"/>
    <col min="6" max="7" width="8.28515625" style="102" customWidth="1"/>
    <col min="8" max="9" width="10.28515625" style="102" customWidth="1"/>
    <col min="10" max="10" width="15.7109375" style="103" customWidth="1"/>
    <col min="11" max="256" width="9.140625" style="103"/>
    <col min="257" max="257" width="4.28515625" style="103" customWidth="1"/>
    <col min="258" max="258" width="9.28515625" style="103" customWidth="1"/>
    <col min="259" max="259" width="36.7109375" style="103" customWidth="1"/>
    <col min="260" max="261" width="6.7109375" style="103" customWidth="1"/>
    <col min="262" max="263" width="8.28515625" style="103" customWidth="1"/>
    <col min="264" max="265" width="10.28515625" style="103" customWidth="1"/>
    <col min="266" max="266" width="15.7109375" style="103" customWidth="1"/>
    <col min="267" max="512" width="9.140625" style="103"/>
    <col min="513" max="513" width="4.28515625" style="103" customWidth="1"/>
    <col min="514" max="514" width="9.28515625" style="103" customWidth="1"/>
    <col min="515" max="515" width="36.7109375" style="103" customWidth="1"/>
    <col min="516" max="517" width="6.7109375" style="103" customWidth="1"/>
    <col min="518" max="519" width="8.28515625" style="103" customWidth="1"/>
    <col min="520" max="521" width="10.28515625" style="103" customWidth="1"/>
    <col min="522" max="522" width="15.7109375" style="103" customWidth="1"/>
    <col min="523" max="768" width="9.140625" style="103"/>
    <col min="769" max="769" width="4.28515625" style="103" customWidth="1"/>
    <col min="770" max="770" width="9.28515625" style="103" customWidth="1"/>
    <col min="771" max="771" width="36.7109375" style="103" customWidth="1"/>
    <col min="772" max="773" width="6.7109375" style="103" customWidth="1"/>
    <col min="774" max="775" width="8.28515625" style="103" customWidth="1"/>
    <col min="776" max="777" width="10.28515625" style="103" customWidth="1"/>
    <col min="778" max="778" width="15.7109375" style="103" customWidth="1"/>
    <col min="779" max="1024" width="9.140625" style="103"/>
    <col min="1025" max="1025" width="4.28515625" style="103" customWidth="1"/>
    <col min="1026" max="1026" width="9.28515625" style="103" customWidth="1"/>
    <col min="1027" max="1027" width="36.7109375" style="103" customWidth="1"/>
    <col min="1028" max="1029" width="6.7109375" style="103" customWidth="1"/>
    <col min="1030" max="1031" width="8.28515625" style="103" customWidth="1"/>
    <col min="1032" max="1033" width="10.28515625" style="103" customWidth="1"/>
    <col min="1034" max="1034" width="15.7109375" style="103" customWidth="1"/>
    <col min="1035" max="1280" width="9.140625" style="103"/>
    <col min="1281" max="1281" width="4.28515625" style="103" customWidth="1"/>
    <col min="1282" max="1282" width="9.28515625" style="103" customWidth="1"/>
    <col min="1283" max="1283" width="36.7109375" style="103" customWidth="1"/>
    <col min="1284" max="1285" width="6.7109375" style="103" customWidth="1"/>
    <col min="1286" max="1287" width="8.28515625" style="103" customWidth="1"/>
    <col min="1288" max="1289" width="10.28515625" style="103" customWidth="1"/>
    <col min="1290" max="1290" width="15.7109375" style="103" customWidth="1"/>
    <col min="1291" max="1536" width="9.140625" style="103"/>
    <col min="1537" max="1537" width="4.28515625" style="103" customWidth="1"/>
    <col min="1538" max="1538" width="9.28515625" style="103" customWidth="1"/>
    <col min="1539" max="1539" width="36.7109375" style="103" customWidth="1"/>
    <col min="1540" max="1541" width="6.7109375" style="103" customWidth="1"/>
    <col min="1542" max="1543" width="8.28515625" style="103" customWidth="1"/>
    <col min="1544" max="1545" width="10.28515625" style="103" customWidth="1"/>
    <col min="1546" max="1546" width="15.7109375" style="103" customWidth="1"/>
    <col min="1547" max="1792" width="9.140625" style="103"/>
    <col min="1793" max="1793" width="4.28515625" style="103" customWidth="1"/>
    <col min="1794" max="1794" width="9.28515625" style="103" customWidth="1"/>
    <col min="1795" max="1795" width="36.7109375" style="103" customWidth="1"/>
    <col min="1796" max="1797" width="6.7109375" style="103" customWidth="1"/>
    <col min="1798" max="1799" width="8.28515625" style="103" customWidth="1"/>
    <col min="1800" max="1801" width="10.28515625" style="103" customWidth="1"/>
    <col min="1802" max="1802" width="15.7109375" style="103" customWidth="1"/>
    <col min="1803" max="2048" width="9.140625" style="103"/>
    <col min="2049" max="2049" width="4.28515625" style="103" customWidth="1"/>
    <col min="2050" max="2050" width="9.28515625" style="103" customWidth="1"/>
    <col min="2051" max="2051" width="36.7109375" style="103" customWidth="1"/>
    <col min="2052" max="2053" width="6.7109375" style="103" customWidth="1"/>
    <col min="2054" max="2055" width="8.28515625" style="103" customWidth="1"/>
    <col min="2056" max="2057" width="10.28515625" style="103" customWidth="1"/>
    <col min="2058" max="2058" width="15.7109375" style="103" customWidth="1"/>
    <col min="2059" max="2304" width="9.140625" style="103"/>
    <col min="2305" max="2305" width="4.28515625" style="103" customWidth="1"/>
    <col min="2306" max="2306" width="9.28515625" style="103" customWidth="1"/>
    <col min="2307" max="2307" width="36.7109375" style="103" customWidth="1"/>
    <col min="2308" max="2309" width="6.7109375" style="103" customWidth="1"/>
    <col min="2310" max="2311" width="8.28515625" style="103" customWidth="1"/>
    <col min="2312" max="2313" width="10.28515625" style="103" customWidth="1"/>
    <col min="2314" max="2314" width="15.7109375" style="103" customWidth="1"/>
    <col min="2315" max="2560" width="9.140625" style="103"/>
    <col min="2561" max="2561" width="4.28515625" style="103" customWidth="1"/>
    <col min="2562" max="2562" width="9.28515625" style="103" customWidth="1"/>
    <col min="2563" max="2563" width="36.7109375" style="103" customWidth="1"/>
    <col min="2564" max="2565" width="6.7109375" style="103" customWidth="1"/>
    <col min="2566" max="2567" width="8.28515625" style="103" customWidth="1"/>
    <col min="2568" max="2569" width="10.28515625" style="103" customWidth="1"/>
    <col min="2570" max="2570" width="15.7109375" style="103" customWidth="1"/>
    <col min="2571" max="2816" width="9.140625" style="103"/>
    <col min="2817" max="2817" width="4.28515625" style="103" customWidth="1"/>
    <col min="2818" max="2818" width="9.28515625" style="103" customWidth="1"/>
    <col min="2819" max="2819" width="36.7109375" style="103" customWidth="1"/>
    <col min="2820" max="2821" width="6.7109375" style="103" customWidth="1"/>
    <col min="2822" max="2823" width="8.28515625" style="103" customWidth="1"/>
    <col min="2824" max="2825" width="10.28515625" style="103" customWidth="1"/>
    <col min="2826" max="2826" width="15.7109375" style="103" customWidth="1"/>
    <col min="2827" max="3072" width="9.140625" style="103"/>
    <col min="3073" max="3073" width="4.28515625" style="103" customWidth="1"/>
    <col min="3074" max="3074" width="9.28515625" style="103" customWidth="1"/>
    <col min="3075" max="3075" width="36.7109375" style="103" customWidth="1"/>
    <col min="3076" max="3077" width="6.7109375" style="103" customWidth="1"/>
    <col min="3078" max="3079" width="8.28515625" style="103" customWidth="1"/>
    <col min="3080" max="3081" width="10.28515625" style="103" customWidth="1"/>
    <col min="3082" max="3082" width="15.7109375" style="103" customWidth="1"/>
    <col min="3083" max="3328" width="9.140625" style="103"/>
    <col min="3329" max="3329" width="4.28515625" style="103" customWidth="1"/>
    <col min="3330" max="3330" width="9.28515625" style="103" customWidth="1"/>
    <col min="3331" max="3331" width="36.7109375" style="103" customWidth="1"/>
    <col min="3332" max="3333" width="6.7109375" style="103" customWidth="1"/>
    <col min="3334" max="3335" width="8.28515625" style="103" customWidth="1"/>
    <col min="3336" max="3337" width="10.28515625" style="103" customWidth="1"/>
    <col min="3338" max="3338" width="15.7109375" style="103" customWidth="1"/>
    <col min="3339" max="3584" width="9.140625" style="103"/>
    <col min="3585" max="3585" width="4.28515625" style="103" customWidth="1"/>
    <col min="3586" max="3586" width="9.28515625" style="103" customWidth="1"/>
    <col min="3587" max="3587" width="36.7109375" style="103" customWidth="1"/>
    <col min="3588" max="3589" width="6.7109375" style="103" customWidth="1"/>
    <col min="3590" max="3591" width="8.28515625" style="103" customWidth="1"/>
    <col min="3592" max="3593" width="10.28515625" style="103" customWidth="1"/>
    <col min="3594" max="3594" width="15.7109375" style="103" customWidth="1"/>
    <col min="3595" max="3840" width="9.140625" style="103"/>
    <col min="3841" max="3841" width="4.28515625" style="103" customWidth="1"/>
    <col min="3842" max="3842" width="9.28515625" style="103" customWidth="1"/>
    <col min="3843" max="3843" width="36.7109375" style="103" customWidth="1"/>
    <col min="3844" max="3845" width="6.7109375" style="103" customWidth="1"/>
    <col min="3846" max="3847" width="8.28515625" style="103" customWidth="1"/>
    <col min="3848" max="3849" width="10.28515625" style="103" customWidth="1"/>
    <col min="3850" max="3850" width="15.7109375" style="103" customWidth="1"/>
    <col min="3851" max="4096" width="9.140625" style="103"/>
    <col min="4097" max="4097" width="4.28515625" style="103" customWidth="1"/>
    <col min="4098" max="4098" width="9.28515625" style="103" customWidth="1"/>
    <col min="4099" max="4099" width="36.7109375" style="103" customWidth="1"/>
    <col min="4100" max="4101" width="6.7109375" style="103" customWidth="1"/>
    <col min="4102" max="4103" width="8.28515625" style="103" customWidth="1"/>
    <col min="4104" max="4105" width="10.28515625" style="103" customWidth="1"/>
    <col min="4106" max="4106" width="15.7109375" style="103" customWidth="1"/>
    <col min="4107" max="4352" width="9.140625" style="103"/>
    <col min="4353" max="4353" width="4.28515625" style="103" customWidth="1"/>
    <col min="4354" max="4354" width="9.28515625" style="103" customWidth="1"/>
    <col min="4355" max="4355" width="36.7109375" style="103" customWidth="1"/>
    <col min="4356" max="4357" width="6.7109375" style="103" customWidth="1"/>
    <col min="4358" max="4359" width="8.28515625" style="103" customWidth="1"/>
    <col min="4360" max="4361" width="10.28515625" style="103" customWidth="1"/>
    <col min="4362" max="4362" width="15.7109375" style="103" customWidth="1"/>
    <col min="4363" max="4608" width="9.140625" style="103"/>
    <col min="4609" max="4609" width="4.28515625" style="103" customWidth="1"/>
    <col min="4610" max="4610" width="9.28515625" style="103" customWidth="1"/>
    <col min="4611" max="4611" width="36.7109375" style="103" customWidth="1"/>
    <col min="4612" max="4613" width="6.7109375" style="103" customWidth="1"/>
    <col min="4614" max="4615" width="8.28515625" style="103" customWidth="1"/>
    <col min="4616" max="4617" width="10.28515625" style="103" customWidth="1"/>
    <col min="4618" max="4618" width="15.7109375" style="103" customWidth="1"/>
    <col min="4619" max="4864" width="9.140625" style="103"/>
    <col min="4865" max="4865" width="4.28515625" style="103" customWidth="1"/>
    <col min="4866" max="4866" width="9.28515625" style="103" customWidth="1"/>
    <col min="4867" max="4867" width="36.7109375" style="103" customWidth="1"/>
    <col min="4868" max="4869" width="6.7109375" style="103" customWidth="1"/>
    <col min="4870" max="4871" width="8.28515625" style="103" customWidth="1"/>
    <col min="4872" max="4873" width="10.28515625" style="103" customWidth="1"/>
    <col min="4874" max="4874" width="15.7109375" style="103" customWidth="1"/>
    <col min="4875" max="5120" width="9.140625" style="103"/>
    <col min="5121" max="5121" width="4.28515625" style="103" customWidth="1"/>
    <col min="5122" max="5122" width="9.28515625" style="103" customWidth="1"/>
    <col min="5123" max="5123" width="36.7109375" style="103" customWidth="1"/>
    <col min="5124" max="5125" width="6.7109375" style="103" customWidth="1"/>
    <col min="5126" max="5127" width="8.28515625" style="103" customWidth="1"/>
    <col min="5128" max="5129" width="10.28515625" style="103" customWidth="1"/>
    <col min="5130" max="5130" width="15.7109375" style="103" customWidth="1"/>
    <col min="5131" max="5376" width="9.140625" style="103"/>
    <col min="5377" max="5377" width="4.28515625" style="103" customWidth="1"/>
    <col min="5378" max="5378" width="9.28515625" style="103" customWidth="1"/>
    <col min="5379" max="5379" width="36.7109375" style="103" customWidth="1"/>
    <col min="5380" max="5381" width="6.7109375" style="103" customWidth="1"/>
    <col min="5382" max="5383" width="8.28515625" style="103" customWidth="1"/>
    <col min="5384" max="5385" width="10.28515625" style="103" customWidth="1"/>
    <col min="5386" max="5386" width="15.7109375" style="103" customWidth="1"/>
    <col min="5387" max="5632" width="9.140625" style="103"/>
    <col min="5633" max="5633" width="4.28515625" style="103" customWidth="1"/>
    <col min="5634" max="5634" width="9.28515625" style="103" customWidth="1"/>
    <col min="5635" max="5635" width="36.7109375" style="103" customWidth="1"/>
    <col min="5636" max="5637" width="6.7109375" style="103" customWidth="1"/>
    <col min="5638" max="5639" width="8.28515625" style="103" customWidth="1"/>
    <col min="5640" max="5641" width="10.28515625" style="103" customWidth="1"/>
    <col min="5642" max="5642" width="15.7109375" style="103" customWidth="1"/>
    <col min="5643" max="5888" width="9.140625" style="103"/>
    <col min="5889" max="5889" width="4.28515625" style="103" customWidth="1"/>
    <col min="5890" max="5890" width="9.28515625" style="103" customWidth="1"/>
    <col min="5891" max="5891" width="36.7109375" style="103" customWidth="1"/>
    <col min="5892" max="5893" width="6.7109375" style="103" customWidth="1"/>
    <col min="5894" max="5895" width="8.28515625" style="103" customWidth="1"/>
    <col min="5896" max="5897" width="10.28515625" style="103" customWidth="1"/>
    <col min="5898" max="5898" width="15.7109375" style="103" customWidth="1"/>
    <col min="5899" max="6144" width="9.140625" style="103"/>
    <col min="6145" max="6145" width="4.28515625" style="103" customWidth="1"/>
    <col min="6146" max="6146" width="9.28515625" style="103" customWidth="1"/>
    <col min="6147" max="6147" width="36.7109375" style="103" customWidth="1"/>
    <col min="6148" max="6149" width="6.7109375" style="103" customWidth="1"/>
    <col min="6150" max="6151" width="8.28515625" style="103" customWidth="1"/>
    <col min="6152" max="6153" width="10.28515625" style="103" customWidth="1"/>
    <col min="6154" max="6154" width="15.7109375" style="103" customWidth="1"/>
    <col min="6155" max="6400" width="9.140625" style="103"/>
    <col min="6401" max="6401" width="4.28515625" style="103" customWidth="1"/>
    <col min="6402" max="6402" width="9.28515625" style="103" customWidth="1"/>
    <col min="6403" max="6403" width="36.7109375" style="103" customWidth="1"/>
    <col min="6404" max="6405" width="6.7109375" style="103" customWidth="1"/>
    <col min="6406" max="6407" width="8.28515625" style="103" customWidth="1"/>
    <col min="6408" max="6409" width="10.28515625" style="103" customWidth="1"/>
    <col min="6410" max="6410" width="15.7109375" style="103" customWidth="1"/>
    <col min="6411" max="6656" width="9.140625" style="103"/>
    <col min="6657" max="6657" width="4.28515625" style="103" customWidth="1"/>
    <col min="6658" max="6658" width="9.28515625" style="103" customWidth="1"/>
    <col min="6659" max="6659" width="36.7109375" style="103" customWidth="1"/>
    <col min="6660" max="6661" width="6.7109375" style="103" customWidth="1"/>
    <col min="6662" max="6663" width="8.28515625" style="103" customWidth="1"/>
    <col min="6664" max="6665" width="10.28515625" style="103" customWidth="1"/>
    <col min="6666" max="6666" width="15.7109375" style="103" customWidth="1"/>
    <col min="6667" max="6912" width="9.140625" style="103"/>
    <col min="6913" max="6913" width="4.28515625" style="103" customWidth="1"/>
    <col min="6914" max="6914" width="9.28515625" style="103" customWidth="1"/>
    <col min="6915" max="6915" width="36.7109375" style="103" customWidth="1"/>
    <col min="6916" max="6917" width="6.7109375" style="103" customWidth="1"/>
    <col min="6918" max="6919" width="8.28515625" style="103" customWidth="1"/>
    <col min="6920" max="6921" width="10.28515625" style="103" customWidth="1"/>
    <col min="6922" max="6922" width="15.7109375" style="103" customWidth="1"/>
    <col min="6923" max="7168" width="9.140625" style="103"/>
    <col min="7169" max="7169" width="4.28515625" style="103" customWidth="1"/>
    <col min="7170" max="7170" width="9.28515625" style="103" customWidth="1"/>
    <col min="7171" max="7171" width="36.7109375" style="103" customWidth="1"/>
    <col min="7172" max="7173" width="6.7109375" style="103" customWidth="1"/>
    <col min="7174" max="7175" width="8.28515625" style="103" customWidth="1"/>
    <col min="7176" max="7177" width="10.28515625" style="103" customWidth="1"/>
    <col min="7178" max="7178" width="15.7109375" style="103" customWidth="1"/>
    <col min="7179" max="7424" width="9.140625" style="103"/>
    <col min="7425" max="7425" width="4.28515625" style="103" customWidth="1"/>
    <col min="7426" max="7426" width="9.28515625" style="103" customWidth="1"/>
    <col min="7427" max="7427" width="36.7109375" style="103" customWidth="1"/>
    <col min="7428" max="7429" width="6.7109375" style="103" customWidth="1"/>
    <col min="7430" max="7431" width="8.28515625" style="103" customWidth="1"/>
    <col min="7432" max="7433" width="10.28515625" style="103" customWidth="1"/>
    <col min="7434" max="7434" width="15.7109375" style="103" customWidth="1"/>
    <col min="7435" max="7680" width="9.140625" style="103"/>
    <col min="7681" max="7681" width="4.28515625" style="103" customWidth="1"/>
    <col min="7682" max="7682" width="9.28515625" style="103" customWidth="1"/>
    <col min="7683" max="7683" width="36.7109375" style="103" customWidth="1"/>
    <col min="7684" max="7685" width="6.7109375" style="103" customWidth="1"/>
    <col min="7686" max="7687" width="8.28515625" style="103" customWidth="1"/>
    <col min="7688" max="7689" width="10.28515625" style="103" customWidth="1"/>
    <col min="7690" max="7690" width="15.7109375" style="103" customWidth="1"/>
    <col min="7691" max="7936" width="9.140625" style="103"/>
    <col min="7937" max="7937" width="4.28515625" style="103" customWidth="1"/>
    <col min="7938" max="7938" width="9.28515625" style="103" customWidth="1"/>
    <col min="7939" max="7939" width="36.7109375" style="103" customWidth="1"/>
    <col min="7940" max="7941" width="6.7109375" style="103" customWidth="1"/>
    <col min="7942" max="7943" width="8.28515625" style="103" customWidth="1"/>
    <col min="7944" max="7945" width="10.28515625" style="103" customWidth="1"/>
    <col min="7946" max="7946" width="15.7109375" style="103" customWidth="1"/>
    <col min="7947" max="8192" width="9.140625" style="103"/>
    <col min="8193" max="8193" width="4.28515625" style="103" customWidth="1"/>
    <col min="8194" max="8194" width="9.28515625" style="103" customWidth="1"/>
    <col min="8195" max="8195" width="36.7109375" style="103" customWidth="1"/>
    <col min="8196" max="8197" width="6.7109375" style="103" customWidth="1"/>
    <col min="8198" max="8199" width="8.28515625" style="103" customWidth="1"/>
    <col min="8200" max="8201" width="10.28515625" style="103" customWidth="1"/>
    <col min="8202" max="8202" width="15.7109375" style="103" customWidth="1"/>
    <col min="8203" max="8448" width="9.140625" style="103"/>
    <col min="8449" max="8449" width="4.28515625" style="103" customWidth="1"/>
    <col min="8450" max="8450" width="9.28515625" style="103" customWidth="1"/>
    <col min="8451" max="8451" width="36.7109375" style="103" customWidth="1"/>
    <col min="8452" max="8453" width="6.7109375" style="103" customWidth="1"/>
    <col min="8454" max="8455" width="8.28515625" style="103" customWidth="1"/>
    <col min="8456" max="8457" width="10.28515625" style="103" customWidth="1"/>
    <col min="8458" max="8458" width="15.7109375" style="103" customWidth="1"/>
    <col min="8459" max="8704" width="9.140625" style="103"/>
    <col min="8705" max="8705" width="4.28515625" style="103" customWidth="1"/>
    <col min="8706" max="8706" width="9.28515625" style="103" customWidth="1"/>
    <col min="8707" max="8707" width="36.7109375" style="103" customWidth="1"/>
    <col min="8708" max="8709" width="6.7109375" style="103" customWidth="1"/>
    <col min="8710" max="8711" width="8.28515625" style="103" customWidth="1"/>
    <col min="8712" max="8713" width="10.28515625" style="103" customWidth="1"/>
    <col min="8714" max="8714" width="15.7109375" style="103" customWidth="1"/>
    <col min="8715" max="8960" width="9.140625" style="103"/>
    <col min="8961" max="8961" width="4.28515625" style="103" customWidth="1"/>
    <col min="8962" max="8962" width="9.28515625" style="103" customWidth="1"/>
    <col min="8963" max="8963" width="36.7109375" style="103" customWidth="1"/>
    <col min="8964" max="8965" width="6.7109375" style="103" customWidth="1"/>
    <col min="8966" max="8967" width="8.28515625" style="103" customWidth="1"/>
    <col min="8968" max="8969" width="10.28515625" style="103" customWidth="1"/>
    <col min="8970" max="8970" width="15.7109375" style="103" customWidth="1"/>
    <col min="8971" max="9216" width="9.140625" style="103"/>
    <col min="9217" max="9217" width="4.28515625" style="103" customWidth="1"/>
    <col min="9218" max="9218" width="9.28515625" style="103" customWidth="1"/>
    <col min="9219" max="9219" width="36.7109375" style="103" customWidth="1"/>
    <col min="9220" max="9221" width="6.7109375" style="103" customWidth="1"/>
    <col min="9222" max="9223" width="8.28515625" style="103" customWidth="1"/>
    <col min="9224" max="9225" width="10.28515625" style="103" customWidth="1"/>
    <col min="9226" max="9226" width="15.7109375" style="103" customWidth="1"/>
    <col min="9227" max="9472" width="9.140625" style="103"/>
    <col min="9473" max="9473" width="4.28515625" style="103" customWidth="1"/>
    <col min="9474" max="9474" width="9.28515625" style="103" customWidth="1"/>
    <col min="9475" max="9475" width="36.7109375" style="103" customWidth="1"/>
    <col min="9476" max="9477" width="6.7109375" style="103" customWidth="1"/>
    <col min="9478" max="9479" width="8.28515625" style="103" customWidth="1"/>
    <col min="9480" max="9481" width="10.28515625" style="103" customWidth="1"/>
    <col min="9482" max="9482" width="15.7109375" style="103" customWidth="1"/>
    <col min="9483" max="9728" width="9.140625" style="103"/>
    <col min="9729" max="9729" width="4.28515625" style="103" customWidth="1"/>
    <col min="9730" max="9730" width="9.28515625" style="103" customWidth="1"/>
    <col min="9731" max="9731" width="36.7109375" style="103" customWidth="1"/>
    <col min="9732" max="9733" width="6.7109375" style="103" customWidth="1"/>
    <col min="9734" max="9735" width="8.28515625" style="103" customWidth="1"/>
    <col min="9736" max="9737" width="10.28515625" style="103" customWidth="1"/>
    <col min="9738" max="9738" width="15.7109375" style="103" customWidth="1"/>
    <col min="9739" max="9984" width="9.140625" style="103"/>
    <col min="9985" max="9985" width="4.28515625" style="103" customWidth="1"/>
    <col min="9986" max="9986" width="9.28515625" style="103" customWidth="1"/>
    <col min="9987" max="9987" width="36.7109375" style="103" customWidth="1"/>
    <col min="9988" max="9989" width="6.7109375" style="103" customWidth="1"/>
    <col min="9990" max="9991" width="8.28515625" style="103" customWidth="1"/>
    <col min="9992" max="9993" width="10.28515625" style="103" customWidth="1"/>
    <col min="9994" max="9994" width="15.7109375" style="103" customWidth="1"/>
    <col min="9995" max="10240" width="9.140625" style="103"/>
    <col min="10241" max="10241" width="4.28515625" style="103" customWidth="1"/>
    <col min="10242" max="10242" width="9.28515625" style="103" customWidth="1"/>
    <col min="10243" max="10243" width="36.7109375" style="103" customWidth="1"/>
    <col min="10244" max="10245" width="6.7109375" style="103" customWidth="1"/>
    <col min="10246" max="10247" width="8.28515625" style="103" customWidth="1"/>
    <col min="10248" max="10249" width="10.28515625" style="103" customWidth="1"/>
    <col min="10250" max="10250" width="15.7109375" style="103" customWidth="1"/>
    <col min="10251" max="10496" width="9.140625" style="103"/>
    <col min="10497" max="10497" width="4.28515625" style="103" customWidth="1"/>
    <col min="10498" max="10498" width="9.28515625" style="103" customWidth="1"/>
    <col min="10499" max="10499" width="36.7109375" style="103" customWidth="1"/>
    <col min="10500" max="10501" width="6.7109375" style="103" customWidth="1"/>
    <col min="10502" max="10503" width="8.28515625" style="103" customWidth="1"/>
    <col min="10504" max="10505" width="10.28515625" style="103" customWidth="1"/>
    <col min="10506" max="10506" width="15.7109375" style="103" customWidth="1"/>
    <col min="10507" max="10752" width="9.140625" style="103"/>
    <col min="10753" max="10753" width="4.28515625" style="103" customWidth="1"/>
    <col min="10754" max="10754" width="9.28515625" style="103" customWidth="1"/>
    <col min="10755" max="10755" width="36.7109375" style="103" customWidth="1"/>
    <col min="10756" max="10757" width="6.7109375" style="103" customWidth="1"/>
    <col min="10758" max="10759" width="8.28515625" style="103" customWidth="1"/>
    <col min="10760" max="10761" width="10.28515625" style="103" customWidth="1"/>
    <col min="10762" max="10762" width="15.7109375" style="103" customWidth="1"/>
    <col min="10763" max="11008" width="9.140625" style="103"/>
    <col min="11009" max="11009" width="4.28515625" style="103" customWidth="1"/>
    <col min="11010" max="11010" width="9.28515625" style="103" customWidth="1"/>
    <col min="11011" max="11011" width="36.7109375" style="103" customWidth="1"/>
    <col min="11012" max="11013" width="6.7109375" style="103" customWidth="1"/>
    <col min="11014" max="11015" width="8.28515625" style="103" customWidth="1"/>
    <col min="11016" max="11017" width="10.28515625" style="103" customWidth="1"/>
    <col min="11018" max="11018" width="15.7109375" style="103" customWidth="1"/>
    <col min="11019" max="11264" width="9.140625" style="103"/>
    <col min="11265" max="11265" width="4.28515625" style="103" customWidth="1"/>
    <col min="11266" max="11266" width="9.28515625" style="103" customWidth="1"/>
    <col min="11267" max="11267" width="36.7109375" style="103" customWidth="1"/>
    <col min="11268" max="11269" width="6.7109375" style="103" customWidth="1"/>
    <col min="11270" max="11271" width="8.28515625" style="103" customWidth="1"/>
    <col min="11272" max="11273" width="10.28515625" style="103" customWidth="1"/>
    <col min="11274" max="11274" width="15.7109375" style="103" customWidth="1"/>
    <col min="11275" max="11520" width="9.140625" style="103"/>
    <col min="11521" max="11521" width="4.28515625" style="103" customWidth="1"/>
    <col min="11522" max="11522" width="9.28515625" style="103" customWidth="1"/>
    <col min="11523" max="11523" width="36.7109375" style="103" customWidth="1"/>
    <col min="11524" max="11525" width="6.7109375" style="103" customWidth="1"/>
    <col min="11526" max="11527" width="8.28515625" style="103" customWidth="1"/>
    <col min="11528" max="11529" width="10.28515625" style="103" customWidth="1"/>
    <col min="11530" max="11530" width="15.7109375" style="103" customWidth="1"/>
    <col min="11531" max="11776" width="9.140625" style="103"/>
    <col min="11777" max="11777" width="4.28515625" style="103" customWidth="1"/>
    <col min="11778" max="11778" width="9.28515625" style="103" customWidth="1"/>
    <col min="11779" max="11779" width="36.7109375" style="103" customWidth="1"/>
    <col min="11780" max="11781" width="6.7109375" style="103" customWidth="1"/>
    <col min="11782" max="11783" width="8.28515625" style="103" customWidth="1"/>
    <col min="11784" max="11785" width="10.28515625" style="103" customWidth="1"/>
    <col min="11786" max="11786" width="15.7109375" style="103" customWidth="1"/>
    <col min="11787" max="12032" width="9.140625" style="103"/>
    <col min="12033" max="12033" width="4.28515625" style="103" customWidth="1"/>
    <col min="12034" max="12034" width="9.28515625" style="103" customWidth="1"/>
    <col min="12035" max="12035" width="36.7109375" style="103" customWidth="1"/>
    <col min="12036" max="12037" width="6.7109375" style="103" customWidth="1"/>
    <col min="12038" max="12039" width="8.28515625" style="103" customWidth="1"/>
    <col min="12040" max="12041" width="10.28515625" style="103" customWidth="1"/>
    <col min="12042" max="12042" width="15.7109375" style="103" customWidth="1"/>
    <col min="12043" max="12288" width="9.140625" style="103"/>
    <col min="12289" max="12289" width="4.28515625" style="103" customWidth="1"/>
    <col min="12290" max="12290" width="9.28515625" style="103" customWidth="1"/>
    <col min="12291" max="12291" width="36.7109375" style="103" customWidth="1"/>
    <col min="12292" max="12293" width="6.7109375" style="103" customWidth="1"/>
    <col min="12294" max="12295" width="8.28515625" style="103" customWidth="1"/>
    <col min="12296" max="12297" width="10.28515625" style="103" customWidth="1"/>
    <col min="12298" max="12298" width="15.7109375" style="103" customWidth="1"/>
    <col min="12299" max="12544" width="9.140625" style="103"/>
    <col min="12545" max="12545" width="4.28515625" style="103" customWidth="1"/>
    <col min="12546" max="12546" width="9.28515625" style="103" customWidth="1"/>
    <col min="12547" max="12547" width="36.7109375" style="103" customWidth="1"/>
    <col min="12548" max="12549" width="6.7109375" style="103" customWidth="1"/>
    <col min="12550" max="12551" width="8.28515625" style="103" customWidth="1"/>
    <col min="12552" max="12553" width="10.28515625" style="103" customWidth="1"/>
    <col min="12554" max="12554" width="15.7109375" style="103" customWidth="1"/>
    <col min="12555" max="12800" width="9.140625" style="103"/>
    <col min="12801" max="12801" width="4.28515625" style="103" customWidth="1"/>
    <col min="12802" max="12802" width="9.28515625" style="103" customWidth="1"/>
    <col min="12803" max="12803" width="36.7109375" style="103" customWidth="1"/>
    <col min="12804" max="12805" width="6.7109375" style="103" customWidth="1"/>
    <col min="12806" max="12807" width="8.28515625" style="103" customWidth="1"/>
    <col min="12808" max="12809" width="10.28515625" style="103" customWidth="1"/>
    <col min="12810" max="12810" width="15.7109375" style="103" customWidth="1"/>
    <col min="12811" max="13056" width="9.140625" style="103"/>
    <col min="13057" max="13057" width="4.28515625" style="103" customWidth="1"/>
    <col min="13058" max="13058" width="9.28515625" style="103" customWidth="1"/>
    <col min="13059" max="13059" width="36.7109375" style="103" customWidth="1"/>
    <col min="13060" max="13061" width="6.7109375" style="103" customWidth="1"/>
    <col min="13062" max="13063" width="8.28515625" style="103" customWidth="1"/>
    <col min="13064" max="13065" width="10.28515625" style="103" customWidth="1"/>
    <col min="13066" max="13066" width="15.7109375" style="103" customWidth="1"/>
    <col min="13067" max="13312" width="9.140625" style="103"/>
    <col min="13313" max="13313" width="4.28515625" style="103" customWidth="1"/>
    <col min="13314" max="13314" width="9.28515625" style="103" customWidth="1"/>
    <col min="13315" max="13315" width="36.7109375" style="103" customWidth="1"/>
    <col min="13316" max="13317" width="6.7109375" style="103" customWidth="1"/>
    <col min="13318" max="13319" width="8.28515625" style="103" customWidth="1"/>
    <col min="13320" max="13321" width="10.28515625" style="103" customWidth="1"/>
    <col min="13322" max="13322" width="15.7109375" style="103" customWidth="1"/>
    <col min="13323" max="13568" width="9.140625" style="103"/>
    <col min="13569" max="13569" width="4.28515625" style="103" customWidth="1"/>
    <col min="13570" max="13570" width="9.28515625" style="103" customWidth="1"/>
    <col min="13571" max="13571" width="36.7109375" style="103" customWidth="1"/>
    <col min="13572" max="13573" width="6.7109375" style="103" customWidth="1"/>
    <col min="13574" max="13575" width="8.28515625" style="103" customWidth="1"/>
    <col min="13576" max="13577" width="10.28515625" style="103" customWidth="1"/>
    <col min="13578" max="13578" width="15.7109375" style="103" customWidth="1"/>
    <col min="13579" max="13824" width="9.140625" style="103"/>
    <col min="13825" max="13825" width="4.28515625" style="103" customWidth="1"/>
    <col min="13826" max="13826" width="9.28515625" style="103" customWidth="1"/>
    <col min="13827" max="13827" width="36.7109375" style="103" customWidth="1"/>
    <col min="13828" max="13829" width="6.7109375" style="103" customWidth="1"/>
    <col min="13830" max="13831" width="8.28515625" style="103" customWidth="1"/>
    <col min="13832" max="13833" width="10.28515625" style="103" customWidth="1"/>
    <col min="13834" max="13834" width="15.7109375" style="103" customWidth="1"/>
    <col min="13835" max="14080" width="9.140625" style="103"/>
    <col min="14081" max="14081" width="4.28515625" style="103" customWidth="1"/>
    <col min="14082" max="14082" width="9.28515625" style="103" customWidth="1"/>
    <col min="14083" max="14083" width="36.7109375" style="103" customWidth="1"/>
    <col min="14084" max="14085" width="6.7109375" style="103" customWidth="1"/>
    <col min="14086" max="14087" width="8.28515625" style="103" customWidth="1"/>
    <col min="14088" max="14089" width="10.28515625" style="103" customWidth="1"/>
    <col min="14090" max="14090" width="15.7109375" style="103" customWidth="1"/>
    <col min="14091" max="14336" width="9.140625" style="103"/>
    <col min="14337" max="14337" width="4.28515625" style="103" customWidth="1"/>
    <col min="14338" max="14338" width="9.28515625" style="103" customWidth="1"/>
    <col min="14339" max="14339" width="36.7109375" style="103" customWidth="1"/>
    <col min="14340" max="14341" width="6.7109375" style="103" customWidth="1"/>
    <col min="14342" max="14343" width="8.28515625" style="103" customWidth="1"/>
    <col min="14344" max="14345" width="10.28515625" style="103" customWidth="1"/>
    <col min="14346" max="14346" width="15.7109375" style="103" customWidth="1"/>
    <col min="14347" max="14592" width="9.140625" style="103"/>
    <col min="14593" max="14593" width="4.28515625" style="103" customWidth="1"/>
    <col min="14594" max="14594" width="9.28515625" style="103" customWidth="1"/>
    <col min="14595" max="14595" width="36.7109375" style="103" customWidth="1"/>
    <col min="14596" max="14597" width="6.7109375" style="103" customWidth="1"/>
    <col min="14598" max="14599" width="8.28515625" style="103" customWidth="1"/>
    <col min="14600" max="14601" width="10.28515625" style="103" customWidth="1"/>
    <col min="14602" max="14602" width="15.7109375" style="103" customWidth="1"/>
    <col min="14603" max="14848" width="9.140625" style="103"/>
    <col min="14849" max="14849" width="4.28515625" style="103" customWidth="1"/>
    <col min="14850" max="14850" width="9.28515625" style="103" customWidth="1"/>
    <col min="14851" max="14851" width="36.7109375" style="103" customWidth="1"/>
    <col min="14852" max="14853" width="6.7109375" style="103" customWidth="1"/>
    <col min="14854" max="14855" width="8.28515625" style="103" customWidth="1"/>
    <col min="14856" max="14857" width="10.28515625" style="103" customWidth="1"/>
    <col min="14858" max="14858" width="15.7109375" style="103" customWidth="1"/>
    <col min="14859" max="15104" width="9.140625" style="103"/>
    <col min="15105" max="15105" width="4.28515625" style="103" customWidth="1"/>
    <col min="15106" max="15106" width="9.28515625" style="103" customWidth="1"/>
    <col min="15107" max="15107" width="36.7109375" style="103" customWidth="1"/>
    <col min="15108" max="15109" width="6.7109375" style="103" customWidth="1"/>
    <col min="15110" max="15111" width="8.28515625" style="103" customWidth="1"/>
    <col min="15112" max="15113" width="10.28515625" style="103" customWidth="1"/>
    <col min="15114" max="15114" width="15.7109375" style="103" customWidth="1"/>
    <col min="15115" max="15360" width="9.140625" style="103"/>
    <col min="15361" max="15361" width="4.28515625" style="103" customWidth="1"/>
    <col min="15362" max="15362" width="9.28515625" style="103" customWidth="1"/>
    <col min="15363" max="15363" width="36.7109375" style="103" customWidth="1"/>
    <col min="15364" max="15365" width="6.7109375" style="103" customWidth="1"/>
    <col min="15366" max="15367" width="8.28515625" style="103" customWidth="1"/>
    <col min="15368" max="15369" width="10.28515625" style="103" customWidth="1"/>
    <col min="15370" max="15370" width="15.7109375" style="103" customWidth="1"/>
    <col min="15371" max="15616" width="9.140625" style="103"/>
    <col min="15617" max="15617" width="4.28515625" style="103" customWidth="1"/>
    <col min="15618" max="15618" width="9.28515625" style="103" customWidth="1"/>
    <col min="15619" max="15619" width="36.7109375" style="103" customWidth="1"/>
    <col min="15620" max="15621" width="6.7109375" style="103" customWidth="1"/>
    <col min="15622" max="15623" width="8.28515625" style="103" customWidth="1"/>
    <col min="15624" max="15625" width="10.28515625" style="103" customWidth="1"/>
    <col min="15626" max="15626" width="15.7109375" style="103" customWidth="1"/>
    <col min="15627" max="15872" width="9.140625" style="103"/>
    <col min="15873" max="15873" width="4.28515625" style="103" customWidth="1"/>
    <col min="15874" max="15874" width="9.28515625" style="103" customWidth="1"/>
    <col min="15875" max="15875" width="36.7109375" style="103" customWidth="1"/>
    <col min="15876" max="15877" width="6.7109375" style="103" customWidth="1"/>
    <col min="15878" max="15879" width="8.28515625" style="103" customWidth="1"/>
    <col min="15880" max="15881" width="10.28515625" style="103" customWidth="1"/>
    <col min="15882" max="15882" width="15.7109375" style="103" customWidth="1"/>
    <col min="15883" max="16128" width="9.140625" style="103"/>
    <col min="16129" max="16129" width="4.28515625" style="103" customWidth="1"/>
    <col min="16130" max="16130" width="9.28515625" style="103" customWidth="1"/>
    <col min="16131" max="16131" width="36.7109375" style="103" customWidth="1"/>
    <col min="16132" max="16133" width="6.7109375" style="103" customWidth="1"/>
    <col min="16134" max="16135" width="8.28515625" style="103" customWidth="1"/>
    <col min="16136" max="16137" width="10.28515625" style="103" customWidth="1"/>
    <col min="16138" max="16138" width="15.7109375" style="103" customWidth="1"/>
    <col min="16139" max="16384" width="9.140625" style="103"/>
  </cols>
  <sheetData>
    <row r="1" spans="1:9" s="162" customFormat="1" ht="25.5" x14ac:dyDescent="0.2">
      <c r="A1" s="151" t="s">
        <v>25</v>
      </c>
      <c r="B1" s="127" t="s">
        <v>20</v>
      </c>
      <c r="C1" s="127" t="s">
        <v>1735</v>
      </c>
      <c r="D1" s="126" t="s">
        <v>24</v>
      </c>
      <c r="E1" s="127" t="s">
        <v>1734</v>
      </c>
      <c r="F1" s="126" t="s">
        <v>29</v>
      </c>
      <c r="G1" s="126" t="s">
        <v>27</v>
      </c>
      <c r="H1" s="126" t="s">
        <v>23</v>
      </c>
      <c r="I1" s="126" t="s">
        <v>34</v>
      </c>
    </row>
    <row r="2" spans="1:9" s="162" customFormat="1" ht="242.25" x14ac:dyDescent="0.2">
      <c r="A2" s="150">
        <v>1</v>
      </c>
      <c r="B2" s="103"/>
      <c r="C2" s="161" t="s">
        <v>2052</v>
      </c>
      <c r="D2" s="102">
        <v>2</v>
      </c>
      <c r="E2" s="103" t="s">
        <v>355</v>
      </c>
      <c r="F2" s="102">
        <v>0</v>
      </c>
      <c r="G2" s="102">
        <v>0</v>
      </c>
      <c r="H2" s="102">
        <f>ROUND(D2*F2, 0)</f>
        <v>0</v>
      </c>
      <c r="I2" s="102">
        <f>ROUND(D2*G2, 0)</f>
        <v>0</v>
      </c>
    </row>
    <row r="3" spans="1:9" s="162" customFormat="1" x14ac:dyDescent="0.2">
      <c r="A3" s="150"/>
      <c r="B3" s="103"/>
      <c r="C3" s="161"/>
      <c r="D3" s="102"/>
      <c r="E3" s="103"/>
      <c r="F3" s="102"/>
      <c r="G3" s="102"/>
      <c r="H3" s="102"/>
      <c r="I3" s="102"/>
    </row>
    <row r="4" spans="1:9" ht="89.25" x14ac:dyDescent="0.2">
      <c r="C4" s="161" t="s">
        <v>2051</v>
      </c>
    </row>
    <row r="5" spans="1:9" x14ac:dyDescent="0.2">
      <c r="A5" s="150">
        <v>2</v>
      </c>
      <c r="C5" s="161" t="s">
        <v>1908</v>
      </c>
      <c r="D5" s="102">
        <v>8</v>
      </c>
      <c r="E5" s="103" t="s">
        <v>62</v>
      </c>
      <c r="F5" s="102">
        <v>0</v>
      </c>
      <c r="G5" s="102">
        <v>0</v>
      </c>
      <c r="H5" s="102">
        <f>ROUND(D5*F5, 0)</f>
        <v>0</v>
      </c>
      <c r="I5" s="102">
        <f>ROUND(D5*G5, 0)</f>
        <v>0</v>
      </c>
    </row>
    <row r="6" spans="1:9" x14ac:dyDescent="0.2">
      <c r="A6" s="150">
        <v>3</v>
      </c>
      <c r="C6" s="161" t="s">
        <v>2050</v>
      </c>
      <c r="D6" s="102">
        <v>22</v>
      </c>
      <c r="E6" s="103" t="s">
        <v>62</v>
      </c>
      <c r="F6" s="102">
        <v>0</v>
      </c>
      <c r="G6" s="102">
        <v>0</v>
      </c>
      <c r="H6" s="102">
        <f>ROUND(D6*F6, 0)</f>
        <v>0</v>
      </c>
      <c r="I6" s="102">
        <f>ROUND(D6*G6, 0)</f>
        <v>0</v>
      </c>
    </row>
    <row r="7" spans="1:9" x14ac:dyDescent="0.2">
      <c r="C7" s="161"/>
    </row>
    <row r="8" spans="1:9" ht="89.25" x14ac:dyDescent="0.2">
      <c r="C8" s="161" t="s">
        <v>2049</v>
      </c>
    </row>
    <row r="9" spans="1:9" x14ac:dyDescent="0.2">
      <c r="A9" s="150">
        <v>4</v>
      </c>
      <c r="C9" s="161" t="s">
        <v>2048</v>
      </c>
      <c r="D9" s="102">
        <v>9</v>
      </c>
      <c r="E9" s="103" t="s">
        <v>62</v>
      </c>
      <c r="F9" s="102">
        <v>0</v>
      </c>
      <c r="G9" s="102">
        <v>0</v>
      </c>
      <c r="H9" s="102">
        <f>ROUND(D9*F9, 0)</f>
        <v>0</v>
      </c>
      <c r="I9" s="102">
        <f>ROUND(D9*G9, 0)</f>
        <v>0</v>
      </c>
    </row>
    <row r="10" spans="1:9" x14ac:dyDescent="0.2">
      <c r="A10" s="150">
        <v>5</v>
      </c>
      <c r="C10" s="161" t="s">
        <v>2047</v>
      </c>
      <c r="D10" s="102">
        <v>96</v>
      </c>
      <c r="E10" s="103" t="s">
        <v>62</v>
      </c>
      <c r="F10" s="102">
        <v>0</v>
      </c>
      <c r="G10" s="102">
        <v>0</v>
      </c>
      <c r="H10" s="102">
        <f>ROUND(D10*F10, 0)</f>
        <v>0</v>
      </c>
      <c r="I10" s="102">
        <f>ROUND(D10*G10, 0)</f>
        <v>0</v>
      </c>
    </row>
    <row r="11" spans="1:9" x14ac:dyDescent="0.2">
      <c r="C11" s="161"/>
    </row>
    <row r="12" spans="1:9" ht="38.25" x14ac:dyDescent="0.2">
      <c r="A12" s="150">
        <v>6</v>
      </c>
      <c r="C12" s="161" t="s">
        <v>2046</v>
      </c>
      <c r="D12" s="102">
        <v>4</v>
      </c>
      <c r="E12" s="103" t="s">
        <v>4</v>
      </c>
      <c r="F12" s="102">
        <v>0</v>
      </c>
      <c r="G12" s="102">
        <v>0</v>
      </c>
      <c r="H12" s="102">
        <f>ROUND(D12*F12, 0)</f>
        <v>0</v>
      </c>
      <c r="I12" s="102">
        <f>ROUND(D12*G12, 0)</f>
        <v>0</v>
      </c>
    </row>
    <row r="13" spans="1:9" x14ac:dyDescent="0.2">
      <c r="C13" s="161"/>
    </row>
    <row r="14" spans="1:9" ht="25.5" x14ac:dyDescent="0.2">
      <c r="A14" s="150">
        <v>7</v>
      </c>
      <c r="C14" s="161" t="s">
        <v>2045</v>
      </c>
      <c r="D14" s="102">
        <v>4</v>
      </c>
      <c r="E14" s="103" t="s">
        <v>4</v>
      </c>
      <c r="F14" s="102">
        <v>0</v>
      </c>
      <c r="G14" s="102">
        <v>0</v>
      </c>
      <c r="H14" s="102">
        <f>ROUND(D14*F14, 0)</f>
        <v>0</v>
      </c>
      <c r="I14" s="102">
        <f>ROUND(D14*G14, 0)</f>
        <v>0</v>
      </c>
    </row>
    <row r="15" spans="1:9" x14ac:dyDescent="0.2">
      <c r="C15" s="161"/>
    </row>
    <row r="16" spans="1:9" ht="51" x14ac:dyDescent="0.2">
      <c r="A16" s="150">
        <v>8</v>
      </c>
      <c r="C16" s="161" t="s">
        <v>2044</v>
      </c>
      <c r="D16" s="102">
        <v>4</v>
      </c>
      <c r="E16" s="103" t="s">
        <v>4</v>
      </c>
      <c r="F16" s="102">
        <v>0</v>
      </c>
      <c r="G16" s="102">
        <v>0</v>
      </c>
      <c r="H16" s="102">
        <f>ROUND(D16*F16, 0)</f>
        <v>0</v>
      </c>
      <c r="I16" s="102">
        <f>ROUND(D16*G16, 0)</f>
        <v>0</v>
      </c>
    </row>
    <row r="17" spans="1:9" x14ac:dyDescent="0.2">
      <c r="C17" s="161"/>
    </row>
    <row r="18" spans="1:9" ht="63.75" x14ac:dyDescent="0.2">
      <c r="A18" s="150">
        <v>9</v>
      </c>
      <c r="C18" s="161" t="s">
        <v>2043</v>
      </c>
      <c r="D18" s="102">
        <v>1</v>
      </c>
      <c r="E18" s="103" t="s">
        <v>4</v>
      </c>
      <c r="F18" s="102">
        <v>0</v>
      </c>
      <c r="G18" s="102">
        <v>0</v>
      </c>
      <c r="H18" s="102">
        <f>ROUND(D18*F18, 0)</f>
        <v>0</v>
      </c>
      <c r="I18" s="102">
        <f>ROUND(D18*G18, 0)</f>
        <v>0</v>
      </c>
    </row>
    <row r="19" spans="1:9" x14ac:dyDescent="0.2">
      <c r="C19" s="161"/>
    </row>
    <row r="20" spans="1:9" s="111" customFormat="1" ht="25.5" x14ac:dyDescent="0.2">
      <c r="A20" s="150">
        <v>10</v>
      </c>
      <c r="C20" s="161" t="s">
        <v>2042</v>
      </c>
      <c r="D20" s="102">
        <v>1</v>
      </c>
      <c r="E20" s="103" t="s">
        <v>4</v>
      </c>
      <c r="F20" s="102">
        <v>0</v>
      </c>
      <c r="G20" s="102">
        <v>0</v>
      </c>
      <c r="H20" s="102">
        <f>ROUND(D20*F20, 0)</f>
        <v>0</v>
      </c>
      <c r="I20" s="102">
        <f>ROUND(D20*G20, 0)</f>
        <v>0</v>
      </c>
    </row>
    <row r="21" spans="1:9" s="111" customFormat="1" x14ac:dyDescent="0.2">
      <c r="A21" s="150"/>
      <c r="C21" s="161"/>
      <c r="D21" s="102"/>
      <c r="E21" s="103"/>
      <c r="F21" s="102"/>
      <c r="G21" s="102"/>
      <c r="H21" s="102"/>
      <c r="I21" s="102"/>
    </row>
    <row r="22" spans="1:9" s="111" customFormat="1" ht="25.5" x14ac:dyDescent="0.2">
      <c r="A22" s="150">
        <v>11</v>
      </c>
      <c r="C22" s="161" t="s">
        <v>2041</v>
      </c>
      <c r="D22" s="102">
        <v>4</v>
      </c>
      <c r="E22" s="103" t="s">
        <v>4</v>
      </c>
      <c r="F22" s="102">
        <v>0</v>
      </c>
      <c r="G22" s="102">
        <v>0</v>
      </c>
      <c r="H22" s="102">
        <f>ROUND(D22*F22, 0)</f>
        <v>0</v>
      </c>
      <c r="I22" s="102">
        <f>ROUND(D22*G22, 0)</f>
        <v>0</v>
      </c>
    </row>
    <row r="23" spans="1:9" x14ac:dyDescent="0.2">
      <c r="C23" s="161"/>
    </row>
    <row r="24" spans="1:9" x14ac:dyDescent="0.2">
      <c r="A24" s="150">
        <v>12</v>
      </c>
      <c r="C24" s="161" t="s">
        <v>2040</v>
      </c>
      <c r="D24" s="102">
        <v>6</v>
      </c>
      <c r="E24" s="103" t="s">
        <v>62</v>
      </c>
      <c r="F24" s="102">
        <v>0</v>
      </c>
      <c r="G24" s="102">
        <v>0</v>
      </c>
      <c r="H24" s="102">
        <f>ROUND(D24*F24, 0)</f>
        <v>0</v>
      </c>
      <c r="I24" s="102">
        <f>ROUND(D24*G24, 0)</f>
        <v>0</v>
      </c>
    </row>
    <row r="25" spans="1:9" x14ac:dyDescent="0.2">
      <c r="C25" s="161"/>
    </row>
    <row r="26" spans="1:9" ht="25.5" x14ac:dyDescent="0.2">
      <c r="A26" s="150">
        <v>13</v>
      </c>
      <c r="C26" s="161" t="s">
        <v>2039</v>
      </c>
      <c r="D26" s="102">
        <v>6</v>
      </c>
      <c r="E26" s="103" t="s">
        <v>62</v>
      </c>
      <c r="F26" s="102">
        <v>0</v>
      </c>
      <c r="G26" s="102">
        <v>0</v>
      </c>
      <c r="H26" s="102">
        <f>ROUND(D26*F26, 0)</f>
        <v>0</v>
      </c>
      <c r="I26" s="102">
        <f>ROUND(D26*G26, 0)</f>
        <v>0</v>
      </c>
    </row>
    <row r="27" spans="1:9" x14ac:dyDescent="0.2">
      <c r="C27" s="161"/>
    </row>
    <row r="28" spans="1:9" ht="105" x14ac:dyDescent="0.2">
      <c r="A28" s="150">
        <v>14</v>
      </c>
      <c r="C28" s="103" t="s">
        <v>2038</v>
      </c>
      <c r="D28" s="102">
        <v>1</v>
      </c>
      <c r="E28" s="168" t="s">
        <v>4</v>
      </c>
      <c r="F28" s="102">
        <v>0</v>
      </c>
      <c r="G28" s="102">
        <v>0</v>
      </c>
      <c r="H28" s="102">
        <f>ROUND(D28*F28, 0)</f>
        <v>0</v>
      </c>
      <c r="I28" s="102">
        <f>ROUND(D28*G28, 0)</f>
        <v>0</v>
      </c>
    </row>
    <row r="29" spans="1:9" x14ac:dyDescent="0.2">
      <c r="E29" s="168"/>
    </row>
    <row r="30" spans="1:9" ht="25.5" x14ac:dyDescent="0.2">
      <c r="A30" s="150">
        <v>15</v>
      </c>
      <c r="C30" s="161" t="s">
        <v>2037</v>
      </c>
      <c r="D30" s="102">
        <v>2</v>
      </c>
      <c r="E30" s="103" t="s">
        <v>4</v>
      </c>
      <c r="F30" s="102">
        <v>0</v>
      </c>
      <c r="G30" s="102">
        <v>0</v>
      </c>
      <c r="H30" s="102">
        <f>ROUND(D30*F30, 0)</f>
        <v>0</v>
      </c>
      <c r="I30" s="102">
        <f>ROUND(D30*G30, 0)</f>
        <v>0</v>
      </c>
    </row>
    <row r="31" spans="1:9" x14ac:dyDescent="0.2">
      <c r="C31" s="161"/>
    </row>
    <row r="32" spans="1:9" ht="76.5" x14ac:dyDescent="0.2">
      <c r="A32" s="150">
        <v>16</v>
      </c>
      <c r="C32" s="161" t="s">
        <v>2036</v>
      </c>
      <c r="D32" s="102">
        <v>38</v>
      </c>
      <c r="E32" s="103" t="s">
        <v>62</v>
      </c>
      <c r="F32" s="102">
        <v>0</v>
      </c>
      <c r="G32" s="102">
        <v>0</v>
      </c>
      <c r="H32" s="102">
        <f>ROUND(D32*F32, 0)</f>
        <v>0</v>
      </c>
      <c r="I32" s="102">
        <f>ROUND(D32*G32, 0)</f>
        <v>0</v>
      </c>
    </row>
    <row r="33" spans="1:11" x14ac:dyDescent="0.2">
      <c r="C33" s="161"/>
    </row>
    <row r="34" spans="1:11" ht="25.5" x14ac:dyDescent="0.2">
      <c r="A34" s="150">
        <v>17</v>
      </c>
      <c r="C34" s="161" t="s">
        <v>2035</v>
      </c>
      <c r="D34" s="102">
        <v>3</v>
      </c>
      <c r="E34" s="103" t="s">
        <v>4</v>
      </c>
      <c r="F34" s="102">
        <v>0</v>
      </c>
      <c r="G34" s="102">
        <v>0</v>
      </c>
      <c r="H34" s="102">
        <f>ROUND(D34*F34, 0)</f>
        <v>0</v>
      </c>
      <c r="I34" s="102">
        <f>ROUND(D34*G34, 0)</f>
        <v>0</v>
      </c>
    </row>
    <row r="35" spans="1:11" x14ac:dyDescent="0.2">
      <c r="C35" s="161"/>
    </row>
    <row r="36" spans="1:11" ht="38.25" x14ac:dyDescent="0.2">
      <c r="A36" s="150">
        <v>18</v>
      </c>
      <c r="C36" s="161" t="s">
        <v>2034</v>
      </c>
      <c r="D36" s="102">
        <v>19</v>
      </c>
      <c r="E36" s="103" t="s">
        <v>4</v>
      </c>
      <c r="F36" s="102">
        <v>0</v>
      </c>
      <c r="G36" s="102">
        <v>0</v>
      </c>
      <c r="H36" s="102">
        <f>ROUND(D36*F36, 0)</f>
        <v>0</v>
      </c>
      <c r="I36" s="102">
        <f>ROUND(D36*G36, 0)</f>
        <v>0</v>
      </c>
    </row>
    <row r="37" spans="1:11" x14ac:dyDescent="0.2">
      <c r="C37" s="161"/>
      <c r="D37" s="167"/>
      <c r="E37" s="166"/>
    </row>
    <row r="38" spans="1:11" ht="79.5" customHeight="1" x14ac:dyDescent="0.2">
      <c r="A38" s="150">
        <v>19</v>
      </c>
      <c r="C38" s="161" t="s">
        <v>2033</v>
      </c>
      <c r="D38" s="102">
        <v>2</v>
      </c>
      <c r="E38" s="103" t="s">
        <v>2032</v>
      </c>
      <c r="F38" s="102">
        <v>0</v>
      </c>
      <c r="G38" s="102">
        <v>0</v>
      </c>
      <c r="H38" s="102">
        <f>ROUND(D38*F38, 0)</f>
        <v>0</v>
      </c>
      <c r="I38" s="102">
        <f>ROUND(D38*G38, 0)</f>
        <v>0</v>
      </c>
    </row>
    <row r="39" spans="1:11" x14ac:dyDescent="0.2">
      <c r="C39" s="161"/>
    </row>
    <row r="40" spans="1:11" ht="51" x14ac:dyDescent="0.2">
      <c r="A40" s="150">
        <v>20</v>
      </c>
      <c r="C40" s="161" t="s">
        <v>2031</v>
      </c>
      <c r="D40" s="102">
        <v>2</v>
      </c>
      <c r="E40" s="103" t="s">
        <v>4</v>
      </c>
      <c r="F40" s="102">
        <v>0</v>
      </c>
      <c r="G40" s="102">
        <v>0</v>
      </c>
      <c r="H40" s="102">
        <f>ROUND(D40*F40, 0)</f>
        <v>0</v>
      </c>
      <c r="I40" s="102">
        <f>ROUND(D40*G40, 0)</f>
        <v>0</v>
      </c>
    </row>
    <row r="42" spans="1:11" ht="12.75" customHeight="1" x14ac:dyDescent="0.2">
      <c r="A42" s="537" t="s">
        <v>2030</v>
      </c>
      <c r="B42" s="537"/>
      <c r="C42" s="537"/>
      <c r="D42" s="167"/>
      <c r="E42" s="166"/>
    </row>
    <row r="43" spans="1:11" ht="76.5" x14ac:dyDescent="0.2">
      <c r="A43" s="150">
        <v>21</v>
      </c>
      <c r="B43" s="148"/>
      <c r="C43" s="161" t="s">
        <v>2029</v>
      </c>
      <c r="D43" s="102">
        <v>1</v>
      </c>
      <c r="E43" s="103" t="s">
        <v>1848</v>
      </c>
      <c r="F43" s="102">
        <v>0</v>
      </c>
      <c r="G43" s="102">
        <v>0</v>
      </c>
      <c r="H43" s="102">
        <f>ROUND(D43*F43, 0)</f>
        <v>0</v>
      </c>
      <c r="I43" s="102">
        <f>ROUND(D43*G43, 0)</f>
        <v>0</v>
      </c>
    </row>
    <row r="44" spans="1:11" x14ac:dyDescent="0.2">
      <c r="B44" s="148"/>
      <c r="C44" s="161"/>
      <c r="D44" s="165"/>
      <c r="E44"/>
    </row>
    <row r="45" spans="1:11" ht="51" x14ac:dyDescent="0.2">
      <c r="A45" s="150">
        <v>22</v>
      </c>
      <c r="B45" s="148"/>
      <c r="C45" s="161" t="s">
        <v>2028</v>
      </c>
      <c r="D45" s="102">
        <v>1</v>
      </c>
      <c r="E45" s="103" t="s">
        <v>1848</v>
      </c>
      <c r="F45" s="102">
        <v>0</v>
      </c>
      <c r="G45" s="102">
        <v>0</v>
      </c>
      <c r="H45" s="102">
        <f>ROUND(D45*F45, 0)</f>
        <v>0</v>
      </c>
      <c r="I45" s="102">
        <f>ROUND(D45*G45, 0)</f>
        <v>0</v>
      </c>
    </row>
    <row r="46" spans="1:11" x14ac:dyDescent="0.2">
      <c r="B46" s="148"/>
      <c r="C46" s="161"/>
      <c r="D46" s="165"/>
      <c r="E46"/>
      <c r="K46" s="313"/>
    </row>
    <row r="47" spans="1:11" ht="63.75" x14ac:dyDescent="0.2">
      <c r="A47" s="150">
        <v>23</v>
      </c>
      <c r="B47" s="148"/>
      <c r="C47" s="161" t="s">
        <v>2027</v>
      </c>
      <c r="D47" s="102">
        <v>1</v>
      </c>
      <c r="E47" s="103" t="s">
        <v>1848</v>
      </c>
      <c r="F47" s="102">
        <v>0</v>
      </c>
      <c r="G47" s="102">
        <v>0</v>
      </c>
      <c r="H47" s="102">
        <f>ROUND(D47*F47, 0)</f>
        <v>0</v>
      </c>
      <c r="I47" s="102">
        <f>ROUND(D47*G47, 0)</f>
        <v>0</v>
      </c>
    </row>
    <row r="48" spans="1:11" x14ac:dyDescent="0.2">
      <c r="B48" s="148"/>
      <c r="C48" s="161"/>
      <c r="D48" s="165"/>
      <c r="E48"/>
    </row>
    <row r="49" spans="1:9" ht="76.5" x14ac:dyDescent="0.2">
      <c r="A49" s="150">
        <v>24</v>
      </c>
      <c r="B49" s="148"/>
      <c r="C49" s="161" t="s">
        <v>2026</v>
      </c>
      <c r="D49" s="102">
        <v>1</v>
      </c>
      <c r="E49" s="103" t="s">
        <v>1848</v>
      </c>
      <c r="F49" s="102">
        <v>0</v>
      </c>
      <c r="G49" s="102">
        <v>0</v>
      </c>
      <c r="H49" s="102">
        <f>ROUND(D49*F49, 0)</f>
        <v>0</v>
      </c>
      <c r="I49" s="102">
        <f>ROUND(D49*G49, 0)</f>
        <v>0</v>
      </c>
    </row>
    <row r="50" spans="1:9" x14ac:dyDescent="0.2">
      <c r="B50" s="148"/>
      <c r="C50" s="161"/>
      <c r="D50" s="165"/>
      <c r="E50"/>
      <c r="F50" s="102">
        <v>0</v>
      </c>
      <c r="G50" s="102">
        <v>0</v>
      </c>
      <c r="H50" s="102">
        <f>ROUND(D50*F50, 0)</f>
        <v>0</v>
      </c>
      <c r="I50" s="102">
        <f>ROUND(D50*G50, 0)</f>
        <v>0</v>
      </c>
    </row>
    <row r="51" spans="1:9" ht="25.5" x14ac:dyDescent="0.2">
      <c r="A51" s="150">
        <v>25</v>
      </c>
      <c r="B51" s="148"/>
      <c r="C51" s="161" t="s">
        <v>1857</v>
      </c>
      <c r="D51" s="102">
        <v>1</v>
      </c>
      <c r="E51" s="103" t="s">
        <v>1848</v>
      </c>
    </row>
    <row r="52" spans="1:9" x14ac:dyDescent="0.2">
      <c r="B52" s="148"/>
      <c r="C52" s="161"/>
      <c r="D52" s="165"/>
      <c r="E52"/>
      <c r="F52" s="102">
        <v>0</v>
      </c>
      <c r="G52" s="102">
        <v>0</v>
      </c>
      <c r="H52" s="102">
        <f>ROUND(D52*F52, 0)</f>
        <v>0</v>
      </c>
      <c r="I52" s="102">
        <f>ROUND(D52*G52, 0)</f>
        <v>0</v>
      </c>
    </row>
    <row r="53" spans="1:9" ht="25.5" x14ac:dyDescent="0.2">
      <c r="A53" s="150">
        <v>26</v>
      </c>
      <c r="B53" s="148"/>
      <c r="C53" s="161" t="s">
        <v>2025</v>
      </c>
      <c r="D53" s="102">
        <v>1</v>
      </c>
      <c r="E53" s="103" t="s">
        <v>1848</v>
      </c>
    </row>
    <row r="54" spans="1:9" x14ac:dyDescent="0.2">
      <c r="B54" s="148"/>
      <c r="C54" s="161"/>
      <c r="D54" s="165"/>
      <c r="E54"/>
      <c r="F54" s="102">
        <v>0</v>
      </c>
      <c r="G54" s="102">
        <v>0</v>
      </c>
      <c r="H54" s="102">
        <f>ROUND(D54*F54, 0)</f>
        <v>0</v>
      </c>
      <c r="I54" s="102">
        <f>ROUND(D54*G54, 0)</f>
        <v>0</v>
      </c>
    </row>
    <row r="55" spans="1:9" ht="51" x14ac:dyDescent="0.2">
      <c r="A55" s="150">
        <v>27</v>
      </c>
      <c r="B55" s="148"/>
      <c r="C55" s="161" t="s">
        <v>2024</v>
      </c>
      <c r="D55" s="102">
        <v>1</v>
      </c>
      <c r="E55" s="103" t="s">
        <v>1848</v>
      </c>
    </row>
    <row r="56" spans="1:9" x14ac:dyDescent="0.2">
      <c r="B56" s="148"/>
      <c r="C56" s="161"/>
      <c r="D56" s="165"/>
      <c r="E56"/>
      <c r="F56" s="102">
        <v>0</v>
      </c>
      <c r="G56" s="102">
        <v>0</v>
      </c>
      <c r="H56" s="102">
        <f>ROUND(D56*F56, 0)</f>
        <v>0</v>
      </c>
      <c r="I56" s="102">
        <f>ROUND(D56*G56, 0)</f>
        <v>0</v>
      </c>
    </row>
    <row r="57" spans="1:9" ht="25.5" x14ac:dyDescent="0.2">
      <c r="A57" s="150">
        <v>28</v>
      </c>
      <c r="B57" s="148"/>
      <c r="C57" s="161" t="s">
        <v>2023</v>
      </c>
      <c r="D57" s="102">
        <v>1</v>
      </c>
      <c r="E57" s="103" t="s">
        <v>1848</v>
      </c>
      <c r="F57" s="102">
        <v>0</v>
      </c>
      <c r="G57" s="102">
        <v>0</v>
      </c>
      <c r="H57" s="102">
        <f>ROUND(D57*F57, 0)</f>
        <v>0</v>
      </c>
      <c r="I57" s="102">
        <f>ROUND(D57*G57, 0)</f>
        <v>0</v>
      </c>
    </row>
    <row r="58" spans="1:9" x14ac:dyDescent="0.2">
      <c r="B58" s="148"/>
      <c r="C58" s="161"/>
      <c r="D58" s="165"/>
      <c r="E58"/>
    </row>
    <row r="59" spans="1:9" x14ac:dyDescent="0.2">
      <c r="A59" s="150">
        <v>29</v>
      </c>
      <c r="B59" s="148"/>
      <c r="C59" s="161" t="s">
        <v>1853</v>
      </c>
      <c r="D59" s="102">
        <v>1</v>
      </c>
      <c r="E59" s="103" t="s">
        <v>1848</v>
      </c>
      <c r="F59" s="102">
        <v>0</v>
      </c>
      <c r="G59" s="102">
        <v>0</v>
      </c>
      <c r="H59" s="102">
        <f>ROUND(D59*F59, 0)</f>
        <v>0</v>
      </c>
      <c r="I59" s="102">
        <f>ROUND(D59*G59, 0)</f>
        <v>0</v>
      </c>
    </row>
    <row r="60" spans="1:9" x14ac:dyDescent="0.2">
      <c r="B60" s="148"/>
      <c r="C60" s="161"/>
      <c r="D60" s="165"/>
      <c r="E60"/>
    </row>
    <row r="61" spans="1:9" x14ac:dyDescent="0.2">
      <c r="A61" s="150">
        <v>30</v>
      </c>
      <c r="B61" s="148"/>
      <c r="C61" s="161" t="s">
        <v>1851</v>
      </c>
      <c r="D61" s="102">
        <v>4</v>
      </c>
      <c r="E61" s="103" t="s">
        <v>4</v>
      </c>
      <c r="F61" s="102">
        <v>0</v>
      </c>
      <c r="G61" s="102">
        <v>0</v>
      </c>
      <c r="H61" s="102">
        <f>ROUND(D61*F61, 0)</f>
        <v>0</v>
      </c>
      <c r="I61" s="102">
        <f>ROUND(D61*G61, 0)</f>
        <v>0</v>
      </c>
    </row>
    <row r="62" spans="1:9" x14ac:dyDescent="0.2">
      <c r="B62" s="148"/>
      <c r="C62" s="161"/>
      <c r="D62" s="165"/>
      <c r="E62"/>
    </row>
    <row r="63" spans="1:9" ht="25.5" x14ac:dyDescent="0.2">
      <c r="A63" s="150">
        <v>31</v>
      </c>
      <c r="B63" s="148"/>
      <c r="C63" s="161" t="s">
        <v>1849</v>
      </c>
      <c r="D63" s="102">
        <v>1</v>
      </c>
      <c r="E63" s="103" t="s">
        <v>1848</v>
      </c>
      <c r="F63" s="102">
        <v>0</v>
      </c>
      <c r="G63" s="102">
        <v>0</v>
      </c>
      <c r="H63" s="102">
        <f>ROUND(D63*F63, 0)</f>
        <v>0</v>
      </c>
      <c r="I63" s="102">
        <f>ROUND(D63*G63, 0)</f>
        <v>0</v>
      </c>
    </row>
    <row r="64" spans="1:9" x14ac:dyDescent="0.2">
      <c r="B64" s="148"/>
      <c r="C64" s="161"/>
    </row>
    <row r="65" spans="1:9" s="152" customFormat="1" ht="63.75" x14ac:dyDescent="0.2">
      <c r="A65" s="157">
        <v>32</v>
      </c>
      <c r="B65" s="156"/>
      <c r="C65" s="155" t="s">
        <v>1882</v>
      </c>
      <c r="D65" s="154">
        <v>1</v>
      </c>
      <c r="E65" s="152" t="s">
        <v>138</v>
      </c>
      <c r="F65" s="153">
        <v>0</v>
      </c>
      <c r="G65" s="153">
        <v>0</v>
      </c>
      <c r="H65" s="153">
        <f>ROUND(D65*F65, 0)</f>
        <v>0</v>
      </c>
      <c r="I65" s="153">
        <f>ROUND(D65*G65, 0)</f>
        <v>0</v>
      </c>
    </row>
    <row r="67" spans="1:9" x14ac:dyDescent="0.2">
      <c r="A67" s="151"/>
      <c r="B67" s="127"/>
      <c r="C67" s="127" t="s">
        <v>1515</v>
      </c>
      <c r="D67" s="126"/>
      <c r="E67" s="127"/>
      <c r="F67" s="126"/>
      <c r="G67" s="126"/>
      <c r="H67" s="126">
        <f>SUM(H2:H63)</f>
        <v>0</v>
      </c>
      <c r="I67" s="126">
        <f>SUM(I2:I63)</f>
        <v>0</v>
      </c>
    </row>
    <row r="73" spans="1:9" x14ac:dyDescent="0.2">
      <c r="A73" s="103"/>
      <c r="D73" s="103"/>
      <c r="F73" s="103"/>
      <c r="G73" s="103"/>
      <c r="H73" s="103"/>
      <c r="I73" s="103"/>
    </row>
  </sheetData>
  <mergeCells count="1">
    <mergeCell ref="A42:C42"/>
  </mergeCells>
  <pageMargins left="0.2361111111111111" right="0.2361111111111111" top="0.69444444444444442" bottom="0.69444444444444442" header="0.41666666666666669" footer="0.41666666666666669"/>
  <pageSetup paperSize="9" orientation="portrait" useFirstPageNumber="1" r:id="rId1"/>
  <headerFooter>
    <oddHeader>&amp;L&amp;"Times New Roman CE,bold"&amp;10 Gázvezetékek és berendezési tárgyaik</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343"/>
  <sheetViews>
    <sheetView view="pageBreakPreview" zoomScale="60" zoomScaleNormal="100" workbookViewId="0">
      <selection activeCell="R4" sqref="R4"/>
    </sheetView>
  </sheetViews>
  <sheetFormatPr defaultRowHeight="12.75" x14ac:dyDescent="0.2"/>
  <cols>
    <col min="1" max="1" width="4.28515625" style="314" customWidth="1"/>
    <col min="2" max="2" width="9.28515625" style="313" customWidth="1"/>
    <col min="3" max="3" width="41.85546875" style="313" customWidth="1"/>
    <col min="4" max="4" width="6.7109375" style="302" customWidth="1"/>
    <col min="5" max="5" width="6.7109375" style="313" customWidth="1"/>
    <col min="6" max="6" width="9.85546875" style="302" customWidth="1"/>
    <col min="7" max="7" width="10.42578125" style="302" customWidth="1"/>
    <col min="8" max="8" width="10.85546875" style="302" customWidth="1"/>
    <col min="9" max="9" width="11.140625" style="302" customWidth="1"/>
    <col min="10" max="10" width="15.7109375" style="313" customWidth="1"/>
    <col min="11" max="256" width="9.140625" style="313"/>
    <col min="257" max="257" width="4.28515625" style="313" customWidth="1"/>
    <col min="258" max="258" width="9.28515625" style="313" customWidth="1"/>
    <col min="259" max="259" width="36.7109375" style="313" customWidth="1"/>
    <col min="260" max="261" width="6.7109375" style="313" customWidth="1"/>
    <col min="262" max="263" width="8.28515625" style="313" customWidth="1"/>
    <col min="264" max="265" width="10.28515625" style="313" customWidth="1"/>
    <col min="266" max="266" width="15.7109375" style="313" customWidth="1"/>
    <col min="267" max="512" width="9.140625" style="313"/>
    <col min="513" max="513" width="4.28515625" style="313" customWidth="1"/>
    <col min="514" max="514" width="9.28515625" style="313" customWidth="1"/>
    <col min="515" max="515" width="36.7109375" style="313" customWidth="1"/>
    <col min="516" max="517" width="6.7109375" style="313" customWidth="1"/>
    <col min="518" max="519" width="8.28515625" style="313" customWidth="1"/>
    <col min="520" max="521" width="10.28515625" style="313" customWidth="1"/>
    <col min="522" max="522" width="15.7109375" style="313" customWidth="1"/>
    <col min="523" max="768" width="9.140625" style="313"/>
    <col min="769" max="769" width="4.28515625" style="313" customWidth="1"/>
    <col min="770" max="770" width="9.28515625" style="313" customWidth="1"/>
    <col min="771" max="771" width="36.7109375" style="313" customWidth="1"/>
    <col min="772" max="773" width="6.7109375" style="313" customWidth="1"/>
    <col min="774" max="775" width="8.28515625" style="313" customWidth="1"/>
    <col min="776" max="777" width="10.28515625" style="313" customWidth="1"/>
    <col min="778" max="778" width="15.7109375" style="313" customWidth="1"/>
    <col min="779" max="1024" width="9.140625" style="313"/>
    <col min="1025" max="1025" width="4.28515625" style="313" customWidth="1"/>
    <col min="1026" max="1026" width="9.28515625" style="313" customWidth="1"/>
    <col min="1027" max="1027" width="36.7109375" style="313" customWidth="1"/>
    <col min="1028" max="1029" width="6.7109375" style="313" customWidth="1"/>
    <col min="1030" max="1031" width="8.28515625" style="313" customWidth="1"/>
    <col min="1032" max="1033" width="10.28515625" style="313" customWidth="1"/>
    <col min="1034" max="1034" width="15.7109375" style="313" customWidth="1"/>
    <col min="1035" max="1280" width="9.140625" style="313"/>
    <col min="1281" max="1281" width="4.28515625" style="313" customWidth="1"/>
    <col min="1282" max="1282" width="9.28515625" style="313" customWidth="1"/>
    <col min="1283" max="1283" width="36.7109375" style="313" customWidth="1"/>
    <col min="1284" max="1285" width="6.7109375" style="313" customWidth="1"/>
    <col min="1286" max="1287" width="8.28515625" style="313" customWidth="1"/>
    <col min="1288" max="1289" width="10.28515625" style="313" customWidth="1"/>
    <col min="1290" max="1290" width="15.7109375" style="313" customWidth="1"/>
    <col min="1291" max="1536" width="9.140625" style="313"/>
    <col min="1537" max="1537" width="4.28515625" style="313" customWidth="1"/>
    <col min="1538" max="1538" width="9.28515625" style="313" customWidth="1"/>
    <col min="1539" max="1539" width="36.7109375" style="313" customWidth="1"/>
    <col min="1540" max="1541" width="6.7109375" style="313" customWidth="1"/>
    <col min="1542" max="1543" width="8.28515625" style="313" customWidth="1"/>
    <col min="1544" max="1545" width="10.28515625" style="313" customWidth="1"/>
    <col min="1546" max="1546" width="15.7109375" style="313" customWidth="1"/>
    <col min="1547" max="1792" width="9.140625" style="313"/>
    <col min="1793" max="1793" width="4.28515625" style="313" customWidth="1"/>
    <col min="1794" max="1794" width="9.28515625" style="313" customWidth="1"/>
    <col min="1795" max="1795" width="36.7109375" style="313" customWidth="1"/>
    <col min="1796" max="1797" width="6.7109375" style="313" customWidth="1"/>
    <col min="1798" max="1799" width="8.28515625" style="313" customWidth="1"/>
    <col min="1800" max="1801" width="10.28515625" style="313" customWidth="1"/>
    <col min="1802" max="1802" width="15.7109375" style="313" customWidth="1"/>
    <col min="1803" max="2048" width="9.140625" style="313"/>
    <col min="2049" max="2049" width="4.28515625" style="313" customWidth="1"/>
    <col min="2050" max="2050" width="9.28515625" style="313" customWidth="1"/>
    <col min="2051" max="2051" width="36.7109375" style="313" customWidth="1"/>
    <col min="2052" max="2053" width="6.7109375" style="313" customWidth="1"/>
    <col min="2054" max="2055" width="8.28515625" style="313" customWidth="1"/>
    <col min="2056" max="2057" width="10.28515625" style="313" customWidth="1"/>
    <col min="2058" max="2058" width="15.7109375" style="313" customWidth="1"/>
    <col min="2059" max="2304" width="9.140625" style="313"/>
    <col min="2305" max="2305" width="4.28515625" style="313" customWidth="1"/>
    <col min="2306" max="2306" width="9.28515625" style="313" customWidth="1"/>
    <col min="2307" max="2307" width="36.7109375" style="313" customWidth="1"/>
    <col min="2308" max="2309" width="6.7109375" style="313" customWidth="1"/>
    <col min="2310" max="2311" width="8.28515625" style="313" customWidth="1"/>
    <col min="2312" max="2313" width="10.28515625" style="313" customWidth="1"/>
    <col min="2314" max="2314" width="15.7109375" style="313" customWidth="1"/>
    <col min="2315" max="2560" width="9.140625" style="313"/>
    <col min="2561" max="2561" width="4.28515625" style="313" customWidth="1"/>
    <col min="2562" max="2562" width="9.28515625" style="313" customWidth="1"/>
    <col min="2563" max="2563" width="36.7109375" style="313" customWidth="1"/>
    <col min="2564" max="2565" width="6.7109375" style="313" customWidth="1"/>
    <col min="2566" max="2567" width="8.28515625" style="313" customWidth="1"/>
    <col min="2568" max="2569" width="10.28515625" style="313" customWidth="1"/>
    <col min="2570" max="2570" width="15.7109375" style="313" customWidth="1"/>
    <col min="2571" max="2816" width="9.140625" style="313"/>
    <col min="2817" max="2817" width="4.28515625" style="313" customWidth="1"/>
    <col min="2818" max="2818" width="9.28515625" style="313" customWidth="1"/>
    <col min="2819" max="2819" width="36.7109375" style="313" customWidth="1"/>
    <col min="2820" max="2821" width="6.7109375" style="313" customWidth="1"/>
    <col min="2822" max="2823" width="8.28515625" style="313" customWidth="1"/>
    <col min="2824" max="2825" width="10.28515625" style="313" customWidth="1"/>
    <col min="2826" max="2826" width="15.7109375" style="313" customWidth="1"/>
    <col min="2827" max="3072" width="9.140625" style="313"/>
    <col min="3073" max="3073" width="4.28515625" style="313" customWidth="1"/>
    <col min="3074" max="3074" width="9.28515625" style="313" customWidth="1"/>
    <col min="3075" max="3075" width="36.7109375" style="313" customWidth="1"/>
    <col min="3076" max="3077" width="6.7109375" style="313" customWidth="1"/>
    <col min="3078" max="3079" width="8.28515625" style="313" customWidth="1"/>
    <col min="3080" max="3081" width="10.28515625" style="313" customWidth="1"/>
    <col min="3082" max="3082" width="15.7109375" style="313" customWidth="1"/>
    <col min="3083" max="3328" width="9.140625" style="313"/>
    <col min="3329" max="3329" width="4.28515625" style="313" customWidth="1"/>
    <col min="3330" max="3330" width="9.28515625" style="313" customWidth="1"/>
    <col min="3331" max="3331" width="36.7109375" style="313" customWidth="1"/>
    <col min="3332" max="3333" width="6.7109375" style="313" customWidth="1"/>
    <col min="3334" max="3335" width="8.28515625" style="313" customWidth="1"/>
    <col min="3336" max="3337" width="10.28515625" style="313" customWidth="1"/>
    <col min="3338" max="3338" width="15.7109375" style="313" customWidth="1"/>
    <col min="3339" max="3584" width="9.140625" style="313"/>
    <col min="3585" max="3585" width="4.28515625" style="313" customWidth="1"/>
    <col min="3586" max="3586" width="9.28515625" style="313" customWidth="1"/>
    <col min="3587" max="3587" width="36.7109375" style="313" customWidth="1"/>
    <col min="3588" max="3589" width="6.7109375" style="313" customWidth="1"/>
    <col min="3590" max="3591" width="8.28515625" style="313" customWidth="1"/>
    <col min="3592" max="3593" width="10.28515625" style="313" customWidth="1"/>
    <col min="3594" max="3594" width="15.7109375" style="313" customWidth="1"/>
    <col min="3595" max="3840" width="9.140625" style="313"/>
    <col min="3841" max="3841" width="4.28515625" style="313" customWidth="1"/>
    <col min="3842" max="3842" width="9.28515625" style="313" customWidth="1"/>
    <col min="3843" max="3843" width="36.7109375" style="313" customWidth="1"/>
    <col min="3844" max="3845" width="6.7109375" style="313" customWidth="1"/>
    <col min="3846" max="3847" width="8.28515625" style="313" customWidth="1"/>
    <col min="3848" max="3849" width="10.28515625" style="313" customWidth="1"/>
    <col min="3850" max="3850" width="15.7109375" style="313" customWidth="1"/>
    <col min="3851" max="4096" width="9.140625" style="313"/>
    <col min="4097" max="4097" width="4.28515625" style="313" customWidth="1"/>
    <col min="4098" max="4098" width="9.28515625" style="313" customWidth="1"/>
    <col min="4099" max="4099" width="36.7109375" style="313" customWidth="1"/>
    <col min="4100" max="4101" width="6.7109375" style="313" customWidth="1"/>
    <col min="4102" max="4103" width="8.28515625" style="313" customWidth="1"/>
    <col min="4104" max="4105" width="10.28515625" style="313" customWidth="1"/>
    <col min="4106" max="4106" width="15.7109375" style="313" customWidth="1"/>
    <col min="4107" max="4352" width="9.140625" style="313"/>
    <col min="4353" max="4353" width="4.28515625" style="313" customWidth="1"/>
    <col min="4354" max="4354" width="9.28515625" style="313" customWidth="1"/>
    <col min="4355" max="4355" width="36.7109375" style="313" customWidth="1"/>
    <col min="4356" max="4357" width="6.7109375" style="313" customWidth="1"/>
    <col min="4358" max="4359" width="8.28515625" style="313" customWidth="1"/>
    <col min="4360" max="4361" width="10.28515625" style="313" customWidth="1"/>
    <col min="4362" max="4362" width="15.7109375" style="313" customWidth="1"/>
    <col min="4363" max="4608" width="9.140625" style="313"/>
    <col min="4609" max="4609" width="4.28515625" style="313" customWidth="1"/>
    <col min="4610" max="4610" width="9.28515625" style="313" customWidth="1"/>
    <col min="4611" max="4611" width="36.7109375" style="313" customWidth="1"/>
    <col min="4612" max="4613" width="6.7109375" style="313" customWidth="1"/>
    <col min="4614" max="4615" width="8.28515625" style="313" customWidth="1"/>
    <col min="4616" max="4617" width="10.28515625" style="313" customWidth="1"/>
    <col min="4618" max="4618" width="15.7109375" style="313" customWidth="1"/>
    <col min="4619" max="4864" width="9.140625" style="313"/>
    <col min="4865" max="4865" width="4.28515625" style="313" customWidth="1"/>
    <col min="4866" max="4866" width="9.28515625" style="313" customWidth="1"/>
    <col min="4867" max="4867" width="36.7109375" style="313" customWidth="1"/>
    <col min="4868" max="4869" width="6.7109375" style="313" customWidth="1"/>
    <col min="4870" max="4871" width="8.28515625" style="313" customWidth="1"/>
    <col min="4872" max="4873" width="10.28515625" style="313" customWidth="1"/>
    <col min="4874" max="4874" width="15.7109375" style="313" customWidth="1"/>
    <col min="4875" max="5120" width="9.140625" style="313"/>
    <col min="5121" max="5121" width="4.28515625" style="313" customWidth="1"/>
    <col min="5122" max="5122" width="9.28515625" style="313" customWidth="1"/>
    <col min="5123" max="5123" width="36.7109375" style="313" customWidth="1"/>
    <col min="5124" max="5125" width="6.7109375" style="313" customWidth="1"/>
    <col min="5126" max="5127" width="8.28515625" style="313" customWidth="1"/>
    <col min="5128" max="5129" width="10.28515625" style="313" customWidth="1"/>
    <col min="5130" max="5130" width="15.7109375" style="313" customWidth="1"/>
    <col min="5131" max="5376" width="9.140625" style="313"/>
    <col min="5377" max="5377" width="4.28515625" style="313" customWidth="1"/>
    <col min="5378" max="5378" width="9.28515625" style="313" customWidth="1"/>
    <col min="5379" max="5379" width="36.7109375" style="313" customWidth="1"/>
    <col min="5380" max="5381" width="6.7109375" style="313" customWidth="1"/>
    <col min="5382" max="5383" width="8.28515625" style="313" customWidth="1"/>
    <col min="5384" max="5385" width="10.28515625" style="313" customWidth="1"/>
    <col min="5386" max="5386" width="15.7109375" style="313" customWidth="1"/>
    <col min="5387" max="5632" width="9.140625" style="313"/>
    <col min="5633" max="5633" width="4.28515625" style="313" customWidth="1"/>
    <col min="5634" max="5634" width="9.28515625" style="313" customWidth="1"/>
    <col min="5635" max="5635" width="36.7109375" style="313" customWidth="1"/>
    <col min="5636" max="5637" width="6.7109375" style="313" customWidth="1"/>
    <col min="5638" max="5639" width="8.28515625" style="313" customWidth="1"/>
    <col min="5640" max="5641" width="10.28515625" style="313" customWidth="1"/>
    <col min="5642" max="5642" width="15.7109375" style="313" customWidth="1"/>
    <col min="5643" max="5888" width="9.140625" style="313"/>
    <col min="5889" max="5889" width="4.28515625" style="313" customWidth="1"/>
    <col min="5890" max="5890" width="9.28515625" style="313" customWidth="1"/>
    <col min="5891" max="5891" width="36.7109375" style="313" customWidth="1"/>
    <col min="5892" max="5893" width="6.7109375" style="313" customWidth="1"/>
    <col min="5894" max="5895" width="8.28515625" style="313" customWidth="1"/>
    <col min="5896" max="5897" width="10.28515625" style="313" customWidth="1"/>
    <col min="5898" max="5898" width="15.7109375" style="313" customWidth="1"/>
    <col min="5899" max="6144" width="9.140625" style="313"/>
    <col min="6145" max="6145" width="4.28515625" style="313" customWidth="1"/>
    <col min="6146" max="6146" width="9.28515625" style="313" customWidth="1"/>
    <col min="6147" max="6147" width="36.7109375" style="313" customWidth="1"/>
    <col min="6148" max="6149" width="6.7109375" style="313" customWidth="1"/>
    <col min="6150" max="6151" width="8.28515625" style="313" customWidth="1"/>
    <col min="6152" max="6153" width="10.28515625" style="313" customWidth="1"/>
    <col min="6154" max="6154" width="15.7109375" style="313" customWidth="1"/>
    <col min="6155" max="6400" width="9.140625" style="313"/>
    <col min="6401" max="6401" width="4.28515625" style="313" customWidth="1"/>
    <col min="6402" max="6402" width="9.28515625" style="313" customWidth="1"/>
    <col min="6403" max="6403" width="36.7109375" style="313" customWidth="1"/>
    <col min="6404" max="6405" width="6.7109375" style="313" customWidth="1"/>
    <col min="6406" max="6407" width="8.28515625" style="313" customWidth="1"/>
    <col min="6408" max="6409" width="10.28515625" style="313" customWidth="1"/>
    <col min="6410" max="6410" width="15.7109375" style="313" customWidth="1"/>
    <col min="6411" max="6656" width="9.140625" style="313"/>
    <col min="6657" max="6657" width="4.28515625" style="313" customWidth="1"/>
    <col min="6658" max="6658" width="9.28515625" style="313" customWidth="1"/>
    <col min="6659" max="6659" width="36.7109375" style="313" customWidth="1"/>
    <col min="6660" max="6661" width="6.7109375" style="313" customWidth="1"/>
    <col min="6662" max="6663" width="8.28515625" style="313" customWidth="1"/>
    <col min="6664" max="6665" width="10.28515625" style="313" customWidth="1"/>
    <col min="6666" max="6666" width="15.7109375" style="313" customWidth="1"/>
    <col min="6667" max="6912" width="9.140625" style="313"/>
    <col min="6913" max="6913" width="4.28515625" style="313" customWidth="1"/>
    <col min="6914" max="6914" width="9.28515625" style="313" customWidth="1"/>
    <col min="6915" max="6915" width="36.7109375" style="313" customWidth="1"/>
    <col min="6916" max="6917" width="6.7109375" style="313" customWidth="1"/>
    <col min="6918" max="6919" width="8.28515625" style="313" customWidth="1"/>
    <col min="6920" max="6921" width="10.28515625" style="313" customWidth="1"/>
    <col min="6922" max="6922" width="15.7109375" style="313" customWidth="1"/>
    <col min="6923" max="7168" width="9.140625" style="313"/>
    <col min="7169" max="7169" width="4.28515625" style="313" customWidth="1"/>
    <col min="7170" max="7170" width="9.28515625" style="313" customWidth="1"/>
    <col min="7171" max="7171" width="36.7109375" style="313" customWidth="1"/>
    <col min="7172" max="7173" width="6.7109375" style="313" customWidth="1"/>
    <col min="7174" max="7175" width="8.28515625" style="313" customWidth="1"/>
    <col min="7176" max="7177" width="10.28515625" style="313" customWidth="1"/>
    <col min="7178" max="7178" width="15.7109375" style="313" customWidth="1"/>
    <col min="7179" max="7424" width="9.140625" style="313"/>
    <col min="7425" max="7425" width="4.28515625" style="313" customWidth="1"/>
    <col min="7426" max="7426" width="9.28515625" style="313" customWidth="1"/>
    <col min="7427" max="7427" width="36.7109375" style="313" customWidth="1"/>
    <col min="7428" max="7429" width="6.7109375" style="313" customWidth="1"/>
    <col min="7430" max="7431" width="8.28515625" style="313" customWidth="1"/>
    <col min="7432" max="7433" width="10.28515625" style="313" customWidth="1"/>
    <col min="7434" max="7434" width="15.7109375" style="313" customWidth="1"/>
    <col min="7435" max="7680" width="9.140625" style="313"/>
    <col min="7681" max="7681" width="4.28515625" style="313" customWidth="1"/>
    <col min="7682" max="7682" width="9.28515625" style="313" customWidth="1"/>
    <col min="7683" max="7683" width="36.7109375" style="313" customWidth="1"/>
    <col min="7684" max="7685" width="6.7109375" style="313" customWidth="1"/>
    <col min="7686" max="7687" width="8.28515625" style="313" customWidth="1"/>
    <col min="7688" max="7689" width="10.28515625" style="313" customWidth="1"/>
    <col min="7690" max="7690" width="15.7109375" style="313" customWidth="1"/>
    <col min="7691" max="7936" width="9.140625" style="313"/>
    <col min="7937" max="7937" width="4.28515625" style="313" customWidth="1"/>
    <col min="7938" max="7938" width="9.28515625" style="313" customWidth="1"/>
    <col min="7939" max="7939" width="36.7109375" style="313" customWidth="1"/>
    <col min="7940" max="7941" width="6.7109375" style="313" customWidth="1"/>
    <col min="7942" max="7943" width="8.28515625" style="313" customWidth="1"/>
    <col min="7944" max="7945" width="10.28515625" style="313" customWidth="1"/>
    <col min="7946" max="7946" width="15.7109375" style="313" customWidth="1"/>
    <col min="7947" max="8192" width="9.140625" style="313"/>
    <col min="8193" max="8193" width="4.28515625" style="313" customWidth="1"/>
    <col min="8194" max="8194" width="9.28515625" style="313" customWidth="1"/>
    <col min="8195" max="8195" width="36.7109375" style="313" customWidth="1"/>
    <col min="8196" max="8197" width="6.7109375" style="313" customWidth="1"/>
    <col min="8198" max="8199" width="8.28515625" style="313" customWidth="1"/>
    <col min="8200" max="8201" width="10.28515625" style="313" customWidth="1"/>
    <col min="8202" max="8202" width="15.7109375" style="313" customWidth="1"/>
    <col min="8203" max="8448" width="9.140625" style="313"/>
    <col min="8449" max="8449" width="4.28515625" style="313" customWidth="1"/>
    <col min="8450" max="8450" width="9.28515625" style="313" customWidth="1"/>
    <col min="8451" max="8451" width="36.7109375" style="313" customWidth="1"/>
    <col min="8452" max="8453" width="6.7109375" style="313" customWidth="1"/>
    <col min="8454" max="8455" width="8.28515625" style="313" customWidth="1"/>
    <col min="8456" max="8457" width="10.28515625" style="313" customWidth="1"/>
    <col min="8458" max="8458" width="15.7109375" style="313" customWidth="1"/>
    <col min="8459" max="8704" width="9.140625" style="313"/>
    <col min="8705" max="8705" width="4.28515625" style="313" customWidth="1"/>
    <col min="8706" max="8706" width="9.28515625" style="313" customWidth="1"/>
    <col min="8707" max="8707" width="36.7109375" style="313" customWidth="1"/>
    <col min="8708" max="8709" width="6.7109375" style="313" customWidth="1"/>
    <col min="8710" max="8711" width="8.28515625" style="313" customWidth="1"/>
    <col min="8712" max="8713" width="10.28515625" style="313" customWidth="1"/>
    <col min="8714" max="8714" width="15.7109375" style="313" customWidth="1"/>
    <col min="8715" max="8960" width="9.140625" style="313"/>
    <col min="8961" max="8961" width="4.28515625" style="313" customWidth="1"/>
    <col min="8962" max="8962" width="9.28515625" style="313" customWidth="1"/>
    <col min="8963" max="8963" width="36.7109375" style="313" customWidth="1"/>
    <col min="8964" max="8965" width="6.7109375" style="313" customWidth="1"/>
    <col min="8966" max="8967" width="8.28515625" style="313" customWidth="1"/>
    <col min="8968" max="8969" width="10.28515625" style="313" customWidth="1"/>
    <col min="8970" max="8970" width="15.7109375" style="313" customWidth="1"/>
    <col min="8971" max="9216" width="9.140625" style="313"/>
    <col min="9217" max="9217" width="4.28515625" style="313" customWidth="1"/>
    <col min="9218" max="9218" width="9.28515625" style="313" customWidth="1"/>
    <col min="9219" max="9219" width="36.7109375" style="313" customWidth="1"/>
    <col min="9220" max="9221" width="6.7109375" style="313" customWidth="1"/>
    <col min="9222" max="9223" width="8.28515625" style="313" customWidth="1"/>
    <col min="9224" max="9225" width="10.28515625" style="313" customWidth="1"/>
    <col min="9226" max="9226" width="15.7109375" style="313" customWidth="1"/>
    <col min="9227" max="9472" width="9.140625" style="313"/>
    <col min="9473" max="9473" width="4.28515625" style="313" customWidth="1"/>
    <col min="9474" max="9474" width="9.28515625" style="313" customWidth="1"/>
    <col min="9475" max="9475" width="36.7109375" style="313" customWidth="1"/>
    <col min="9476" max="9477" width="6.7109375" style="313" customWidth="1"/>
    <col min="9478" max="9479" width="8.28515625" style="313" customWidth="1"/>
    <col min="9480" max="9481" width="10.28515625" style="313" customWidth="1"/>
    <col min="9482" max="9482" width="15.7109375" style="313" customWidth="1"/>
    <col min="9483" max="9728" width="9.140625" style="313"/>
    <col min="9729" max="9729" width="4.28515625" style="313" customWidth="1"/>
    <col min="9730" max="9730" width="9.28515625" style="313" customWidth="1"/>
    <col min="9731" max="9731" width="36.7109375" style="313" customWidth="1"/>
    <col min="9732" max="9733" width="6.7109375" style="313" customWidth="1"/>
    <col min="9734" max="9735" width="8.28515625" style="313" customWidth="1"/>
    <col min="9736" max="9737" width="10.28515625" style="313" customWidth="1"/>
    <col min="9738" max="9738" width="15.7109375" style="313" customWidth="1"/>
    <col min="9739" max="9984" width="9.140625" style="313"/>
    <col min="9985" max="9985" width="4.28515625" style="313" customWidth="1"/>
    <col min="9986" max="9986" width="9.28515625" style="313" customWidth="1"/>
    <col min="9987" max="9987" width="36.7109375" style="313" customWidth="1"/>
    <col min="9988" max="9989" width="6.7109375" style="313" customWidth="1"/>
    <col min="9990" max="9991" width="8.28515625" style="313" customWidth="1"/>
    <col min="9992" max="9993" width="10.28515625" style="313" customWidth="1"/>
    <col min="9994" max="9994" width="15.7109375" style="313" customWidth="1"/>
    <col min="9995" max="10240" width="9.140625" style="313"/>
    <col min="10241" max="10241" width="4.28515625" style="313" customWidth="1"/>
    <col min="10242" max="10242" width="9.28515625" style="313" customWidth="1"/>
    <col min="10243" max="10243" width="36.7109375" style="313" customWidth="1"/>
    <col min="10244" max="10245" width="6.7109375" style="313" customWidth="1"/>
    <col min="10246" max="10247" width="8.28515625" style="313" customWidth="1"/>
    <col min="10248" max="10249" width="10.28515625" style="313" customWidth="1"/>
    <col min="10250" max="10250" width="15.7109375" style="313" customWidth="1"/>
    <col min="10251" max="10496" width="9.140625" style="313"/>
    <col min="10497" max="10497" width="4.28515625" style="313" customWidth="1"/>
    <col min="10498" max="10498" width="9.28515625" style="313" customWidth="1"/>
    <col min="10499" max="10499" width="36.7109375" style="313" customWidth="1"/>
    <col min="10500" max="10501" width="6.7109375" style="313" customWidth="1"/>
    <col min="10502" max="10503" width="8.28515625" style="313" customWidth="1"/>
    <col min="10504" max="10505" width="10.28515625" style="313" customWidth="1"/>
    <col min="10506" max="10506" width="15.7109375" style="313" customWidth="1"/>
    <col min="10507" max="10752" width="9.140625" style="313"/>
    <col min="10753" max="10753" width="4.28515625" style="313" customWidth="1"/>
    <col min="10754" max="10754" width="9.28515625" style="313" customWidth="1"/>
    <col min="10755" max="10755" width="36.7109375" style="313" customWidth="1"/>
    <col min="10756" max="10757" width="6.7109375" style="313" customWidth="1"/>
    <col min="10758" max="10759" width="8.28515625" style="313" customWidth="1"/>
    <col min="10760" max="10761" width="10.28515625" style="313" customWidth="1"/>
    <col min="10762" max="10762" width="15.7109375" style="313" customWidth="1"/>
    <col min="10763" max="11008" width="9.140625" style="313"/>
    <col min="11009" max="11009" width="4.28515625" style="313" customWidth="1"/>
    <col min="11010" max="11010" width="9.28515625" style="313" customWidth="1"/>
    <col min="11011" max="11011" width="36.7109375" style="313" customWidth="1"/>
    <col min="11012" max="11013" width="6.7109375" style="313" customWidth="1"/>
    <col min="11014" max="11015" width="8.28515625" style="313" customWidth="1"/>
    <col min="11016" max="11017" width="10.28515625" style="313" customWidth="1"/>
    <col min="11018" max="11018" width="15.7109375" style="313" customWidth="1"/>
    <col min="11019" max="11264" width="9.140625" style="313"/>
    <col min="11265" max="11265" width="4.28515625" style="313" customWidth="1"/>
    <col min="11266" max="11266" width="9.28515625" style="313" customWidth="1"/>
    <col min="11267" max="11267" width="36.7109375" style="313" customWidth="1"/>
    <col min="11268" max="11269" width="6.7109375" style="313" customWidth="1"/>
    <col min="11270" max="11271" width="8.28515625" style="313" customWidth="1"/>
    <col min="11272" max="11273" width="10.28515625" style="313" customWidth="1"/>
    <col min="11274" max="11274" width="15.7109375" style="313" customWidth="1"/>
    <col min="11275" max="11520" width="9.140625" style="313"/>
    <col min="11521" max="11521" width="4.28515625" style="313" customWidth="1"/>
    <col min="11522" max="11522" width="9.28515625" style="313" customWidth="1"/>
    <col min="11523" max="11523" width="36.7109375" style="313" customWidth="1"/>
    <col min="11524" max="11525" width="6.7109375" style="313" customWidth="1"/>
    <col min="11526" max="11527" width="8.28515625" style="313" customWidth="1"/>
    <col min="11528" max="11529" width="10.28515625" style="313" customWidth="1"/>
    <col min="11530" max="11530" width="15.7109375" style="313" customWidth="1"/>
    <col min="11531" max="11776" width="9.140625" style="313"/>
    <col min="11777" max="11777" width="4.28515625" style="313" customWidth="1"/>
    <col min="11778" max="11778" width="9.28515625" style="313" customWidth="1"/>
    <col min="11779" max="11779" width="36.7109375" style="313" customWidth="1"/>
    <col min="11780" max="11781" width="6.7109375" style="313" customWidth="1"/>
    <col min="11782" max="11783" width="8.28515625" style="313" customWidth="1"/>
    <col min="11784" max="11785" width="10.28515625" style="313" customWidth="1"/>
    <col min="11786" max="11786" width="15.7109375" style="313" customWidth="1"/>
    <col min="11787" max="12032" width="9.140625" style="313"/>
    <col min="12033" max="12033" width="4.28515625" style="313" customWidth="1"/>
    <col min="12034" max="12034" width="9.28515625" style="313" customWidth="1"/>
    <col min="12035" max="12035" width="36.7109375" style="313" customWidth="1"/>
    <col min="12036" max="12037" width="6.7109375" style="313" customWidth="1"/>
    <col min="12038" max="12039" width="8.28515625" style="313" customWidth="1"/>
    <col min="12040" max="12041" width="10.28515625" style="313" customWidth="1"/>
    <col min="12042" max="12042" width="15.7109375" style="313" customWidth="1"/>
    <col min="12043" max="12288" width="9.140625" style="313"/>
    <col min="12289" max="12289" width="4.28515625" style="313" customWidth="1"/>
    <col min="12290" max="12290" width="9.28515625" style="313" customWidth="1"/>
    <col min="12291" max="12291" width="36.7109375" style="313" customWidth="1"/>
    <col min="12292" max="12293" width="6.7109375" style="313" customWidth="1"/>
    <col min="12294" max="12295" width="8.28515625" style="313" customWidth="1"/>
    <col min="12296" max="12297" width="10.28515625" style="313" customWidth="1"/>
    <col min="12298" max="12298" width="15.7109375" style="313" customWidth="1"/>
    <col min="12299" max="12544" width="9.140625" style="313"/>
    <col min="12545" max="12545" width="4.28515625" style="313" customWidth="1"/>
    <col min="12546" max="12546" width="9.28515625" style="313" customWidth="1"/>
    <col min="12547" max="12547" width="36.7109375" style="313" customWidth="1"/>
    <col min="12548" max="12549" width="6.7109375" style="313" customWidth="1"/>
    <col min="12550" max="12551" width="8.28515625" style="313" customWidth="1"/>
    <col min="12552" max="12553" width="10.28515625" style="313" customWidth="1"/>
    <col min="12554" max="12554" width="15.7109375" style="313" customWidth="1"/>
    <col min="12555" max="12800" width="9.140625" style="313"/>
    <col min="12801" max="12801" width="4.28515625" style="313" customWidth="1"/>
    <col min="12802" max="12802" width="9.28515625" style="313" customWidth="1"/>
    <col min="12803" max="12803" width="36.7109375" style="313" customWidth="1"/>
    <col min="12804" max="12805" width="6.7109375" style="313" customWidth="1"/>
    <col min="12806" max="12807" width="8.28515625" style="313" customWidth="1"/>
    <col min="12808" max="12809" width="10.28515625" style="313" customWidth="1"/>
    <col min="12810" max="12810" width="15.7109375" style="313" customWidth="1"/>
    <col min="12811" max="13056" width="9.140625" style="313"/>
    <col min="13057" max="13057" width="4.28515625" style="313" customWidth="1"/>
    <col min="13058" max="13058" width="9.28515625" style="313" customWidth="1"/>
    <col min="13059" max="13059" width="36.7109375" style="313" customWidth="1"/>
    <col min="13060" max="13061" width="6.7109375" style="313" customWidth="1"/>
    <col min="13062" max="13063" width="8.28515625" style="313" customWidth="1"/>
    <col min="13064" max="13065" width="10.28515625" style="313" customWidth="1"/>
    <col min="13066" max="13066" width="15.7109375" style="313" customWidth="1"/>
    <col min="13067" max="13312" width="9.140625" style="313"/>
    <col min="13313" max="13313" width="4.28515625" style="313" customWidth="1"/>
    <col min="13314" max="13314" width="9.28515625" style="313" customWidth="1"/>
    <col min="13315" max="13315" width="36.7109375" style="313" customWidth="1"/>
    <col min="13316" max="13317" width="6.7109375" style="313" customWidth="1"/>
    <col min="13318" max="13319" width="8.28515625" style="313" customWidth="1"/>
    <col min="13320" max="13321" width="10.28515625" style="313" customWidth="1"/>
    <col min="13322" max="13322" width="15.7109375" style="313" customWidth="1"/>
    <col min="13323" max="13568" width="9.140625" style="313"/>
    <col min="13569" max="13569" width="4.28515625" style="313" customWidth="1"/>
    <col min="13570" max="13570" width="9.28515625" style="313" customWidth="1"/>
    <col min="13571" max="13571" width="36.7109375" style="313" customWidth="1"/>
    <col min="13572" max="13573" width="6.7109375" style="313" customWidth="1"/>
    <col min="13574" max="13575" width="8.28515625" style="313" customWidth="1"/>
    <col min="13576" max="13577" width="10.28515625" style="313" customWidth="1"/>
    <col min="13578" max="13578" width="15.7109375" style="313" customWidth="1"/>
    <col min="13579" max="13824" width="9.140625" style="313"/>
    <col min="13825" max="13825" width="4.28515625" style="313" customWidth="1"/>
    <col min="13826" max="13826" width="9.28515625" style="313" customWidth="1"/>
    <col min="13827" max="13827" width="36.7109375" style="313" customWidth="1"/>
    <col min="13828" max="13829" width="6.7109375" style="313" customWidth="1"/>
    <col min="13830" max="13831" width="8.28515625" style="313" customWidth="1"/>
    <col min="13832" max="13833" width="10.28515625" style="313" customWidth="1"/>
    <col min="13834" max="13834" width="15.7109375" style="313" customWidth="1"/>
    <col min="13835" max="14080" width="9.140625" style="313"/>
    <col min="14081" max="14081" width="4.28515625" style="313" customWidth="1"/>
    <col min="14082" max="14082" width="9.28515625" style="313" customWidth="1"/>
    <col min="14083" max="14083" width="36.7109375" style="313" customWidth="1"/>
    <col min="14084" max="14085" width="6.7109375" style="313" customWidth="1"/>
    <col min="14086" max="14087" width="8.28515625" style="313" customWidth="1"/>
    <col min="14088" max="14089" width="10.28515625" style="313" customWidth="1"/>
    <col min="14090" max="14090" width="15.7109375" style="313" customWidth="1"/>
    <col min="14091" max="14336" width="9.140625" style="313"/>
    <col min="14337" max="14337" width="4.28515625" style="313" customWidth="1"/>
    <col min="14338" max="14338" width="9.28515625" style="313" customWidth="1"/>
    <col min="14339" max="14339" width="36.7109375" style="313" customWidth="1"/>
    <col min="14340" max="14341" width="6.7109375" style="313" customWidth="1"/>
    <col min="14342" max="14343" width="8.28515625" style="313" customWidth="1"/>
    <col min="14344" max="14345" width="10.28515625" style="313" customWidth="1"/>
    <col min="14346" max="14346" width="15.7109375" style="313" customWidth="1"/>
    <col min="14347" max="14592" width="9.140625" style="313"/>
    <col min="14593" max="14593" width="4.28515625" style="313" customWidth="1"/>
    <col min="14594" max="14594" width="9.28515625" style="313" customWidth="1"/>
    <col min="14595" max="14595" width="36.7109375" style="313" customWidth="1"/>
    <col min="14596" max="14597" width="6.7109375" style="313" customWidth="1"/>
    <col min="14598" max="14599" width="8.28515625" style="313" customWidth="1"/>
    <col min="14600" max="14601" width="10.28515625" style="313" customWidth="1"/>
    <col min="14602" max="14602" width="15.7109375" style="313" customWidth="1"/>
    <col min="14603" max="14848" width="9.140625" style="313"/>
    <col min="14849" max="14849" width="4.28515625" style="313" customWidth="1"/>
    <col min="14850" max="14850" width="9.28515625" style="313" customWidth="1"/>
    <col min="14851" max="14851" width="36.7109375" style="313" customWidth="1"/>
    <col min="14852" max="14853" width="6.7109375" style="313" customWidth="1"/>
    <col min="14854" max="14855" width="8.28515625" style="313" customWidth="1"/>
    <col min="14856" max="14857" width="10.28515625" style="313" customWidth="1"/>
    <col min="14858" max="14858" width="15.7109375" style="313" customWidth="1"/>
    <col min="14859" max="15104" width="9.140625" style="313"/>
    <col min="15105" max="15105" width="4.28515625" style="313" customWidth="1"/>
    <col min="15106" max="15106" width="9.28515625" style="313" customWidth="1"/>
    <col min="15107" max="15107" width="36.7109375" style="313" customWidth="1"/>
    <col min="15108" max="15109" width="6.7109375" style="313" customWidth="1"/>
    <col min="15110" max="15111" width="8.28515625" style="313" customWidth="1"/>
    <col min="15112" max="15113" width="10.28515625" style="313" customWidth="1"/>
    <col min="15114" max="15114" width="15.7109375" style="313" customWidth="1"/>
    <col min="15115" max="15360" width="9.140625" style="313"/>
    <col min="15361" max="15361" width="4.28515625" style="313" customWidth="1"/>
    <col min="15362" max="15362" width="9.28515625" style="313" customWidth="1"/>
    <col min="15363" max="15363" width="36.7109375" style="313" customWidth="1"/>
    <col min="15364" max="15365" width="6.7109375" style="313" customWidth="1"/>
    <col min="15366" max="15367" width="8.28515625" style="313" customWidth="1"/>
    <col min="15368" max="15369" width="10.28515625" style="313" customWidth="1"/>
    <col min="15370" max="15370" width="15.7109375" style="313" customWidth="1"/>
    <col min="15371" max="15616" width="9.140625" style="313"/>
    <col min="15617" max="15617" width="4.28515625" style="313" customWidth="1"/>
    <col min="15618" max="15618" width="9.28515625" style="313" customWidth="1"/>
    <col min="15619" max="15619" width="36.7109375" style="313" customWidth="1"/>
    <col min="15620" max="15621" width="6.7109375" style="313" customWidth="1"/>
    <col min="15622" max="15623" width="8.28515625" style="313" customWidth="1"/>
    <col min="15624" max="15625" width="10.28515625" style="313" customWidth="1"/>
    <col min="15626" max="15626" width="15.7109375" style="313" customWidth="1"/>
    <col min="15627" max="15872" width="9.140625" style="313"/>
    <col min="15873" max="15873" width="4.28515625" style="313" customWidth="1"/>
    <col min="15874" max="15874" width="9.28515625" style="313" customWidth="1"/>
    <col min="15875" max="15875" width="36.7109375" style="313" customWidth="1"/>
    <col min="15876" max="15877" width="6.7109375" style="313" customWidth="1"/>
    <col min="15878" max="15879" width="8.28515625" style="313" customWidth="1"/>
    <col min="15880" max="15881" width="10.28515625" style="313" customWidth="1"/>
    <col min="15882" max="15882" width="15.7109375" style="313" customWidth="1"/>
    <col min="15883" max="16128" width="9.140625" style="313"/>
    <col min="16129" max="16129" width="4.28515625" style="313" customWidth="1"/>
    <col min="16130" max="16130" width="9.28515625" style="313" customWidth="1"/>
    <col min="16131" max="16131" width="36.7109375" style="313" customWidth="1"/>
    <col min="16132" max="16133" width="6.7109375" style="313" customWidth="1"/>
    <col min="16134" max="16135" width="8.28515625" style="313" customWidth="1"/>
    <col min="16136" max="16137" width="10.28515625" style="313" customWidth="1"/>
    <col min="16138" max="16138" width="15.7109375" style="313" customWidth="1"/>
    <col min="16139" max="16384" width="9.140625" style="313"/>
  </cols>
  <sheetData>
    <row r="1" spans="1:9" s="312" customFormat="1" ht="25.5" x14ac:dyDescent="0.2">
      <c r="A1" s="291" t="s">
        <v>25</v>
      </c>
      <c r="B1" s="292" t="s">
        <v>20</v>
      </c>
      <c r="C1" s="292" t="s">
        <v>1735</v>
      </c>
      <c r="D1" s="293" t="s">
        <v>24</v>
      </c>
      <c r="E1" s="292" t="s">
        <v>1734</v>
      </c>
      <c r="F1" s="293" t="s">
        <v>29</v>
      </c>
      <c r="G1" s="293" t="s">
        <v>27</v>
      </c>
      <c r="H1" s="293" t="s">
        <v>23</v>
      </c>
      <c r="I1" s="293" t="s">
        <v>34</v>
      </c>
    </row>
    <row r="2" spans="1:9" s="312" customFormat="1" ht="395.25" x14ac:dyDescent="0.2">
      <c r="A2" s="314">
        <v>1</v>
      </c>
      <c r="B2" s="313"/>
      <c r="C2" s="318" t="s">
        <v>2212</v>
      </c>
      <c r="D2" s="302">
        <v>2</v>
      </c>
      <c r="E2" s="313" t="s">
        <v>4</v>
      </c>
      <c r="F2" s="302">
        <v>0</v>
      </c>
      <c r="G2" s="302">
        <v>0</v>
      </c>
      <c r="H2" s="302">
        <f>ROUND(D2*F2, 0)</f>
        <v>0</v>
      </c>
      <c r="I2" s="302">
        <f>ROUND(D2*G2, 0)</f>
        <v>0</v>
      </c>
    </row>
    <row r="3" spans="1:9" s="312" customFormat="1" x14ac:dyDescent="0.2">
      <c r="A3" s="314"/>
      <c r="B3" s="313"/>
      <c r="C3" s="313"/>
      <c r="D3" s="302"/>
      <c r="E3" s="313"/>
      <c r="F3" s="302"/>
      <c r="G3" s="302"/>
      <c r="H3" s="302"/>
      <c r="I3" s="302"/>
    </row>
    <row r="4" spans="1:9" s="312" customFormat="1" ht="76.5" x14ac:dyDescent="0.2">
      <c r="A4" s="314">
        <v>2</v>
      </c>
      <c r="B4" s="313"/>
      <c r="C4" s="313" t="s">
        <v>2211</v>
      </c>
      <c r="D4" s="302">
        <v>2</v>
      </c>
      <c r="E4" s="313" t="s">
        <v>4</v>
      </c>
      <c r="F4" s="302">
        <v>0</v>
      </c>
      <c r="G4" s="302">
        <v>0</v>
      </c>
      <c r="H4" s="302">
        <f>ROUND(D4*F4, 0)</f>
        <v>0</v>
      </c>
      <c r="I4" s="302">
        <f>ROUND(D4*G4, 0)</f>
        <v>0</v>
      </c>
    </row>
    <row r="5" spans="1:9" s="312" customFormat="1" x14ac:dyDescent="0.2">
      <c r="A5" s="314"/>
      <c r="B5" s="313"/>
      <c r="C5" s="313"/>
      <c r="D5" s="302"/>
      <c r="E5" s="313"/>
      <c r="F5" s="302"/>
      <c r="G5" s="302"/>
      <c r="H5" s="302"/>
      <c r="I5" s="302"/>
    </row>
    <row r="6" spans="1:9" s="312" customFormat="1" ht="76.5" x14ac:dyDescent="0.2">
      <c r="A6" s="314">
        <v>3</v>
      </c>
      <c r="B6" s="313"/>
      <c r="C6" s="313" t="s">
        <v>2210</v>
      </c>
      <c r="D6" s="302">
        <v>2</v>
      </c>
      <c r="E6" s="313" t="s">
        <v>4</v>
      </c>
      <c r="F6" s="302">
        <v>0</v>
      </c>
      <c r="G6" s="302">
        <v>0</v>
      </c>
      <c r="H6" s="302">
        <f>ROUND(D6*F6, 0)</f>
        <v>0</v>
      </c>
      <c r="I6" s="302">
        <f>ROUND(D6*G6, 0)</f>
        <v>0</v>
      </c>
    </row>
    <row r="7" spans="1:9" s="312" customFormat="1" x14ac:dyDescent="0.2">
      <c r="A7" s="314"/>
      <c r="B7" s="313"/>
      <c r="C7" s="313"/>
      <c r="D7" s="302"/>
      <c r="E7" s="313"/>
      <c r="F7" s="302"/>
      <c r="G7" s="302"/>
      <c r="H7" s="302"/>
      <c r="I7" s="302"/>
    </row>
    <row r="8" spans="1:9" s="312" customFormat="1" ht="89.25" x14ac:dyDescent="0.2">
      <c r="A8" s="314">
        <v>4</v>
      </c>
      <c r="B8" s="313"/>
      <c r="C8" s="313" t="s">
        <v>2209</v>
      </c>
      <c r="D8" s="302">
        <v>2</v>
      </c>
      <c r="E8" s="313" t="s">
        <v>4</v>
      </c>
      <c r="F8" s="302">
        <v>0</v>
      </c>
      <c r="G8" s="302">
        <v>0</v>
      </c>
      <c r="H8" s="302">
        <f>ROUND(D8*F8, 0)</f>
        <v>0</v>
      </c>
      <c r="I8" s="302">
        <f>ROUND(D8*G8, 0)</f>
        <v>0</v>
      </c>
    </row>
    <row r="9" spans="1:9" s="312" customFormat="1" x14ac:dyDescent="0.2">
      <c r="A9" s="314"/>
      <c r="B9" s="313"/>
      <c r="C9" s="313"/>
      <c r="D9" s="302"/>
      <c r="E9" s="313"/>
      <c r="F9" s="302"/>
      <c r="G9" s="302"/>
      <c r="H9" s="302"/>
      <c r="I9" s="302"/>
    </row>
    <row r="10" spans="1:9" ht="51" x14ac:dyDescent="0.2">
      <c r="A10" s="314">
        <v>5</v>
      </c>
      <c r="C10" s="315" t="s">
        <v>2208</v>
      </c>
      <c r="D10" s="302">
        <v>125</v>
      </c>
      <c r="E10" s="313" t="s">
        <v>62</v>
      </c>
      <c r="F10" s="302">
        <v>0</v>
      </c>
      <c r="G10" s="302">
        <v>0</v>
      </c>
      <c r="H10" s="302">
        <f>ROUND(D10*F10, 0)</f>
        <v>0</v>
      </c>
      <c r="I10" s="302">
        <f>ROUND(D10*G10, 0)</f>
        <v>0</v>
      </c>
    </row>
    <row r="12" spans="1:9" ht="51" x14ac:dyDescent="0.2">
      <c r="A12" s="314">
        <v>6</v>
      </c>
      <c r="C12" s="315" t="s">
        <v>2207</v>
      </c>
      <c r="D12" s="302">
        <v>182</v>
      </c>
      <c r="E12" s="313" t="s">
        <v>62</v>
      </c>
      <c r="F12" s="302">
        <v>0</v>
      </c>
      <c r="G12" s="302">
        <v>0</v>
      </c>
      <c r="H12" s="302">
        <f>ROUND(D12*F12, 0)</f>
        <v>0</v>
      </c>
      <c r="I12" s="302">
        <f>ROUND(D12*G12, 0)</f>
        <v>0</v>
      </c>
    </row>
    <row r="14" spans="1:9" ht="51" x14ac:dyDescent="0.2">
      <c r="A14" s="314">
        <v>7</v>
      </c>
      <c r="C14" s="315" t="s">
        <v>2206</v>
      </c>
      <c r="D14" s="302">
        <v>987</v>
      </c>
      <c r="E14" s="313" t="s">
        <v>62</v>
      </c>
      <c r="F14" s="302">
        <v>0</v>
      </c>
      <c r="G14" s="302">
        <v>0</v>
      </c>
      <c r="H14" s="302">
        <f>ROUND(D14*F14, 0)</f>
        <v>0</v>
      </c>
      <c r="I14" s="302">
        <f>ROUND(D14*G14, 0)</f>
        <v>0</v>
      </c>
    </row>
    <row r="16" spans="1:9" ht="51" x14ac:dyDescent="0.2">
      <c r="A16" s="314">
        <v>8</v>
      </c>
      <c r="C16" s="315" t="s">
        <v>2205</v>
      </c>
      <c r="D16" s="302">
        <v>1015</v>
      </c>
      <c r="E16" s="313" t="s">
        <v>62</v>
      </c>
      <c r="F16" s="302">
        <v>0</v>
      </c>
      <c r="G16" s="302">
        <v>0</v>
      </c>
      <c r="H16" s="302">
        <f>ROUND(D16*F16, 0)</f>
        <v>0</v>
      </c>
      <c r="I16" s="302">
        <f>ROUND(D16*G16, 0)</f>
        <v>0</v>
      </c>
    </row>
    <row r="17" spans="1:9" x14ac:dyDescent="0.2">
      <c r="C17" s="315"/>
    </row>
    <row r="18" spans="1:9" ht="51" x14ac:dyDescent="0.2">
      <c r="A18" s="314">
        <v>9</v>
      </c>
      <c r="C18" s="315" t="s">
        <v>2204</v>
      </c>
      <c r="D18" s="302">
        <v>2844</v>
      </c>
      <c r="E18" s="313" t="s">
        <v>62</v>
      </c>
      <c r="F18" s="302">
        <v>0</v>
      </c>
      <c r="G18" s="302">
        <v>0</v>
      </c>
      <c r="H18" s="302">
        <f>ROUND(D18*F18, 0)</f>
        <v>0</v>
      </c>
      <c r="I18" s="302">
        <f>ROUND(D18*G18, 0)</f>
        <v>0</v>
      </c>
    </row>
    <row r="20" spans="1:9" ht="51" x14ac:dyDescent="0.2">
      <c r="A20" s="314">
        <v>10</v>
      </c>
      <c r="C20" s="315" t="s">
        <v>2203</v>
      </c>
      <c r="D20" s="302">
        <v>1167</v>
      </c>
      <c r="E20" s="313" t="s">
        <v>62</v>
      </c>
      <c r="F20" s="302">
        <v>0</v>
      </c>
      <c r="G20" s="302">
        <v>0</v>
      </c>
      <c r="H20" s="302">
        <f>ROUND(D20*F20, 0)</f>
        <v>0</v>
      </c>
      <c r="I20" s="302">
        <f>ROUND(D20*G20, 0)</f>
        <v>0</v>
      </c>
    </row>
    <row r="22" spans="1:9" ht="51" x14ac:dyDescent="0.2">
      <c r="A22" s="314">
        <v>11</v>
      </c>
      <c r="C22" s="315" t="s">
        <v>2202</v>
      </c>
      <c r="D22" s="302">
        <v>425</v>
      </c>
      <c r="E22" s="313" t="s">
        <v>62</v>
      </c>
      <c r="F22" s="302">
        <v>0</v>
      </c>
      <c r="G22" s="302">
        <v>0</v>
      </c>
      <c r="H22" s="302">
        <f>ROUND(D22*F22, 0)</f>
        <v>0</v>
      </c>
      <c r="I22" s="302">
        <f>ROUND(D22*G22, 0)</f>
        <v>0</v>
      </c>
    </row>
    <row r="24" spans="1:9" ht="51" x14ac:dyDescent="0.2">
      <c r="A24" s="314">
        <v>12</v>
      </c>
      <c r="C24" s="315" t="s">
        <v>2201</v>
      </c>
      <c r="D24" s="302">
        <v>217</v>
      </c>
      <c r="E24" s="313" t="s">
        <v>62</v>
      </c>
      <c r="F24" s="302">
        <v>0</v>
      </c>
      <c r="G24" s="302">
        <v>0</v>
      </c>
      <c r="H24" s="302">
        <f>ROUND(D24*F24, 0)</f>
        <v>0</v>
      </c>
      <c r="I24" s="302">
        <f>ROUND(D24*G24, 0)</f>
        <v>0</v>
      </c>
    </row>
    <row r="26" spans="1:9" ht="51" x14ac:dyDescent="0.2">
      <c r="A26" s="314">
        <v>13</v>
      </c>
      <c r="C26" s="315" t="s">
        <v>2200</v>
      </c>
      <c r="D26" s="302">
        <v>709</v>
      </c>
      <c r="E26" s="313" t="s">
        <v>62</v>
      </c>
      <c r="F26" s="302">
        <v>0</v>
      </c>
      <c r="G26" s="302">
        <v>0</v>
      </c>
      <c r="H26" s="302">
        <f>ROUND(D26*F26, 0)</f>
        <v>0</v>
      </c>
      <c r="I26" s="302">
        <f>ROUND(D26*G26, 0)</f>
        <v>0</v>
      </c>
    </row>
    <row r="28" spans="1:9" ht="51" x14ac:dyDescent="0.2">
      <c r="A28" s="314">
        <v>14</v>
      </c>
      <c r="C28" s="315" t="s">
        <v>2199</v>
      </c>
      <c r="D28" s="302">
        <v>256</v>
      </c>
      <c r="E28" s="313" t="s">
        <v>62</v>
      </c>
      <c r="F28" s="302">
        <v>0</v>
      </c>
      <c r="G28" s="302">
        <v>0</v>
      </c>
      <c r="H28" s="302">
        <f>ROUND(D28*F28, 0)</f>
        <v>0</v>
      </c>
      <c r="I28" s="302">
        <f>ROUND(D28*G28, 0)</f>
        <v>0</v>
      </c>
    </row>
    <row r="30" spans="1:9" ht="51" x14ac:dyDescent="0.2">
      <c r="A30" s="314">
        <v>15</v>
      </c>
      <c r="C30" s="315" t="s">
        <v>2198</v>
      </c>
      <c r="D30" s="302">
        <v>382</v>
      </c>
      <c r="E30" s="313" t="s">
        <v>62</v>
      </c>
      <c r="F30" s="302">
        <v>0</v>
      </c>
      <c r="G30" s="302">
        <v>0</v>
      </c>
      <c r="H30" s="302">
        <f>ROUND(D30*F30, 0)</f>
        <v>0</v>
      </c>
      <c r="I30" s="302">
        <f>ROUND(D30*G30, 0)</f>
        <v>0</v>
      </c>
    </row>
    <row r="32" spans="1:9" ht="51" x14ac:dyDescent="0.2">
      <c r="A32" s="314">
        <v>16</v>
      </c>
      <c r="C32" s="315" t="s">
        <v>2197</v>
      </c>
      <c r="D32" s="302">
        <v>58</v>
      </c>
      <c r="E32" s="313" t="s">
        <v>62</v>
      </c>
      <c r="F32" s="302">
        <v>0</v>
      </c>
      <c r="G32" s="302">
        <v>0</v>
      </c>
      <c r="H32" s="302">
        <f>ROUND(D32*F32, 0)</f>
        <v>0</v>
      </c>
      <c r="I32" s="302">
        <f>ROUND(D32*G32, 0)</f>
        <v>0</v>
      </c>
    </row>
    <row r="34" spans="1:9" ht="63.75" x14ac:dyDescent="0.2">
      <c r="A34" s="314">
        <v>17</v>
      </c>
      <c r="C34" s="315" t="s">
        <v>2196</v>
      </c>
      <c r="D34" s="302">
        <v>2</v>
      </c>
      <c r="E34" s="313" t="s">
        <v>4</v>
      </c>
      <c r="F34" s="302">
        <v>0</v>
      </c>
      <c r="G34" s="302">
        <v>0</v>
      </c>
      <c r="H34" s="302">
        <f>ROUND(D34*F34, 0)</f>
        <v>0</v>
      </c>
      <c r="I34" s="302">
        <f>ROUND(D34*G34, 0)</f>
        <v>0</v>
      </c>
    </row>
    <row r="36" spans="1:9" ht="38.25" x14ac:dyDescent="0.2">
      <c r="A36" s="314">
        <v>18</v>
      </c>
      <c r="C36" s="315" t="s">
        <v>2195</v>
      </c>
      <c r="D36" s="302">
        <v>2</v>
      </c>
      <c r="E36" s="313" t="s">
        <v>4</v>
      </c>
      <c r="F36" s="302">
        <v>0</v>
      </c>
      <c r="G36" s="302">
        <v>0</v>
      </c>
      <c r="H36" s="302">
        <f>ROUND(D36*F36, 0)</f>
        <v>0</v>
      </c>
      <c r="I36" s="302">
        <f>ROUND(D36*G36, 0)</f>
        <v>0</v>
      </c>
    </row>
    <row r="38" spans="1:9" ht="63.75" x14ac:dyDescent="0.2">
      <c r="A38" s="314">
        <v>19</v>
      </c>
      <c r="C38" s="315" t="s">
        <v>2194</v>
      </c>
      <c r="D38" s="302">
        <v>2</v>
      </c>
      <c r="E38" s="313" t="s">
        <v>4</v>
      </c>
      <c r="F38" s="302">
        <v>0</v>
      </c>
      <c r="G38" s="302">
        <v>0</v>
      </c>
      <c r="H38" s="302">
        <f>ROUND(D38*F38, 0)</f>
        <v>0</v>
      </c>
      <c r="I38" s="302">
        <f>ROUND(D38*G38, 0)</f>
        <v>0</v>
      </c>
    </row>
    <row r="40" spans="1:9" ht="38.25" x14ac:dyDescent="0.2">
      <c r="A40" s="314">
        <v>20</v>
      </c>
      <c r="C40" s="315" t="s">
        <v>2193</v>
      </c>
      <c r="D40" s="302">
        <v>2</v>
      </c>
      <c r="E40" s="313" t="s">
        <v>4</v>
      </c>
      <c r="F40" s="302">
        <v>0</v>
      </c>
      <c r="G40" s="302">
        <v>0</v>
      </c>
      <c r="H40" s="302">
        <f>ROUND(D40*F40, 0)</f>
        <v>0</v>
      </c>
      <c r="I40" s="302">
        <f>ROUND(D40*G40, 0)</f>
        <v>0</v>
      </c>
    </row>
    <row r="42" spans="1:9" ht="76.5" x14ac:dyDescent="0.2">
      <c r="A42" s="314">
        <v>21</v>
      </c>
      <c r="C42" s="315" t="s">
        <v>2192</v>
      </c>
      <c r="D42" s="302">
        <v>3</v>
      </c>
      <c r="E42" s="313" t="s">
        <v>4</v>
      </c>
      <c r="F42" s="302">
        <v>0</v>
      </c>
      <c r="G42" s="302">
        <v>0</v>
      </c>
      <c r="H42" s="302">
        <f>ROUND(D42*F42, 0)</f>
        <v>0</v>
      </c>
      <c r="I42" s="302">
        <f>ROUND(D42*G42, 0)</f>
        <v>0</v>
      </c>
    </row>
    <row r="44" spans="1:9" ht="38.25" x14ac:dyDescent="0.2">
      <c r="A44" s="314">
        <v>22</v>
      </c>
      <c r="C44" s="315" t="s">
        <v>2191</v>
      </c>
      <c r="D44" s="302">
        <v>3</v>
      </c>
      <c r="E44" s="313" t="s">
        <v>4</v>
      </c>
      <c r="F44" s="302">
        <v>0</v>
      </c>
      <c r="G44" s="302">
        <v>0</v>
      </c>
      <c r="H44" s="302">
        <f>ROUND(D44*F44, 0)</f>
        <v>0</v>
      </c>
      <c r="I44" s="302">
        <f>ROUND(D44*G44, 0)</f>
        <v>0</v>
      </c>
    </row>
    <row r="46" spans="1:9" ht="38.25" x14ac:dyDescent="0.2">
      <c r="A46" s="314">
        <v>23</v>
      </c>
      <c r="C46" s="315" t="s">
        <v>2190</v>
      </c>
      <c r="D46" s="302">
        <v>2</v>
      </c>
      <c r="E46" s="313" t="s">
        <v>4</v>
      </c>
      <c r="F46" s="302">
        <v>0</v>
      </c>
      <c r="G46" s="302">
        <v>0</v>
      </c>
      <c r="H46" s="302">
        <f>ROUND(D46*F46, 0)</f>
        <v>0</v>
      </c>
      <c r="I46" s="302">
        <f>ROUND(D46*G46, 0)</f>
        <v>0</v>
      </c>
    </row>
    <row r="48" spans="1:9" ht="76.5" x14ac:dyDescent="0.2">
      <c r="A48" s="314">
        <v>24</v>
      </c>
      <c r="C48" s="315" t="s">
        <v>2189</v>
      </c>
      <c r="D48" s="302">
        <v>2</v>
      </c>
      <c r="E48" s="313" t="s">
        <v>4</v>
      </c>
      <c r="F48" s="302">
        <v>0</v>
      </c>
      <c r="G48" s="302">
        <v>0</v>
      </c>
      <c r="H48" s="302">
        <f>ROUND(D48*F48, 0)</f>
        <v>0</v>
      </c>
      <c r="I48" s="302">
        <f>ROUND(D48*G48, 0)</f>
        <v>0</v>
      </c>
    </row>
    <row r="50" spans="1:9" ht="38.25" x14ac:dyDescent="0.2">
      <c r="A50" s="314">
        <v>25</v>
      </c>
      <c r="C50" s="315" t="s">
        <v>2188</v>
      </c>
      <c r="D50" s="302">
        <v>2</v>
      </c>
      <c r="E50" s="313" t="s">
        <v>4</v>
      </c>
      <c r="F50" s="302">
        <v>0</v>
      </c>
      <c r="G50" s="302">
        <v>0</v>
      </c>
      <c r="H50" s="302">
        <f>ROUND(D50*F50, 0)</f>
        <v>0</v>
      </c>
      <c r="I50" s="302">
        <f>ROUND(D50*G50, 0)</f>
        <v>0</v>
      </c>
    </row>
    <row r="52" spans="1:9" ht="63.75" x14ac:dyDescent="0.2">
      <c r="A52" s="314">
        <v>26</v>
      </c>
      <c r="C52" s="315" t="s">
        <v>2187</v>
      </c>
      <c r="D52" s="302">
        <v>2</v>
      </c>
      <c r="E52" s="313" t="s">
        <v>4</v>
      </c>
      <c r="F52" s="302">
        <v>0</v>
      </c>
      <c r="G52" s="302">
        <v>0</v>
      </c>
      <c r="H52" s="302">
        <f>ROUND(D52*F52, 0)</f>
        <v>0</v>
      </c>
      <c r="I52" s="302">
        <f>ROUND(D52*G52, 0)</f>
        <v>0</v>
      </c>
    </row>
    <row r="54" spans="1:9" ht="76.5" x14ac:dyDescent="0.2">
      <c r="A54" s="314">
        <v>27</v>
      </c>
      <c r="C54" s="315" t="s">
        <v>2186</v>
      </c>
      <c r="D54" s="302">
        <v>3</v>
      </c>
      <c r="E54" s="313" t="s">
        <v>4</v>
      </c>
      <c r="F54" s="302">
        <v>0</v>
      </c>
      <c r="G54" s="302">
        <v>0</v>
      </c>
      <c r="H54" s="302">
        <f>ROUND(D54*F54, 0)</f>
        <v>0</v>
      </c>
      <c r="I54" s="302">
        <f>ROUND(D54*G54, 0)</f>
        <v>0</v>
      </c>
    </row>
    <row r="55" spans="1:9" x14ac:dyDescent="0.2">
      <c r="C55" s="315" t="s">
        <v>2185</v>
      </c>
    </row>
    <row r="56" spans="1:9" x14ac:dyDescent="0.2">
      <c r="A56" s="314">
        <v>28</v>
      </c>
    </row>
    <row r="57" spans="1:9" ht="76.5" x14ac:dyDescent="0.2">
      <c r="C57" s="315" t="s">
        <v>2184</v>
      </c>
      <c r="D57" s="302">
        <v>3</v>
      </c>
      <c r="E57" s="313" t="s">
        <v>4</v>
      </c>
      <c r="F57" s="302">
        <v>0</v>
      </c>
      <c r="G57" s="302">
        <v>0</v>
      </c>
      <c r="H57" s="302">
        <f>ROUND(D57*F57, 0)</f>
        <v>0</v>
      </c>
      <c r="I57" s="302">
        <f>ROUND(D57*G57, 0)</f>
        <v>0</v>
      </c>
    </row>
    <row r="58" spans="1:9" x14ac:dyDescent="0.2">
      <c r="A58" s="314">
        <v>29</v>
      </c>
      <c r="C58" s="315" t="s">
        <v>2183</v>
      </c>
    </row>
    <row r="60" spans="1:9" ht="38.25" x14ac:dyDescent="0.2">
      <c r="A60" s="314">
        <v>30</v>
      </c>
      <c r="C60" s="315" t="s">
        <v>2182</v>
      </c>
      <c r="D60" s="302">
        <v>8</v>
      </c>
      <c r="E60" s="313" t="s">
        <v>4</v>
      </c>
      <c r="F60" s="302">
        <v>0</v>
      </c>
      <c r="G60" s="302">
        <v>0</v>
      </c>
      <c r="H60" s="302">
        <f>ROUND(D60*F60, 0)</f>
        <v>0</v>
      </c>
      <c r="I60" s="302">
        <f>ROUND(D60*G60, 0)</f>
        <v>0</v>
      </c>
    </row>
    <row r="62" spans="1:9" ht="63.75" x14ac:dyDescent="0.2">
      <c r="A62" s="314">
        <v>31</v>
      </c>
      <c r="C62" s="315" t="s">
        <v>2181</v>
      </c>
      <c r="D62" s="302">
        <v>5</v>
      </c>
      <c r="E62" s="313" t="s">
        <v>4</v>
      </c>
      <c r="F62" s="302">
        <v>0</v>
      </c>
      <c r="G62" s="302">
        <v>0</v>
      </c>
      <c r="H62" s="302">
        <f>ROUND(D62*F62, 0)</f>
        <v>0</v>
      </c>
      <c r="I62" s="302">
        <f>ROUND(D62*G62, 0)</f>
        <v>0</v>
      </c>
    </row>
    <row r="63" spans="1:9" x14ac:dyDescent="0.2">
      <c r="C63" s="315" t="s">
        <v>2180</v>
      </c>
    </row>
    <row r="64" spans="1:9" x14ac:dyDescent="0.2">
      <c r="A64" s="314">
        <v>32</v>
      </c>
    </row>
    <row r="65" spans="1:9" ht="38.25" x14ac:dyDescent="0.2">
      <c r="C65" s="315" t="s">
        <v>2179</v>
      </c>
      <c r="D65" s="302">
        <v>17</v>
      </c>
      <c r="E65" s="313" t="s">
        <v>4</v>
      </c>
      <c r="F65" s="302">
        <v>0</v>
      </c>
      <c r="G65" s="302">
        <v>0</v>
      </c>
      <c r="H65" s="302">
        <f>ROUND(D65*F65, 0)</f>
        <v>0</v>
      </c>
      <c r="I65" s="302">
        <f>ROUND(D65*G65, 0)</f>
        <v>0</v>
      </c>
    </row>
    <row r="66" spans="1:9" x14ac:dyDescent="0.2">
      <c r="A66" s="314">
        <v>33</v>
      </c>
    </row>
    <row r="67" spans="1:9" ht="63.75" x14ac:dyDescent="0.2">
      <c r="C67" s="315" t="s">
        <v>2178</v>
      </c>
      <c r="D67" s="302">
        <v>5</v>
      </c>
      <c r="E67" s="313" t="s">
        <v>4</v>
      </c>
      <c r="F67" s="302">
        <v>0</v>
      </c>
      <c r="G67" s="302">
        <v>0</v>
      </c>
      <c r="H67" s="302">
        <f>ROUND(D67*F67, 0)</f>
        <v>0</v>
      </c>
      <c r="I67" s="302">
        <f>ROUND(D67*G67, 0)</f>
        <v>0</v>
      </c>
    </row>
    <row r="68" spans="1:9" x14ac:dyDescent="0.2">
      <c r="A68" s="314">
        <v>34</v>
      </c>
      <c r="C68" s="315" t="s">
        <v>2177</v>
      </c>
    </row>
    <row r="70" spans="1:9" ht="38.25" x14ac:dyDescent="0.2">
      <c r="A70" s="314">
        <v>35</v>
      </c>
      <c r="C70" s="315" t="s">
        <v>2176</v>
      </c>
      <c r="D70" s="302">
        <v>15</v>
      </c>
      <c r="E70" s="313" t="s">
        <v>4</v>
      </c>
      <c r="F70" s="302">
        <v>0</v>
      </c>
      <c r="G70" s="302">
        <v>0</v>
      </c>
      <c r="H70" s="302">
        <f>ROUND(D70*F70, 0)</f>
        <v>0</v>
      </c>
      <c r="I70" s="302">
        <f>ROUND(D70*G70, 0)</f>
        <v>0</v>
      </c>
    </row>
    <row r="72" spans="1:9" ht="38.25" x14ac:dyDescent="0.2">
      <c r="A72" s="314">
        <v>36</v>
      </c>
      <c r="C72" s="315" t="s">
        <v>2175</v>
      </c>
      <c r="D72" s="302">
        <v>12</v>
      </c>
      <c r="E72" s="313" t="s">
        <v>4</v>
      </c>
      <c r="F72" s="302">
        <v>0</v>
      </c>
      <c r="G72" s="302">
        <v>0</v>
      </c>
      <c r="H72" s="302">
        <f>ROUND(D72*F72, 0)</f>
        <v>0</v>
      </c>
      <c r="I72" s="302">
        <f>ROUND(D72*G72, 0)</f>
        <v>0</v>
      </c>
    </row>
    <row r="74" spans="1:9" ht="63.75" x14ac:dyDescent="0.2">
      <c r="A74" s="314">
        <v>37</v>
      </c>
      <c r="C74" s="315" t="s">
        <v>2174</v>
      </c>
      <c r="D74" s="302">
        <v>4</v>
      </c>
      <c r="E74" s="313" t="s">
        <v>4</v>
      </c>
      <c r="F74" s="302">
        <v>0</v>
      </c>
      <c r="G74" s="302">
        <v>0</v>
      </c>
      <c r="H74" s="302">
        <f>ROUND(D74*F74, 0)</f>
        <v>0</v>
      </c>
      <c r="I74" s="302">
        <f>ROUND(D74*G74, 0)</f>
        <v>0</v>
      </c>
    </row>
    <row r="75" spans="1:9" x14ac:dyDescent="0.2">
      <c r="C75" s="315" t="s">
        <v>2173</v>
      </c>
    </row>
    <row r="76" spans="1:9" x14ac:dyDescent="0.2">
      <c r="A76" s="314">
        <v>38</v>
      </c>
    </row>
    <row r="77" spans="1:9" ht="38.25" x14ac:dyDescent="0.2">
      <c r="C77" s="315" t="s">
        <v>2172</v>
      </c>
      <c r="D77" s="302">
        <v>11</v>
      </c>
      <c r="E77" s="313" t="s">
        <v>4</v>
      </c>
      <c r="F77" s="302">
        <v>0</v>
      </c>
      <c r="G77" s="302">
        <v>0</v>
      </c>
      <c r="H77" s="302">
        <f>ROUND(D77*F77, 0)</f>
        <v>0</v>
      </c>
      <c r="I77" s="302">
        <f>ROUND(D77*G77, 0)</f>
        <v>0</v>
      </c>
    </row>
    <row r="78" spans="1:9" x14ac:dyDescent="0.2">
      <c r="A78" s="314">
        <v>39</v>
      </c>
    </row>
    <row r="79" spans="1:9" ht="38.25" x14ac:dyDescent="0.2">
      <c r="C79" s="315" t="s">
        <v>2171</v>
      </c>
      <c r="D79" s="302">
        <v>41</v>
      </c>
      <c r="E79" s="313" t="s">
        <v>4</v>
      </c>
      <c r="F79" s="302">
        <v>0</v>
      </c>
      <c r="G79" s="302">
        <v>0</v>
      </c>
      <c r="H79" s="302">
        <f>ROUND(D79*F79, 0)</f>
        <v>0</v>
      </c>
      <c r="I79" s="302">
        <f>ROUND(D79*G79, 0)</f>
        <v>0</v>
      </c>
    </row>
    <row r="80" spans="1:9" x14ac:dyDescent="0.2">
      <c r="A80" s="314">
        <v>40</v>
      </c>
    </row>
    <row r="81" spans="1:9" ht="63.75" x14ac:dyDescent="0.2">
      <c r="C81" s="315" t="s">
        <v>2170</v>
      </c>
      <c r="D81" s="302">
        <v>2</v>
      </c>
      <c r="E81" s="313" t="s">
        <v>4</v>
      </c>
      <c r="F81" s="302">
        <v>0</v>
      </c>
      <c r="G81" s="302">
        <v>0</v>
      </c>
      <c r="H81" s="302">
        <f>ROUND(D81*F81, 0)</f>
        <v>0</v>
      </c>
      <c r="I81" s="302">
        <f>ROUND(D81*G81, 0)</f>
        <v>0</v>
      </c>
    </row>
    <row r="82" spans="1:9" x14ac:dyDescent="0.2">
      <c r="A82" s="314">
        <v>41</v>
      </c>
      <c r="C82" s="315" t="s">
        <v>2169</v>
      </c>
    </row>
    <row r="84" spans="1:9" ht="38.25" x14ac:dyDescent="0.2">
      <c r="A84" s="314">
        <v>42</v>
      </c>
      <c r="C84" s="315" t="s">
        <v>2168</v>
      </c>
      <c r="D84" s="302">
        <v>39</v>
      </c>
      <c r="E84" s="313" t="s">
        <v>4</v>
      </c>
      <c r="F84" s="302">
        <v>0</v>
      </c>
      <c r="G84" s="302">
        <v>0</v>
      </c>
      <c r="H84" s="302">
        <f>ROUND(D84*F84, 0)</f>
        <v>0</v>
      </c>
      <c r="I84" s="302">
        <f>ROUND(D84*G84, 0)</f>
        <v>0</v>
      </c>
    </row>
    <row r="85" spans="1:9" x14ac:dyDescent="0.2">
      <c r="C85" s="315"/>
    </row>
    <row r="86" spans="1:9" ht="51" x14ac:dyDescent="0.2">
      <c r="A86" s="314">
        <v>43</v>
      </c>
      <c r="C86" s="315" t="s">
        <v>2167</v>
      </c>
      <c r="D86" s="302">
        <v>3</v>
      </c>
      <c r="E86" s="313" t="s">
        <v>4</v>
      </c>
      <c r="F86" s="302">
        <v>0</v>
      </c>
      <c r="G86" s="302">
        <v>0</v>
      </c>
      <c r="H86" s="302">
        <f>ROUND(D86*F86, 0)</f>
        <v>0</v>
      </c>
      <c r="I86" s="302">
        <f>ROUND(D86*G86, 0)</f>
        <v>0</v>
      </c>
    </row>
    <row r="88" spans="1:9" ht="38.25" x14ac:dyDescent="0.2">
      <c r="A88" s="314">
        <v>44</v>
      </c>
      <c r="C88" s="315" t="s">
        <v>2166</v>
      </c>
      <c r="D88" s="302">
        <v>51</v>
      </c>
      <c r="E88" s="313" t="s">
        <v>4</v>
      </c>
      <c r="F88" s="302">
        <v>0</v>
      </c>
      <c r="G88" s="302">
        <v>0</v>
      </c>
      <c r="H88" s="302">
        <f>ROUND(D88*F88, 0)</f>
        <v>0</v>
      </c>
      <c r="I88" s="302">
        <f>ROUND(D88*G88, 0)</f>
        <v>0</v>
      </c>
    </row>
    <row r="90" spans="1:9" ht="63.75" x14ac:dyDescent="0.2">
      <c r="A90" s="314">
        <v>45</v>
      </c>
      <c r="C90" s="315" t="s">
        <v>2165</v>
      </c>
      <c r="D90" s="302">
        <v>3</v>
      </c>
      <c r="E90" s="313" t="s">
        <v>4</v>
      </c>
      <c r="F90" s="302">
        <v>0</v>
      </c>
      <c r="G90" s="302">
        <v>0</v>
      </c>
      <c r="H90" s="302">
        <f>ROUND(D90*F90, 0)</f>
        <v>0</v>
      </c>
      <c r="I90" s="302">
        <f>ROUND(D90*G90, 0)</f>
        <v>0</v>
      </c>
    </row>
    <row r="91" spans="1:9" x14ac:dyDescent="0.2">
      <c r="C91" s="315" t="s">
        <v>2164</v>
      </c>
    </row>
    <row r="92" spans="1:9" x14ac:dyDescent="0.2">
      <c r="A92" s="314">
        <v>46</v>
      </c>
    </row>
    <row r="93" spans="1:9" ht="63.75" x14ac:dyDescent="0.2">
      <c r="C93" s="315" t="s">
        <v>2163</v>
      </c>
      <c r="D93" s="302">
        <v>3</v>
      </c>
      <c r="E93" s="313" t="s">
        <v>4</v>
      </c>
      <c r="F93" s="302">
        <v>0</v>
      </c>
      <c r="G93" s="302">
        <v>0</v>
      </c>
      <c r="H93" s="302">
        <f>ROUND(D93*F93, 0)</f>
        <v>0</v>
      </c>
      <c r="I93" s="302">
        <f>ROUND(D93*G93, 0)</f>
        <v>0</v>
      </c>
    </row>
    <row r="94" spans="1:9" ht="25.5" x14ac:dyDescent="0.2">
      <c r="A94" s="314">
        <v>47</v>
      </c>
      <c r="C94" s="315" t="s">
        <v>2162</v>
      </c>
    </row>
    <row r="96" spans="1:9" ht="38.25" x14ac:dyDescent="0.2">
      <c r="A96" s="314">
        <v>48</v>
      </c>
      <c r="C96" s="315" t="s">
        <v>2161</v>
      </c>
      <c r="D96" s="302">
        <v>63</v>
      </c>
      <c r="E96" s="313" t="s">
        <v>4</v>
      </c>
      <c r="F96" s="302">
        <v>0</v>
      </c>
      <c r="G96" s="302">
        <v>0</v>
      </c>
      <c r="H96" s="302">
        <f>ROUND(D96*F96, 0)</f>
        <v>0</v>
      </c>
      <c r="I96" s="302">
        <f>ROUND(D96*G96, 0)</f>
        <v>0</v>
      </c>
    </row>
    <row r="98" spans="1:9" ht="38.25" x14ac:dyDescent="0.2">
      <c r="A98" s="314">
        <v>49</v>
      </c>
      <c r="C98" s="315" t="s">
        <v>2160</v>
      </c>
      <c r="D98" s="302">
        <v>2</v>
      </c>
      <c r="E98" s="313" t="s">
        <v>4</v>
      </c>
      <c r="F98" s="302">
        <v>0</v>
      </c>
      <c r="G98" s="302">
        <v>0</v>
      </c>
      <c r="H98" s="302">
        <f>ROUND(D98*F98, 0)</f>
        <v>0</v>
      </c>
      <c r="I98" s="302">
        <f>ROUND(D98*G98, 0)</f>
        <v>0</v>
      </c>
    </row>
    <row r="100" spans="1:9" ht="63.75" x14ac:dyDescent="0.2">
      <c r="A100" s="314">
        <v>50</v>
      </c>
      <c r="C100" s="315" t="s">
        <v>2159</v>
      </c>
      <c r="D100" s="302">
        <v>2</v>
      </c>
      <c r="E100" s="313" t="s">
        <v>4</v>
      </c>
      <c r="F100" s="302">
        <v>0</v>
      </c>
      <c r="G100" s="302">
        <v>0</v>
      </c>
      <c r="H100" s="302">
        <f>ROUND(D100*F100, 0)</f>
        <v>0</v>
      </c>
      <c r="I100" s="302">
        <f>ROUND(D100*G100, 0)</f>
        <v>0</v>
      </c>
    </row>
    <row r="101" spans="1:9" x14ac:dyDescent="0.2">
      <c r="C101" s="315" t="s">
        <v>2158</v>
      </c>
    </row>
    <row r="102" spans="1:9" x14ac:dyDescent="0.2">
      <c r="A102" s="314">
        <v>51</v>
      </c>
    </row>
    <row r="103" spans="1:9" ht="63.75" x14ac:dyDescent="0.2">
      <c r="C103" s="315" t="s">
        <v>2157</v>
      </c>
      <c r="D103" s="302">
        <v>3</v>
      </c>
      <c r="E103" s="313" t="s">
        <v>4</v>
      </c>
      <c r="F103" s="302">
        <v>0</v>
      </c>
      <c r="G103" s="302">
        <v>0</v>
      </c>
      <c r="H103" s="302">
        <f>ROUND(D103*F103, 0)</f>
        <v>0</v>
      </c>
      <c r="I103" s="302">
        <f>ROUND(D103*G103, 0)</f>
        <v>0</v>
      </c>
    </row>
    <row r="104" spans="1:9" ht="25.5" x14ac:dyDescent="0.2">
      <c r="A104" s="314">
        <v>52</v>
      </c>
      <c r="C104" s="315" t="s">
        <v>2156</v>
      </c>
    </row>
    <row r="106" spans="1:9" ht="38.25" x14ac:dyDescent="0.2">
      <c r="A106" s="314">
        <v>53</v>
      </c>
      <c r="C106" s="315" t="s">
        <v>2155</v>
      </c>
      <c r="D106" s="302">
        <v>96</v>
      </c>
      <c r="E106" s="313" t="s">
        <v>4</v>
      </c>
      <c r="F106" s="302">
        <v>0</v>
      </c>
      <c r="G106" s="302">
        <v>0</v>
      </c>
      <c r="H106" s="302">
        <f>ROUND(D106*F106, 0)</f>
        <v>0</v>
      </c>
      <c r="I106" s="302">
        <f>ROUND(D106*G106, 0)</f>
        <v>0</v>
      </c>
    </row>
    <row r="108" spans="1:9" ht="38.25" x14ac:dyDescent="0.2">
      <c r="A108" s="314">
        <v>54</v>
      </c>
      <c r="C108" s="315" t="s">
        <v>2154</v>
      </c>
      <c r="D108" s="302">
        <v>2</v>
      </c>
      <c r="E108" s="313" t="s">
        <v>4</v>
      </c>
      <c r="F108" s="302">
        <v>0</v>
      </c>
      <c r="G108" s="302">
        <v>0</v>
      </c>
      <c r="H108" s="302">
        <f>ROUND(D108*F108, 0)</f>
        <v>0</v>
      </c>
      <c r="I108" s="302">
        <f>ROUND(D108*G108, 0)</f>
        <v>0</v>
      </c>
    </row>
    <row r="110" spans="1:9" ht="63.75" x14ac:dyDescent="0.2">
      <c r="A110" s="314">
        <v>55</v>
      </c>
      <c r="C110" s="315" t="s">
        <v>2153</v>
      </c>
      <c r="D110" s="302">
        <v>2</v>
      </c>
      <c r="E110" s="313" t="s">
        <v>4</v>
      </c>
      <c r="F110" s="302">
        <v>0</v>
      </c>
      <c r="G110" s="302">
        <v>0</v>
      </c>
      <c r="H110" s="302">
        <f>ROUND(D110*F110, 0)</f>
        <v>0</v>
      </c>
      <c r="I110" s="302">
        <f>ROUND(D110*G110, 0)</f>
        <v>0</v>
      </c>
    </row>
    <row r="111" spans="1:9" x14ac:dyDescent="0.2">
      <c r="C111" s="315" t="s">
        <v>2152</v>
      </c>
    </row>
    <row r="112" spans="1:9" x14ac:dyDescent="0.2">
      <c r="A112" s="314">
        <v>56</v>
      </c>
    </row>
    <row r="113" spans="1:9" ht="63.75" x14ac:dyDescent="0.2">
      <c r="C113" s="315" t="s">
        <v>2151</v>
      </c>
      <c r="D113" s="302">
        <v>5</v>
      </c>
      <c r="E113" s="313" t="s">
        <v>4</v>
      </c>
      <c r="F113" s="302">
        <v>0</v>
      </c>
      <c r="G113" s="302">
        <v>0</v>
      </c>
      <c r="H113" s="302">
        <f>ROUND(D113*F113, 0)</f>
        <v>0</v>
      </c>
      <c r="I113" s="302">
        <f>ROUND(D113*G113, 0)</f>
        <v>0</v>
      </c>
    </row>
    <row r="114" spans="1:9" ht="25.5" x14ac:dyDescent="0.2">
      <c r="A114" s="314">
        <v>57</v>
      </c>
      <c r="C114" s="315" t="s">
        <v>2150</v>
      </c>
    </row>
    <row r="116" spans="1:9" ht="38.25" x14ac:dyDescent="0.2">
      <c r="A116" s="314">
        <v>58</v>
      </c>
      <c r="C116" s="315" t="s">
        <v>2149</v>
      </c>
      <c r="D116" s="302">
        <v>25</v>
      </c>
      <c r="E116" s="313" t="s">
        <v>4</v>
      </c>
      <c r="F116" s="302">
        <v>0</v>
      </c>
      <c r="G116" s="302">
        <v>0</v>
      </c>
      <c r="H116" s="302">
        <f>ROUND(D116*F116, 0)</f>
        <v>0</v>
      </c>
      <c r="I116" s="302">
        <f>ROUND(D116*G116, 0)</f>
        <v>0</v>
      </c>
    </row>
    <row r="118" spans="1:9" ht="38.25" x14ac:dyDescent="0.2">
      <c r="A118" s="314">
        <v>59</v>
      </c>
      <c r="C118" s="315" t="s">
        <v>2148</v>
      </c>
      <c r="D118" s="302">
        <v>4</v>
      </c>
      <c r="E118" s="313" t="s">
        <v>4</v>
      </c>
      <c r="F118" s="302">
        <v>0</v>
      </c>
      <c r="G118" s="302">
        <v>0</v>
      </c>
      <c r="H118" s="302">
        <f>ROUND(D118*F118, 0)</f>
        <v>0</v>
      </c>
      <c r="I118" s="302">
        <f>ROUND(D118*G118, 0)</f>
        <v>0</v>
      </c>
    </row>
    <row r="119" spans="1:9" x14ac:dyDescent="0.2">
      <c r="C119" s="315"/>
    </row>
    <row r="120" spans="1:9" ht="76.5" x14ac:dyDescent="0.2">
      <c r="A120" s="314">
        <v>60</v>
      </c>
      <c r="C120" s="315" t="s">
        <v>2147</v>
      </c>
      <c r="D120" s="302">
        <v>2</v>
      </c>
      <c r="E120" s="313" t="s">
        <v>4</v>
      </c>
      <c r="F120" s="302">
        <v>0</v>
      </c>
      <c r="G120" s="302">
        <v>0</v>
      </c>
      <c r="H120" s="302">
        <f>ROUND(D120*F120, 0)</f>
        <v>0</v>
      </c>
      <c r="I120" s="302">
        <f>ROUND(D120*G120, 0)</f>
        <v>0</v>
      </c>
    </row>
    <row r="121" spans="1:9" x14ac:dyDescent="0.2">
      <c r="C121" s="315"/>
    </row>
    <row r="122" spans="1:9" ht="76.5" x14ac:dyDescent="0.2">
      <c r="A122" s="314">
        <v>61</v>
      </c>
      <c r="C122" s="315" t="s">
        <v>2146</v>
      </c>
      <c r="D122" s="302">
        <v>2</v>
      </c>
      <c r="E122" s="313" t="s">
        <v>4</v>
      </c>
      <c r="F122" s="302">
        <v>0</v>
      </c>
      <c r="G122" s="302">
        <v>0</v>
      </c>
      <c r="H122" s="302">
        <f>ROUND(D122*F122, 0)</f>
        <v>0</v>
      </c>
      <c r="I122" s="302">
        <f>ROUND(D122*G122, 0)</f>
        <v>0</v>
      </c>
    </row>
    <row r="124" spans="1:9" ht="102" x14ac:dyDescent="0.2">
      <c r="A124" s="314">
        <v>62</v>
      </c>
      <c r="C124" s="313" t="s">
        <v>2145</v>
      </c>
      <c r="D124" s="302">
        <v>1</v>
      </c>
      <c r="E124" s="313" t="s">
        <v>4</v>
      </c>
      <c r="F124" s="302">
        <v>0</v>
      </c>
      <c r="G124" s="302">
        <v>0</v>
      </c>
      <c r="H124" s="302">
        <f>ROUND(D124*F124, 0)</f>
        <v>0</v>
      </c>
      <c r="I124" s="302">
        <f>ROUND(D124*G124, 0)</f>
        <v>0</v>
      </c>
    </row>
    <row r="126" spans="1:9" ht="89.25" x14ac:dyDescent="0.2">
      <c r="A126" s="314">
        <v>63</v>
      </c>
      <c r="C126" s="313" t="s">
        <v>2144</v>
      </c>
      <c r="D126" s="302">
        <v>1</v>
      </c>
      <c r="E126" s="313" t="s">
        <v>4</v>
      </c>
      <c r="F126" s="302">
        <v>0</v>
      </c>
      <c r="G126" s="302">
        <v>0</v>
      </c>
      <c r="H126" s="302">
        <f>ROUND(D126*F126, 0)</f>
        <v>0</v>
      </c>
      <c r="I126" s="302">
        <f>ROUND(D126*G126, 0)</f>
        <v>0</v>
      </c>
    </row>
    <row r="128" spans="1:9" ht="140.25" x14ac:dyDescent="0.2">
      <c r="A128" s="314">
        <v>64</v>
      </c>
      <c r="C128" s="313" t="s">
        <v>2143</v>
      </c>
      <c r="D128" s="302">
        <v>2</v>
      </c>
      <c r="E128" s="313" t="s">
        <v>4</v>
      </c>
      <c r="F128" s="302">
        <v>0</v>
      </c>
      <c r="G128" s="302">
        <v>0</v>
      </c>
      <c r="H128" s="302">
        <f>ROUND(D128*F128, 0)</f>
        <v>0</v>
      </c>
      <c r="I128" s="302">
        <f>ROUND(D128*G128, 0)</f>
        <v>0</v>
      </c>
    </row>
    <row r="130" spans="1:9" ht="102" x14ac:dyDescent="0.2">
      <c r="A130" s="314">
        <v>65</v>
      </c>
      <c r="C130" s="341" t="s">
        <v>2142</v>
      </c>
      <c r="D130" s="302">
        <v>2</v>
      </c>
      <c r="E130" s="313" t="s">
        <v>4</v>
      </c>
      <c r="F130" s="302">
        <v>0</v>
      </c>
      <c r="G130" s="302">
        <v>0</v>
      </c>
      <c r="H130" s="302">
        <f>ROUND(D130*F130, 0)</f>
        <v>0</v>
      </c>
      <c r="I130" s="302">
        <f>ROUND(D130*G130, 0)</f>
        <v>0</v>
      </c>
    </row>
    <row r="131" spans="1:9" x14ac:dyDescent="0.2">
      <c r="C131" s="341"/>
    </row>
    <row r="132" spans="1:9" ht="89.25" x14ac:dyDescent="0.2">
      <c r="A132" s="314">
        <v>66</v>
      </c>
      <c r="C132" s="341" t="s">
        <v>2141</v>
      </c>
      <c r="D132" s="302">
        <v>1</v>
      </c>
      <c r="E132" s="313" t="s">
        <v>4</v>
      </c>
      <c r="F132" s="302">
        <v>0</v>
      </c>
      <c r="G132" s="302">
        <v>0</v>
      </c>
      <c r="H132" s="302">
        <f>ROUND(D132*F132, 0)</f>
        <v>0</v>
      </c>
      <c r="I132" s="302">
        <f>ROUND(D132*G132, 0)</f>
        <v>0</v>
      </c>
    </row>
    <row r="133" spans="1:9" x14ac:dyDescent="0.2">
      <c r="C133" s="341"/>
    </row>
    <row r="134" spans="1:9" ht="89.25" x14ac:dyDescent="0.2">
      <c r="A134" s="314">
        <v>67</v>
      </c>
      <c r="C134" s="341" t="s">
        <v>2140</v>
      </c>
      <c r="D134" s="302">
        <v>1</v>
      </c>
      <c r="E134" s="313" t="s">
        <v>4</v>
      </c>
      <c r="F134" s="302">
        <v>0</v>
      </c>
      <c r="G134" s="302">
        <v>0</v>
      </c>
      <c r="H134" s="302">
        <f>ROUND(D134*F134, 0)</f>
        <v>0</v>
      </c>
      <c r="I134" s="302">
        <f>ROUND(D134*G134, 0)</f>
        <v>0</v>
      </c>
    </row>
    <row r="135" spans="1:9" x14ac:dyDescent="0.2">
      <c r="C135" s="341"/>
    </row>
    <row r="136" spans="1:9" ht="76.5" x14ac:dyDescent="0.2">
      <c r="A136" s="314">
        <v>68</v>
      </c>
      <c r="C136" s="341" t="s">
        <v>2139</v>
      </c>
      <c r="D136" s="302">
        <v>1</v>
      </c>
      <c r="E136" s="313" t="s">
        <v>4</v>
      </c>
      <c r="F136" s="302">
        <v>0</v>
      </c>
      <c r="G136" s="302">
        <v>0</v>
      </c>
      <c r="H136" s="302">
        <f>ROUND(D136*F136, 0)</f>
        <v>0</v>
      </c>
      <c r="I136" s="302">
        <f>ROUND(D136*G136, 0)</f>
        <v>0</v>
      </c>
    </row>
    <row r="137" spans="1:9" x14ac:dyDescent="0.2">
      <c r="C137" s="341"/>
    </row>
    <row r="138" spans="1:9" ht="51" x14ac:dyDescent="0.2">
      <c r="A138" s="314">
        <v>69</v>
      </c>
      <c r="C138" s="341" t="s">
        <v>2138</v>
      </c>
      <c r="D138" s="302">
        <v>2</v>
      </c>
      <c r="E138" s="313" t="s">
        <v>4</v>
      </c>
      <c r="F138" s="302">
        <v>0</v>
      </c>
      <c r="G138" s="302">
        <v>0</v>
      </c>
      <c r="H138" s="302">
        <f>ROUND(D138*F138, 0)</f>
        <v>0</v>
      </c>
      <c r="I138" s="302">
        <f>ROUND(D138*G138, 0)</f>
        <v>0</v>
      </c>
    </row>
    <row r="139" spans="1:9" x14ac:dyDescent="0.2">
      <c r="C139" s="341"/>
    </row>
    <row r="140" spans="1:9" ht="51" x14ac:dyDescent="0.2">
      <c r="A140" s="314">
        <v>70</v>
      </c>
      <c r="C140" s="341" t="s">
        <v>2137</v>
      </c>
      <c r="D140" s="302">
        <v>1</v>
      </c>
      <c r="E140" s="313" t="s">
        <v>4</v>
      </c>
      <c r="F140" s="302">
        <v>0</v>
      </c>
      <c r="G140" s="302">
        <v>0</v>
      </c>
      <c r="H140" s="302">
        <f>ROUND(D140*F140, 0)</f>
        <v>0</v>
      </c>
      <c r="I140" s="302">
        <f>ROUND(D140*G140, 0)</f>
        <v>0</v>
      </c>
    </row>
    <row r="141" spans="1:9" x14ac:dyDescent="0.2">
      <c r="C141" s="341"/>
    </row>
    <row r="142" spans="1:9" ht="51" x14ac:dyDescent="0.2">
      <c r="A142" s="314">
        <v>71</v>
      </c>
      <c r="C142" s="341" t="s">
        <v>2136</v>
      </c>
      <c r="D142" s="302">
        <v>1</v>
      </c>
      <c r="E142" s="313" t="s">
        <v>4</v>
      </c>
      <c r="F142" s="302">
        <v>0</v>
      </c>
      <c r="G142" s="302">
        <v>0</v>
      </c>
      <c r="H142" s="302">
        <f>ROUND(D142*F142, 0)</f>
        <v>0</v>
      </c>
      <c r="I142" s="302">
        <f>ROUND(D142*G142, 0)</f>
        <v>0</v>
      </c>
    </row>
    <row r="143" spans="1:9" x14ac:dyDescent="0.2">
      <c r="C143" s="341"/>
    </row>
    <row r="144" spans="1:9" ht="51" x14ac:dyDescent="0.2">
      <c r="A144" s="314">
        <v>72</v>
      </c>
      <c r="C144" s="341" t="s">
        <v>2135</v>
      </c>
      <c r="D144" s="302">
        <v>3</v>
      </c>
      <c r="E144" s="313" t="s">
        <v>4</v>
      </c>
      <c r="F144" s="302">
        <v>0</v>
      </c>
      <c r="G144" s="302">
        <v>0</v>
      </c>
      <c r="H144" s="302">
        <f>ROUND(D144*F144, 0)</f>
        <v>0</v>
      </c>
      <c r="I144" s="302">
        <f>ROUND(D144*G144, 0)</f>
        <v>0</v>
      </c>
    </row>
    <row r="145" spans="1:9" x14ac:dyDescent="0.2">
      <c r="C145" s="341"/>
    </row>
    <row r="146" spans="1:9" ht="51" x14ac:dyDescent="0.2">
      <c r="A146" s="314">
        <v>73</v>
      </c>
      <c r="C146" s="341" t="s">
        <v>2134</v>
      </c>
      <c r="D146" s="302">
        <v>4</v>
      </c>
      <c r="E146" s="313" t="s">
        <v>4</v>
      </c>
      <c r="F146" s="302">
        <v>0</v>
      </c>
      <c r="G146" s="302">
        <v>0</v>
      </c>
      <c r="H146" s="302">
        <f>ROUND(D146*F146, 0)</f>
        <v>0</v>
      </c>
      <c r="I146" s="302">
        <f>ROUND(D146*G146, 0)</f>
        <v>0</v>
      </c>
    </row>
    <row r="147" spans="1:9" x14ac:dyDescent="0.2">
      <c r="C147" s="341"/>
    </row>
    <row r="148" spans="1:9" ht="51" x14ac:dyDescent="0.2">
      <c r="A148" s="314">
        <v>74</v>
      </c>
      <c r="C148" s="341" t="s">
        <v>2133</v>
      </c>
      <c r="D148" s="302">
        <v>32</v>
      </c>
      <c r="E148" s="313" t="s">
        <v>4</v>
      </c>
      <c r="F148" s="302">
        <v>0</v>
      </c>
      <c r="G148" s="302">
        <v>0</v>
      </c>
      <c r="H148" s="302">
        <f>ROUND(D148*F148, 0)</f>
        <v>0</v>
      </c>
      <c r="I148" s="302">
        <f>ROUND(D148*G148, 0)</f>
        <v>0</v>
      </c>
    </row>
    <row r="149" spans="1:9" x14ac:dyDescent="0.2">
      <c r="C149" s="341"/>
    </row>
    <row r="150" spans="1:9" ht="51" x14ac:dyDescent="0.2">
      <c r="A150" s="314">
        <v>75</v>
      </c>
      <c r="C150" s="341" t="s">
        <v>2132</v>
      </c>
      <c r="D150" s="302">
        <v>22</v>
      </c>
      <c r="E150" s="313" t="s">
        <v>4</v>
      </c>
      <c r="F150" s="302">
        <v>0</v>
      </c>
      <c r="G150" s="302">
        <v>0</v>
      </c>
      <c r="H150" s="302">
        <f>ROUND(D150*F150, 0)</f>
        <v>0</v>
      </c>
      <c r="I150" s="302">
        <f>ROUND(D150*G150, 0)</f>
        <v>0</v>
      </c>
    </row>
    <row r="151" spans="1:9" x14ac:dyDescent="0.2">
      <c r="C151" s="341"/>
    </row>
    <row r="152" spans="1:9" ht="51" x14ac:dyDescent="0.2">
      <c r="A152" s="314">
        <v>76</v>
      </c>
      <c r="C152" s="341" t="s">
        <v>2131</v>
      </c>
      <c r="D152" s="302">
        <v>42</v>
      </c>
      <c r="E152" s="313" t="s">
        <v>4</v>
      </c>
      <c r="F152" s="302">
        <v>0</v>
      </c>
      <c r="G152" s="302">
        <v>0</v>
      </c>
      <c r="H152" s="302">
        <f>ROUND(D152*F152, 0)</f>
        <v>0</v>
      </c>
      <c r="I152" s="302">
        <f>ROUND(D152*G152, 0)</f>
        <v>0</v>
      </c>
    </row>
    <row r="153" spans="1:9" x14ac:dyDescent="0.2">
      <c r="C153" s="341"/>
    </row>
    <row r="154" spans="1:9" ht="51" x14ac:dyDescent="0.2">
      <c r="A154" s="314">
        <v>77</v>
      </c>
      <c r="C154" s="341" t="s">
        <v>2130</v>
      </c>
      <c r="D154" s="302">
        <v>2</v>
      </c>
      <c r="E154" s="313" t="s">
        <v>4</v>
      </c>
      <c r="F154" s="302">
        <v>0</v>
      </c>
      <c r="G154" s="302">
        <v>0</v>
      </c>
      <c r="H154" s="302">
        <f>ROUND(D154*F154, 0)</f>
        <v>0</v>
      </c>
      <c r="I154" s="302">
        <f>ROUND(D154*G154, 0)</f>
        <v>0</v>
      </c>
    </row>
    <row r="155" spans="1:9" x14ac:dyDescent="0.2">
      <c r="C155" s="341"/>
    </row>
    <row r="156" spans="1:9" ht="51" x14ac:dyDescent="0.2">
      <c r="A156" s="314">
        <v>78</v>
      </c>
      <c r="C156" s="341" t="s">
        <v>2129</v>
      </c>
      <c r="D156" s="302">
        <v>2</v>
      </c>
      <c r="E156" s="313" t="s">
        <v>4</v>
      </c>
      <c r="F156" s="302">
        <v>0</v>
      </c>
      <c r="G156" s="302">
        <v>0</v>
      </c>
      <c r="H156" s="302">
        <f>ROUND(D156*F156, 0)</f>
        <v>0</v>
      </c>
      <c r="I156" s="302">
        <f>ROUND(D156*G156, 0)</f>
        <v>0</v>
      </c>
    </row>
    <row r="157" spans="1:9" x14ac:dyDescent="0.2">
      <c r="C157" s="341"/>
    </row>
    <row r="158" spans="1:9" ht="51" x14ac:dyDescent="0.2">
      <c r="A158" s="314">
        <v>79</v>
      </c>
      <c r="C158" s="341" t="s">
        <v>2128</v>
      </c>
      <c r="D158" s="302">
        <v>4</v>
      </c>
      <c r="E158" s="313" t="s">
        <v>4</v>
      </c>
      <c r="F158" s="302">
        <v>0</v>
      </c>
      <c r="G158" s="302">
        <v>0</v>
      </c>
      <c r="H158" s="302">
        <f>ROUND(D158*F158, 0)</f>
        <v>0</v>
      </c>
      <c r="I158" s="302">
        <f>ROUND(D158*G158, 0)</f>
        <v>0</v>
      </c>
    </row>
    <row r="159" spans="1:9" x14ac:dyDescent="0.2">
      <c r="C159" s="341"/>
    </row>
    <row r="160" spans="1:9" ht="51" x14ac:dyDescent="0.2">
      <c r="A160" s="314">
        <v>80</v>
      </c>
      <c r="C160" s="341" t="s">
        <v>2127</v>
      </c>
      <c r="D160" s="302">
        <v>1</v>
      </c>
      <c r="E160" s="313" t="s">
        <v>4</v>
      </c>
      <c r="F160" s="302">
        <v>0</v>
      </c>
      <c r="G160" s="302">
        <v>0</v>
      </c>
      <c r="H160" s="302">
        <f>ROUND(D160*F160, 0)</f>
        <v>0</v>
      </c>
      <c r="I160" s="302">
        <f>ROUND(D160*G160, 0)</f>
        <v>0</v>
      </c>
    </row>
    <row r="161" spans="1:9" x14ac:dyDescent="0.2">
      <c r="C161" s="341"/>
    </row>
    <row r="162" spans="1:9" ht="63.75" x14ac:dyDescent="0.2">
      <c r="A162" s="314">
        <v>81</v>
      </c>
      <c r="C162" s="341" t="s">
        <v>2126</v>
      </c>
      <c r="D162" s="302">
        <v>2</v>
      </c>
      <c r="E162" s="313" t="s">
        <v>4</v>
      </c>
      <c r="F162" s="302">
        <v>0</v>
      </c>
      <c r="G162" s="302">
        <v>0</v>
      </c>
      <c r="H162" s="302">
        <f>ROUND(D162*F162, 0)</f>
        <v>0</v>
      </c>
      <c r="I162" s="302">
        <f>ROUND(D162*G162, 0)</f>
        <v>0</v>
      </c>
    </row>
    <row r="163" spans="1:9" x14ac:dyDescent="0.2">
      <c r="C163" s="341"/>
    </row>
    <row r="164" spans="1:9" ht="63.75" x14ac:dyDescent="0.2">
      <c r="A164" s="314">
        <v>82</v>
      </c>
      <c r="C164" s="341" t="s">
        <v>2125</v>
      </c>
      <c r="D164" s="302">
        <v>3</v>
      </c>
      <c r="E164" s="313" t="s">
        <v>4</v>
      </c>
      <c r="F164" s="302">
        <v>0</v>
      </c>
      <c r="G164" s="302">
        <v>0</v>
      </c>
      <c r="H164" s="302">
        <f>ROUND(D164*F164, 0)</f>
        <v>0</v>
      </c>
      <c r="I164" s="302">
        <f>ROUND(D164*G164, 0)</f>
        <v>0</v>
      </c>
    </row>
    <row r="165" spans="1:9" x14ac:dyDescent="0.2">
      <c r="C165" s="341"/>
    </row>
    <row r="166" spans="1:9" ht="63.75" x14ac:dyDescent="0.2">
      <c r="A166" s="314">
        <v>83</v>
      </c>
      <c r="C166" s="341" t="s">
        <v>2124</v>
      </c>
      <c r="D166" s="302">
        <v>2</v>
      </c>
      <c r="E166" s="313" t="s">
        <v>4</v>
      </c>
      <c r="F166" s="302">
        <v>0</v>
      </c>
      <c r="G166" s="302">
        <v>0</v>
      </c>
      <c r="H166" s="302">
        <f>ROUND(D166*F166, 0)</f>
        <v>0</v>
      </c>
      <c r="I166" s="302">
        <f>ROUND(D166*G166, 0)</f>
        <v>0</v>
      </c>
    </row>
    <row r="167" spans="1:9" x14ac:dyDescent="0.2">
      <c r="C167" s="341"/>
    </row>
    <row r="168" spans="1:9" ht="63.75" x14ac:dyDescent="0.2">
      <c r="A168" s="314">
        <v>84</v>
      </c>
      <c r="C168" s="341" t="s">
        <v>2123</v>
      </c>
      <c r="D168" s="302">
        <v>2</v>
      </c>
      <c r="E168" s="313" t="s">
        <v>4</v>
      </c>
      <c r="F168" s="302">
        <v>0</v>
      </c>
      <c r="G168" s="302">
        <v>0</v>
      </c>
      <c r="H168" s="302">
        <f>ROUND(D168*F168, 0)</f>
        <v>0</v>
      </c>
      <c r="I168" s="302">
        <f>ROUND(D168*G168, 0)</f>
        <v>0</v>
      </c>
    </row>
    <row r="169" spans="1:9" x14ac:dyDescent="0.2">
      <c r="C169" s="341"/>
    </row>
    <row r="170" spans="1:9" ht="63.75" x14ac:dyDescent="0.2">
      <c r="A170" s="314">
        <v>85</v>
      </c>
      <c r="C170" s="341" t="s">
        <v>2122</v>
      </c>
      <c r="D170" s="302">
        <v>4</v>
      </c>
      <c r="E170" s="313" t="s">
        <v>4</v>
      </c>
      <c r="F170" s="302">
        <v>0</v>
      </c>
      <c r="G170" s="302">
        <v>0</v>
      </c>
      <c r="H170" s="302">
        <f>ROUND(D170*F170, 0)</f>
        <v>0</v>
      </c>
      <c r="I170" s="302">
        <f>ROUND(D170*G170, 0)</f>
        <v>0</v>
      </c>
    </row>
    <row r="171" spans="1:9" x14ac:dyDescent="0.2">
      <c r="C171" s="341"/>
    </row>
    <row r="172" spans="1:9" ht="63.75" x14ac:dyDescent="0.2">
      <c r="A172" s="314">
        <v>86</v>
      </c>
      <c r="C172" s="341" t="s">
        <v>2121</v>
      </c>
      <c r="D172" s="302">
        <v>3</v>
      </c>
      <c r="E172" s="313" t="s">
        <v>4</v>
      </c>
      <c r="F172" s="302">
        <v>0</v>
      </c>
      <c r="G172" s="302">
        <v>0</v>
      </c>
      <c r="H172" s="302">
        <f>ROUND(D172*F172, 0)</f>
        <v>0</v>
      </c>
      <c r="I172" s="302">
        <f>ROUND(D172*G172, 0)</f>
        <v>0</v>
      </c>
    </row>
    <row r="173" spans="1:9" x14ac:dyDescent="0.2">
      <c r="C173" s="341"/>
    </row>
    <row r="174" spans="1:9" ht="63.75" x14ac:dyDescent="0.2">
      <c r="A174" s="314">
        <v>87</v>
      </c>
      <c r="C174" s="341" t="s">
        <v>2120</v>
      </c>
      <c r="D174" s="302">
        <v>3</v>
      </c>
      <c r="E174" s="313" t="s">
        <v>4</v>
      </c>
      <c r="F174" s="302">
        <v>0</v>
      </c>
      <c r="G174" s="302">
        <v>0</v>
      </c>
      <c r="H174" s="302">
        <f>ROUND(D174*F174, 0)</f>
        <v>0</v>
      </c>
      <c r="I174" s="302">
        <f>ROUND(D174*G174, 0)</f>
        <v>0</v>
      </c>
    </row>
    <row r="175" spans="1:9" x14ac:dyDescent="0.2">
      <c r="C175" s="341"/>
    </row>
    <row r="176" spans="1:9" ht="63.75" x14ac:dyDescent="0.2">
      <c r="A176" s="314">
        <v>88</v>
      </c>
      <c r="C176" s="341" t="s">
        <v>2119</v>
      </c>
      <c r="D176" s="302">
        <v>2</v>
      </c>
      <c r="E176" s="313" t="s">
        <v>4</v>
      </c>
      <c r="F176" s="302">
        <v>0</v>
      </c>
      <c r="G176" s="302">
        <v>0</v>
      </c>
      <c r="H176" s="302">
        <f>ROUND(D176*F176, 0)</f>
        <v>0</v>
      </c>
      <c r="I176" s="302">
        <f>ROUND(D176*G176, 0)</f>
        <v>0</v>
      </c>
    </row>
    <row r="177" spans="1:9" x14ac:dyDescent="0.2">
      <c r="C177" s="341"/>
    </row>
    <row r="178" spans="1:9" ht="63.75" x14ac:dyDescent="0.2">
      <c r="A178" s="314">
        <v>89</v>
      </c>
      <c r="C178" s="341" t="s">
        <v>2118</v>
      </c>
      <c r="D178" s="302">
        <v>2</v>
      </c>
      <c r="E178" s="313" t="s">
        <v>4</v>
      </c>
      <c r="F178" s="302">
        <v>0</v>
      </c>
      <c r="G178" s="302">
        <v>0</v>
      </c>
      <c r="H178" s="302">
        <f>ROUND(D178*F178, 0)</f>
        <v>0</v>
      </c>
      <c r="I178" s="302">
        <f>ROUND(D178*G178, 0)</f>
        <v>0</v>
      </c>
    </row>
    <row r="179" spans="1:9" x14ac:dyDescent="0.2">
      <c r="C179" s="341"/>
    </row>
    <row r="180" spans="1:9" ht="76.5" x14ac:dyDescent="0.2">
      <c r="A180" s="314">
        <v>90</v>
      </c>
      <c r="C180" s="341" t="s">
        <v>2117</v>
      </c>
      <c r="D180" s="302">
        <v>141000</v>
      </c>
      <c r="E180" s="313" t="s">
        <v>62</v>
      </c>
      <c r="F180" s="302">
        <v>0</v>
      </c>
      <c r="G180" s="302">
        <v>0</v>
      </c>
      <c r="H180" s="302">
        <f>ROUND(D180*F180, 0)</f>
        <v>0</v>
      </c>
      <c r="I180" s="302">
        <f>ROUND(D180*G180, 0)</f>
        <v>0</v>
      </c>
    </row>
    <row r="181" spans="1:9" x14ac:dyDescent="0.2">
      <c r="C181" s="341"/>
    </row>
    <row r="182" spans="1:9" x14ac:dyDescent="0.2">
      <c r="A182" s="314">
        <v>91</v>
      </c>
      <c r="C182" s="341" t="s">
        <v>2116</v>
      </c>
      <c r="D182" s="302">
        <v>4065</v>
      </c>
      <c r="E182" s="313" t="s">
        <v>4</v>
      </c>
      <c r="F182" s="302">
        <v>0</v>
      </c>
      <c r="G182" s="302">
        <v>0</v>
      </c>
      <c r="H182" s="302">
        <f>ROUND(D182*F182, 0)</f>
        <v>0</v>
      </c>
      <c r="I182" s="302">
        <f>ROUND(D182*G182, 0)</f>
        <v>0</v>
      </c>
    </row>
    <row r="183" spans="1:9" x14ac:dyDescent="0.2">
      <c r="C183" s="341"/>
    </row>
    <row r="184" spans="1:9" ht="38.25" x14ac:dyDescent="0.2">
      <c r="A184" s="314">
        <v>92</v>
      </c>
      <c r="C184" s="341" t="s">
        <v>2115</v>
      </c>
      <c r="D184" s="302">
        <v>1</v>
      </c>
      <c r="E184" s="313" t="s">
        <v>4</v>
      </c>
      <c r="F184" s="302">
        <v>0</v>
      </c>
      <c r="G184" s="302">
        <v>0</v>
      </c>
      <c r="H184" s="302">
        <f>ROUND(D184*F184, 0)</f>
        <v>0</v>
      </c>
      <c r="I184" s="302">
        <f>ROUND(D184*G184, 0)</f>
        <v>0</v>
      </c>
    </row>
    <row r="185" spans="1:9" x14ac:dyDescent="0.2">
      <c r="C185" s="341"/>
    </row>
    <row r="186" spans="1:9" ht="38.25" x14ac:dyDescent="0.2">
      <c r="A186" s="314">
        <v>93</v>
      </c>
      <c r="C186" s="341" t="s">
        <v>2114</v>
      </c>
      <c r="D186" s="302">
        <v>2</v>
      </c>
      <c r="E186" s="313" t="s">
        <v>4</v>
      </c>
      <c r="F186" s="302">
        <v>0</v>
      </c>
      <c r="G186" s="302">
        <v>0</v>
      </c>
      <c r="H186" s="302">
        <f>ROUND(D186*F186, 0)</f>
        <v>0</v>
      </c>
      <c r="I186" s="302">
        <f>ROUND(D186*G186, 0)</f>
        <v>0</v>
      </c>
    </row>
    <row r="187" spans="1:9" x14ac:dyDescent="0.2">
      <c r="C187" s="341"/>
    </row>
    <row r="188" spans="1:9" ht="38.25" x14ac:dyDescent="0.2">
      <c r="A188" s="314">
        <v>94</v>
      </c>
      <c r="C188" s="341" t="s">
        <v>2113</v>
      </c>
      <c r="D188" s="302">
        <v>2</v>
      </c>
      <c r="E188" s="313" t="s">
        <v>4</v>
      </c>
      <c r="F188" s="302">
        <v>0</v>
      </c>
      <c r="G188" s="302">
        <v>0</v>
      </c>
      <c r="H188" s="302">
        <f>ROUND(D188*F188, 0)</f>
        <v>0</v>
      </c>
      <c r="I188" s="302">
        <f>ROUND(D188*G188, 0)</f>
        <v>0</v>
      </c>
    </row>
    <row r="189" spans="1:9" x14ac:dyDescent="0.2">
      <c r="C189" s="341"/>
    </row>
    <row r="190" spans="1:9" ht="38.25" x14ac:dyDescent="0.2">
      <c r="A190" s="314">
        <v>95</v>
      </c>
      <c r="C190" s="341" t="s">
        <v>2112</v>
      </c>
      <c r="D190" s="302">
        <v>2</v>
      </c>
      <c r="E190" s="313" t="s">
        <v>4</v>
      </c>
      <c r="F190" s="302">
        <v>0</v>
      </c>
      <c r="G190" s="302">
        <v>0</v>
      </c>
      <c r="H190" s="302">
        <f>ROUND(D190*F190, 0)</f>
        <v>0</v>
      </c>
      <c r="I190" s="302">
        <f>ROUND(D190*G190, 0)</f>
        <v>0</v>
      </c>
    </row>
    <row r="191" spans="1:9" x14ac:dyDescent="0.2">
      <c r="C191" s="341"/>
    </row>
    <row r="192" spans="1:9" ht="38.25" x14ac:dyDescent="0.2">
      <c r="A192" s="314">
        <v>96</v>
      </c>
      <c r="C192" s="341" t="s">
        <v>2111</v>
      </c>
      <c r="D192" s="302">
        <v>4</v>
      </c>
      <c r="E192" s="313" t="s">
        <v>4</v>
      </c>
      <c r="F192" s="302">
        <v>0</v>
      </c>
      <c r="G192" s="302">
        <v>0</v>
      </c>
      <c r="H192" s="302">
        <f>ROUND(D192*F192, 0)</f>
        <v>0</v>
      </c>
      <c r="I192" s="302">
        <f>ROUND(D192*G192, 0)</f>
        <v>0</v>
      </c>
    </row>
    <row r="193" spans="1:9" x14ac:dyDescent="0.2">
      <c r="C193" s="341"/>
    </row>
    <row r="194" spans="1:9" ht="38.25" x14ac:dyDescent="0.2">
      <c r="A194" s="314">
        <v>97</v>
      </c>
      <c r="C194" s="341" t="s">
        <v>2110</v>
      </c>
      <c r="D194" s="302">
        <v>26</v>
      </c>
      <c r="E194" s="313" t="s">
        <v>4</v>
      </c>
      <c r="F194" s="302">
        <v>0</v>
      </c>
      <c r="G194" s="302">
        <v>0</v>
      </c>
      <c r="H194" s="302">
        <f>ROUND(D194*F194, 0)</f>
        <v>0</v>
      </c>
      <c r="I194" s="302">
        <f>ROUND(D194*G194, 0)</f>
        <v>0</v>
      </c>
    </row>
    <row r="195" spans="1:9" x14ac:dyDescent="0.2">
      <c r="C195" s="341"/>
    </row>
    <row r="196" spans="1:9" ht="38.25" x14ac:dyDescent="0.2">
      <c r="A196" s="314">
        <v>98</v>
      </c>
      <c r="C196" s="341" t="s">
        <v>2109</v>
      </c>
      <c r="D196" s="302">
        <v>13</v>
      </c>
      <c r="E196" s="313" t="s">
        <v>4</v>
      </c>
      <c r="F196" s="302">
        <v>0</v>
      </c>
      <c r="G196" s="302">
        <v>0</v>
      </c>
      <c r="H196" s="302">
        <f>ROUND(D196*F196, 0)</f>
        <v>0</v>
      </c>
      <c r="I196" s="302">
        <f>ROUND(D196*G196, 0)</f>
        <v>0</v>
      </c>
    </row>
    <row r="197" spans="1:9" x14ac:dyDescent="0.2">
      <c r="C197" s="341"/>
    </row>
    <row r="198" spans="1:9" ht="38.25" x14ac:dyDescent="0.2">
      <c r="A198" s="314">
        <v>99</v>
      </c>
      <c r="C198" s="341" t="s">
        <v>2108</v>
      </c>
      <c r="D198" s="302">
        <v>10</v>
      </c>
      <c r="E198" s="313" t="s">
        <v>4</v>
      </c>
      <c r="F198" s="302">
        <v>0</v>
      </c>
      <c r="G198" s="302">
        <v>0</v>
      </c>
      <c r="H198" s="302">
        <f>ROUND(D198*F198, 0)</f>
        <v>0</v>
      </c>
      <c r="I198" s="302">
        <f>ROUND(D198*G198, 0)</f>
        <v>0</v>
      </c>
    </row>
    <row r="199" spans="1:9" x14ac:dyDescent="0.2">
      <c r="C199" s="341"/>
    </row>
    <row r="200" spans="1:9" ht="38.25" x14ac:dyDescent="0.2">
      <c r="A200" s="314">
        <v>100</v>
      </c>
      <c r="C200" s="341" t="s">
        <v>2107</v>
      </c>
      <c r="D200" s="302">
        <v>25</v>
      </c>
      <c r="E200" s="313" t="s">
        <v>4</v>
      </c>
      <c r="F200" s="302">
        <v>0</v>
      </c>
      <c r="G200" s="302">
        <v>0</v>
      </c>
      <c r="H200" s="302">
        <f>ROUND(D200*F200, 0)</f>
        <v>0</v>
      </c>
      <c r="I200" s="302">
        <f>ROUND(D200*G200, 0)</f>
        <v>0</v>
      </c>
    </row>
    <row r="201" spans="1:9" x14ac:dyDescent="0.2">
      <c r="C201" s="341"/>
    </row>
    <row r="202" spans="1:9" ht="38.25" x14ac:dyDescent="0.2">
      <c r="A202" s="314">
        <v>101</v>
      </c>
      <c r="C202" s="341" t="s">
        <v>2106</v>
      </c>
      <c r="D202" s="302">
        <v>7</v>
      </c>
      <c r="E202" s="313" t="s">
        <v>4</v>
      </c>
      <c r="F202" s="302">
        <v>0</v>
      </c>
      <c r="G202" s="302">
        <v>0</v>
      </c>
      <c r="H202" s="302">
        <f>ROUND(D202*F202, 0)</f>
        <v>0</v>
      </c>
      <c r="I202" s="302">
        <f>ROUND(D202*G202, 0)</f>
        <v>0</v>
      </c>
    </row>
    <row r="203" spans="1:9" x14ac:dyDescent="0.2">
      <c r="C203" s="341"/>
    </row>
    <row r="204" spans="1:9" ht="38.25" x14ac:dyDescent="0.2">
      <c r="A204" s="314">
        <v>102</v>
      </c>
      <c r="C204" s="341" t="s">
        <v>2105</v>
      </c>
      <c r="D204" s="302">
        <v>7</v>
      </c>
      <c r="E204" s="313" t="s">
        <v>4</v>
      </c>
      <c r="F204" s="302">
        <v>0</v>
      </c>
      <c r="G204" s="302">
        <v>0</v>
      </c>
      <c r="H204" s="302">
        <f>ROUND(D204*F204, 0)</f>
        <v>0</v>
      </c>
      <c r="I204" s="302">
        <f>ROUND(D204*G204, 0)</f>
        <v>0</v>
      </c>
    </row>
    <row r="205" spans="1:9" x14ac:dyDescent="0.2">
      <c r="C205" s="341"/>
    </row>
    <row r="206" spans="1:9" ht="25.5" x14ac:dyDescent="0.2">
      <c r="A206" s="314">
        <v>103</v>
      </c>
      <c r="C206" s="341" t="s">
        <v>2104</v>
      </c>
      <c r="D206" s="302">
        <v>99</v>
      </c>
      <c r="E206" s="313" t="s">
        <v>4</v>
      </c>
      <c r="F206" s="302">
        <v>0</v>
      </c>
      <c r="G206" s="302">
        <v>0</v>
      </c>
      <c r="H206" s="302">
        <f>ROUND(D206*F206, 0)</f>
        <v>0</v>
      </c>
      <c r="I206" s="302">
        <f>ROUND(D206*G206, 0)</f>
        <v>0</v>
      </c>
    </row>
    <row r="207" spans="1:9" x14ac:dyDescent="0.2">
      <c r="C207" s="341"/>
    </row>
    <row r="208" spans="1:9" x14ac:dyDescent="0.2">
      <c r="A208" s="314">
        <v>104</v>
      </c>
      <c r="C208" s="341" t="s">
        <v>2103</v>
      </c>
      <c r="D208" s="302">
        <v>1645</v>
      </c>
      <c r="E208" s="313" t="s">
        <v>4</v>
      </c>
      <c r="F208" s="302">
        <v>0</v>
      </c>
      <c r="G208" s="302">
        <v>0</v>
      </c>
      <c r="H208" s="302">
        <f>ROUND(D208*F208, 0)</f>
        <v>0</v>
      </c>
      <c r="I208" s="302">
        <f>ROUND(D208*G208, 0)</f>
        <v>0</v>
      </c>
    </row>
    <row r="209" spans="1:9" x14ac:dyDescent="0.2">
      <c r="C209" s="341"/>
    </row>
    <row r="210" spans="1:9" x14ac:dyDescent="0.2">
      <c r="A210" s="314">
        <v>105</v>
      </c>
      <c r="C210" s="341" t="s">
        <v>2102</v>
      </c>
      <c r="D210" s="302">
        <v>1645</v>
      </c>
      <c r="E210" s="313" t="s">
        <v>4</v>
      </c>
      <c r="F210" s="302">
        <v>0</v>
      </c>
      <c r="G210" s="302">
        <v>0</v>
      </c>
      <c r="H210" s="302">
        <f>ROUND(D210*F210, 0)</f>
        <v>0</v>
      </c>
      <c r="I210" s="302">
        <f>ROUND(D210*G210, 0)</f>
        <v>0</v>
      </c>
    </row>
    <row r="212" spans="1:9" ht="25.5" x14ac:dyDescent="0.2">
      <c r="A212" s="314">
        <v>106</v>
      </c>
      <c r="C212" s="341" t="s">
        <v>2101</v>
      </c>
      <c r="D212" s="335">
        <v>2</v>
      </c>
      <c r="E212" s="313" t="s">
        <v>4</v>
      </c>
      <c r="F212" s="302">
        <v>0</v>
      </c>
      <c r="G212" s="302">
        <v>0</v>
      </c>
      <c r="H212" s="302">
        <f>ROUND(D212*F212, 0)</f>
        <v>0</v>
      </c>
      <c r="I212" s="302">
        <f>ROUND(D212*G212, 0)</f>
        <v>0</v>
      </c>
    </row>
    <row r="213" spans="1:9" x14ac:dyDescent="0.2">
      <c r="C213" s="341"/>
      <c r="D213" s="335"/>
    </row>
    <row r="214" spans="1:9" ht="25.5" x14ac:dyDescent="0.2">
      <c r="A214" s="314">
        <v>107</v>
      </c>
      <c r="C214" s="341" t="s">
        <v>2100</v>
      </c>
      <c r="D214" s="335">
        <v>4</v>
      </c>
      <c r="E214" s="313" t="s">
        <v>4</v>
      </c>
      <c r="F214" s="302">
        <v>0</v>
      </c>
      <c r="G214" s="302">
        <v>0</v>
      </c>
      <c r="H214" s="302">
        <f>ROUND(D214*F214, 0)</f>
        <v>0</v>
      </c>
      <c r="I214" s="302">
        <f>ROUND(D214*G214, 0)</f>
        <v>0</v>
      </c>
    </row>
    <row r="215" spans="1:9" x14ac:dyDescent="0.2">
      <c r="C215" s="341"/>
      <c r="D215" s="335"/>
    </row>
    <row r="216" spans="1:9" ht="25.5" x14ac:dyDescent="0.2">
      <c r="A216" s="314">
        <v>108</v>
      </c>
      <c r="C216" s="341" t="s">
        <v>2099</v>
      </c>
      <c r="D216" s="335">
        <v>2</v>
      </c>
      <c r="E216" s="313" t="s">
        <v>4</v>
      </c>
      <c r="F216" s="302">
        <v>0</v>
      </c>
      <c r="G216" s="302">
        <v>0</v>
      </c>
      <c r="H216" s="302">
        <f>ROUND(D216*F216, 0)</f>
        <v>0</v>
      </c>
      <c r="I216" s="302">
        <f>ROUND(D216*G216, 0)</f>
        <v>0</v>
      </c>
    </row>
    <row r="217" spans="1:9" x14ac:dyDescent="0.2">
      <c r="C217" s="341"/>
      <c r="D217" s="335"/>
    </row>
    <row r="218" spans="1:9" ht="25.5" x14ac:dyDescent="0.2">
      <c r="A218" s="314">
        <v>109</v>
      </c>
      <c r="C218" s="341" t="s">
        <v>2098</v>
      </c>
      <c r="D218" s="335">
        <v>8</v>
      </c>
      <c r="E218" s="313" t="s">
        <v>4</v>
      </c>
      <c r="F218" s="302">
        <v>0</v>
      </c>
      <c r="G218" s="302">
        <v>0</v>
      </c>
      <c r="H218" s="302">
        <f>ROUND(D218*F218, 0)</f>
        <v>0</v>
      </c>
      <c r="I218" s="302">
        <f>ROUND(D218*G218, 0)</f>
        <v>0</v>
      </c>
    </row>
    <row r="219" spans="1:9" x14ac:dyDescent="0.2">
      <c r="C219" s="341"/>
      <c r="D219" s="335"/>
    </row>
    <row r="220" spans="1:9" ht="25.5" x14ac:dyDescent="0.2">
      <c r="A220" s="314">
        <v>110</v>
      </c>
      <c r="C220" s="341" t="s">
        <v>2097</v>
      </c>
      <c r="D220" s="335">
        <v>4</v>
      </c>
      <c r="E220" s="313" t="s">
        <v>4</v>
      </c>
      <c r="F220" s="302">
        <v>0</v>
      </c>
      <c r="G220" s="302">
        <v>0</v>
      </c>
      <c r="H220" s="302">
        <f>ROUND(D220*F220, 0)</f>
        <v>0</v>
      </c>
      <c r="I220" s="302">
        <f>ROUND(D220*G220, 0)</f>
        <v>0</v>
      </c>
    </row>
    <row r="221" spans="1:9" x14ac:dyDescent="0.2">
      <c r="C221" s="341"/>
      <c r="D221" s="335"/>
    </row>
    <row r="222" spans="1:9" ht="25.5" x14ac:dyDescent="0.2">
      <c r="A222" s="314">
        <v>111</v>
      </c>
      <c r="C222" s="341" t="s">
        <v>2096</v>
      </c>
      <c r="D222" s="335">
        <v>4</v>
      </c>
      <c r="E222" s="313" t="s">
        <v>4</v>
      </c>
      <c r="F222" s="302">
        <v>0</v>
      </c>
      <c r="G222" s="302">
        <v>0</v>
      </c>
      <c r="H222" s="302">
        <f>ROUND(D222*F222, 0)</f>
        <v>0</v>
      </c>
      <c r="I222" s="302">
        <f>ROUND(D222*G222, 0)</f>
        <v>0</v>
      </c>
    </row>
    <row r="223" spans="1:9" x14ac:dyDescent="0.2">
      <c r="C223" s="341"/>
      <c r="D223" s="335"/>
    </row>
    <row r="224" spans="1:9" ht="25.5" x14ac:dyDescent="0.2">
      <c r="A224" s="314">
        <v>112</v>
      </c>
      <c r="C224" s="341" t="s">
        <v>2095</v>
      </c>
      <c r="D224" s="335">
        <v>2</v>
      </c>
      <c r="E224" s="313" t="s">
        <v>4</v>
      </c>
      <c r="F224" s="302">
        <v>0</v>
      </c>
      <c r="G224" s="302">
        <v>0</v>
      </c>
      <c r="H224" s="302">
        <f>ROUND(D224*F224, 0)</f>
        <v>0</v>
      </c>
      <c r="I224" s="302">
        <f>ROUND(D224*G224, 0)</f>
        <v>0</v>
      </c>
    </row>
    <row r="225" spans="1:9" x14ac:dyDescent="0.2">
      <c r="C225" s="341"/>
      <c r="D225" s="335"/>
    </row>
    <row r="226" spans="1:9" ht="38.25" x14ac:dyDescent="0.2">
      <c r="A226" s="314">
        <v>113</v>
      </c>
      <c r="C226" s="341" t="s">
        <v>2094</v>
      </c>
      <c r="D226" s="335">
        <v>14</v>
      </c>
      <c r="E226" s="313" t="s">
        <v>4</v>
      </c>
      <c r="F226" s="302">
        <v>0</v>
      </c>
      <c r="G226" s="302">
        <v>0</v>
      </c>
      <c r="H226" s="302">
        <f>ROUND(D226*F226, 0)</f>
        <v>0</v>
      </c>
      <c r="I226" s="302">
        <f>ROUND(D226*G226, 0)</f>
        <v>0</v>
      </c>
    </row>
    <row r="227" spans="1:9" x14ac:dyDescent="0.2">
      <c r="C227" s="341"/>
      <c r="D227" s="335"/>
    </row>
    <row r="228" spans="1:9" x14ac:dyDescent="0.2">
      <c r="A228" s="314">
        <v>114</v>
      </c>
      <c r="C228" s="341" t="s">
        <v>2093</v>
      </c>
      <c r="D228" s="335">
        <v>7</v>
      </c>
      <c r="E228" s="313" t="s">
        <v>4</v>
      </c>
      <c r="F228" s="302">
        <v>0</v>
      </c>
      <c r="G228" s="302">
        <v>0</v>
      </c>
      <c r="H228" s="302">
        <f>ROUND(D228*F228, 0)</f>
        <v>0</v>
      </c>
      <c r="I228" s="302">
        <f>ROUND(D228*G228, 0)</f>
        <v>0</v>
      </c>
    </row>
    <row r="229" spans="1:9" x14ac:dyDescent="0.2">
      <c r="C229" s="341"/>
      <c r="D229" s="335"/>
    </row>
    <row r="230" spans="1:9" x14ac:dyDescent="0.2">
      <c r="A230" s="314">
        <v>115</v>
      </c>
      <c r="C230" s="341" t="s">
        <v>2092</v>
      </c>
      <c r="D230" s="335">
        <v>3</v>
      </c>
      <c r="E230" s="313" t="s">
        <v>4</v>
      </c>
      <c r="F230" s="302">
        <v>0</v>
      </c>
      <c r="G230" s="302">
        <v>0</v>
      </c>
      <c r="H230" s="302">
        <f>ROUND(D230*F230, 0)</f>
        <v>0</v>
      </c>
      <c r="I230" s="302">
        <f>ROUND(D230*G230, 0)</f>
        <v>0</v>
      </c>
    </row>
    <row r="232" spans="1:9" ht="38.25" x14ac:dyDescent="0.2">
      <c r="A232" s="314">
        <v>116</v>
      </c>
      <c r="C232" s="313" t="s">
        <v>2091</v>
      </c>
      <c r="D232" s="302">
        <v>45</v>
      </c>
      <c r="E232" s="313" t="s">
        <v>4</v>
      </c>
      <c r="F232" s="302">
        <v>0</v>
      </c>
      <c r="G232" s="302">
        <v>0</v>
      </c>
      <c r="H232" s="302">
        <f>ROUND(D232*F232, 0)</f>
        <v>0</v>
      </c>
      <c r="I232" s="302">
        <f>ROUND(D232*G232, 0)</f>
        <v>0</v>
      </c>
    </row>
    <row r="234" spans="1:9" ht="38.25" x14ac:dyDescent="0.2">
      <c r="A234" s="314">
        <v>117</v>
      </c>
      <c r="C234" s="313" t="s">
        <v>2090</v>
      </c>
      <c r="D234" s="302">
        <v>37</v>
      </c>
      <c r="E234" s="313" t="s">
        <v>4</v>
      </c>
      <c r="F234" s="302">
        <v>0</v>
      </c>
      <c r="G234" s="302">
        <v>0</v>
      </c>
      <c r="H234" s="302">
        <f>ROUND(D234*F234, 0)</f>
        <v>0</v>
      </c>
      <c r="I234" s="302">
        <f>ROUND(D234*G234, 0)</f>
        <v>0</v>
      </c>
    </row>
    <row r="237" spans="1:9" x14ac:dyDescent="0.2">
      <c r="B237" s="536" t="s">
        <v>2089</v>
      </c>
      <c r="C237" s="536"/>
    </row>
    <row r="238" spans="1:9" x14ac:dyDescent="0.2">
      <c r="B238" s="333"/>
      <c r="C238" s="333"/>
    </row>
    <row r="239" spans="1:9" ht="38.25" x14ac:dyDescent="0.2">
      <c r="A239" s="314">
        <v>118</v>
      </c>
      <c r="B239" s="333"/>
      <c r="C239" s="314" t="s">
        <v>2088</v>
      </c>
      <c r="D239" s="302">
        <v>2307</v>
      </c>
      <c r="E239" s="313" t="s">
        <v>62</v>
      </c>
      <c r="F239" s="302">
        <v>0</v>
      </c>
      <c r="G239" s="302">
        <v>0</v>
      </c>
      <c r="H239" s="302">
        <f>ROUND(D239*F239, 0)</f>
        <v>0</v>
      </c>
      <c r="I239" s="302">
        <f>ROUND(D239*G239, 0)</f>
        <v>0</v>
      </c>
    </row>
    <row r="240" spans="1:9" x14ac:dyDescent="0.2">
      <c r="B240" s="333"/>
      <c r="C240" s="333"/>
    </row>
    <row r="241" spans="1:9" ht="38.25" x14ac:dyDescent="0.2">
      <c r="A241" s="314">
        <v>119</v>
      </c>
      <c r="B241" s="333"/>
      <c r="C241" s="314" t="s">
        <v>2087</v>
      </c>
      <c r="D241" s="302">
        <v>4435</v>
      </c>
      <c r="E241" s="313" t="s">
        <v>62</v>
      </c>
      <c r="F241" s="302">
        <v>0</v>
      </c>
      <c r="G241" s="302">
        <v>0</v>
      </c>
      <c r="H241" s="302">
        <f>ROUND(D241*F241, 0)</f>
        <v>0</v>
      </c>
      <c r="I241" s="302">
        <f>ROUND(D241*G241, 0)</f>
        <v>0</v>
      </c>
    </row>
    <row r="242" spans="1:9" x14ac:dyDescent="0.2">
      <c r="B242" s="333"/>
      <c r="C242" s="333"/>
    </row>
    <row r="243" spans="1:9" ht="38.25" x14ac:dyDescent="0.2">
      <c r="A243" s="314">
        <v>120</v>
      </c>
      <c r="B243" s="333"/>
      <c r="C243" s="314" t="s">
        <v>2086</v>
      </c>
      <c r="D243" s="302">
        <v>1123</v>
      </c>
      <c r="E243" s="313" t="s">
        <v>62</v>
      </c>
      <c r="F243" s="302">
        <v>0</v>
      </c>
      <c r="G243" s="302">
        <v>0</v>
      </c>
      <c r="H243" s="302">
        <f>ROUND(D243*F243, 0)</f>
        <v>0</v>
      </c>
      <c r="I243" s="302">
        <f>ROUND(D243*G243, 0)</f>
        <v>0</v>
      </c>
    </row>
    <row r="244" spans="1:9" x14ac:dyDescent="0.2">
      <c r="B244" s="333"/>
      <c r="C244" s="333"/>
    </row>
    <row r="245" spans="1:9" ht="38.25" x14ac:dyDescent="0.2">
      <c r="A245" s="314">
        <v>121</v>
      </c>
      <c r="B245" s="333"/>
      <c r="C245" s="314" t="s">
        <v>2085</v>
      </c>
      <c r="D245" s="302">
        <v>440</v>
      </c>
      <c r="E245" s="313" t="s">
        <v>62</v>
      </c>
      <c r="F245" s="302">
        <v>0</v>
      </c>
      <c r="G245" s="302">
        <v>0</v>
      </c>
      <c r="H245" s="302">
        <f>ROUND(D245*F245, 0)</f>
        <v>0</v>
      </c>
      <c r="I245" s="302">
        <f>ROUND(D245*G245, 0)</f>
        <v>0</v>
      </c>
    </row>
    <row r="246" spans="1:9" x14ac:dyDescent="0.2">
      <c r="B246" s="333"/>
      <c r="C246" s="333"/>
    </row>
    <row r="247" spans="1:9" ht="51" x14ac:dyDescent="0.2">
      <c r="A247" s="314">
        <v>122</v>
      </c>
      <c r="B247" s="333"/>
      <c r="C247" s="341" t="s">
        <v>2084</v>
      </c>
      <c r="D247" s="302">
        <v>125</v>
      </c>
      <c r="E247" s="313" t="s">
        <v>62</v>
      </c>
      <c r="F247" s="302">
        <v>0</v>
      </c>
      <c r="G247" s="302">
        <v>0</v>
      </c>
      <c r="H247" s="302">
        <f>ROUND(D247*F247, 0)</f>
        <v>0</v>
      </c>
      <c r="I247" s="302">
        <f>ROUND(D247*G247, 0)</f>
        <v>0</v>
      </c>
    </row>
    <row r="248" spans="1:9" x14ac:dyDescent="0.2">
      <c r="B248" s="333"/>
      <c r="C248" s="341"/>
    </row>
    <row r="249" spans="1:9" ht="51" x14ac:dyDescent="0.2">
      <c r="A249" s="314">
        <v>123</v>
      </c>
      <c r="B249" s="333"/>
      <c r="C249" s="341" t="s">
        <v>2083</v>
      </c>
      <c r="D249" s="302">
        <v>182</v>
      </c>
      <c r="E249" s="313" t="s">
        <v>62</v>
      </c>
      <c r="F249" s="302">
        <v>0</v>
      </c>
      <c r="G249" s="302">
        <v>0</v>
      </c>
      <c r="H249" s="302">
        <f>ROUND(D249*F249, 0)</f>
        <v>0</v>
      </c>
      <c r="I249" s="302">
        <f>ROUND(D249*G249, 0)</f>
        <v>0</v>
      </c>
    </row>
    <row r="250" spans="1:9" x14ac:dyDescent="0.2">
      <c r="B250" s="333"/>
      <c r="C250" s="341"/>
    </row>
    <row r="251" spans="1:9" ht="51" x14ac:dyDescent="0.2">
      <c r="A251" s="314">
        <v>124</v>
      </c>
      <c r="B251" s="333"/>
      <c r="C251" s="341" t="s">
        <v>2082</v>
      </c>
      <c r="D251" s="302">
        <v>987</v>
      </c>
      <c r="E251" s="313" t="s">
        <v>62</v>
      </c>
      <c r="F251" s="302">
        <v>0</v>
      </c>
      <c r="G251" s="302">
        <v>0</v>
      </c>
      <c r="H251" s="302">
        <f>ROUND(D251*F251, 0)</f>
        <v>0</v>
      </c>
      <c r="I251" s="302">
        <f>ROUND(D251*G251, 0)</f>
        <v>0</v>
      </c>
    </row>
    <row r="252" spans="1:9" x14ac:dyDescent="0.2">
      <c r="B252" s="333"/>
      <c r="C252" s="341"/>
    </row>
    <row r="253" spans="1:9" ht="51" x14ac:dyDescent="0.2">
      <c r="A253" s="314">
        <v>125</v>
      </c>
      <c r="B253" s="333"/>
      <c r="C253" s="341" t="s">
        <v>2081</v>
      </c>
      <c r="D253" s="302">
        <v>1015</v>
      </c>
      <c r="E253" s="313" t="s">
        <v>62</v>
      </c>
      <c r="F253" s="302">
        <v>0</v>
      </c>
      <c r="G253" s="302">
        <v>0</v>
      </c>
      <c r="H253" s="302">
        <f>ROUND(D253*F253, 0)</f>
        <v>0</v>
      </c>
      <c r="I253" s="302">
        <f>ROUND(D253*G253, 0)</f>
        <v>0</v>
      </c>
    </row>
    <row r="254" spans="1:9" x14ac:dyDescent="0.2">
      <c r="B254" s="333"/>
      <c r="C254" s="341"/>
    </row>
    <row r="255" spans="1:9" ht="51" x14ac:dyDescent="0.2">
      <c r="A255" s="314">
        <v>126</v>
      </c>
      <c r="B255" s="333"/>
      <c r="C255" s="341" t="s">
        <v>2080</v>
      </c>
      <c r="D255" s="302">
        <v>2844</v>
      </c>
      <c r="E255" s="313" t="s">
        <v>62</v>
      </c>
      <c r="F255" s="302">
        <v>0</v>
      </c>
      <c r="G255" s="302">
        <v>0</v>
      </c>
      <c r="H255" s="302">
        <f>ROUND(D255*F255, 0)</f>
        <v>0</v>
      </c>
      <c r="I255" s="302">
        <f>ROUND(D255*G255, 0)</f>
        <v>0</v>
      </c>
    </row>
    <row r="256" spans="1:9" x14ac:dyDescent="0.2">
      <c r="B256" s="333"/>
      <c r="C256" s="341"/>
    </row>
    <row r="257" spans="1:9" ht="51" x14ac:dyDescent="0.2">
      <c r="A257" s="314">
        <v>127</v>
      </c>
      <c r="B257" s="333"/>
      <c r="C257" s="341" t="s">
        <v>2079</v>
      </c>
      <c r="D257" s="302">
        <v>1167</v>
      </c>
      <c r="E257" s="313" t="s">
        <v>62</v>
      </c>
      <c r="F257" s="302">
        <v>0</v>
      </c>
      <c r="G257" s="302">
        <v>0</v>
      </c>
      <c r="H257" s="302">
        <f>ROUND(D257*F257, 0)</f>
        <v>0</v>
      </c>
      <c r="I257" s="302">
        <f>ROUND(D257*G257, 0)</f>
        <v>0</v>
      </c>
    </row>
    <row r="258" spans="1:9" x14ac:dyDescent="0.2">
      <c r="B258" s="333"/>
      <c r="C258" s="341"/>
    </row>
    <row r="259" spans="1:9" ht="51" x14ac:dyDescent="0.2">
      <c r="A259" s="314">
        <v>128</v>
      </c>
      <c r="B259" s="333"/>
      <c r="C259" s="341" t="s">
        <v>2078</v>
      </c>
      <c r="D259" s="302">
        <v>425</v>
      </c>
      <c r="E259" s="313" t="s">
        <v>62</v>
      </c>
      <c r="F259" s="302">
        <v>0</v>
      </c>
      <c r="G259" s="302">
        <v>0</v>
      </c>
      <c r="H259" s="302">
        <f>ROUND(D259*F259, 0)</f>
        <v>0</v>
      </c>
      <c r="I259" s="302">
        <f>ROUND(D259*G259, 0)</f>
        <v>0</v>
      </c>
    </row>
    <row r="260" spans="1:9" x14ac:dyDescent="0.2">
      <c r="B260" s="333"/>
      <c r="C260" s="341"/>
    </row>
    <row r="261" spans="1:9" ht="51" x14ac:dyDescent="0.2">
      <c r="A261" s="314">
        <v>129</v>
      </c>
      <c r="B261" s="333"/>
      <c r="C261" s="341" t="s">
        <v>2077</v>
      </c>
      <c r="D261" s="302">
        <v>217</v>
      </c>
      <c r="E261" s="313" t="s">
        <v>62</v>
      </c>
      <c r="F261" s="302">
        <v>0</v>
      </c>
      <c r="G261" s="302">
        <v>0</v>
      </c>
      <c r="H261" s="302">
        <f>ROUND(D261*F261, 0)</f>
        <v>0</v>
      </c>
      <c r="I261" s="302">
        <f>ROUND(D261*G261, 0)</f>
        <v>0</v>
      </c>
    </row>
    <row r="262" spans="1:9" x14ac:dyDescent="0.2">
      <c r="B262" s="333"/>
      <c r="C262" s="341"/>
    </row>
    <row r="263" spans="1:9" ht="51" x14ac:dyDescent="0.2">
      <c r="A263" s="314">
        <v>130</v>
      </c>
      <c r="B263" s="333"/>
      <c r="C263" s="341" t="s">
        <v>2076</v>
      </c>
      <c r="D263" s="302">
        <v>651</v>
      </c>
      <c r="E263" s="313" t="s">
        <v>62</v>
      </c>
      <c r="F263" s="302">
        <v>0</v>
      </c>
      <c r="G263" s="302">
        <v>0</v>
      </c>
      <c r="H263" s="302">
        <f>ROUND(D263*F263, 0)</f>
        <v>0</v>
      </c>
      <c r="I263" s="302">
        <f>ROUND(D263*G263, 0)</f>
        <v>0</v>
      </c>
    </row>
    <row r="264" spans="1:9" x14ac:dyDescent="0.2">
      <c r="B264" s="333"/>
      <c r="C264" s="341"/>
    </row>
    <row r="265" spans="1:9" ht="51" x14ac:dyDescent="0.2">
      <c r="A265" s="314">
        <v>131</v>
      </c>
      <c r="B265" s="333"/>
      <c r="C265" s="341" t="s">
        <v>2075</v>
      </c>
      <c r="D265" s="302">
        <v>256</v>
      </c>
      <c r="E265" s="313" t="s">
        <v>62</v>
      </c>
      <c r="F265" s="302">
        <v>0</v>
      </c>
      <c r="G265" s="302">
        <v>0</v>
      </c>
      <c r="H265" s="302">
        <f>ROUND(D265*F265, 0)</f>
        <v>0</v>
      </c>
      <c r="I265" s="302">
        <f>ROUND(D265*G265, 0)</f>
        <v>0</v>
      </c>
    </row>
    <row r="266" spans="1:9" x14ac:dyDescent="0.2">
      <c r="B266" s="333"/>
      <c r="C266" s="341"/>
    </row>
    <row r="267" spans="1:9" ht="51" x14ac:dyDescent="0.2">
      <c r="A267" s="314">
        <v>132</v>
      </c>
      <c r="B267" s="333"/>
      <c r="C267" s="341" t="s">
        <v>2074</v>
      </c>
      <c r="D267" s="302">
        <v>382</v>
      </c>
      <c r="E267" s="313" t="s">
        <v>62</v>
      </c>
      <c r="F267" s="302">
        <v>0</v>
      </c>
      <c r="G267" s="302">
        <v>0</v>
      </c>
      <c r="H267" s="302">
        <f>ROUND(D267*F267, 0)</f>
        <v>0</v>
      </c>
      <c r="I267" s="302">
        <f>ROUND(D267*G267, 0)</f>
        <v>0</v>
      </c>
    </row>
    <row r="268" spans="1:9" x14ac:dyDescent="0.2">
      <c r="B268" s="333"/>
      <c r="C268" s="341"/>
    </row>
    <row r="269" spans="1:9" ht="51" x14ac:dyDescent="0.2">
      <c r="A269" s="314">
        <v>133</v>
      </c>
      <c r="B269" s="333"/>
      <c r="C269" s="341" t="s">
        <v>2073</v>
      </c>
      <c r="D269" s="302">
        <v>58</v>
      </c>
      <c r="E269" s="313" t="s">
        <v>62</v>
      </c>
      <c r="F269" s="302">
        <v>0</v>
      </c>
      <c r="G269" s="302">
        <v>0</v>
      </c>
      <c r="H269" s="302">
        <f>ROUND(D269*F269, 0)</f>
        <v>0</v>
      </c>
      <c r="I269" s="302">
        <f>ROUND(D269*G269, 0)</f>
        <v>0</v>
      </c>
    </row>
    <row r="270" spans="1:9" x14ac:dyDescent="0.2">
      <c r="B270" s="333"/>
      <c r="C270" s="341"/>
    </row>
    <row r="271" spans="1:9" ht="25.5" x14ac:dyDescent="0.2">
      <c r="A271" s="314">
        <v>134</v>
      </c>
      <c r="B271" s="333"/>
      <c r="C271" s="341" t="s">
        <v>2072</v>
      </c>
      <c r="D271" s="302">
        <v>1</v>
      </c>
      <c r="E271" s="313" t="s">
        <v>138</v>
      </c>
      <c r="F271" s="302">
        <v>0</v>
      </c>
      <c r="G271" s="302">
        <v>0</v>
      </c>
      <c r="H271" s="302">
        <f>ROUND(D271*F271, 0)</f>
        <v>0</v>
      </c>
      <c r="I271" s="302">
        <f>ROUND(D271*G271, 0)</f>
        <v>0</v>
      </c>
    </row>
    <row r="272" spans="1:9" x14ac:dyDescent="0.2">
      <c r="B272" s="333"/>
      <c r="C272" s="341"/>
    </row>
    <row r="273" spans="1:9" ht="38.25" x14ac:dyDescent="0.2">
      <c r="C273" s="315" t="s">
        <v>1909</v>
      </c>
    </row>
    <row r="274" spans="1:9" x14ac:dyDescent="0.2">
      <c r="A274" s="314">
        <v>135</v>
      </c>
      <c r="C274" s="319" t="s">
        <v>1908</v>
      </c>
      <c r="D274" s="302">
        <v>11</v>
      </c>
      <c r="E274" s="313" t="s">
        <v>62</v>
      </c>
      <c r="F274" s="302">
        <v>0</v>
      </c>
      <c r="G274" s="302">
        <v>0</v>
      </c>
      <c r="H274" s="302">
        <f t="shared" ref="H274:H285" si="0">ROUND(D274*F274, 0)</f>
        <v>0</v>
      </c>
      <c r="I274" s="302">
        <f t="shared" ref="I274:I285" si="1">ROUND(D274*G274, 0)</f>
        <v>0</v>
      </c>
    </row>
    <row r="275" spans="1:9" x14ac:dyDescent="0.2">
      <c r="A275" s="314">
        <v>136</v>
      </c>
      <c r="C275" s="319" t="s">
        <v>1907</v>
      </c>
      <c r="D275" s="302">
        <v>15</v>
      </c>
      <c r="E275" s="313" t="s">
        <v>62</v>
      </c>
      <c r="F275" s="302">
        <v>0</v>
      </c>
      <c r="G275" s="302">
        <v>0</v>
      </c>
      <c r="H275" s="302">
        <f t="shared" si="0"/>
        <v>0</v>
      </c>
      <c r="I275" s="302">
        <f t="shared" si="1"/>
        <v>0</v>
      </c>
    </row>
    <row r="276" spans="1:9" x14ac:dyDescent="0.2">
      <c r="A276" s="314">
        <v>137</v>
      </c>
      <c r="C276" s="319" t="s">
        <v>1906</v>
      </c>
      <c r="D276" s="302">
        <v>10</v>
      </c>
      <c r="E276" s="313" t="s">
        <v>62</v>
      </c>
      <c r="F276" s="302">
        <v>0</v>
      </c>
      <c r="G276" s="302">
        <v>0</v>
      </c>
      <c r="H276" s="302">
        <f t="shared" si="0"/>
        <v>0</v>
      </c>
      <c r="I276" s="302">
        <f t="shared" si="1"/>
        <v>0</v>
      </c>
    </row>
    <row r="277" spans="1:9" x14ac:dyDescent="0.2">
      <c r="A277" s="314">
        <v>138</v>
      </c>
      <c r="C277" s="319" t="s">
        <v>1905</v>
      </c>
      <c r="D277" s="302">
        <v>19</v>
      </c>
      <c r="E277" s="313" t="s">
        <v>62</v>
      </c>
      <c r="F277" s="302">
        <v>0</v>
      </c>
      <c r="G277" s="302">
        <v>0</v>
      </c>
      <c r="H277" s="302">
        <f t="shared" si="0"/>
        <v>0</v>
      </c>
      <c r="I277" s="302">
        <f t="shared" si="1"/>
        <v>0</v>
      </c>
    </row>
    <row r="278" spans="1:9" x14ac:dyDescent="0.2">
      <c r="A278" s="314">
        <v>139</v>
      </c>
      <c r="C278" s="319" t="s">
        <v>1904</v>
      </c>
      <c r="D278" s="302">
        <v>23</v>
      </c>
      <c r="E278" s="313" t="s">
        <v>62</v>
      </c>
      <c r="F278" s="302">
        <v>0</v>
      </c>
      <c r="G278" s="302">
        <v>0</v>
      </c>
      <c r="H278" s="302">
        <f t="shared" si="0"/>
        <v>0</v>
      </c>
      <c r="I278" s="302">
        <f t="shared" si="1"/>
        <v>0</v>
      </c>
    </row>
    <row r="279" spans="1:9" x14ac:dyDescent="0.2">
      <c r="A279" s="314">
        <v>140</v>
      </c>
      <c r="C279" s="319" t="s">
        <v>1903</v>
      </c>
      <c r="D279" s="302">
        <v>28</v>
      </c>
      <c r="E279" s="313" t="s">
        <v>62</v>
      </c>
      <c r="F279" s="302">
        <v>0</v>
      </c>
      <c r="G279" s="302">
        <v>0</v>
      </c>
      <c r="H279" s="302">
        <f t="shared" si="0"/>
        <v>0</v>
      </c>
      <c r="I279" s="302">
        <f t="shared" si="1"/>
        <v>0</v>
      </c>
    </row>
    <row r="280" spans="1:9" x14ac:dyDescent="0.2">
      <c r="A280" s="314">
        <v>141</v>
      </c>
      <c r="C280" s="319" t="s">
        <v>1902</v>
      </c>
      <c r="D280" s="302">
        <v>37</v>
      </c>
      <c r="E280" s="313" t="s">
        <v>62</v>
      </c>
      <c r="F280" s="302">
        <v>0</v>
      </c>
      <c r="G280" s="302">
        <v>0</v>
      </c>
      <c r="H280" s="302">
        <f t="shared" si="0"/>
        <v>0</v>
      </c>
      <c r="I280" s="302">
        <f t="shared" si="1"/>
        <v>0</v>
      </c>
    </row>
    <row r="281" spans="1:9" x14ac:dyDescent="0.2">
      <c r="A281" s="314">
        <v>142</v>
      </c>
      <c r="C281" s="319" t="s">
        <v>1901</v>
      </c>
      <c r="D281" s="302">
        <v>19</v>
      </c>
      <c r="E281" s="313" t="s">
        <v>62</v>
      </c>
      <c r="F281" s="302">
        <v>0</v>
      </c>
      <c r="G281" s="302">
        <v>0</v>
      </c>
      <c r="H281" s="302">
        <f t="shared" si="0"/>
        <v>0</v>
      </c>
      <c r="I281" s="302">
        <f t="shared" si="1"/>
        <v>0</v>
      </c>
    </row>
    <row r="282" spans="1:9" x14ac:dyDescent="0.2">
      <c r="A282" s="314">
        <v>143</v>
      </c>
      <c r="C282" s="319" t="s">
        <v>1817</v>
      </c>
      <c r="D282" s="302">
        <v>46</v>
      </c>
      <c r="E282" s="313" t="s">
        <v>62</v>
      </c>
      <c r="F282" s="302">
        <v>0</v>
      </c>
      <c r="G282" s="302">
        <v>0</v>
      </c>
      <c r="H282" s="302">
        <f t="shared" si="0"/>
        <v>0</v>
      </c>
      <c r="I282" s="302">
        <f t="shared" si="1"/>
        <v>0</v>
      </c>
    </row>
    <row r="283" spans="1:9" x14ac:dyDescent="0.2">
      <c r="A283" s="314">
        <v>144</v>
      </c>
      <c r="C283" s="319" t="s">
        <v>1815</v>
      </c>
      <c r="D283" s="302">
        <v>21</v>
      </c>
      <c r="E283" s="313" t="s">
        <v>62</v>
      </c>
      <c r="F283" s="302">
        <v>0</v>
      </c>
      <c r="G283" s="302">
        <v>0</v>
      </c>
      <c r="H283" s="302">
        <f t="shared" si="0"/>
        <v>0</v>
      </c>
      <c r="I283" s="302">
        <f t="shared" si="1"/>
        <v>0</v>
      </c>
    </row>
    <row r="284" spans="1:9" x14ac:dyDescent="0.2">
      <c r="A284" s="314">
        <v>145</v>
      </c>
      <c r="C284" s="319" t="s">
        <v>2071</v>
      </c>
      <c r="D284" s="302">
        <v>33</v>
      </c>
      <c r="E284" s="313" t="s">
        <v>62</v>
      </c>
      <c r="F284" s="302">
        <v>0</v>
      </c>
      <c r="G284" s="302">
        <v>0</v>
      </c>
      <c r="H284" s="302">
        <f t="shared" si="0"/>
        <v>0</v>
      </c>
      <c r="I284" s="302">
        <f t="shared" si="1"/>
        <v>0</v>
      </c>
    </row>
    <row r="285" spans="1:9" x14ac:dyDescent="0.2">
      <c r="A285" s="314">
        <v>146</v>
      </c>
      <c r="C285" s="319" t="s">
        <v>2070</v>
      </c>
      <c r="D285" s="302">
        <v>10</v>
      </c>
      <c r="E285" s="313" t="s">
        <v>62</v>
      </c>
      <c r="F285" s="302">
        <v>0</v>
      </c>
      <c r="G285" s="302">
        <v>0</v>
      </c>
      <c r="H285" s="302">
        <f t="shared" si="0"/>
        <v>0</v>
      </c>
      <c r="I285" s="302">
        <f t="shared" si="1"/>
        <v>0</v>
      </c>
    </row>
    <row r="286" spans="1:9" x14ac:dyDescent="0.2">
      <c r="C286" s="319"/>
    </row>
    <row r="287" spans="1:9" ht="38.25" x14ac:dyDescent="0.2">
      <c r="A287" s="314">
        <v>147</v>
      </c>
      <c r="B287" s="333"/>
      <c r="C287" s="341" t="s">
        <v>2069</v>
      </c>
      <c r="D287" s="302">
        <v>18</v>
      </c>
      <c r="E287" s="313" t="s">
        <v>4</v>
      </c>
      <c r="F287" s="302">
        <v>0</v>
      </c>
      <c r="G287" s="302">
        <v>0</v>
      </c>
      <c r="H287" s="302">
        <f>ROUND(D287*F287, 0)</f>
        <v>0</v>
      </c>
      <c r="I287" s="302">
        <f>ROUND(D287*G287, 0)</f>
        <v>0</v>
      </c>
    </row>
    <row r="288" spans="1:9" x14ac:dyDescent="0.2">
      <c r="B288" s="333"/>
      <c r="C288" s="341"/>
    </row>
    <row r="289" spans="1:9" ht="38.25" x14ac:dyDescent="0.2">
      <c r="A289" s="314">
        <v>148</v>
      </c>
      <c r="B289" s="333"/>
      <c r="C289" s="341" t="s">
        <v>2068</v>
      </c>
      <c r="D289" s="302">
        <v>12</v>
      </c>
      <c r="E289" s="313" t="s">
        <v>4</v>
      </c>
      <c r="F289" s="302">
        <v>0</v>
      </c>
      <c r="G289" s="302">
        <v>0</v>
      </c>
      <c r="H289" s="302">
        <f>ROUND(D289*F289, 0)</f>
        <v>0</v>
      </c>
      <c r="I289" s="302">
        <f>ROUND(D289*G289, 0)</f>
        <v>0</v>
      </c>
    </row>
    <row r="290" spans="1:9" x14ac:dyDescent="0.2">
      <c r="B290" s="333"/>
      <c r="C290" s="341"/>
    </row>
    <row r="291" spans="1:9" x14ac:dyDescent="0.2">
      <c r="A291" s="314">
        <v>149</v>
      </c>
      <c r="B291" s="333"/>
      <c r="C291" s="341" t="s">
        <v>2067</v>
      </c>
      <c r="D291" s="302">
        <v>12</v>
      </c>
      <c r="E291" s="313" t="s">
        <v>4</v>
      </c>
      <c r="F291" s="302">
        <v>0</v>
      </c>
      <c r="G291" s="302">
        <v>0</v>
      </c>
      <c r="H291" s="302">
        <f>ROUND(D291*F291, 0)</f>
        <v>0</v>
      </c>
      <c r="I291" s="302">
        <f>ROUND(D291*G291, 0)</f>
        <v>0</v>
      </c>
    </row>
    <row r="292" spans="1:9" x14ac:dyDescent="0.2">
      <c r="C292" s="319"/>
    </row>
    <row r="293" spans="1:9" ht="25.5" x14ac:dyDescent="0.2">
      <c r="A293" s="314">
        <v>150</v>
      </c>
      <c r="B293" s="333"/>
      <c r="C293" s="341" t="s">
        <v>2066</v>
      </c>
      <c r="D293" s="302">
        <v>150</v>
      </c>
      <c r="E293" s="313" t="s">
        <v>1</v>
      </c>
      <c r="F293" s="302">
        <v>0</v>
      </c>
      <c r="G293" s="302">
        <v>0</v>
      </c>
      <c r="H293" s="302">
        <f>ROUND(D293*F293, 0)</f>
        <v>0</v>
      </c>
      <c r="I293" s="302">
        <f>ROUND(D293*G293, 0)</f>
        <v>0</v>
      </c>
    </row>
    <row r="294" spans="1:9" x14ac:dyDescent="0.2">
      <c r="B294" s="333"/>
      <c r="C294" s="341"/>
    </row>
    <row r="295" spans="1:9" x14ac:dyDescent="0.2">
      <c r="B295" s="536" t="s">
        <v>1900</v>
      </c>
      <c r="C295" s="536"/>
    </row>
    <row r="296" spans="1:9" x14ac:dyDescent="0.2">
      <c r="B296" s="333"/>
      <c r="C296" s="333"/>
    </row>
    <row r="297" spans="1:9" x14ac:dyDescent="0.2">
      <c r="A297" s="314">
        <v>151</v>
      </c>
      <c r="B297" s="333"/>
      <c r="C297" s="334" t="s">
        <v>1899</v>
      </c>
      <c r="D297" s="302">
        <v>1</v>
      </c>
      <c r="E297" s="313" t="s">
        <v>138</v>
      </c>
      <c r="F297" s="302">
        <v>0</v>
      </c>
      <c r="G297" s="302">
        <v>0</v>
      </c>
      <c r="H297" s="302">
        <f>ROUND(D297*F297, 0)</f>
        <v>0</v>
      </c>
      <c r="I297" s="302">
        <f>ROUND(D297*G297, 0)</f>
        <v>0</v>
      </c>
    </row>
    <row r="298" spans="1:9" x14ac:dyDescent="0.2">
      <c r="B298" s="333"/>
      <c r="C298" s="333"/>
    </row>
    <row r="299" spans="1:9" ht="38.25" x14ac:dyDescent="0.2">
      <c r="A299" s="314">
        <v>152</v>
      </c>
      <c r="B299" s="333"/>
      <c r="C299" s="314" t="s">
        <v>1898</v>
      </c>
      <c r="D299" s="302">
        <v>1</v>
      </c>
      <c r="E299" s="313" t="s">
        <v>138</v>
      </c>
      <c r="F299" s="302">
        <v>0</v>
      </c>
      <c r="G299" s="302">
        <v>0</v>
      </c>
      <c r="H299" s="302">
        <f>ROUND(D299*F299, 0)</f>
        <v>0</v>
      </c>
      <c r="I299" s="302">
        <f>ROUND(D299*G299, 0)</f>
        <v>0</v>
      </c>
    </row>
    <row r="300" spans="1:9" x14ac:dyDescent="0.2">
      <c r="B300" s="333"/>
      <c r="C300" s="333"/>
    </row>
    <row r="301" spans="1:9" ht="25.5" x14ac:dyDescent="0.2">
      <c r="A301" s="314">
        <v>153</v>
      </c>
      <c r="B301" s="333"/>
      <c r="C301" s="314" t="s">
        <v>2065</v>
      </c>
      <c r="D301" s="302">
        <v>1</v>
      </c>
      <c r="E301" s="313" t="s">
        <v>1848</v>
      </c>
      <c r="F301" s="302">
        <v>0</v>
      </c>
      <c r="G301" s="302">
        <v>0</v>
      </c>
      <c r="H301" s="302">
        <f>ROUND(D301*F301, 0)</f>
        <v>0</v>
      </c>
      <c r="I301" s="302">
        <f>ROUND(D301*G301, 0)</f>
        <v>0</v>
      </c>
    </row>
    <row r="302" spans="1:9" x14ac:dyDescent="0.2">
      <c r="B302" s="333"/>
      <c r="C302" s="333"/>
    </row>
    <row r="303" spans="1:9" ht="25.5" x14ac:dyDescent="0.2">
      <c r="A303" s="314">
        <v>154</v>
      </c>
      <c r="B303" s="333"/>
      <c r="C303" s="314" t="s">
        <v>2064</v>
      </c>
      <c r="D303" s="302">
        <v>1</v>
      </c>
      <c r="E303" s="313" t="s">
        <v>1848</v>
      </c>
      <c r="F303" s="302">
        <v>0</v>
      </c>
      <c r="G303" s="302">
        <v>0</v>
      </c>
      <c r="H303" s="302">
        <f>ROUND(D303*F303, 0)</f>
        <v>0</v>
      </c>
      <c r="I303" s="302">
        <f>ROUND(D303*G303, 0)</f>
        <v>0</v>
      </c>
    </row>
    <row r="304" spans="1:9" x14ac:dyDescent="0.2">
      <c r="B304" s="333"/>
      <c r="C304" s="333"/>
    </row>
    <row r="305" spans="1:9" ht="25.5" x14ac:dyDescent="0.2">
      <c r="A305" s="314">
        <v>155</v>
      </c>
      <c r="B305" s="333"/>
      <c r="C305" s="314" t="s">
        <v>1897</v>
      </c>
      <c r="D305" s="302">
        <v>250</v>
      </c>
      <c r="E305" s="313" t="s">
        <v>1896</v>
      </c>
      <c r="F305" s="302">
        <v>0</v>
      </c>
      <c r="G305" s="302">
        <v>0</v>
      </c>
      <c r="H305" s="302">
        <f>ROUND(D305*F305, 0)</f>
        <v>0</v>
      </c>
      <c r="I305" s="302">
        <f>ROUND(D305*G305, 0)</f>
        <v>0</v>
      </c>
    </row>
    <row r="306" spans="1:9" x14ac:dyDescent="0.2">
      <c r="B306" s="333"/>
      <c r="C306" s="333"/>
    </row>
    <row r="307" spans="1:9" ht="25.5" x14ac:dyDescent="0.2">
      <c r="A307" s="314">
        <v>156</v>
      </c>
      <c r="B307" s="333"/>
      <c r="C307" s="314" t="s">
        <v>2063</v>
      </c>
      <c r="D307" s="302">
        <v>12</v>
      </c>
      <c r="E307" s="313" t="s">
        <v>4</v>
      </c>
      <c r="F307" s="302">
        <v>0</v>
      </c>
      <c r="G307" s="302">
        <v>0</v>
      </c>
      <c r="H307" s="302">
        <f>ROUND(D307*F307, 0)</f>
        <v>0</v>
      </c>
      <c r="I307" s="302">
        <f>ROUND(D307*G307, 0)</f>
        <v>0</v>
      </c>
    </row>
    <row r="308" spans="1:9" x14ac:dyDescent="0.2">
      <c r="B308" s="333"/>
      <c r="C308" s="333"/>
    </row>
    <row r="309" spans="1:9" ht="25.5" x14ac:dyDescent="0.2">
      <c r="A309" s="314">
        <v>157</v>
      </c>
      <c r="B309" s="333"/>
      <c r="C309" s="314" t="s">
        <v>2062</v>
      </c>
      <c r="D309" s="335">
        <v>19</v>
      </c>
      <c r="E309" s="313" t="s">
        <v>4</v>
      </c>
      <c r="F309" s="302">
        <v>0</v>
      </c>
      <c r="G309" s="302">
        <v>0</v>
      </c>
      <c r="H309" s="302">
        <f>ROUND(D309*F309, 0)</f>
        <v>0</v>
      </c>
      <c r="I309" s="302">
        <f>ROUND(D309*G309, 0)</f>
        <v>0</v>
      </c>
    </row>
    <row r="310" spans="1:9" x14ac:dyDescent="0.2">
      <c r="B310" s="333"/>
      <c r="C310" s="333"/>
    </row>
    <row r="311" spans="1:9" x14ac:dyDescent="0.2">
      <c r="A311" s="314">
        <v>158</v>
      </c>
      <c r="B311" s="333"/>
      <c r="C311" s="314" t="s">
        <v>1892</v>
      </c>
      <c r="D311" s="335">
        <v>12</v>
      </c>
      <c r="E311" s="313" t="s">
        <v>4</v>
      </c>
      <c r="F311" s="302">
        <v>0</v>
      </c>
      <c r="G311" s="302">
        <v>0</v>
      </c>
      <c r="H311" s="302">
        <f>ROUND(D311*F311, 0)</f>
        <v>0</v>
      </c>
      <c r="I311" s="302">
        <f>ROUND(D311*G311, 0)</f>
        <v>0</v>
      </c>
    </row>
    <row r="312" spans="1:9" x14ac:dyDescent="0.2">
      <c r="B312" s="333"/>
      <c r="C312" s="333"/>
      <c r="D312" s="335"/>
    </row>
    <row r="313" spans="1:9" ht="25.5" x14ac:dyDescent="0.2">
      <c r="A313" s="314">
        <v>159</v>
      </c>
      <c r="B313" s="333"/>
      <c r="C313" s="314" t="s">
        <v>1891</v>
      </c>
      <c r="D313" s="335">
        <v>19</v>
      </c>
      <c r="E313" s="313" t="s">
        <v>4</v>
      </c>
      <c r="F313" s="302">
        <v>0</v>
      </c>
      <c r="G313" s="302">
        <v>0</v>
      </c>
      <c r="H313" s="302">
        <f>ROUND(D313*F313, 0)</f>
        <v>0</v>
      </c>
      <c r="I313" s="302">
        <f>ROUND(D313*G313, 0)</f>
        <v>0</v>
      </c>
    </row>
    <row r="314" spans="1:9" x14ac:dyDescent="0.2">
      <c r="B314" s="333"/>
      <c r="C314" s="314"/>
    </row>
    <row r="315" spans="1:9" ht="38.25" x14ac:dyDescent="0.2">
      <c r="A315" s="314">
        <v>160</v>
      </c>
      <c r="B315" s="333"/>
      <c r="C315" s="314" t="s">
        <v>1890</v>
      </c>
      <c r="D315" s="302">
        <v>1</v>
      </c>
      <c r="E315" s="313" t="s">
        <v>1848</v>
      </c>
      <c r="F315" s="302">
        <v>0</v>
      </c>
      <c r="G315" s="302">
        <v>0</v>
      </c>
      <c r="H315" s="302">
        <f>ROUND(D315*F315, 0)</f>
        <v>0</v>
      </c>
      <c r="I315" s="302">
        <f>ROUND(D315*G315, 0)</f>
        <v>0</v>
      </c>
    </row>
    <row r="316" spans="1:9" x14ac:dyDescent="0.2">
      <c r="B316" s="333"/>
      <c r="C316" s="314"/>
    </row>
    <row r="317" spans="1:9" ht="25.5" x14ac:dyDescent="0.2">
      <c r="A317" s="314">
        <v>161</v>
      </c>
      <c r="B317" s="333"/>
      <c r="C317" s="314" t="s">
        <v>2061</v>
      </c>
      <c r="D317" s="302">
        <v>1</v>
      </c>
      <c r="E317" s="313" t="s">
        <v>1848</v>
      </c>
      <c r="F317" s="302">
        <v>0</v>
      </c>
      <c r="G317" s="302">
        <v>0</v>
      </c>
      <c r="H317" s="302">
        <f>ROUND(D317*F317, 0)</f>
        <v>0</v>
      </c>
      <c r="I317" s="302">
        <f>ROUND(D317*G317, 0)</f>
        <v>0</v>
      </c>
    </row>
    <row r="318" spans="1:9" x14ac:dyDescent="0.2">
      <c r="B318" s="333"/>
      <c r="C318" s="314"/>
    </row>
    <row r="319" spans="1:9" ht="38.25" x14ac:dyDescent="0.2">
      <c r="A319" s="314">
        <v>162</v>
      </c>
      <c r="B319" s="333"/>
      <c r="C319" s="314" t="s">
        <v>2060</v>
      </c>
      <c r="D319" s="302">
        <v>1</v>
      </c>
      <c r="E319" s="313" t="s">
        <v>1848</v>
      </c>
      <c r="F319" s="302">
        <v>0</v>
      </c>
      <c r="G319" s="302">
        <v>0</v>
      </c>
      <c r="H319" s="302">
        <f>ROUND(D319*F319, 0)</f>
        <v>0</v>
      </c>
      <c r="I319" s="302">
        <f>ROUND(D319*G319, 0)</f>
        <v>0</v>
      </c>
    </row>
    <row r="320" spans="1:9" x14ac:dyDescent="0.2">
      <c r="B320" s="333"/>
      <c r="C320" s="314"/>
    </row>
    <row r="321" spans="1:9" ht="25.5" x14ac:dyDescent="0.2">
      <c r="A321" s="314">
        <v>163</v>
      </c>
      <c r="B321" s="333"/>
      <c r="C321" s="314" t="s">
        <v>2059</v>
      </c>
      <c r="D321" s="302">
        <v>1</v>
      </c>
      <c r="E321" s="313" t="s">
        <v>1848</v>
      </c>
      <c r="F321" s="302">
        <v>0</v>
      </c>
      <c r="G321" s="302">
        <v>0</v>
      </c>
      <c r="H321" s="302">
        <f>ROUND(D321*F321, 0)</f>
        <v>0</v>
      </c>
      <c r="I321" s="302">
        <f>ROUND(D321*G321, 0)</f>
        <v>0</v>
      </c>
    </row>
    <row r="322" spans="1:9" x14ac:dyDescent="0.2">
      <c r="B322" s="333"/>
      <c r="C322" s="314"/>
    </row>
    <row r="323" spans="1:9" ht="38.25" x14ac:dyDescent="0.2">
      <c r="A323" s="314">
        <v>164</v>
      </c>
      <c r="B323" s="333"/>
      <c r="C323" s="314" t="s">
        <v>2058</v>
      </c>
      <c r="D323" s="302">
        <v>1</v>
      </c>
      <c r="E323" s="313" t="s">
        <v>1848</v>
      </c>
      <c r="F323" s="302">
        <v>0</v>
      </c>
      <c r="G323" s="302">
        <v>0</v>
      </c>
      <c r="H323" s="302">
        <f>ROUND(D323*F323, 0)</f>
        <v>0</v>
      </c>
      <c r="I323" s="302">
        <f>ROUND(D323*G323, 0)</f>
        <v>0</v>
      </c>
    </row>
    <row r="324" spans="1:9" x14ac:dyDescent="0.2">
      <c r="B324" s="333"/>
      <c r="C324" s="314"/>
    </row>
    <row r="325" spans="1:9" x14ac:dyDescent="0.2">
      <c r="A325" s="314">
        <v>165</v>
      </c>
      <c r="B325" s="333"/>
      <c r="C325" s="314" t="s">
        <v>2057</v>
      </c>
      <c r="D325" s="302">
        <v>1</v>
      </c>
      <c r="E325" s="313" t="s">
        <v>1848</v>
      </c>
      <c r="F325" s="302">
        <v>0</v>
      </c>
      <c r="G325" s="302">
        <v>0</v>
      </c>
      <c r="H325" s="302">
        <f>ROUND(D325*F325, 0)</f>
        <v>0</v>
      </c>
      <c r="I325" s="302">
        <f>ROUND(D325*G325, 0)</f>
        <v>0</v>
      </c>
    </row>
    <row r="326" spans="1:9" x14ac:dyDescent="0.2">
      <c r="B326" s="333"/>
      <c r="C326" s="314"/>
    </row>
    <row r="327" spans="1:9" x14ac:dyDescent="0.2">
      <c r="A327" s="314">
        <v>166</v>
      </c>
      <c r="B327" s="333"/>
      <c r="C327" s="314" t="s">
        <v>2056</v>
      </c>
      <c r="D327" s="302">
        <v>1</v>
      </c>
      <c r="E327" s="313" t="s">
        <v>1848</v>
      </c>
      <c r="F327" s="302">
        <v>0</v>
      </c>
      <c r="G327" s="302">
        <v>0</v>
      </c>
      <c r="H327" s="302">
        <f>ROUND(D327*F327, 0)</f>
        <v>0</v>
      </c>
      <c r="I327" s="302">
        <f>ROUND(D327*G327, 0)</f>
        <v>0</v>
      </c>
    </row>
    <row r="328" spans="1:9" x14ac:dyDescent="0.2">
      <c r="B328" s="333"/>
      <c r="C328" s="314"/>
    </row>
    <row r="329" spans="1:9" ht="38.25" x14ac:dyDescent="0.2">
      <c r="A329" s="314">
        <v>167</v>
      </c>
      <c r="B329" s="333"/>
      <c r="C329" s="314" t="s">
        <v>2055</v>
      </c>
      <c r="D329" s="302">
        <v>1</v>
      </c>
      <c r="E329" s="313" t="s">
        <v>1848</v>
      </c>
      <c r="F329" s="302">
        <v>0</v>
      </c>
      <c r="G329" s="302">
        <v>0</v>
      </c>
      <c r="H329" s="302">
        <f>ROUND(D329*F329, 0)</f>
        <v>0</v>
      </c>
      <c r="I329" s="302">
        <f>ROUND(D329*G329, 0)</f>
        <v>0</v>
      </c>
    </row>
    <row r="330" spans="1:9" x14ac:dyDescent="0.2">
      <c r="B330" s="333"/>
      <c r="C330" s="314"/>
    </row>
    <row r="331" spans="1:9" ht="25.5" x14ac:dyDescent="0.2">
      <c r="A331" s="314">
        <v>168</v>
      </c>
      <c r="B331" s="333"/>
      <c r="C331" s="314" t="s">
        <v>2054</v>
      </c>
      <c r="D331" s="302">
        <v>1</v>
      </c>
      <c r="E331" s="313" t="s">
        <v>1848</v>
      </c>
      <c r="F331" s="302">
        <v>0</v>
      </c>
      <c r="G331" s="302">
        <v>0</v>
      </c>
      <c r="H331" s="302">
        <f>ROUND(D331*F331, 0)</f>
        <v>0</v>
      </c>
      <c r="I331" s="302">
        <f>ROUND(D331*G331, 0)</f>
        <v>0</v>
      </c>
    </row>
    <row r="332" spans="1:9" x14ac:dyDescent="0.2">
      <c r="B332" s="333"/>
      <c r="C332" s="314"/>
    </row>
    <row r="333" spans="1:9" ht="51" x14ac:dyDescent="0.2">
      <c r="A333" s="314">
        <v>169</v>
      </c>
      <c r="B333" s="333"/>
      <c r="C333" s="314" t="s">
        <v>2053</v>
      </c>
      <c r="D333" s="302">
        <v>1</v>
      </c>
      <c r="E333" s="313" t="s">
        <v>1848</v>
      </c>
      <c r="F333" s="302">
        <v>0</v>
      </c>
      <c r="G333" s="302">
        <v>0</v>
      </c>
      <c r="H333" s="302">
        <f>ROUND(D333*F333, 0)</f>
        <v>0</v>
      </c>
      <c r="I333" s="302">
        <f>ROUND(D333*G333, 0)</f>
        <v>0</v>
      </c>
    </row>
    <row r="334" spans="1:9" x14ac:dyDescent="0.2">
      <c r="B334" s="333"/>
      <c r="C334" s="314"/>
    </row>
    <row r="335" spans="1:9" x14ac:dyDescent="0.2">
      <c r="A335" s="314">
        <v>170</v>
      </c>
      <c r="B335" s="333"/>
      <c r="C335" s="314" t="s">
        <v>1889</v>
      </c>
      <c r="D335" s="302">
        <v>1</v>
      </c>
      <c r="E335" s="313" t="s">
        <v>138</v>
      </c>
      <c r="F335" s="302">
        <v>0</v>
      </c>
      <c r="G335" s="302">
        <v>0</v>
      </c>
      <c r="H335" s="302">
        <f>ROUND(D335*F335, 0)</f>
        <v>0</v>
      </c>
      <c r="I335" s="302">
        <f>ROUND(D335*G335, 0)</f>
        <v>0</v>
      </c>
    </row>
    <row r="336" spans="1:9" x14ac:dyDescent="0.2">
      <c r="B336" s="333"/>
      <c r="C336" s="314"/>
    </row>
    <row r="337" spans="1:9" x14ac:dyDescent="0.2">
      <c r="A337" s="314">
        <v>171</v>
      </c>
      <c r="B337" s="333"/>
      <c r="C337" s="314" t="s">
        <v>1888</v>
      </c>
      <c r="D337" s="302">
        <v>1</v>
      </c>
      <c r="E337" s="313" t="s">
        <v>138</v>
      </c>
      <c r="F337" s="302">
        <v>0</v>
      </c>
      <c r="G337" s="302">
        <v>0</v>
      </c>
      <c r="H337" s="302">
        <f>ROUND(D337*F337, 0)</f>
        <v>0</v>
      </c>
      <c r="I337" s="302">
        <f>ROUND(D337*G337, 0)</f>
        <v>0</v>
      </c>
    </row>
    <row r="338" spans="1:9" x14ac:dyDescent="0.2">
      <c r="B338" s="333"/>
      <c r="C338" s="314"/>
    </row>
    <row r="339" spans="1:9" ht="102" x14ac:dyDescent="0.2">
      <c r="A339" s="314">
        <v>172</v>
      </c>
      <c r="B339" s="333"/>
      <c r="C339" s="314" t="s">
        <v>1887</v>
      </c>
      <c r="D339" s="302">
        <v>1</v>
      </c>
      <c r="E339" s="313" t="s">
        <v>138</v>
      </c>
      <c r="F339" s="302">
        <v>0</v>
      </c>
      <c r="G339" s="302">
        <v>0</v>
      </c>
      <c r="H339" s="302">
        <f>ROUND(D339*F339, 0)</f>
        <v>0</v>
      </c>
      <c r="I339" s="302">
        <f>ROUND(D339*G339, 0)</f>
        <v>0</v>
      </c>
    </row>
    <row r="340" spans="1:9" x14ac:dyDescent="0.2">
      <c r="B340" s="333"/>
      <c r="C340" s="314"/>
    </row>
    <row r="341" spans="1:9" ht="63.75" x14ac:dyDescent="0.2">
      <c r="A341" s="314">
        <v>173</v>
      </c>
      <c r="B341" s="333"/>
      <c r="C341" s="313" t="s">
        <v>1886</v>
      </c>
      <c r="D341" s="302">
        <v>1</v>
      </c>
      <c r="E341" s="313" t="s">
        <v>138</v>
      </c>
      <c r="F341" s="302">
        <v>0</v>
      </c>
      <c r="G341" s="302">
        <v>0</v>
      </c>
      <c r="H341" s="302">
        <f>ROUND(D341*F341, 0)</f>
        <v>0</v>
      </c>
      <c r="I341" s="302">
        <f>ROUND(D341*G341, 0)</f>
        <v>0</v>
      </c>
    </row>
    <row r="343" spans="1:9" x14ac:dyDescent="0.2">
      <c r="A343" s="291"/>
      <c r="B343" s="292"/>
      <c r="C343" s="292" t="s">
        <v>1515</v>
      </c>
      <c r="D343" s="293"/>
      <c r="E343" s="292"/>
      <c r="F343" s="293"/>
      <c r="G343" s="293"/>
      <c r="H343" s="293">
        <f>SUM(H2:H341)</f>
        <v>0</v>
      </c>
      <c r="I343" s="293">
        <f>SUM(I2:I341)</f>
        <v>0</v>
      </c>
    </row>
  </sheetData>
  <mergeCells count="2">
    <mergeCell ref="B237:C237"/>
    <mergeCell ref="B295:C295"/>
  </mergeCells>
  <pageMargins left="0.2361111111111111" right="0.2361111111111111" top="0.69444444444444442" bottom="0.69444444444444442" header="0.41666666666666669" footer="0.41666666666666669"/>
  <pageSetup paperSize="9" scale="89" orientation="portrait" useFirstPageNumber="1" r:id="rId1"/>
  <headerFooter>
    <oddHeader>&amp;L&amp;"Times New Roman CE,bold"&amp;10 Fűtési vezetékek és berendezési tárgyaik</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T373"/>
  <sheetViews>
    <sheetView view="pageBreakPreview" zoomScale="60" zoomScaleNormal="100" workbookViewId="0">
      <pane ySplit="2" topLeftCell="A3" activePane="bottomLeft" state="frozen"/>
      <selection activeCell="D39" sqref="D39"/>
      <selection pane="bottomLeft" activeCell="K84" sqref="K84"/>
    </sheetView>
  </sheetViews>
  <sheetFormatPr defaultRowHeight="12.75" x14ac:dyDescent="0.2"/>
  <cols>
    <col min="1" max="1" width="6.7109375" style="171" customWidth="1"/>
    <col min="2" max="2" width="10.42578125" style="170" customWidth="1"/>
    <col min="3" max="3" width="38.140625" style="152" customWidth="1"/>
    <col min="4" max="4" width="8.85546875" style="152" customWidth="1"/>
    <col min="5" max="5" width="9.140625" style="152" customWidth="1"/>
    <col min="6" max="8" width="8.7109375" style="152" customWidth="1"/>
    <col min="9" max="9" width="11.140625" style="152" customWidth="1"/>
    <col min="10" max="256" width="9.140625" style="169"/>
    <col min="257" max="257" width="6.7109375" style="169" customWidth="1"/>
    <col min="258" max="258" width="38.140625" style="169" customWidth="1"/>
    <col min="259" max="259" width="6.7109375" style="169" customWidth="1"/>
    <col min="260" max="260" width="5.7109375" style="169" customWidth="1"/>
    <col min="261" max="264" width="8.7109375" style="169" customWidth="1"/>
    <col min="265" max="512" width="9.140625" style="169"/>
    <col min="513" max="513" width="6.7109375" style="169" customWidth="1"/>
    <col min="514" max="514" width="38.140625" style="169" customWidth="1"/>
    <col min="515" max="515" width="6.7109375" style="169" customWidth="1"/>
    <col min="516" max="516" width="5.7109375" style="169" customWidth="1"/>
    <col min="517" max="520" width="8.7109375" style="169" customWidth="1"/>
    <col min="521" max="768" width="9.140625" style="169"/>
    <col min="769" max="769" width="6.7109375" style="169" customWidth="1"/>
    <col min="770" max="770" width="38.140625" style="169" customWidth="1"/>
    <col min="771" max="771" width="6.7109375" style="169" customWidth="1"/>
    <col min="772" max="772" width="5.7109375" style="169" customWidth="1"/>
    <col min="773" max="776" width="8.7109375" style="169" customWidth="1"/>
    <col min="777" max="1024" width="9.140625" style="169"/>
    <col min="1025" max="1025" width="6.7109375" style="169" customWidth="1"/>
    <col min="1026" max="1026" width="38.140625" style="169" customWidth="1"/>
    <col min="1027" max="1027" width="6.7109375" style="169" customWidth="1"/>
    <col min="1028" max="1028" width="5.7109375" style="169" customWidth="1"/>
    <col min="1029" max="1032" width="8.7109375" style="169" customWidth="1"/>
    <col min="1033" max="1280" width="9.140625" style="169"/>
    <col min="1281" max="1281" width="6.7109375" style="169" customWidth="1"/>
    <col min="1282" max="1282" width="38.140625" style="169" customWidth="1"/>
    <col min="1283" max="1283" width="6.7109375" style="169" customWidth="1"/>
    <col min="1284" max="1284" width="5.7109375" style="169" customWidth="1"/>
    <col min="1285" max="1288" width="8.7109375" style="169" customWidth="1"/>
    <col min="1289" max="1536" width="9.140625" style="169"/>
    <col min="1537" max="1537" width="6.7109375" style="169" customWidth="1"/>
    <col min="1538" max="1538" width="38.140625" style="169" customWidth="1"/>
    <col min="1539" max="1539" width="6.7109375" style="169" customWidth="1"/>
    <col min="1540" max="1540" width="5.7109375" style="169" customWidth="1"/>
    <col min="1541" max="1544" width="8.7109375" style="169" customWidth="1"/>
    <col min="1545" max="1792" width="9.140625" style="169"/>
    <col min="1793" max="1793" width="6.7109375" style="169" customWidth="1"/>
    <col min="1794" max="1794" width="38.140625" style="169" customWidth="1"/>
    <col min="1795" max="1795" width="6.7109375" style="169" customWidth="1"/>
    <col min="1796" max="1796" width="5.7109375" style="169" customWidth="1"/>
    <col min="1797" max="1800" width="8.7109375" style="169" customWidth="1"/>
    <col min="1801" max="2048" width="9.140625" style="169"/>
    <col min="2049" max="2049" width="6.7109375" style="169" customWidth="1"/>
    <col min="2050" max="2050" width="38.140625" style="169" customWidth="1"/>
    <col min="2051" max="2051" width="6.7109375" style="169" customWidth="1"/>
    <col min="2052" max="2052" width="5.7109375" style="169" customWidth="1"/>
    <col min="2053" max="2056" width="8.7109375" style="169" customWidth="1"/>
    <col min="2057" max="2304" width="9.140625" style="169"/>
    <col min="2305" max="2305" width="6.7109375" style="169" customWidth="1"/>
    <col min="2306" max="2306" width="38.140625" style="169" customWidth="1"/>
    <col min="2307" max="2307" width="6.7109375" style="169" customWidth="1"/>
    <col min="2308" max="2308" width="5.7109375" style="169" customWidth="1"/>
    <col min="2309" max="2312" width="8.7109375" style="169" customWidth="1"/>
    <col min="2313" max="2560" width="9.140625" style="169"/>
    <col min="2561" max="2561" width="6.7109375" style="169" customWidth="1"/>
    <col min="2562" max="2562" width="38.140625" style="169" customWidth="1"/>
    <col min="2563" max="2563" width="6.7109375" style="169" customWidth="1"/>
    <col min="2564" max="2564" width="5.7109375" style="169" customWidth="1"/>
    <col min="2565" max="2568" width="8.7109375" style="169" customWidth="1"/>
    <col min="2569" max="2816" width="9.140625" style="169"/>
    <col min="2817" max="2817" width="6.7109375" style="169" customWidth="1"/>
    <col min="2818" max="2818" width="38.140625" style="169" customWidth="1"/>
    <col min="2819" max="2819" width="6.7109375" style="169" customWidth="1"/>
    <col min="2820" max="2820" width="5.7109375" style="169" customWidth="1"/>
    <col min="2821" max="2824" width="8.7109375" style="169" customWidth="1"/>
    <col min="2825" max="3072" width="9.140625" style="169"/>
    <col min="3073" max="3073" width="6.7109375" style="169" customWidth="1"/>
    <col min="3074" max="3074" width="38.140625" style="169" customWidth="1"/>
    <col min="3075" max="3075" width="6.7109375" style="169" customWidth="1"/>
    <col min="3076" max="3076" width="5.7109375" style="169" customWidth="1"/>
    <col min="3077" max="3080" width="8.7109375" style="169" customWidth="1"/>
    <col min="3081" max="3328" width="9.140625" style="169"/>
    <col min="3329" max="3329" width="6.7109375" style="169" customWidth="1"/>
    <col min="3330" max="3330" width="38.140625" style="169" customWidth="1"/>
    <col min="3331" max="3331" width="6.7109375" style="169" customWidth="1"/>
    <col min="3332" max="3332" width="5.7109375" style="169" customWidth="1"/>
    <col min="3333" max="3336" width="8.7109375" style="169" customWidth="1"/>
    <col min="3337" max="3584" width="9.140625" style="169"/>
    <col min="3585" max="3585" width="6.7109375" style="169" customWidth="1"/>
    <col min="3586" max="3586" width="38.140625" style="169" customWidth="1"/>
    <col min="3587" max="3587" width="6.7109375" style="169" customWidth="1"/>
    <col min="3588" max="3588" width="5.7109375" style="169" customWidth="1"/>
    <col min="3589" max="3592" width="8.7109375" style="169" customWidth="1"/>
    <col min="3593" max="3840" width="9.140625" style="169"/>
    <col min="3841" max="3841" width="6.7109375" style="169" customWidth="1"/>
    <col min="3842" max="3842" width="38.140625" style="169" customWidth="1"/>
    <col min="3843" max="3843" width="6.7109375" style="169" customWidth="1"/>
    <col min="3844" max="3844" width="5.7109375" style="169" customWidth="1"/>
    <col min="3845" max="3848" width="8.7109375" style="169" customWidth="1"/>
    <col min="3849" max="4096" width="9.140625" style="169"/>
    <col min="4097" max="4097" width="6.7109375" style="169" customWidth="1"/>
    <col min="4098" max="4098" width="38.140625" style="169" customWidth="1"/>
    <col min="4099" max="4099" width="6.7109375" style="169" customWidth="1"/>
    <col min="4100" max="4100" width="5.7109375" style="169" customWidth="1"/>
    <col min="4101" max="4104" width="8.7109375" style="169" customWidth="1"/>
    <col min="4105" max="4352" width="9.140625" style="169"/>
    <col min="4353" max="4353" width="6.7109375" style="169" customWidth="1"/>
    <col min="4354" max="4354" width="38.140625" style="169" customWidth="1"/>
    <col min="4355" max="4355" width="6.7109375" style="169" customWidth="1"/>
    <col min="4356" max="4356" width="5.7109375" style="169" customWidth="1"/>
    <col min="4357" max="4360" width="8.7109375" style="169" customWidth="1"/>
    <col min="4361" max="4608" width="9.140625" style="169"/>
    <col min="4609" max="4609" width="6.7109375" style="169" customWidth="1"/>
    <col min="4610" max="4610" width="38.140625" style="169" customWidth="1"/>
    <col min="4611" max="4611" width="6.7109375" style="169" customWidth="1"/>
    <col min="4612" max="4612" width="5.7109375" style="169" customWidth="1"/>
    <col min="4613" max="4616" width="8.7109375" style="169" customWidth="1"/>
    <col min="4617" max="4864" width="9.140625" style="169"/>
    <col min="4865" max="4865" width="6.7109375" style="169" customWidth="1"/>
    <col min="4866" max="4866" width="38.140625" style="169" customWidth="1"/>
    <col min="4867" max="4867" width="6.7109375" style="169" customWidth="1"/>
    <col min="4868" max="4868" width="5.7109375" style="169" customWidth="1"/>
    <col min="4869" max="4872" width="8.7109375" style="169" customWidth="1"/>
    <col min="4873" max="5120" width="9.140625" style="169"/>
    <col min="5121" max="5121" width="6.7109375" style="169" customWidth="1"/>
    <col min="5122" max="5122" width="38.140625" style="169" customWidth="1"/>
    <col min="5123" max="5123" width="6.7109375" style="169" customWidth="1"/>
    <col min="5124" max="5124" width="5.7109375" style="169" customWidth="1"/>
    <col min="5125" max="5128" width="8.7109375" style="169" customWidth="1"/>
    <col min="5129" max="5376" width="9.140625" style="169"/>
    <col min="5377" max="5377" width="6.7109375" style="169" customWidth="1"/>
    <col min="5378" max="5378" width="38.140625" style="169" customWidth="1"/>
    <col min="5379" max="5379" width="6.7109375" style="169" customWidth="1"/>
    <col min="5380" max="5380" width="5.7109375" style="169" customWidth="1"/>
    <col min="5381" max="5384" width="8.7109375" style="169" customWidth="1"/>
    <col min="5385" max="5632" width="9.140625" style="169"/>
    <col min="5633" max="5633" width="6.7109375" style="169" customWidth="1"/>
    <col min="5634" max="5634" width="38.140625" style="169" customWidth="1"/>
    <col min="5635" max="5635" width="6.7109375" style="169" customWidth="1"/>
    <col min="5636" max="5636" width="5.7109375" style="169" customWidth="1"/>
    <col min="5637" max="5640" width="8.7109375" style="169" customWidth="1"/>
    <col min="5641" max="5888" width="9.140625" style="169"/>
    <col min="5889" max="5889" width="6.7109375" style="169" customWidth="1"/>
    <col min="5890" max="5890" width="38.140625" style="169" customWidth="1"/>
    <col min="5891" max="5891" width="6.7109375" style="169" customWidth="1"/>
    <col min="5892" max="5892" width="5.7109375" style="169" customWidth="1"/>
    <col min="5893" max="5896" width="8.7109375" style="169" customWidth="1"/>
    <col min="5897" max="6144" width="9.140625" style="169"/>
    <col min="6145" max="6145" width="6.7109375" style="169" customWidth="1"/>
    <col min="6146" max="6146" width="38.140625" style="169" customWidth="1"/>
    <col min="6147" max="6147" width="6.7109375" style="169" customWidth="1"/>
    <col min="6148" max="6148" width="5.7109375" style="169" customWidth="1"/>
    <col min="6149" max="6152" width="8.7109375" style="169" customWidth="1"/>
    <col min="6153" max="6400" width="9.140625" style="169"/>
    <col min="6401" max="6401" width="6.7109375" style="169" customWidth="1"/>
    <col min="6402" max="6402" width="38.140625" style="169" customWidth="1"/>
    <col min="6403" max="6403" width="6.7109375" style="169" customWidth="1"/>
    <col min="6404" max="6404" width="5.7109375" style="169" customWidth="1"/>
    <col min="6405" max="6408" width="8.7109375" style="169" customWidth="1"/>
    <col min="6409" max="6656" width="9.140625" style="169"/>
    <col min="6657" max="6657" width="6.7109375" style="169" customWidth="1"/>
    <col min="6658" max="6658" width="38.140625" style="169" customWidth="1"/>
    <col min="6659" max="6659" width="6.7109375" style="169" customWidth="1"/>
    <col min="6660" max="6660" width="5.7109375" style="169" customWidth="1"/>
    <col min="6661" max="6664" width="8.7109375" style="169" customWidth="1"/>
    <col min="6665" max="6912" width="9.140625" style="169"/>
    <col min="6913" max="6913" width="6.7109375" style="169" customWidth="1"/>
    <col min="6914" max="6914" width="38.140625" style="169" customWidth="1"/>
    <col min="6915" max="6915" width="6.7109375" style="169" customWidth="1"/>
    <col min="6916" max="6916" width="5.7109375" style="169" customWidth="1"/>
    <col min="6917" max="6920" width="8.7109375" style="169" customWidth="1"/>
    <col min="6921" max="7168" width="9.140625" style="169"/>
    <col min="7169" max="7169" width="6.7109375" style="169" customWidth="1"/>
    <col min="7170" max="7170" width="38.140625" style="169" customWidth="1"/>
    <col min="7171" max="7171" width="6.7109375" style="169" customWidth="1"/>
    <col min="7172" max="7172" width="5.7109375" style="169" customWidth="1"/>
    <col min="7173" max="7176" width="8.7109375" style="169" customWidth="1"/>
    <col min="7177" max="7424" width="9.140625" style="169"/>
    <col min="7425" max="7425" width="6.7109375" style="169" customWidth="1"/>
    <col min="7426" max="7426" width="38.140625" style="169" customWidth="1"/>
    <col min="7427" max="7427" width="6.7109375" style="169" customWidth="1"/>
    <col min="7428" max="7428" width="5.7109375" style="169" customWidth="1"/>
    <col min="7429" max="7432" width="8.7109375" style="169" customWidth="1"/>
    <col min="7433" max="7680" width="9.140625" style="169"/>
    <col min="7681" max="7681" width="6.7109375" style="169" customWidth="1"/>
    <col min="7682" max="7682" width="38.140625" style="169" customWidth="1"/>
    <col min="7683" max="7683" width="6.7109375" style="169" customWidth="1"/>
    <col min="7684" max="7684" width="5.7109375" style="169" customWidth="1"/>
    <col min="7685" max="7688" width="8.7109375" style="169" customWidth="1"/>
    <col min="7689" max="7936" width="9.140625" style="169"/>
    <col min="7937" max="7937" width="6.7109375" style="169" customWidth="1"/>
    <col min="7938" max="7938" width="38.140625" style="169" customWidth="1"/>
    <col min="7939" max="7939" width="6.7109375" style="169" customWidth="1"/>
    <col min="7940" max="7940" width="5.7109375" style="169" customWidth="1"/>
    <col min="7941" max="7944" width="8.7109375" style="169" customWidth="1"/>
    <col min="7945" max="8192" width="9.140625" style="169"/>
    <col min="8193" max="8193" width="6.7109375" style="169" customWidth="1"/>
    <col min="8194" max="8194" width="38.140625" style="169" customWidth="1"/>
    <col min="8195" max="8195" width="6.7109375" style="169" customWidth="1"/>
    <col min="8196" max="8196" width="5.7109375" style="169" customWidth="1"/>
    <col min="8197" max="8200" width="8.7109375" style="169" customWidth="1"/>
    <col min="8201" max="8448" width="9.140625" style="169"/>
    <col min="8449" max="8449" width="6.7109375" style="169" customWidth="1"/>
    <col min="8450" max="8450" width="38.140625" style="169" customWidth="1"/>
    <col min="8451" max="8451" width="6.7109375" style="169" customWidth="1"/>
    <col min="8452" max="8452" width="5.7109375" style="169" customWidth="1"/>
    <col min="8453" max="8456" width="8.7109375" style="169" customWidth="1"/>
    <col min="8457" max="8704" width="9.140625" style="169"/>
    <col min="8705" max="8705" width="6.7109375" style="169" customWidth="1"/>
    <col min="8706" max="8706" width="38.140625" style="169" customWidth="1"/>
    <col min="8707" max="8707" width="6.7109375" style="169" customWidth="1"/>
    <col min="8708" max="8708" width="5.7109375" style="169" customWidth="1"/>
    <col min="8709" max="8712" width="8.7109375" style="169" customWidth="1"/>
    <col min="8713" max="8960" width="9.140625" style="169"/>
    <col min="8961" max="8961" width="6.7109375" style="169" customWidth="1"/>
    <col min="8962" max="8962" width="38.140625" style="169" customWidth="1"/>
    <col min="8963" max="8963" width="6.7109375" style="169" customWidth="1"/>
    <col min="8964" max="8964" width="5.7109375" style="169" customWidth="1"/>
    <col min="8965" max="8968" width="8.7109375" style="169" customWidth="1"/>
    <col min="8969" max="9216" width="9.140625" style="169"/>
    <col min="9217" max="9217" width="6.7109375" style="169" customWidth="1"/>
    <col min="9218" max="9218" width="38.140625" style="169" customWidth="1"/>
    <col min="9219" max="9219" width="6.7109375" style="169" customWidth="1"/>
    <col min="9220" max="9220" width="5.7109375" style="169" customWidth="1"/>
    <col min="9221" max="9224" width="8.7109375" style="169" customWidth="1"/>
    <col min="9225" max="9472" width="9.140625" style="169"/>
    <col min="9473" max="9473" width="6.7109375" style="169" customWidth="1"/>
    <col min="9474" max="9474" width="38.140625" style="169" customWidth="1"/>
    <col min="9475" max="9475" width="6.7109375" style="169" customWidth="1"/>
    <col min="9476" max="9476" width="5.7109375" style="169" customWidth="1"/>
    <col min="9477" max="9480" width="8.7109375" style="169" customWidth="1"/>
    <col min="9481" max="9728" width="9.140625" style="169"/>
    <col min="9729" max="9729" width="6.7109375" style="169" customWidth="1"/>
    <col min="9730" max="9730" width="38.140625" style="169" customWidth="1"/>
    <col min="9731" max="9731" width="6.7109375" style="169" customWidth="1"/>
    <col min="9732" max="9732" width="5.7109375" style="169" customWidth="1"/>
    <col min="9733" max="9736" width="8.7109375" style="169" customWidth="1"/>
    <col min="9737" max="9984" width="9.140625" style="169"/>
    <col min="9985" max="9985" width="6.7109375" style="169" customWidth="1"/>
    <col min="9986" max="9986" width="38.140625" style="169" customWidth="1"/>
    <col min="9987" max="9987" width="6.7109375" style="169" customWidth="1"/>
    <col min="9988" max="9988" width="5.7109375" style="169" customWidth="1"/>
    <col min="9989" max="9992" width="8.7109375" style="169" customWidth="1"/>
    <col min="9993" max="10240" width="9.140625" style="169"/>
    <col min="10241" max="10241" width="6.7109375" style="169" customWidth="1"/>
    <col min="10242" max="10242" width="38.140625" style="169" customWidth="1"/>
    <col min="10243" max="10243" width="6.7109375" style="169" customWidth="1"/>
    <col min="10244" max="10244" width="5.7109375" style="169" customWidth="1"/>
    <col min="10245" max="10248" width="8.7109375" style="169" customWidth="1"/>
    <col min="10249" max="10496" width="9.140625" style="169"/>
    <col min="10497" max="10497" width="6.7109375" style="169" customWidth="1"/>
    <col min="10498" max="10498" width="38.140625" style="169" customWidth="1"/>
    <col min="10499" max="10499" width="6.7109375" style="169" customWidth="1"/>
    <col min="10500" max="10500" width="5.7109375" style="169" customWidth="1"/>
    <col min="10501" max="10504" width="8.7109375" style="169" customWidth="1"/>
    <col min="10505" max="10752" width="9.140625" style="169"/>
    <col min="10753" max="10753" width="6.7109375" style="169" customWidth="1"/>
    <col min="10754" max="10754" width="38.140625" style="169" customWidth="1"/>
    <col min="10755" max="10755" width="6.7109375" style="169" customWidth="1"/>
    <col min="10756" max="10756" width="5.7109375" style="169" customWidth="1"/>
    <col min="10757" max="10760" width="8.7109375" style="169" customWidth="1"/>
    <col min="10761" max="11008" width="9.140625" style="169"/>
    <col min="11009" max="11009" width="6.7109375" style="169" customWidth="1"/>
    <col min="11010" max="11010" width="38.140625" style="169" customWidth="1"/>
    <col min="11011" max="11011" width="6.7109375" style="169" customWidth="1"/>
    <col min="11012" max="11012" width="5.7109375" style="169" customWidth="1"/>
    <col min="11013" max="11016" width="8.7109375" style="169" customWidth="1"/>
    <col min="11017" max="11264" width="9.140625" style="169"/>
    <col min="11265" max="11265" width="6.7109375" style="169" customWidth="1"/>
    <col min="11266" max="11266" width="38.140625" style="169" customWidth="1"/>
    <col min="11267" max="11267" width="6.7109375" style="169" customWidth="1"/>
    <col min="11268" max="11268" width="5.7109375" style="169" customWidth="1"/>
    <col min="11269" max="11272" width="8.7109375" style="169" customWidth="1"/>
    <col min="11273" max="11520" width="9.140625" style="169"/>
    <col min="11521" max="11521" width="6.7109375" style="169" customWidth="1"/>
    <col min="11522" max="11522" width="38.140625" style="169" customWidth="1"/>
    <col min="11523" max="11523" width="6.7109375" style="169" customWidth="1"/>
    <col min="11524" max="11524" width="5.7109375" style="169" customWidth="1"/>
    <col min="11525" max="11528" width="8.7109375" style="169" customWidth="1"/>
    <col min="11529" max="11776" width="9.140625" style="169"/>
    <col min="11777" max="11777" width="6.7109375" style="169" customWidth="1"/>
    <col min="11778" max="11778" width="38.140625" style="169" customWidth="1"/>
    <col min="11779" max="11779" width="6.7109375" style="169" customWidth="1"/>
    <col min="11780" max="11780" width="5.7109375" style="169" customWidth="1"/>
    <col min="11781" max="11784" width="8.7109375" style="169" customWidth="1"/>
    <col min="11785" max="12032" width="9.140625" style="169"/>
    <col min="12033" max="12033" width="6.7109375" style="169" customWidth="1"/>
    <col min="12034" max="12034" width="38.140625" style="169" customWidth="1"/>
    <col min="12035" max="12035" width="6.7109375" style="169" customWidth="1"/>
    <col min="12036" max="12036" width="5.7109375" style="169" customWidth="1"/>
    <col min="12037" max="12040" width="8.7109375" style="169" customWidth="1"/>
    <col min="12041" max="12288" width="9.140625" style="169"/>
    <col min="12289" max="12289" width="6.7109375" style="169" customWidth="1"/>
    <col min="12290" max="12290" width="38.140625" style="169" customWidth="1"/>
    <col min="12291" max="12291" width="6.7109375" style="169" customWidth="1"/>
    <col min="12292" max="12292" width="5.7109375" style="169" customWidth="1"/>
    <col min="12293" max="12296" width="8.7109375" style="169" customWidth="1"/>
    <col min="12297" max="12544" width="9.140625" style="169"/>
    <col min="12545" max="12545" width="6.7109375" style="169" customWidth="1"/>
    <col min="12546" max="12546" width="38.140625" style="169" customWidth="1"/>
    <col min="12547" max="12547" width="6.7109375" style="169" customWidth="1"/>
    <col min="12548" max="12548" width="5.7109375" style="169" customWidth="1"/>
    <col min="12549" max="12552" width="8.7109375" style="169" customWidth="1"/>
    <col min="12553" max="12800" width="9.140625" style="169"/>
    <col min="12801" max="12801" width="6.7109375" style="169" customWidth="1"/>
    <col min="12802" max="12802" width="38.140625" style="169" customWidth="1"/>
    <col min="12803" max="12803" width="6.7109375" style="169" customWidth="1"/>
    <col min="12804" max="12804" width="5.7109375" style="169" customWidth="1"/>
    <col min="12805" max="12808" width="8.7109375" style="169" customWidth="1"/>
    <col min="12809" max="13056" width="9.140625" style="169"/>
    <col min="13057" max="13057" width="6.7109375" style="169" customWidth="1"/>
    <col min="13058" max="13058" width="38.140625" style="169" customWidth="1"/>
    <col min="13059" max="13059" width="6.7109375" style="169" customWidth="1"/>
    <col min="13060" max="13060" width="5.7109375" style="169" customWidth="1"/>
    <col min="13061" max="13064" width="8.7109375" style="169" customWidth="1"/>
    <col min="13065" max="13312" width="9.140625" style="169"/>
    <col min="13313" max="13313" width="6.7109375" style="169" customWidth="1"/>
    <col min="13314" max="13314" width="38.140625" style="169" customWidth="1"/>
    <col min="13315" max="13315" width="6.7109375" style="169" customWidth="1"/>
    <col min="13316" max="13316" width="5.7109375" style="169" customWidth="1"/>
    <col min="13317" max="13320" width="8.7109375" style="169" customWidth="1"/>
    <col min="13321" max="13568" width="9.140625" style="169"/>
    <col min="13569" max="13569" width="6.7109375" style="169" customWidth="1"/>
    <col min="13570" max="13570" width="38.140625" style="169" customWidth="1"/>
    <col min="13571" max="13571" width="6.7109375" style="169" customWidth="1"/>
    <col min="13572" max="13572" width="5.7109375" style="169" customWidth="1"/>
    <col min="13573" max="13576" width="8.7109375" style="169" customWidth="1"/>
    <col min="13577" max="13824" width="9.140625" style="169"/>
    <col min="13825" max="13825" width="6.7109375" style="169" customWidth="1"/>
    <col min="13826" max="13826" width="38.140625" style="169" customWidth="1"/>
    <col min="13827" max="13827" width="6.7109375" style="169" customWidth="1"/>
    <col min="13828" max="13828" width="5.7109375" style="169" customWidth="1"/>
    <col min="13829" max="13832" width="8.7109375" style="169" customWidth="1"/>
    <col min="13833" max="14080" width="9.140625" style="169"/>
    <col min="14081" max="14081" width="6.7109375" style="169" customWidth="1"/>
    <col min="14082" max="14082" width="38.140625" style="169" customWidth="1"/>
    <col min="14083" max="14083" width="6.7109375" style="169" customWidth="1"/>
    <col min="14084" max="14084" width="5.7109375" style="169" customWidth="1"/>
    <col min="14085" max="14088" width="8.7109375" style="169" customWidth="1"/>
    <col min="14089" max="14336" width="9.140625" style="169"/>
    <col min="14337" max="14337" width="6.7109375" style="169" customWidth="1"/>
    <col min="14338" max="14338" width="38.140625" style="169" customWidth="1"/>
    <col min="14339" max="14339" width="6.7109375" style="169" customWidth="1"/>
    <col min="14340" max="14340" width="5.7109375" style="169" customWidth="1"/>
    <col min="14341" max="14344" width="8.7109375" style="169" customWidth="1"/>
    <col min="14345" max="14592" width="9.140625" style="169"/>
    <col min="14593" max="14593" width="6.7109375" style="169" customWidth="1"/>
    <col min="14594" max="14594" width="38.140625" style="169" customWidth="1"/>
    <col min="14595" max="14595" width="6.7109375" style="169" customWidth="1"/>
    <col min="14596" max="14596" width="5.7109375" style="169" customWidth="1"/>
    <col min="14597" max="14600" width="8.7109375" style="169" customWidth="1"/>
    <col min="14601" max="14848" width="9.140625" style="169"/>
    <col min="14849" max="14849" width="6.7109375" style="169" customWidth="1"/>
    <col min="14850" max="14850" width="38.140625" style="169" customWidth="1"/>
    <col min="14851" max="14851" width="6.7109375" style="169" customWidth="1"/>
    <col min="14852" max="14852" width="5.7109375" style="169" customWidth="1"/>
    <col min="14853" max="14856" width="8.7109375" style="169" customWidth="1"/>
    <col min="14857" max="15104" width="9.140625" style="169"/>
    <col min="15105" max="15105" width="6.7109375" style="169" customWidth="1"/>
    <col min="15106" max="15106" width="38.140625" style="169" customWidth="1"/>
    <col min="15107" max="15107" width="6.7109375" style="169" customWidth="1"/>
    <col min="15108" max="15108" width="5.7109375" style="169" customWidth="1"/>
    <col min="15109" max="15112" width="8.7109375" style="169" customWidth="1"/>
    <col min="15113" max="15360" width="9.140625" style="169"/>
    <col min="15361" max="15361" width="6.7109375" style="169" customWidth="1"/>
    <col min="15362" max="15362" width="38.140625" style="169" customWidth="1"/>
    <col min="15363" max="15363" width="6.7109375" style="169" customWidth="1"/>
    <col min="15364" max="15364" width="5.7109375" style="169" customWidth="1"/>
    <col min="15365" max="15368" width="8.7109375" style="169" customWidth="1"/>
    <col min="15369" max="15616" width="9.140625" style="169"/>
    <col min="15617" max="15617" width="6.7109375" style="169" customWidth="1"/>
    <col min="15618" max="15618" width="38.140625" style="169" customWidth="1"/>
    <col min="15619" max="15619" width="6.7109375" style="169" customWidth="1"/>
    <col min="15620" max="15620" width="5.7109375" style="169" customWidth="1"/>
    <col min="15621" max="15624" width="8.7109375" style="169" customWidth="1"/>
    <col min="15625" max="15872" width="9.140625" style="169"/>
    <col min="15873" max="15873" width="6.7109375" style="169" customWidth="1"/>
    <col min="15874" max="15874" width="38.140625" style="169" customWidth="1"/>
    <col min="15875" max="15875" width="6.7109375" style="169" customWidth="1"/>
    <col min="15876" max="15876" width="5.7109375" style="169" customWidth="1"/>
    <col min="15877" max="15880" width="8.7109375" style="169" customWidth="1"/>
    <col min="15881" max="16128" width="9.140625" style="169"/>
    <col min="16129" max="16129" width="6.7109375" style="169" customWidth="1"/>
    <col min="16130" max="16130" width="38.140625" style="169" customWidth="1"/>
    <col min="16131" max="16131" width="6.7109375" style="169" customWidth="1"/>
    <col min="16132" max="16132" width="5.7109375" style="169" customWidth="1"/>
    <col min="16133" max="16136" width="8.7109375" style="169" customWidth="1"/>
    <col min="16137" max="16383" width="9.140625" style="169"/>
    <col min="16384" max="16384" width="9.140625" style="169" customWidth="1"/>
  </cols>
  <sheetData>
    <row r="1" spans="1:9" x14ac:dyDescent="0.2">
      <c r="A1" s="177"/>
      <c r="B1" s="174"/>
      <c r="C1" s="174"/>
      <c r="D1" s="174"/>
      <c r="E1" s="174"/>
      <c r="F1" s="174"/>
      <c r="G1" s="174"/>
    </row>
    <row r="2" spans="1:9" s="178" customFormat="1" ht="25.5" x14ac:dyDescent="0.2">
      <c r="A2" s="140" t="s">
        <v>25</v>
      </c>
      <c r="B2" s="183" t="s">
        <v>20</v>
      </c>
      <c r="C2" s="183" t="s">
        <v>1735</v>
      </c>
      <c r="D2" s="182" t="s">
        <v>24</v>
      </c>
      <c r="E2" s="183" t="s">
        <v>1734</v>
      </c>
      <c r="F2" s="182" t="s">
        <v>29</v>
      </c>
      <c r="G2" s="182" t="s">
        <v>27</v>
      </c>
      <c r="H2" s="182" t="s">
        <v>23</v>
      </c>
      <c r="I2" s="182" t="s">
        <v>34</v>
      </c>
    </row>
    <row r="3" spans="1:9" s="178" customFormat="1" x14ac:dyDescent="0.2">
      <c r="A3" s="192"/>
      <c r="B3" s="191"/>
      <c r="C3" s="191"/>
      <c r="D3" s="191"/>
      <c r="E3" s="192"/>
      <c r="F3" s="191"/>
      <c r="G3" s="191"/>
      <c r="H3" s="191"/>
      <c r="I3" s="191"/>
    </row>
    <row r="4" spans="1:9" s="152" customFormat="1" ht="63.75" x14ac:dyDescent="0.2">
      <c r="A4" s="157">
        <v>1</v>
      </c>
      <c r="B4" s="156"/>
      <c r="C4" s="155" t="s">
        <v>2291</v>
      </c>
      <c r="D4" s="154">
        <v>1000</v>
      </c>
      <c r="E4" s="152" t="s">
        <v>62</v>
      </c>
      <c r="F4" s="153">
        <v>0</v>
      </c>
      <c r="G4" s="153">
        <v>0</v>
      </c>
      <c r="H4" s="153">
        <f>ROUND(D4*F4, 0)</f>
        <v>0</v>
      </c>
      <c r="I4" s="153">
        <f>ROUND(D4*G4, 0)</f>
        <v>0</v>
      </c>
    </row>
    <row r="5" spans="1:9" s="178" customFormat="1" x14ac:dyDescent="0.2">
      <c r="A5" s="192"/>
      <c r="B5" s="193"/>
      <c r="C5" s="191"/>
      <c r="D5" s="191"/>
      <c r="E5" s="192"/>
      <c r="F5" s="191"/>
      <c r="G5" s="191"/>
      <c r="H5" s="191"/>
      <c r="I5" s="191"/>
    </row>
    <row r="6" spans="1:9" s="152" customFormat="1" ht="63.75" x14ac:dyDescent="0.2">
      <c r="A6" s="157">
        <v>2</v>
      </c>
      <c r="B6" s="156"/>
      <c r="C6" s="155" t="s">
        <v>2290</v>
      </c>
      <c r="D6" s="154">
        <v>305</v>
      </c>
      <c r="E6" s="152" t="s">
        <v>62</v>
      </c>
      <c r="F6" s="153">
        <v>0</v>
      </c>
      <c r="G6" s="153">
        <v>0</v>
      </c>
      <c r="H6" s="153">
        <f>ROUND(D6*F6, 0)</f>
        <v>0</v>
      </c>
      <c r="I6" s="153">
        <f>ROUND(D6*G6, 0)</f>
        <v>0</v>
      </c>
    </row>
    <row r="7" spans="1:9" s="152" customFormat="1" x14ac:dyDescent="0.2">
      <c r="A7" s="157"/>
      <c r="B7" s="156"/>
      <c r="C7" s="155"/>
      <c r="D7" s="154"/>
      <c r="F7" s="191"/>
      <c r="G7" s="191"/>
      <c r="H7" s="191"/>
      <c r="I7" s="191"/>
    </row>
    <row r="8" spans="1:9" s="152" customFormat="1" ht="63.75" x14ac:dyDescent="0.2">
      <c r="A8" s="157">
        <v>3</v>
      </c>
      <c r="B8" s="156"/>
      <c r="C8" s="155" t="s">
        <v>2289</v>
      </c>
      <c r="D8" s="154">
        <v>1168</v>
      </c>
      <c r="E8" s="152" t="s">
        <v>62</v>
      </c>
      <c r="F8" s="153">
        <v>0</v>
      </c>
      <c r="G8" s="153">
        <v>0</v>
      </c>
      <c r="H8" s="153">
        <f>ROUND(D8*F8, 0)</f>
        <v>0</v>
      </c>
      <c r="I8" s="153">
        <f>ROUND(D8*G8, 0)</f>
        <v>0</v>
      </c>
    </row>
    <row r="9" spans="1:9" s="152" customFormat="1" x14ac:dyDescent="0.2">
      <c r="A9" s="157"/>
      <c r="B9" s="156"/>
      <c r="C9" s="155"/>
      <c r="D9" s="154"/>
      <c r="F9" s="191"/>
      <c r="G9" s="191"/>
      <c r="H9" s="191"/>
      <c r="I9" s="191"/>
    </row>
    <row r="10" spans="1:9" s="152" customFormat="1" ht="63.75" x14ac:dyDescent="0.2">
      <c r="A10" s="157">
        <v>4</v>
      </c>
      <c r="B10" s="156"/>
      <c r="C10" s="155" t="s">
        <v>2288</v>
      </c>
      <c r="D10" s="154">
        <v>176</v>
      </c>
      <c r="E10" s="152" t="s">
        <v>62</v>
      </c>
      <c r="F10" s="153">
        <v>0</v>
      </c>
      <c r="G10" s="153">
        <v>0</v>
      </c>
      <c r="H10" s="153">
        <f>ROUND(D10*F10, 0)</f>
        <v>0</v>
      </c>
      <c r="I10" s="153">
        <f>ROUND(D10*G10, 0)</f>
        <v>0</v>
      </c>
    </row>
    <row r="11" spans="1:9" s="152" customFormat="1" x14ac:dyDescent="0.2">
      <c r="A11" s="157"/>
      <c r="B11" s="156"/>
      <c r="C11" s="155"/>
      <c r="D11" s="154"/>
      <c r="F11" s="191"/>
      <c r="G11" s="191"/>
      <c r="H11" s="191"/>
      <c r="I11" s="191"/>
    </row>
    <row r="12" spans="1:9" s="152" customFormat="1" ht="63.75" x14ac:dyDescent="0.2">
      <c r="A12" s="157">
        <v>5</v>
      </c>
      <c r="B12" s="156"/>
      <c r="C12" s="155" t="s">
        <v>2287</v>
      </c>
      <c r="D12" s="154">
        <v>286</v>
      </c>
      <c r="E12" s="152" t="s">
        <v>62</v>
      </c>
      <c r="F12" s="153">
        <v>0</v>
      </c>
      <c r="G12" s="153">
        <v>0</v>
      </c>
      <c r="H12" s="153">
        <f>ROUND(D12*F12, 0)</f>
        <v>0</v>
      </c>
      <c r="I12" s="153">
        <f>ROUND(D12*G12, 0)</f>
        <v>0</v>
      </c>
    </row>
    <row r="13" spans="1:9" s="152" customFormat="1" x14ac:dyDescent="0.2">
      <c r="A13" s="157"/>
      <c r="B13" s="156"/>
      <c r="C13" s="155"/>
      <c r="D13" s="154"/>
      <c r="F13" s="191"/>
      <c r="G13" s="191"/>
      <c r="H13" s="191"/>
      <c r="I13" s="191"/>
    </row>
    <row r="14" spans="1:9" s="152" customFormat="1" ht="63.75" x14ac:dyDescent="0.2">
      <c r="A14" s="157">
        <v>6</v>
      </c>
      <c r="B14" s="156"/>
      <c r="C14" s="155" t="s">
        <v>2286</v>
      </c>
      <c r="D14" s="154">
        <v>127</v>
      </c>
      <c r="E14" s="152" t="s">
        <v>62</v>
      </c>
      <c r="F14" s="153">
        <v>0</v>
      </c>
      <c r="G14" s="153">
        <v>0</v>
      </c>
      <c r="H14" s="153">
        <f>ROUND(D14*F14, 0)</f>
        <v>0</v>
      </c>
      <c r="I14" s="153">
        <f>ROUND(D14*G14, 0)</f>
        <v>0</v>
      </c>
    </row>
    <row r="15" spans="1:9" s="152" customFormat="1" x14ac:dyDescent="0.2">
      <c r="A15" s="157"/>
      <c r="B15" s="156"/>
      <c r="C15" s="155"/>
      <c r="D15" s="154"/>
      <c r="F15" s="191"/>
      <c r="G15" s="191"/>
      <c r="H15" s="191"/>
      <c r="I15" s="191"/>
    </row>
    <row r="16" spans="1:9" s="152" customFormat="1" ht="63.75" x14ac:dyDescent="0.2">
      <c r="A16" s="157">
        <v>7</v>
      </c>
      <c r="B16" s="156"/>
      <c r="C16" s="155" t="s">
        <v>2285</v>
      </c>
      <c r="D16" s="154">
        <v>267</v>
      </c>
      <c r="E16" s="152" t="s">
        <v>62</v>
      </c>
      <c r="F16" s="153">
        <v>0</v>
      </c>
      <c r="G16" s="153">
        <v>0</v>
      </c>
      <c r="H16" s="153">
        <f>ROUND(D16*F16, 0)</f>
        <v>0</v>
      </c>
      <c r="I16" s="153">
        <f>ROUND(D16*G16, 0)</f>
        <v>0</v>
      </c>
    </row>
    <row r="17" spans="1:9" s="152" customFormat="1" x14ac:dyDescent="0.2">
      <c r="A17" s="157"/>
      <c r="B17" s="156"/>
      <c r="C17" s="155"/>
      <c r="D17" s="154"/>
      <c r="F17" s="191"/>
      <c r="G17" s="191"/>
      <c r="H17" s="191"/>
      <c r="I17" s="191"/>
    </row>
    <row r="18" spans="1:9" s="152" customFormat="1" ht="63.75" x14ac:dyDescent="0.2">
      <c r="A18" s="157">
        <v>8</v>
      </c>
      <c r="B18" s="156"/>
      <c r="C18" s="155" t="s">
        <v>2284</v>
      </c>
      <c r="D18" s="154">
        <v>65</v>
      </c>
      <c r="E18" s="152" t="s">
        <v>62</v>
      </c>
      <c r="F18" s="153">
        <v>0</v>
      </c>
      <c r="G18" s="153">
        <v>0</v>
      </c>
      <c r="H18" s="153">
        <f>ROUND(D18*F18, 0)</f>
        <v>0</v>
      </c>
      <c r="I18" s="153">
        <f>ROUND(D18*G18, 0)</f>
        <v>0</v>
      </c>
    </row>
    <row r="19" spans="1:9" s="152" customFormat="1" x14ac:dyDescent="0.2">
      <c r="A19" s="157"/>
      <c r="B19" s="156"/>
      <c r="C19" s="155"/>
      <c r="D19" s="154"/>
      <c r="F19" s="191"/>
      <c r="G19" s="191"/>
      <c r="H19" s="191"/>
      <c r="I19" s="191"/>
    </row>
    <row r="20" spans="1:9" s="152" customFormat="1" ht="63.75" x14ac:dyDescent="0.2">
      <c r="A20" s="157">
        <v>9</v>
      </c>
      <c r="B20" s="156"/>
      <c r="C20" s="155" t="s">
        <v>2283</v>
      </c>
      <c r="D20" s="154">
        <v>19</v>
      </c>
      <c r="E20" s="152" t="s">
        <v>62</v>
      </c>
      <c r="F20" s="153">
        <v>0</v>
      </c>
      <c r="G20" s="153">
        <v>0</v>
      </c>
      <c r="H20" s="153">
        <f>ROUND(D20*F20, 0)</f>
        <v>0</v>
      </c>
      <c r="I20" s="153">
        <f>ROUND(D20*G20, 0)</f>
        <v>0</v>
      </c>
    </row>
    <row r="21" spans="1:9" s="152" customFormat="1" x14ac:dyDescent="0.2">
      <c r="A21" s="157"/>
      <c r="B21" s="156"/>
      <c r="C21" s="155"/>
      <c r="D21" s="154"/>
      <c r="F21" s="153"/>
      <c r="G21" s="153"/>
      <c r="H21" s="153"/>
      <c r="I21" s="153"/>
    </row>
    <row r="22" spans="1:9" s="152" customFormat="1" ht="51" x14ac:dyDescent="0.2">
      <c r="A22" s="157">
        <v>10</v>
      </c>
      <c r="B22" s="156"/>
      <c r="C22" s="184" t="s">
        <v>2282</v>
      </c>
      <c r="D22" s="146"/>
      <c r="E22" s="146"/>
      <c r="F22" s="153"/>
      <c r="G22" s="153"/>
      <c r="H22" s="153"/>
      <c r="I22" s="153"/>
    </row>
    <row r="23" spans="1:9" s="152" customFormat="1" x14ac:dyDescent="0.2">
      <c r="A23" s="157"/>
      <c r="B23" s="156"/>
      <c r="C23" s="190" t="s">
        <v>1905</v>
      </c>
      <c r="D23" s="146">
        <v>590</v>
      </c>
      <c r="E23" s="146" t="s">
        <v>62</v>
      </c>
      <c r="F23" s="153">
        <v>0</v>
      </c>
      <c r="G23" s="153">
        <v>0</v>
      </c>
      <c r="H23" s="153">
        <f>ROUND(D23*F23, 0)</f>
        <v>0</v>
      </c>
      <c r="I23" s="153">
        <f>ROUND(D23*G23, 0)</f>
        <v>0</v>
      </c>
    </row>
    <row r="24" spans="1:9" s="152" customFormat="1" x14ac:dyDescent="0.2">
      <c r="A24" s="157"/>
      <c r="B24" s="156"/>
      <c r="C24" s="155"/>
      <c r="D24" s="154"/>
      <c r="F24" s="153"/>
      <c r="G24" s="153"/>
      <c r="H24" s="153"/>
      <c r="I24" s="153"/>
    </row>
    <row r="25" spans="1:9" s="152" customFormat="1" ht="15.75" x14ac:dyDescent="0.25">
      <c r="A25" s="187" t="s">
        <v>2281</v>
      </c>
      <c r="B25" s="187"/>
      <c r="C25" s="155"/>
      <c r="D25" s="154"/>
      <c r="F25" s="153"/>
      <c r="G25" s="153"/>
      <c r="H25" s="153"/>
      <c r="I25" s="153"/>
    </row>
    <row r="26" spans="1:9" s="152" customFormat="1" x14ac:dyDescent="0.2">
      <c r="A26" s="157"/>
      <c r="B26" s="156"/>
      <c r="C26" s="155"/>
      <c r="D26" s="154"/>
      <c r="F26" s="153"/>
      <c r="G26" s="153"/>
      <c r="H26" s="153"/>
      <c r="I26" s="153"/>
    </row>
    <row r="27" spans="1:9" s="152" customFormat="1" ht="51" x14ac:dyDescent="0.2">
      <c r="A27" s="157">
        <v>11</v>
      </c>
      <c r="B27" s="156"/>
      <c r="C27" s="155" t="s">
        <v>2280</v>
      </c>
      <c r="D27" s="154">
        <v>8</v>
      </c>
      <c r="E27" s="152" t="s">
        <v>4</v>
      </c>
      <c r="F27" s="153">
        <v>0</v>
      </c>
      <c r="G27" s="153">
        <v>0</v>
      </c>
      <c r="H27" s="153">
        <f>ROUND(D27*F27, 0)</f>
        <v>0</v>
      </c>
      <c r="I27" s="153">
        <f>ROUND(D27*G27, 0)</f>
        <v>0</v>
      </c>
    </row>
    <row r="28" spans="1:9" s="152" customFormat="1" x14ac:dyDescent="0.2">
      <c r="A28" s="157"/>
      <c r="B28" s="156"/>
      <c r="C28" s="155"/>
      <c r="D28" s="154"/>
    </row>
    <row r="29" spans="1:9" s="152" customFormat="1" ht="51" x14ac:dyDescent="0.2">
      <c r="A29" s="157">
        <v>12</v>
      </c>
      <c r="B29" s="156"/>
      <c r="C29" s="155" t="s">
        <v>2279</v>
      </c>
      <c r="D29" s="154">
        <v>1</v>
      </c>
      <c r="E29" s="152" t="s">
        <v>4</v>
      </c>
      <c r="F29" s="153">
        <v>0</v>
      </c>
      <c r="G29" s="153">
        <v>0</v>
      </c>
      <c r="H29" s="153">
        <f>ROUND(D29*F29, 0)</f>
        <v>0</v>
      </c>
      <c r="I29" s="153">
        <f>ROUND(D29*G29, 0)</f>
        <v>0</v>
      </c>
    </row>
    <row r="30" spans="1:9" s="152" customFormat="1" x14ac:dyDescent="0.2">
      <c r="A30" s="157"/>
      <c r="B30" s="156"/>
      <c r="C30" s="155"/>
      <c r="D30" s="154"/>
    </row>
    <row r="31" spans="1:9" s="152" customFormat="1" ht="51" x14ac:dyDescent="0.2">
      <c r="A31" s="157">
        <v>13</v>
      </c>
      <c r="B31" s="156"/>
      <c r="C31" s="155" t="s">
        <v>2278</v>
      </c>
      <c r="D31" s="154">
        <v>1</v>
      </c>
      <c r="E31" s="152" t="s">
        <v>4</v>
      </c>
      <c r="F31" s="153">
        <v>0</v>
      </c>
      <c r="G31" s="153">
        <v>0</v>
      </c>
      <c r="H31" s="153">
        <f>ROUND(D31*F31, 0)</f>
        <v>0</v>
      </c>
      <c r="I31" s="153">
        <f>ROUND(D31*G31, 0)</f>
        <v>0</v>
      </c>
    </row>
    <row r="32" spans="1:9" s="152" customFormat="1" x14ac:dyDescent="0.2">
      <c r="A32" s="157"/>
      <c r="B32" s="156"/>
      <c r="C32" s="155"/>
      <c r="D32" s="154"/>
    </row>
    <row r="33" spans="1:9" s="152" customFormat="1" ht="51" x14ac:dyDescent="0.2">
      <c r="A33" s="157">
        <v>14</v>
      </c>
      <c r="B33" s="156"/>
      <c r="C33" s="155" t="s">
        <v>2277</v>
      </c>
      <c r="D33" s="154">
        <v>41</v>
      </c>
      <c r="E33" s="152" t="s">
        <v>4</v>
      </c>
      <c r="F33" s="153">
        <v>0</v>
      </c>
      <c r="G33" s="153">
        <v>0</v>
      </c>
      <c r="H33" s="153">
        <f>ROUND(D33*F33, 0)</f>
        <v>0</v>
      </c>
      <c r="I33" s="153">
        <f>ROUND(D33*G33, 0)</f>
        <v>0</v>
      </c>
    </row>
    <row r="34" spans="1:9" s="152" customFormat="1" x14ac:dyDescent="0.2">
      <c r="A34" s="157"/>
      <c r="B34" s="156"/>
      <c r="C34" s="155"/>
      <c r="D34" s="154"/>
    </row>
    <row r="35" spans="1:9" s="152" customFormat="1" ht="51" x14ac:dyDescent="0.2">
      <c r="A35" s="157">
        <v>15</v>
      </c>
      <c r="B35" s="156"/>
      <c r="C35" s="155" t="s">
        <v>2276</v>
      </c>
      <c r="D35" s="154">
        <v>35</v>
      </c>
      <c r="E35" s="152" t="s">
        <v>4</v>
      </c>
      <c r="F35" s="153">
        <v>0</v>
      </c>
      <c r="G35" s="153">
        <v>0</v>
      </c>
      <c r="H35" s="153">
        <f>ROUND(D35*F35, 0)</f>
        <v>0</v>
      </c>
      <c r="I35" s="153">
        <f>ROUND(D35*G35, 0)</f>
        <v>0</v>
      </c>
    </row>
    <row r="36" spans="1:9" s="152" customFormat="1" x14ac:dyDescent="0.2">
      <c r="A36" s="157"/>
      <c r="B36" s="156"/>
      <c r="C36" s="155"/>
      <c r="D36" s="154"/>
    </row>
    <row r="37" spans="1:9" s="152" customFormat="1" ht="63.75" x14ac:dyDescent="0.2">
      <c r="A37" s="157">
        <v>16</v>
      </c>
      <c r="B37" s="156"/>
      <c r="C37" s="155" t="s">
        <v>2275</v>
      </c>
      <c r="D37" s="154">
        <v>1</v>
      </c>
      <c r="E37" s="152" t="s">
        <v>4</v>
      </c>
      <c r="F37" s="153">
        <v>0</v>
      </c>
      <c r="G37" s="153">
        <v>0</v>
      </c>
      <c r="H37" s="153">
        <f>ROUND(D37*F37, 0)</f>
        <v>0</v>
      </c>
      <c r="I37" s="153">
        <f>ROUND(D37*G37, 0)</f>
        <v>0</v>
      </c>
    </row>
    <row r="38" spans="1:9" s="152" customFormat="1" x14ac:dyDescent="0.2">
      <c r="A38" s="157"/>
      <c r="B38" s="156"/>
      <c r="C38" s="155"/>
      <c r="D38" s="154"/>
    </row>
    <row r="39" spans="1:9" s="152" customFormat="1" ht="63.75" x14ac:dyDescent="0.2">
      <c r="A39" s="157">
        <v>17</v>
      </c>
      <c r="B39" s="156"/>
      <c r="C39" s="155" t="s">
        <v>2274</v>
      </c>
      <c r="D39" s="154">
        <v>5</v>
      </c>
      <c r="E39" s="152" t="s">
        <v>4</v>
      </c>
      <c r="F39" s="153">
        <v>0</v>
      </c>
      <c r="G39" s="153">
        <v>0</v>
      </c>
      <c r="H39" s="153">
        <f>ROUND(D39*F39, 0)</f>
        <v>0</v>
      </c>
      <c r="I39" s="153">
        <f>ROUND(D39*G39, 0)</f>
        <v>0</v>
      </c>
    </row>
    <row r="40" spans="1:9" s="152" customFormat="1" x14ac:dyDescent="0.2">
      <c r="A40" s="157"/>
      <c r="B40" s="156"/>
      <c r="C40" s="155"/>
      <c r="D40" s="154"/>
    </row>
    <row r="41" spans="1:9" s="152" customFormat="1" ht="63.75" x14ac:dyDescent="0.2">
      <c r="A41" s="157">
        <v>18</v>
      </c>
      <c r="B41" s="156"/>
      <c r="C41" s="155" t="s">
        <v>2273</v>
      </c>
      <c r="D41" s="154">
        <v>2</v>
      </c>
      <c r="E41" s="152" t="s">
        <v>4</v>
      </c>
      <c r="F41" s="153">
        <v>0</v>
      </c>
      <c r="G41" s="153">
        <v>0</v>
      </c>
      <c r="H41" s="153">
        <f>ROUND(D41*F41, 0)</f>
        <v>0</v>
      </c>
      <c r="I41" s="153">
        <f>ROUND(D41*G41, 0)</f>
        <v>0</v>
      </c>
    </row>
    <row r="42" spans="1:9" s="152" customFormat="1" x14ac:dyDescent="0.2">
      <c r="A42" s="157"/>
      <c r="B42" s="156"/>
      <c r="C42" s="155"/>
      <c r="D42" s="154"/>
    </row>
    <row r="43" spans="1:9" s="152" customFormat="1" ht="25.5" x14ac:dyDescent="0.2">
      <c r="A43" s="157">
        <v>19</v>
      </c>
      <c r="B43" s="156"/>
      <c r="C43" s="155" t="s">
        <v>2272</v>
      </c>
      <c r="D43" s="154">
        <v>38</v>
      </c>
      <c r="E43" s="152" t="s">
        <v>4</v>
      </c>
      <c r="F43" s="153">
        <v>0</v>
      </c>
      <c r="G43" s="153">
        <v>0</v>
      </c>
      <c r="H43" s="153">
        <f>ROUND(D43*F43, 0)</f>
        <v>0</v>
      </c>
      <c r="I43" s="153">
        <f>ROUND(D43*G43, 0)</f>
        <v>0</v>
      </c>
    </row>
    <row r="44" spans="1:9" s="152" customFormat="1" x14ac:dyDescent="0.2">
      <c r="A44" s="157"/>
      <c r="B44" s="156"/>
      <c r="C44" s="155"/>
      <c r="D44" s="154"/>
    </row>
    <row r="45" spans="1:9" s="152" customFormat="1" ht="25.5" x14ac:dyDescent="0.2">
      <c r="A45" s="157">
        <v>20</v>
      </c>
      <c r="B45" s="156"/>
      <c r="C45" s="155" t="s">
        <v>2271</v>
      </c>
      <c r="D45" s="154">
        <v>20</v>
      </c>
      <c r="E45" s="152" t="s">
        <v>4</v>
      </c>
      <c r="F45" s="153">
        <v>0</v>
      </c>
      <c r="G45" s="153">
        <v>0</v>
      </c>
      <c r="H45" s="153">
        <f>ROUND(D45*F45, 0)</f>
        <v>0</v>
      </c>
      <c r="I45" s="153">
        <f>ROUND(D45*G45, 0)</f>
        <v>0</v>
      </c>
    </row>
    <row r="46" spans="1:9" s="152" customFormat="1" x14ac:dyDescent="0.2">
      <c r="A46" s="157"/>
      <c r="B46" s="156"/>
      <c r="C46" s="155"/>
      <c r="D46" s="154"/>
    </row>
    <row r="47" spans="1:9" s="152" customFormat="1" ht="25.5" x14ac:dyDescent="0.2">
      <c r="A47" s="157">
        <v>21</v>
      </c>
      <c r="B47" s="156"/>
      <c r="C47" s="155" t="s">
        <v>2270</v>
      </c>
      <c r="D47" s="154">
        <v>83</v>
      </c>
      <c r="E47" s="152" t="s">
        <v>4</v>
      </c>
      <c r="F47" s="153">
        <v>0</v>
      </c>
      <c r="G47" s="153">
        <v>0</v>
      </c>
      <c r="H47" s="153">
        <f>ROUND(D47*F47, 0)</f>
        <v>0</v>
      </c>
      <c r="I47" s="153">
        <f>ROUND(D47*G47, 0)</f>
        <v>0</v>
      </c>
    </row>
    <row r="48" spans="1:9" s="152" customFormat="1" x14ac:dyDescent="0.2">
      <c r="A48" s="157"/>
      <c r="B48" s="156"/>
      <c r="C48" s="155"/>
      <c r="D48" s="154"/>
    </row>
    <row r="49" spans="1:9" s="152" customFormat="1" ht="25.5" x14ac:dyDescent="0.2">
      <c r="A49" s="157">
        <v>22</v>
      </c>
      <c r="B49" s="156"/>
      <c r="C49" s="155" t="s">
        <v>2269</v>
      </c>
      <c r="D49" s="154">
        <v>1</v>
      </c>
      <c r="E49" s="152" t="s">
        <v>4</v>
      </c>
      <c r="F49" s="153">
        <v>0</v>
      </c>
      <c r="G49" s="153">
        <v>0</v>
      </c>
      <c r="H49" s="153">
        <f>ROUND(D49*F49, 0)</f>
        <v>0</v>
      </c>
      <c r="I49" s="153">
        <f>ROUND(D49*G49, 0)</f>
        <v>0</v>
      </c>
    </row>
    <row r="50" spans="1:9" s="152" customFormat="1" x14ac:dyDescent="0.2">
      <c r="A50" s="157"/>
      <c r="B50" s="156"/>
      <c r="C50" s="155"/>
      <c r="D50" s="154"/>
    </row>
    <row r="51" spans="1:9" s="152" customFormat="1" ht="25.5" x14ac:dyDescent="0.2">
      <c r="A51" s="157">
        <v>23</v>
      </c>
      <c r="B51" s="156"/>
      <c r="C51" s="155" t="s">
        <v>2268</v>
      </c>
      <c r="D51" s="154">
        <v>4</v>
      </c>
      <c r="E51" s="152" t="s">
        <v>4</v>
      </c>
      <c r="F51" s="153">
        <v>0</v>
      </c>
      <c r="G51" s="153">
        <v>0</v>
      </c>
      <c r="H51" s="153">
        <f>ROUND(D51*F51, 0)</f>
        <v>0</v>
      </c>
      <c r="I51" s="153">
        <f>ROUND(D51*G51, 0)</f>
        <v>0</v>
      </c>
    </row>
    <row r="52" spans="1:9" s="152" customFormat="1" x14ac:dyDescent="0.2">
      <c r="A52" s="157"/>
      <c r="B52" s="156"/>
      <c r="C52" s="155"/>
      <c r="D52" s="154"/>
    </row>
    <row r="53" spans="1:9" s="152" customFormat="1" ht="25.5" x14ac:dyDescent="0.2">
      <c r="A53" s="157">
        <v>24</v>
      </c>
      <c r="B53" s="156"/>
      <c r="C53" s="155" t="s">
        <v>2267</v>
      </c>
      <c r="D53" s="154">
        <v>5</v>
      </c>
      <c r="E53" s="152" t="s">
        <v>4</v>
      </c>
      <c r="F53" s="153">
        <v>0</v>
      </c>
      <c r="G53" s="153">
        <v>0</v>
      </c>
      <c r="H53" s="153">
        <f>ROUND(D53*F53, 0)</f>
        <v>0</v>
      </c>
      <c r="I53" s="153">
        <f>ROUND(D53*G53, 0)</f>
        <v>0</v>
      </c>
    </row>
    <row r="54" spans="1:9" s="152" customFormat="1" x14ac:dyDescent="0.2">
      <c r="A54" s="157"/>
      <c r="B54" s="156"/>
      <c r="C54" s="155"/>
      <c r="D54" s="154"/>
    </row>
    <row r="55" spans="1:9" s="152" customFormat="1" ht="25.5" x14ac:dyDescent="0.2">
      <c r="A55" s="157">
        <v>25</v>
      </c>
      <c r="B55" s="156"/>
      <c r="C55" s="155" t="s">
        <v>2266</v>
      </c>
      <c r="D55" s="154">
        <v>3</v>
      </c>
      <c r="E55" s="152" t="s">
        <v>4</v>
      </c>
      <c r="F55" s="153">
        <v>0</v>
      </c>
      <c r="G55" s="153">
        <v>0</v>
      </c>
      <c r="H55" s="153">
        <f>ROUND(D55*F55, 0)</f>
        <v>0</v>
      </c>
      <c r="I55" s="153">
        <f>ROUND(D55*G55, 0)</f>
        <v>0</v>
      </c>
    </row>
    <row r="56" spans="1:9" s="152" customFormat="1" x14ac:dyDescent="0.2">
      <c r="A56" s="157"/>
      <c r="B56" s="156"/>
      <c r="C56" s="155"/>
      <c r="D56" s="154"/>
    </row>
    <row r="57" spans="1:9" s="152" customFormat="1" ht="25.5" x14ac:dyDescent="0.2">
      <c r="A57" s="157">
        <v>26</v>
      </c>
      <c r="B57" s="156"/>
      <c r="C57" s="155" t="s">
        <v>2265</v>
      </c>
      <c r="D57" s="154">
        <v>2</v>
      </c>
      <c r="E57" s="152" t="s">
        <v>4</v>
      </c>
      <c r="F57" s="153">
        <v>0</v>
      </c>
      <c r="G57" s="153">
        <v>0</v>
      </c>
      <c r="H57" s="153">
        <f>ROUND(D57*F57, 0)</f>
        <v>0</v>
      </c>
      <c r="I57" s="153">
        <f>ROUND(D57*G57, 0)</f>
        <v>0</v>
      </c>
    </row>
    <row r="58" spans="1:9" s="152" customFormat="1" x14ac:dyDescent="0.2">
      <c r="A58" s="157"/>
      <c r="B58" s="156"/>
    </row>
    <row r="59" spans="1:9" s="152" customFormat="1" ht="38.25" x14ac:dyDescent="0.2">
      <c r="A59" s="157">
        <v>27</v>
      </c>
      <c r="B59" s="156"/>
      <c r="C59" s="155" t="s">
        <v>2264</v>
      </c>
      <c r="D59" s="152">
        <v>1</v>
      </c>
      <c r="E59" s="152" t="s">
        <v>4</v>
      </c>
      <c r="F59" s="153">
        <v>0</v>
      </c>
      <c r="G59" s="153">
        <v>0</v>
      </c>
      <c r="H59" s="153">
        <f>ROUND(D59*F59, 0)</f>
        <v>0</v>
      </c>
      <c r="I59" s="153">
        <f>ROUND(D59*G59, 0)</f>
        <v>0</v>
      </c>
    </row>
    <row r="60" spans="1:9" s="152" customFormat="1" x14ac:dyDescent="0.2">
      <c r="A60" s="157"/>
      <c r="B60" s="156"/>
    </row>
    <row r="61" spans="1:9" s="152" customFormat="1" ht="38.25" x14ac:dyDescent="0.2">
      <c r="A61" s="157">
        <v>28</v>
      </c>
      <c r="B61" s="156"/>
      <c r="C61" s="155" t="s">
        <v>2263</v>
      </c>
      <c r="D61" s="152">
        <v>5</v>
      </c>
      <c r="E61" s="152" t="s">
        <v>4</v>
      </c>
      <c r="F61" s="153">
        <v>0</v>
      </c>
      <c r="G61" s="153">
        <v>0</v>
      </c>
      <c r="H61" s="153">
        <f>ROUND(D61*F61, 0)</f>
        <v>0</v>
      </c>
      <c r="I61" s="153">
        <f>ROUND(D61*G61, 0)</f>
        <v>0</v>
      </c>
    </row>
    <row r="62" spans="1:9" s="152" customFormat="1" x14ac:dyDescent="0.2">
      <c r="A62" s="157"/>
      <c r="B62" s="156"/>
    </row>
    <row r="63" spans="1:9" s="152" customFormat="1" ht="38.25" x14ac:dyDescent="0.2">
      <c r="A63" s="157">
        <v>29</v>
      </c>
      <c r="B63" s="156"/>
      <c r="C63" s="155" t="s">
        <v>2262</v>
      </c>
      <c r="D63" s="152">
        <v>5</v>
      </c>
      <c r="E63" s="152" t="s">
        <v>4</v>
      </c>
      <c r="F63" s="153">
        <v>0</v>
      </c>
      <c r="G63" s="153">
        <v>0</v>
      </c>
      <c r="H63" s="153">
        <f>ROUND(D63*F63, 0)</f>
        <v>0</v>
      </c>
      <c r="I63" s="153">
        <f>ROUND(D63*G63, 0)</f>
        <v>0</v>
      </c>
    </row>
    <row r="64" spans="1:9" s="152" customFormat="1" x14ac:dyDescent="0.2">
      <c r="A64" s="157"/>
      <c r="B64" s="156"/>
    </row>
    <row r="65" spans="1:9" s="152" customFormat="1" ht="38.25" x14ac:dyDescent="0.2">
      <c r="A65" s="157">
        <v>30</v>
      </c>
      <c r="B65" s="156"/>
      <c r="C65" s="155" t="s">
        <v>2261</v>
      </c>
      <c r="D65" s="152">
        <v>7</v>
      </c>
      <c r="E65" s="152" t="s">
        <v>4</v>
      </c>
      <c r="F65" s="153">
        <v>0</v>
      </c>
      <c r="G65" s="153">
        <v>0</v>
      </c>
      <c r="H65" s="153">
        <f>ROUND(D65*F65, 0)</f>
        <v>0</v>
      </c>
      <c r="I65" s="153">
        <f>ROUND(D65*G65, 0)</f>
        <v>0</v>
      </c>
    </row>
    <row r="66" spans="1:9" s="152" customFormat="1" x14ac:dyDescent="0.2">
      <c r="A66" s="157"/>
      <c r="B66" s="156"/>
      <c r="C66" s="155"/>
      <c r="D66" s="154"/>
    </row>
    <row r="67" spans="1:9" s="152" customFormat="1" ht="25.5" x14ac:dyDescent="0.2">
      <c r="A67" s="157">
        <v>31</v>
      </c>
      <c r="B67" s="156"/>
      <c r="C67" s="155" t="s">
        <v>2260</v>
      </c>
      <c r="D67" s="154">
        <v>2</v>
      </c>
      <c r="E67" s="152" t="s">
        <v>4</v>
      </c>
      <c r="F67" s="153">
        <v>0</v>
      </c>
      <c r="G67" s="153">
        <v>0</v>
      </c>
      <c r="H67" s="153">
        <f>ROUND(D67*F67, 0)</f>
        <v>0</v>
      </c>
      <c r="I67" s="153">
        <f>ROUND(D67*G67, 0)</f>
        <v>0</v>
      </c>
    </row>
    <row r="68" spans="1:9" s="152" customFormat="1" x14ac:dyDescent="0.2">
      <c r="A68" s="157"/>
      <c r="B68" s="156"/>
      <c r="C68" s="155"/>
      <c r="D68" s="154"/>
    </row>
    <row r="69" spans="1:9" s="152" customFormat="1" ht="25.5" x14ac:dyDescent="0.2">
      <c r="A69" s="157">
        <v>32</v>
      </c>
      <c r="B69" s="156"/>
      <c r="C69" s="155" t="s">
        <v>2259</v>
      </c>
      <c r="D69" s="154">
        <v>1</v>
      </c>
      <c r="E69" s="152" t="s">
        <v>4</v>
      </c>
      <c r="F69" s="153">
        <v>0</v>
      </c>
      <c r="G69" s="153">
        <v>0</v>
      </c>
      <c r="H69" s="153">
        <f>ROUND(D69*F69, 0)</f>
        <v>0</v>
      </c>
      <c r="I69" s="153">
        <f>ROUND(D69*G69, 0)</f>
        <v>0</v>
      </c>
    </row>
    <row r="70" spans="1:9" s="152" customFormat="1" x14ac:dyDescent="0.2">
      <c r="A70" s="157"/>
      <c r="B70" s="156"/>
      <c r="C70" s="155"/>
      <c r="D70" s="154"/>
    </row>
    <row r="71" spans="1:9" s="152" customFormat="1" ht="25.5" x14ac:dyDescent="0.2">
      <c r="A71" s="157">
        <v>33</v>
      </c>
      <c r="B71" s="156"/>
      <c r="C71" s="155" t="s">
        <v>2258</v>
      </c>
      <c r="D71" s="154">
        <v>2</v>
      </c>
      <c r="E71" s="152" t="s">
        <v>4</v>
      </c>
      <c r="F71" s="153">
        <v>0</v>
      </c>
      <c r="G71" s="153">
        <v>0</v>
      </c>
      <c r="H71" s="153">
        <f>ROUND(D71*F71, 0)</f>
        <v>0</v>
      </c>
      <c r="I71" s="153">
        <f>ROUND(D71*G71, 0)</f>
        <v>0</v>
      </c>
    </row>
    <row r="72" spans="1:9" s="152" customFormat="1" x14ac:dyDescent="0.2">
      <c r="A72" s="157"/>
      <c r="B72" s="156"/>
      <c r="C72" s="155"/>
      <c r="D72" s="154"/>
    </row>
    <row r="73" spans="1:9" s="152" customFormat="1" ht="25.5" x14ac:dyDescent="0.2">
      <c r="A73" s="157">
        <v>34</v>
      </c>
      <c r="B73" s="156"/>
      <c r="C73" s="155" t="s">
        <v>2257</v>
      </c>
      <c r="D73" s="154">
        <v>2</v>
      </c>
      <c r="E73" s="152" t="s">
        <v>4</v>
      </c>
      <c r="F73" s="153">
        <v>0</v>
      </c>
      <c r="G73" s="153">
        <v>0</v>
      </c>
      <c r="H73" s="153">
        <f>ROUND(D73*F73, 0)</f>
        <v>0</v>
      </c>
      <c r="I73" s="153">
        <f>ROUND(D73*G73, 0)</f>
        <v>0</v>
      </c>
    </row>
    <row r="74" spans="1:9" s="152" customFormat="1" x14ac:dyDescent="0.2">
      <c r="A74" s="157"/>
      <c r="B74" s="156"/>
      <c r="C74" s="155"/>
      <c r="D74" s="154"/>
    </row>
    <row r="75" spans="1:9" s="152" customFormat="1" ht="25.5" x14ac:dyDescent="0.2">
      <c r="A75" s="157">
        <v>35</v>
      </c>
      <c r="B75" s="156"/>
      <c r="C75" s="155" t="s">
        <v>2256</v>
      </c>
      <c r="D75" s="154">
        <v>1</v>
      </c>
      <c r="E75" s="152" t="s">
        <v>4</v>
      </c>
      <c r="F75" s="153">
        <v>0</v>
      </c>
      <c r="G75" s="153">
        <v>0</v>
      </c>
      <c r="H75" s="153">
        <f>ROUND(D75*F75, 0)</f>
        <v>0</v>
      </c>
      <c r="I75" s="153">
        <f>ROUND(D75*G75, 0)</f>
        <v>0</v>
      </c>
    </row>
    <row r="76" spans="1:9" s="152" customFormat="1" x14ac:dyDescent="0.2">
      <c r="A76" s="157"/>
      <c r="B76" s="156"/>
      <c r="C76" s="155"/>
      <c r="D76" s="154"/>
    </row>
    <row r="77" spans="1:9" s="152" customFormat="1" x14ac:dyDescent="0.2">
      <c r="A77" s="157">
        <v>36</v>
      </c>
      <c r="B77" s="156"/>
      <c r="C77" s="155" t="s">
        <v>2255</v>
      </c>
      <c r="D77" s="154">
        <v>6</v>
      </c>
      <c r="E77" s="152" t="s">
        <v>4</v>
      </c>
      <c r="F77" s="153">
        <v>0</v>
      </c>
      <c r="G77" s="153">
        <v>0</v>
      </c>
      <c r="H77" s="153">
        <f>ROUND(D77*F77, 0)</f>
        <v>0</v>
      </c>
      <c r="I77" s="153">
        <f>ROUND(D77*G77, 0)</f>
        <v>0</v>
      </c>
    </row>
    <row r="78" spans="1:9" s="152" customFormat="1" x14ac:dyDescent="0.2">
      <c r="A78" s="157"/>
      <c r="B78" s="156"/>
      <c r="C78" s="155"/>
      <c r="D78" s="154"/>
      <c r="F78" s="153"/>
      <c r="G78" s="153"/>
      <c r="H78" s="153"/>
      <c r="I78" s="153"/>
    </row>
    <row r="79" spans="1:9" s="152" customFormat="1" x14ac:dyDescent="0.2">
      <c r="A79" s="157"/>
      <c r="B79" s="156"/>
      <c r="C79" s="155"/>
      <c r="D79" s="154"/>
      <c r="F79" s="153"/>
      <c r="G79" s="153"/>
      <c r="H79" s="153"/>
      <c r="I79" s="153"/>
    </row>
    <row r="80" spans="1:9" s="152" customFormat="1" ht="15.75" x14ac:dyDescent="0.25">
      <c r="A80" s="187" t="s">
        <v>2254</v>
      </c>
      <c r="B80" s="187"/>
      <c r="C80" s="155"/>
      <c r="D80" s="154"/>
      <c r="F80" s="153"/>
      <c r="G80" s="153"/>
      <c r="H80" s="153"/>
      <c r="I80" s="153"/>
    </row>
    <row r="81" spans="1:11" s="152" customFormat="1" x14ac:dyDescent="0.2">
      <c r="A81" s="157"/>
      <c r="B81" s="156"/>
      <c r="C81" s="155"/>
      <c r="D81" s="154"/>
      <c r="F81" s="153"/>
      <c r="G81" s="153"/>
      <c r="H81" s="153"/>
      <c r="I81" s="153"/>
    </row>
    <row r="82" spans="1:11" s="152" customFormat="1" ht="76.5" x14ac:dyDescent="0.2">
      <c r="A82" s="157">
        <v>37</v>
      </c>
      <c r="B82" s="156"/>
      <c r="C82" s="155" t="s">
        <v>2253</v>
      </c>
      <c r="D82" s="154">
        <v>2</v>
      </c>
      <c r="E82" s="152" t="s">
        <v>4</v>
      </c>
      <c r="F82" s="153">
        <v>0</v>
      </c>
      <c r="G82" s="153">
        <v>0</v>
      </c>
      <c r="H82" s="153">
        <f>ROUND(D82*F82, 0)</f>
        <v>0</v>
      </c>
      <c r="I82" s="153">
        <f>ROUND(D82*G82, 0)</f>
        <v>0</v>
      </c>
    </row>
    <row r="83" spans="1:11" s="152" customFormat="1" x14ac:dyDescent="0.2">
      <c r="A83" s="157"/>
      <c r="B83" s="156"/>
      <c r="C83" s="155"/>
      <c r="D83" s="154"/>
    </row>
    <row r="84" spans="1:11" s="152" customFormat="1" ht="76.5" x14ac:dyDescent="0.2">
      <c r="A84" s="157">
        <v>38</v>
      </c>
      <c r="B84" s="156"/>
      <c r="C84" s="155" t="s">
        <v>2252</v>
      </c>
      <c r="D84" s="154">
        <v>3</v>
      </c>
      <c r="E84" s="152" t="s">
        <v>4</v>
      </c>
      <c r="F84" s="153">
        <v>0</v>
      </c>
      <c r="G84" s="153">
        <v>0</v>
      </c>
      <c r="H84" s="153">
        <f>ROUND(D84*F84, 0)</f>
        <v>0</v>
      </c>
      <c r="I84" s="153">
        <f>ROUND(D84*G84, 0)</f>
        <v>0</v>
      </c>
      <c r="K84" s="340"/>
    </row>
    <row r="85" spans="1:11" s="152" customFormat="1" x14ac:dyDescent="0.2">
      <c r="A85" s="157"/>
      <c r="B85" s="156"/>
      <c r="C85" s="155"/>
      <c r="D85" s="154"/>
    </row>
    <row r="86" spans="1:11" s="152" customFormat="1" ht="76.5" x14ac:dyDescent="0.2">
      <c r="A86" s="157">
        <v>39</v>
      </c>
      <c r="B86" s="156"/>
      <c r="C86" s="155" t="s">
        <v>2251</v>
      </c>
      <c r="D86" s="154">
        <v>4</v>
      </c>
      <c r="E86" s="152" t="s">
        <v>4</v>
      </c>
      <c r="F86" s="153">
        <v>0</v>
      </c>
      <c r="G86" s="153">
        <v>0</v>
      </c>
      <c r="H86" s="153">
        <f>ROUND(D86*F86, 0)</f>
        <v>0</v>
      </c>
      <c r="I86" s="153">
        <f>ROUND(D86*G86, 0)</f>
        <v>0</v>
      </c>
    </row>
    <row r="87" spans="1:11" s="152" customFormat="1" x14ac:dyDescent="0.2">
      <c r="A87" s="157"/>
      <c r="B87" s="156"/>
      <c r="C87" s="155"/>
      <c r="D87" s="154"/>
    </row>
    <row r="88" spans="1:11" s="152" customFormat="1" ht="38.25" x14ac:dyDescent="0.2">
      <c r="A88" s="157">
        <v>40</v>
      </c>
      <c r="B88" s="156"/>
      <c r="C88" s="155" t="s">
        <v>2250</v>
      </c>
      <c r="D88" s="154">
        <v>8</v>
      </c>
      <c r="E88" s="152" t="s">
        <v>4</v>
      </c>
      <c r="F88" s="153">
        <v>0</v>
      </c>
      <c r="G88" s="153">
        <v>0</v>
      </c>
      <c r="H88" s="153">
        <f>ROUND(D88*F88, 0)</f>
        <v>0</v>
      </c>
      <c r="I88" s="153">
        <f>ROUND(D88*G88, 0)</f>
        <v>0</v>
      </c>
    </row>
    <row r="89" spans="1:11" s="152" customFormat="1" x14ac:dyDescent="0.2">
      <c r="A89" s="157"/>
      <c r="B89" s="156"/>
      <c r="C89" s="155"/>
      <c r="D89" s="154"/>
    </row>
    <row r="90" spans="1:11" s="152" customFormat="1" ht="25.5" x14ac:dyDescent="0.2">
      <c r="A90" s="157">
        <v>41</v>
      </c>
      <c r="B90" s="156"/>
      <c r="C90" s="155" t="s">
        <v>2249</v>
      </c>
      <c r="D90" s="154">
        <v>8</v>
      </c>
      <c r="E90" s="152" t="s">
        <v>4</v>
      </c>
      <c r="F90" s="153">
        <v>0</v>
      </c>
      <c r="G90" s="153">
        <v>0</v>
      </c>
      <c r="H90" s="153">
        <f>ROUND(D90*F90, 0)</f>
        <v>0</v>
      </c>
      <c r="I90" s="153">
        <f>ROUND(D90*G90, 0)</f>
        <v>0</v>
      </c>
    </row>
    <row r="91" spans="1:11" s="152" customFormat="1" x14ac:dyDescent="0.2">
      <c r="A91" s="157"/>
      <c r="B91" s="156"/>
      <c r="C91" s="155"/>
      <c r="D91" s="154"/>
      <c r="F91" s="153"/>
      <c r="G91" s="153"/>
      <c r="H91" s="153"/>
      <c r="I91" s="153"/>
    </row>
    <row r="92" spans="1:11" s="152" customFormat="1" x14ac:dyDescent="0.2">
      <c r="A92" s="157"/>
      <c r="B92" s="156"/>
      <c r="C92" s="155"/>
      <c r="D92" s="154"/>
      <c r="F92" s="153"/>
      <c r="G92" s="153"/>
      <c r="H92" s="153"/>
      <c r="I92" s="153"/>
    </row>
    <row r="93" spans="1:11" s="152" customFormat="1" ht="15.75" x14ac:dyDescent="0.25">
      <c r="A93" s="187" t="s">
        <v>2248</v>
      </c>
      <c r="B93" s="187"/>
      <c r="C93" s="155"/>
      <c r="D93" s="154"/>
      <c r="F93" s="153"/>
      <c r="G93" s="153"/>
      <c r="H93" s="153"/>
      <c r="I93" s="153"/>
    </row>
    <row r="94" spans="1:11" s="152" customFormat="1" x14ac:dyDescent="0.2">
      <c r="A94" s="157"/>
      <c r="B94" s="156"/>
      <c r="C94" s="155"/>
      <c r="D94" s="154"/>
      <c r="F94" s="153"/>
      <c r="G94" s="153"/>
      <c r="H94" s="153"/>
      <c r="I94" s="153"/>
    </row>
    <row r="95" spans="1:11" s="152" customFormat="1" ht="76.5" x14ac:dyDescent="0.2">
      <c r="A95" s="157">
        <v>42</v>
      </c>
      <c r="B95" s="156"/>
      <c r="C95" s="155" t="s">
        <v>2247</v>
      </c>
      <c r="D95" s="154">
        <v>4</v>
      </c>
      <c r="E95" s="152" t="s">
        <v>4</v>
      </c>
      <c r="F95" s="153">
        <v>0</v>
      </c>
      <c r="G95" s="153">
        <v>0</v>
      </c>
      <c r="H95" s="153">
        <f>ROUND(D95*F95, 0)</f>
        <v>0</v>
      </c>
      <c r="I95" s="153">
        <f>ROUND(D95*G95, 0)</f>
        <v>0</v>
      </c>
    </row>
    <row r="96" spans="1:11" s="152" customFormat="1" x14ac:dyDescent="0.2">
      <c r="A96" s="157"/>
      <c r="B96" s="156"/>
      <c r="C96" s="155"/>
      <c r="D96" s="154"/>
      <c r="F96" s="153"/>
      <c r="G96" s="153"/>
      <c r="H96" s="153"/>
      <c r="I96" s="153"/>
    </row>
    <row r="97" spans="1:9" s="152" customFormat="1" ht="63.75" x14ac:dyDescent="0.2">
      <c r="A97" s="157">
        <v>43</v>
      </c>
      <c r="B97" s="156"/>
      <c r="C97" s="155" t="s">
        <v>2246</v>
      </c>
      <c r="D97" s="154">
        <v>1</v>
      </c>
      <c r="E97" s="152" t="s">
        <v>4</v>
      </c>
      <c r="F97" s="153">
        <v>0</v>
      </c>
      <c r="G97" s="153">
        <v>0</v>
      </c>
      <c r="H97" s="153">
        <f>ROUND(D97*F97, 0)</f>
        <v>0</v>
      </c>
      <c r="I97" s="153">
        <f>ROUND(D97*G97, 0)</f>
        <v>0</v>
      </c>
    </row>
    <row r="98" spans="1:9" s="152" customFormat="1" x14ac:dyDescent="0.2">
      <c r="A98" s="157"/>
      <c r="B98" s="156"/>
      <c r="C98" s="155"/>
      <c r="D98" s="154"/>
    </row>
    <row r="99" spans="1:9" s="152" customFormat="1" ht="76.5" x14ac:dyDescent="0.2">
      <c r="A99" s="157">
        <v>44</v>
      </c>
      <c r="B99" s="156"/>
      <c r="C99" s="155" t="s">
        <v>2245</v>
      </c>
      <c r="D99" s="154">
        <v>4</v>
      </c>
      <c r="E99" s="152" t="s">
        <v>4</v>
      </c>
      <c r="F99" s="153">
        <v>0</v>
      </c>
      <c r="G99" s="153">
        <v>0</v>
      </c>
      <c r="H99" s="153">
        <f>ROUND(D99*F99, 0)</f>
        <v>0</v>
      </c>
      <c r="I99" s="153">
        <f>ROUND(D99*G99, 0)</f>
        <v>0</v>
      </c>
    </row>
    <row r="100" spans="1:9" s="152" customFormat="1" x14ac:dyDescent="0.2">
      <c r="A100" s="157"/>
      <c r="B100" s="156"/>
      <c r="C100" s="155"/>
      <c r="D100" s="154"/>
    </row>
    <row r="101" spans="1:9" s="152" customFormat="1" ht="51" x14ac:dyDescent="0.2">
      <c r="A101" s="157">
        <v>45</v>
      </c>
      <c r="B101" s="156"/>
      <c r="C101" s="155" t="s">
        <v>2244</v>
      </c>
      <c r="D101" s="154">
        <v>2</v>
      </c>
      <c r="E101" s="152" t="s">
        <v>4</v>
      </c>
      <c r="F101" s="153">
        <v>0</v>
      </c>
      <c r="G101" s="153">
        <v>0</v>
      </c>
      <c r="H101" s="153">
        <f>ROUND(D101*F101, 0)</f>
        <v>0</v>
      </c>
      <c r="I101" s="153">
        <f>ROUND(D101*G101, 0)</f>
        <v>0</v>
      </c>
    </row>
    <row r="102" spans="1:9" s="152" customFormat="1" x14ac:dyDescent="0.2">
      <c r="A102" s="157"/>
      <c r="B102" s="156"/>
      <c r="C102" s="155"/>
      <c r="D102" s="154"/>
    </row>
    <row r="103" spans="1:9" s="152" customFormat="1" ht="51" x14ac:dyDescent="0.2">
      <c r="A103" s="157">
        <v>46</v>
      </c>
      <c r="B103" s="156"/>
      <c r="C103" s="155" t="s">
        <v>2243</v>
      </c>
      <c r="D103" s="154">
        <v>2</v>
      </c>
      <c r="E103" s="152" t="s">
        <v>4</v>
      </c>
      <c r="F103" s="153">
        <v>0</v>
      </c>
      <c r="G103" s="153">
        <v>0</v>
      </c>
      <c r="H103" s="153">
        <f>ROUND(D103*F103, 0)</f>
        <v>0</v>
      </c>
      <c r="I103" s="153">
        <f>ROUND(D103*G103, 0)</f>
        <v>0</v>
      </c>
    </row>
    <row r="104" spans="1:9" s="152" customFormat="1" x14ac:dyDescent="0.2">
      <c r="A104" s="157"/>
      <c r="B104" s="156"/>
      <c r="C104" s="155"/>
      <c r="D104" s="154"/>
    </row>
    <row r="105" spans="1:9" s="152" customFormat="1" ht="25.5" x14ac:dyDescent="0.2">
      <c r="A105" s="157">
        <v>47</v>
      </c>
      <c r="B105" s="156"/>
      <c r="C105" s="155" t="s">
        <v>2242</v>
      </c>
      <c r="D105" s="154">
        <v>2</v>
      </c>
      <c r="E105" s="152" t="s">
        <v>4</v>
      </c>
      <c r="F105" s="153">
        <v>0</v>
      </c>
      <c r="G105" s="153">
        <v>0</v>
      </c>
      <c r="H105" s="153">
        <f>ROUND(D105*F105, 0)</f>
        <v>0</v>
      </c>
      <c r="I105" s="153">
        <f>ROUND(D105*G105, 0)</f>
        <v>0</v>
      </c>
    </row>
    <row r="106" spans="1:9" s="152" customFormat="1" x14ac:dyDescent="0.2">
      <c r="A106" s="157"/>
      <c r="B106" s="156"/>
      <c r="C106" s="155"/>
      <c r="D106" s="154"/>
    </row>
    <row r="107" spans="1:9" s="152" customFormat="1" ht="63.75" x14ac:dyDescent="0.2">
      <c r="A107" s="157">
        <v>48</v>
      </c>
      <c r="B107" s="156"/>
      <c r="C107" s="155" t="s">
        <v>2241</v>
      </c>
      <c r="D107" s="154">
        <v>2</v>
      </c>
      <c r="E107" s="152" t="s">
        <v>4</v>
      </c>
      <c r="F107" s="153">
        <v>0</v>
      </c>
      <c r="G107" s="153">
        <v>0</v>
      </c>
      <c r="H107" s="153">
        <f>ROUND(D107*F107, 0)</f>
        <v>0</v>
      </c>
      <c r="I107" s="153">
        <f>ROUND(D107*G107, 0)</f>
        <v>0</v>
      </c>
    </row>
    <row r="108" spans="1:9" s="152" customFormat="1" x14ac:dyDescent="0.2">
      <c r="A108" s="157"/>
      <c r="B108" s="156"/>
      <c r="C108" s="155"/>
      <c r="D108" s="154"/>
    </row>
    <row r="109" spans="1:9" s="152" customFormat="1" ht="63.75" x14ac:dyDescent="0.2">
      <c r="A109" s="157">
        <v>49</v>
      </c>
      <c r="B109" s="156"/>
      <c r="C109" s="155" t="s">
        <v>2240</v>
      </c>
      <c r="D109" s="154">
        <v>2</v>
      </c>
      <c r="E109" s="152" t="s">
        <v>4</v>
      </c>
      <c r="F109" s="153">
        <v>0</v>
      </c>
      <c r="G109" s="153">
        <v>0</v>
      </c>
      <c r="H109" s="153">
        <f>ROUND(D109*F109, 0)</f>
        <v>0</v>
      </c>
      <c r="I109" s="153">
        <f>ROUND(D109*G109, 0)</f>
        <v>0</v>
      </c>
    </row>
    <row r="110" spans="1:9" s="152" customFormat="1" x14ac:dyDescent="0.2">
      <c r="A110" s="157"/>
      <c r="B110" s="156"/>
      <c r="C110" s="155"/>
      <c r="D110" s="154"/>
    </row>
    <row r="111" spans="1:9" s="152" customFormat="1" ht="76.5" x14ac:dyDescent="0.2">
      <c r="A111" s="157">
        <v>50</v>
      </c>
      <c r="B111" s="156"/>
      <c r="C111" s="155" t="s">
        <v>2239</v>
      </c>
      <c r="D111" s="154">
        <v>2</v>
      </c>
      <c r="E111" s="152" t="s">
        <v>4</v>
      </c>
      <c r="F111" s="153">
        <v>0</v>
      </c>
      <c r="G111" s="153">
        <v>0</v>
      </c>
      <c r="H111" s="153">
        <f>ROUND(D111*F111, 0)</f>
        <v>0</v>
      </c>
      <c r="I111" s="153">
        <f>ROUND(D111*G111, 0)</f>
        <v>0</v>
      </c>
    </row>
    <row r="112" spans="1:9" s="152" customFormat="1" x14ac:dyDescent="0.2">
      <c r="A112" s="157"/>
      <c r="B112" s="156"/>
      <c r="C112" s="155"/>
      <c r="D112" s="154"/>
    </row>
    <row r="113" spans="1:9" s="152" customFormat="1" ht="89.25" x14ac:dyDescent="0.2">
      <c r="A113" s="157">
        <v>51</v>
      </c>
      <c r="B113" s="156"/>
      <c r="C113" s="155" t="s">
        <v>2238</v>
      </c>
      <c r="D113" s="154">
        <v>2</v>
      </c>
      <c r="E113" s="152" t="s">
        <v>4</v>
      </c>
      <c r="F113" s="153">
        <v>0</v>
      </c>
      <c r="G113" s="153">
        <v>0</v>
      </c>
      <c r="H113" s="153">
        <f>ROUND(D113*F113, 0)</f>
        <v>0</v>
      </c>
      <c r="I113" s="153">
        <f>ROUND(D113*G113, 0)</f>
        <v>0</v>
      </c>
    </row>
    <row r="114" spans="1:9" s="152" customFormat="1" x14ac:dyDescent="0.2">
      <c r="A114" s="157"/>
      <c r="B114" s="156"/>
      <c r="C114" s="155"/>
      <c r="D114" s="154"/>
      <c r="F114" s="153"/>
      <c r="G114" s="153"/>
      <c r="H114" s="153"/>
      <c r="I114" s="153"/>
    </row>
    <row r="115" spans="1:9" s="152" customFormat="1" ht="51" x14ac:dyDescent="0.2">
      <c r="A115" s="157">
        <v>52</v>
      </c>
      <c r="B115" s="156"/>
      <c r="C115" s="155" t="s">
        <v>2237</v>
      </c>
      <c r="D115" s="154">
        <v>2</v>
      </c>
      <c r="E115" s="152" t="s">
        <v>4</v>
      </c>
      <c r="F115" s="153">
        <v>0</v>
      </c>
      <c r="G115" s="153">
        <v>0</v>
      </c>
      <c r="H115" s="153">
        <f>ROUND(D115*F115, 0)</f>
        <v>0</v>
      </c>
      <c r="I115" s="153">
        <f>ROUND(D115*G115, 0)</f>
        <v>0</v>
      </c>
    </row>
    <row r="116" spans="1:9" s="152" customFormat="1" x14ac:dyDescent="0.2">
      <c r="A116" s="157"/>
      <c r="B116" s="156"/>
      <c r="C116" s="155"/>
      <c r="D116" s="154"/>
    </row>
    <row r="117" spans="1:9" s="152" customFormat="1" ht="38.25" x14ac:dyDescent="0.2">
      <c r="A117" s="157">
        <v>53</v>
      </c>
      <c r="B117" s="156"/>
      <c r="C117" s="155" t="s">
        <v>2236</v>
      </c>
      <c r="D117" s="154">
        <v>4</v>
      </c>
      <c r="E117" s="152" t="s">
        <v>4</v>
      </c>
      <c r="F117" s="153">
        <v>0</v>
      </c>
      <c r="G117" s="153">
        <v>0</v>
      </c>
      <c r="H117" s="153">
        <f>ROUND(D117*F117, 0)</f>
        <v>0</v>
      </c>
      <c r="I117" s="153">
        <f>ROUND(D117*G117, 0)</f>
        <v>0</v>
      </c>
    </row>
    <row r="118" spans="1:9" s="152" customFormat="1" x14ac:dyDescent="0.2">
      <c r="A118" s="157"/>
      <c r="B118" s="156"/>
      <c r="C118" s="155"/>
      <c r="D118" s="154"/>
      <c r="F118" s="153"/>
      <c r="G118" s="153"/>
      <c r="H118" s="153"/>
      <c r="I118" s="153"/>
    </row>
    <row r="119" spans="1:9" s="152" customFormat="1" x14ac:dyDescent="0.2">
      <c r="A119" s="157"/>
      <c r="B119" s="156"/>
      <c r="C119" s="155"/>
      <c r="D119" s="154"/>
      <c r="F119" s="153"/>
      <c r="G119" s="153"/>
      <c r="H119" s="153"/>
      <c r="I119" s="153"/>
    </row>
    <row r="120" spans="1:9" s="152" customFormat="1" ht="15.75" x14ac:dyDescent="0.25">
      <c r="A120" s="187" t="s">
        <v>2235</v>
      </c>
      <c r="B120" s="187"/>
      <c r="C120" s="155"/>
      <c r="D120" s="154"/>
      <c r="F120" s="153"/>
      <c r="G120" s="153"/>
      <c r="H120" s="153"/>
      <c r="I120" s="153"/>
    </row>
    <row r="121" spans="1:9" s="152" customFormat="1" x14ac:dyDescent="0.2">
      <c r="A121" s="157"/>
      <c r="B121" s="156"/>
      <c r="C121" s="155"/>
      <c r="D121" s="154"/>
      <c r="F121" s="153"/>
      <c r="G121" s="153"/>
      <c r="H121" s="153"/>
      <c r="I121" s="153"/>
    </row>
    <row r="122" spans="1:9" s="152" customFormat="1" ht="63.75" x14ac:dyDescent="0.2">
      <c r="A122" s="157"/>
      <c r="B122" s="156"/>
      <c r="C122" s="155" t="s">
        <v>2234</v>
      </c>
      <c r="D122" s="154"/>
      <c r="F122" s="153"/>
      <c r="G122" s="153"/>
      <c r="H122" s="153"/>
      <c r="I122" s="153"/>
    </row>
    <row r="123" spans="1:9" s="168" customFormat="1" x14ac:dyDescent="0.2">
      <c r="A123" s="189">
        <v>135</v>
      </c>
      <c r="C123" s="188" t="s">
        <v>1908</v>
      </c>
      <c r="D123" s="153">
        <v>10</v>
      </c>
      <c r="E123" s="168" t="s">
        <v>62</v>
      </c>
      <c r="F123" s="153">
        <v>0</v>
      </c>
      <c r="G123" s="153">
        <v>0</v>
      </c>
      <c r="H123" s="153">
        <f>ROUND(D123*F123, 0)</f>
        <v>0</v>
      </c>
      <c r="I123" s="153">
        <f>ROUND(D123*G123, 0)</f>
        <v>0</v>
      </c>
    </row>
    <row r="124" spans="1:9" s="168" customFormat="1" x14ac:dyDescent="0.2">
      <c r="A124" s="189">
        <v>136</v>
      </c>
      <c r="C124" s="188" t="s">
        <v>1907</v>
      </c>
      <c r="D124" s="153">
        <v>12</v>
      </c>
      <c r="E124" s="168" t="s">
        <v>62</v>
      </c>
      <c r="F124" s="153">
        <v>0</v>
      </c>
      <c r="G124" s="153">
        <v>0</v>
      </c>
      <c r="H124" s="153">
        <f>ROUND(D124*F124, 0)</f>
        <v>0</v>
      </c>
      <c r="I124" s="153">
        <f>ROUND(D124*G124, 0)</f>
        <v>0</v>
      </c>
    </row>
    <row r="125" spans="1:9" s="168" customFormat="1" x14ac:dyDescent="0.2">
      <c r="A125" s="189">
        <v>137</v>
      </c>
      <c r="C125" s="188" t="s">
        <v>1906</v>
      </c>
      <c r="D125" s="153">
        <v>8</v>
      </c>
      <c r="E125" s="168" t="s">
        <v>62</v>
      </c>
      <c r="F125" s="153">
        <v>0</v>
      </c>
      <c r="G125" s="153">
        <v>0</v>
      </c>
      <c r="H125" s="153">
        <f>ROUND(D125*F125, 0)</f>
        <v>0</v>
      </c>
      <c r="I125" s="153">
        <f>ROUND(D125*G125, 0)</f>
        <v>0</v>
      </c>
    </row>
    <row r="126" spans="1:9" s="168" customFormat="1" x14ac:dyDescent="0.2">
      <c r="A126" s="189">
        <v>138</v>
      </c>
      <c r="C126" s="188" t="s">
        <v>1905</v>
      </c>
      <c r="D126" s="153">
        <v>12</v>
      </c>
      <c r="E126" s="168" t="s">
        <v>62</v>
      </c>
      <c r="F126" s="153">
        <v>0</v>
      </c>
      <c r="G126" s="153">
        <v>0</v>
      </c>
      <c r="H126" s="153">
        <f>ROUND(D126*F126, 0)</f>
        <v>0</v>
      </c>
      <c r="I126" s="153">
        <f>ROUND(D126*G126, 0)</f>
        <v>0</v>
      </c>
    </row>
    <row r="127" spans="1:9" s="168" customFormat="1" x14ac:dyDescent="0.2">
      <c r="A127" s="189">
        <v>139</v>
      </c>
      <c r="C127" s="188" t="s">
        <v>1904</v>
      </c>
      <c r="D127" s="153">
        <v>16</v>
      </c>
      <c r="E127" s="168" t="s">
        <v>62</v>
      </c>
      <c r="F127" s="153">
        <v>0</v>
      </c>
      <c r="G127" s="153">
        <v>0</v>
      </c>
      <c r="H127" s="153">
        <f>ROUND(D127*F127, 0)</f>
        <v>0</v>
      </c>
      <c r="I127" s="153">
        <f>ROUND(D127*G127, 0)</f>
        <v>0</v>
      </c>
    </row>
    <row r="128" spans="1:9" s="152" customFormat="1" x14ac:dyDescent="0.2">
      <c r="A128" s="157"/>
      <c r="B128" s="156"/>
      <c r="C128" s="155"/>
      <c r="D128" s="154"/>
    </row>
    <row r="129" spans="1:9" s="152" customFormat="1" ht="63.75" x14ac:dyDescent="0.2">
      <c r="A129" s="157">
        <v>55</v>
      </c>
      <c r="B129" s="156"/>
      <c r="C129" s="155" t="s">
        <v>2233</v>
      </c>
      <c r="D129" s="154">
        <v>240</v>
      </c>
      <c r="E129" s="152" t="s">
        <v>62</v>
      </c>
      <c r="F129" s="153">
        <v>0</v>
      </c>
      <c r="G129" s="153">
        <v>0</v>
      </c>
      <c r="H129" s="153">
        <f>ROUND(D129*F129, 0)</f>
        <v>0</v>
      </c>
      <c r="I129" s="153">
        <f>ROUND(D129*G129, 0)</f>
        <v>0</v>
      </c>
    </row>
    <row r="130" spans="1:9" s="152" customFormat="1" x14ac:dyDescent="0.2">
      <c r="A130" s="157"/>
      <c r="B130" s="156"/>
      <c r="C130" s="155"/>
      <c r="D130" s="154"/>
      <c r="F130" s="153"/>
      <c r="G130" s="153"/>
      <c r="H130" s="153"/>
      <c r="I130" s="153"/>
    </row>
    <row r="131" spans="1:9" s="152" customFormat="1" x14ac:dyDescent="0.2">
      <c r="A131" s="157"/>
      <c r="B131" s="156"/>
      <c r="C131" s="155"/>
      <c r="D131" s="154"/>
      <c r="F131" s="153"/>
      <c r="G131" s="153"/>
      <c r="H131" s="153"/>
      <c r="I131" s="153"/>
    </row>
    <row r="132" spans="1:9" s="152" customFormat="1" ht="15.75" x14ac:dyDescent="0.25">
      <c r="A132" s="187" t="s">
        <v>2232</v>
      </c>
      <c r="B132" s="187"/>
      <c r="C132" s="155"/>
      <c r="D132" s="154"/>
      <c r="F132" s="153"/>
      <c r="G132" s="153"/>
      <c r="H132" s="153"/>
      <c r="I132" s="153"/>
    </row>
    <row r="133" spans="1:9" s="152" customFormat="1" x14ac:dyDescent="0.2">
      <c r="A133" s="157"/>
      <c r="B133" s="156"/>
      <c r="C133" s="155"/>
      <c r="D133" s="154"/>
      <c r="F133" s="153"/>
      <c r="G133" s="153"/>
      <c r="H133" s="153"/>
      <c r="I133" s="153"/>
    </row>
    <row r="134" spans="1:9" s="152" customFormat="1" ht="25.5" x14ac:dyDescent="0.2">
      <c r="A134" s="157">
        <v>56</v>
      </c>
      <c r="B134" s="156"/>
      <c r="C134" s="155" t="s">
        <v>2231</v>
      </c>
      <c r="D134" s="154">
        <v>2</v>
      </c>
      <c r="E134" s="152" t="s">
        <v>138</v>
      </c>
      <c r="F134" s="153">
        <v>0</v>
      </c>
      <c r="G134" s="153">
        <v>0</v>
      </c>
      <c r="H134" s="153">
        <f>ROUND(D134*F134, 0)</f>
        <v>0</v>
      </c>
      <c r="I134" s="153">
        <f>ROUND(D134*G134, 0)</f>
        <v>0</v>
      </c>
    </row>
    <row r="135" spans="1:9" s="152" customFormat="1" x14ac:dyDescent="0.2">
      <c r="A135" s="157"/>
      <c r="B135" s="156"/>
      <c r="C135" s="155"/>
      <c r="D135" s="154"/>
    </row>
    <row r="136" spans="1:9" s="152" customFormat="1" ht="25.5" x14ac:dyDescent="0.2">
      <c r="A136" s="157">
        <v>57</v>
      </c>
      <c r="B136" s="156"/>
      <c r="C136" s="155" t="s">
        <v>2230</v>
      </c>
      <c r="D136" s="154">
        <v>1</v>
      </c>
      <c r="E136" s="152" t="s">
        <v>138</v>
      </c>
      <c r="F136" s="153">
        <v>0</v>
      </c>
      <c r="G136" s="153">
        <v>0</v>
      </c>
      <c r="H136" s="153">
        <f>ROUND(D136*F136, 0)</f>
        <v>0</v>
      </c>
      <c r="I136" s="153">
        <f>ROUND(D136*G136, 0)</f>
        <v>0</v>
      </c>
    </row>
    <row r="137" spans="1:9" s="152" customFormat="1" x14ac:dyDescent="0.2">
      <c r="A137" s="157"/>
      <c r="B137" s="156"/>
      <c r="C137" s="155"/>
      <c r="D137" s="154"/>
    </row>
    <row r="138" spans="1:9" s="152" customFormat="1" ht="25.5" x14ac:dyDescent="0.2">
      <c r="A138" s="157">
        <v>58</v>
      </c>
      <c r="B138" s="156"/>
      <c r="C138" s="155" t="s">
        <v>2229</v>
      </c>
      <c r="D138" s="154">
        <v>100</v>
      </c>
      <c r="E138" s="152" t="s">
        <v>62</v>
      </c>
      <c r="F138" s="153">
        <v>0</v>
      </c>
      <c r="G138" s="153">
        <v>0</v>
      </c>
      <c r="H138" s="153">
        <f>ROUND(D138*F138, 0)</f>
        <v>0</v>
      </c>
      <c r="I138" s="153">
        <f>ROUND(D138*G138, 0)</f>
        <v>0</v>
      </c>
    </row>
    <row r="139" spans="1:9" s="152" customFormat="1" x14ac:dyDescent="0.2">
      <c r="A139" s="157"/>
      <c r="B139" s="156"/>
      <c r="C139" s="155"/>
      <c r="D139" s="154"/>
    </row>
    <row r="140" spans="1:9" s="152" customFormat="1" ht="38.25" x14ac:dyDescent="0.2">
      <c r="A140" s="157">
        <v>59</v>
      </c>
      <c r="B140" s="156"/>
      <c r="C140" s="155" t="s">
        <v>2063</v>
      </c>
      <c r="D140" s="154">
        <v>1</v>
      </c>
      <c r="E140" s="152" t="s">
        <v>138</v>
      </c>
      <c r="F140" s="153">
        <v>0</v>
      </c>
      <c r="G140" s="153">
        <v>0</v>
      </c>
      <c r="H140" s="153">
        <f>ROUND(D140*F140, 0)</f>
        <v>0</v>
      </c>
      <c r="I140" s="153">
        <f>ROUND(D140*G140, 0)</f>
        <v>0</v>
      </c>
    </row>
    <row r="141" spans="1:9" s="152" customFormat="1" x14ac:dyDescent="0.2">
      <c r="A141" s="157"/>
      <c r="B141" s="156"/>
      <c r="C141" s="155"/>
      <c r="D141" s="154"/>
    </row>
    <row r="142" spans="1:9" s="152" customFormat="1" ht="51" x14ac:dyDescent="0.2">
      <c r="A142" s="157">
        <v>60</v>
      </c>
      <c r="B142" s="156"/>
      <c r="C142" s="155" t="s">
        <v>2228</v>
      </c>
      <c r="D142" s="154">
        <v>1</v>
      </c>
      <c r="E142" s="152" t="s">
        <v>138</v>
      </c>
      <c r="F142" s="153">
        <v>0</v>
      </c>
      <c r="G142" s="153">
        <v>0</v>
      </c>
      <c r="H142" s="153">
        <f>ROUND(D142*F142, 0)</f>
        <v>0</v>
      </c>
      <c r="I142" s="153">
        <f>ROUND(D142*G142, 0)</f>
        <v>0</v>
      </c>
    </row>
    <row r="143" spans="1:9" s="152" customFormat="1" x14ac:dyDescent="0.2">
      <c r="A143" s="157"/>
      <c r="B143" s="156"/>
      <c r="C143" s="155"/>
      <c r="D143" s="154"/>
    </row>
    <row r="144" spans="1:9" s="152" customFormat="1" ht="63.75" x14ac:dyDescent="0.2">
      <c r="A144" s="157">
        <v>61</v>
      </c>
      <c r="B144" s="156"/>
      <c r="C144" s="155" t="s">
        <v>2227</v>
      </c>
      <c r="D144" s="154">
        <v>17</v>
      </c>
      <c r="E144" s="152" t="s">
        <v>138</v>
      </c>
      <c r="F144" s="153">
        <v>0</v>
      </c>
      <c r="G144" s="153">
        <v>0</v>
      </c>
      <c r="H144" s="153">
        <f>ROUND(D144*F144, 0)</f>
        <v>0</v>
      </c>
      <c r="I144" s="153">
        <f>ROUND(D144*G144, 0)</f>
        <v>0</v>
      </c>
    </row>
    <row r="145" spans="1:11" s="152" customFormat="1" x14ac:dyDescent="0.2">
      <c r="A145" s="157"/>
      <c r="B145" s="156"/>
      <c r="C145" s="155"/>
      <c r="D145" s="154"/>
    </row>
    <row r="146" spans="1:11" s="152" customFormat="1" ht="76.5" x14ac:dyDescent="0.2">
      <c r="A146" s="157">
        <v>62</v>
      </c>
      <c r="B146" s="156"/>
      <c r="C146" s="155" t="s">
        <v>2226</v>
      </c>
      <c r="D146" s="154">
        <v>1</v>
      </c>
      <c r="E146" s="152" t="s">
        <v>138</v>
      </c>
      <c r="F146" s="153">
        <v>0</v>
      </c>
      <c r="G146" s="153">
        <v>0</v>
      </c>
      <c r="H146" s="153">
        <f>ROUND(D146*F146, 0)</f>
        <v>0</v>
      </c>
      <c r="I146" s="153">
        <f>ROUND(D146*G146, 0)</f>
        <v>0</v>
      </c>
    </row>
    <row r="147" spans="1:11" s="152" customFormat="1" x14ac:dyDescent="0.2">
      <c r="A147" s="157"/>
      <c r="B147" s="156"/>
      <c r="C147" s="155"/>
      <c r="D147" s="154"/>
    </row>
    <row r="148" spans="1:11" s="152" customFormat="1" ht="114.75" x14ac:dyDescent="0.2">
      <c r="A148" s="157">
        <v>63</v>
      </c>
      <c r="B148" s="156"/>
      <c r="C148" s="155" t="s">
        <v>2225</v>
      </c>
      <c r="D148" s="154">
        <v>1</v>
      </c>
      <c r="E148" s="152" t="s">
        <v>138</v>
      </c>
      <c r="F148" s="153">
        <v>0</v>
      </c>
      <c r="G148" s="153">
        <v>0</v>
      </c>
      <c r="H148" s="153">
        <f>ROUND(D148*F148, 0)</f>
        <v>0</v>
      </c>
      <c r="I148" s="153">
        <f>ROUND(D148*G148, 0)</f>
        <v>0</v>
      </c>
    </row>
    <row r="149" spans="1:11" s="152" customFormat="1" x14ac:dyDescent="0.2">
      <c r="A149" s="157"/>
      <c r="B149" s="156"/>
      <c r="C149" s="155"/>
      <c r="D149" s="154"/>
    </row>
    <row r="150" spans="1:11" s="152" customFormat="1" ht="38.25" x14ac:dyDescent="0.2">
      <c r="A150" s="157">
        <v>64</v>
      </c>
      <c r="B150" s="156"/>
      <c r="C150" s="155" t="s">
        <v>2224</v>
      </c>
      <c r="D150" s="154">
        <v>1</v>
      </c>
      <c r="E150" s="152" t="s">
        <v>138</v>
      </c>
      <c r="F150" s="153">
        <v>0</v>
      </c>
      <c r="G150" s="153">
        <v>0</v>
      </c>
      <c r="H150" s="153">
        <f>ROUND(D150*F150, 0)</f>
        <v>0</v>
      </c>
      <c r="I150" s="153">
        <f>ROUND(D150*G150, 0)</f>
        <v>0</v>
      </c>
    </row>
    <row r="151" spans="1:11" s="152" customFormat="1" x14ac:dyDescent="0.2">
      <c r="A151" s="157"/>
      <c r="B151" s="156"/>
      <c r="C151" s="155"/>
      <c r="D151" s="154"/>
    </row>
    <row r="152" spans="1:11" s="152" customFormat="1" ht="76.5" x14ac:dyDescent="0.2">
      <c r="A152" s="157">
        <v>65</v>
      </c>
      <c r="B152" s="156"/>
      <c r="C152" s="155" t="s">
        <v>1886</v>
      </c>
      <c r="D152" s="154">
        <v>1</v>
      </c>
      <c r="E152" s="152" t="s">
        <v>138</v>
      </c>
      <c r="F152" s="153">
        <v>0</v>
      </c>
      <c r="G152" s="153">
        <v>0</v>
      </c>
      <c r="H152" s="153">
        <f>ROUND(D152*F152, 0)</f>
        <v>0</v>
      </c>
      <c r="I152" s="153">
        <f>ROUND(D152*G152, 0)</f>
        <v>0</v>
      </c>
    </row>
    <row r="153" spans="1:11" s="152" customFormat="1" x14ac:dyDescent="0.2">
      <c r="A153" s="157"/>
      <c r="B153" s="156"/>
      <c r="C153" s="155"/>
      <c r="D153" s="154"/>
    </row>
    <row r="154" spans="1:11" s="152" customFormat="1" ht="63.75" x14ac:dyDescent="0.2">
      <c r="A154" s="157">
        <v>66</v>
      </c>
      <c r="B154" s="156"/>
      <c r="C154" s="155" t="s">
        <v>1885</v>
      </c>
      <c r="D154" s="154">
        <v>1</v>
      </c>
      <c r="E154" s="152" t="s">
        <v>138</v>
      </c>
      <c r="F154" s="153">
        <v>0</v>
      </c>
      <c r="G154" s="153">
        <v>0</v>
      </c>
      <c r="H154" s="153">
        <f>ROUND(D154*F154, 0)</f>
        <v>0</v>
      </c>
      <c r="I154" s="153">
        <f>ROUND(D154*G154, 0)</f>
        <v>0</v>
      </c>
    </row>
    <row r="155" spans="1:11" s="152" customFormat="1" x14ac:dyDescent="0.2">
      <c r="A155" s="157"/>
      <c r="B155" s="156"/>
      <c r="C155" s="155"/>
      <c r="D155" s="154"/>
    </row>
    <row r="156" spans="1:11" s="152" customFormat="1" ht="63.75" x14ac:dyDescent="0.2">
      <c r="A156" s="157">
        <v>67</v>
      </c>
      <c r="B156" s="156"/>
      <c r="C156" s="155" t="s">
        <v>2053</v>
      </c>
      <c r="D156" s="154">
        <v>1</v>
      </c>
      <c r="E156" s="152" t="s">
        <v>138</v>
      </c>
      <c r="F156" s="153">
        <v>0</v>
      </c>
      <c r="G156" s="153">
        <v>0</v>
      </c>
      <c r="H156" s="153">
        <f>ROUND(D156*F156, 0)</f>
        <v>0</v>
      </c>
      <c r="I156" s="153">
        <f>ROUND(D156*G156, 0)</f>
        <v>0</v>
      </c>
    </row>
    <row r="157" spans="1:11" s="152" customFormat="1" x14ac:dyDescent="0.2">
      <c r="A157" s="157"/>
      <c r="B157" s="156"/>
      <c r="C157" s="155"/>
      <c r="D157" s="154"/>
    </row>
    <row r="158" spans="1:11" s="152" customFormat="1" ht="191.25" x14ac:dyDescent="0.2">
      <c r="A158" s="157">
        <v>68</v>
      </c>
      <c r="B158" s="156"/>
      <c r="C158" s="155" t="s">
        <v>2223</v>
      </c>
      <c r="D158" s="154">
        <v>1</v>
      </c>
      <c r="E158" s="152" t="s">
        <v>2222</v>
      </c>
      <c r="F158" s="153">
        <v>0</v>
      </c>
      <c r="G158" s="153">
        <v>0</v>
      </c>
      <c r="H158" s="153">
        <f>ROUND(D158*F158, 0)</f>
        <v>0</v>
      </c>
      <c r="I158" s="153">
        <f>ROUND(D158*G158, 0)</f>
        <v>0</v>
      </c>
    </row>
    <row r="159" spans="1:11" s="152" customFormat="1" x14ac:dyDescent="0.2">
      <c r="A159" s="157"/>
      <c r="B159" s="156"/>
      <c r="C159" s="155"/>
      <c r="D159" s="154"/>
      <c r="F159" s="153"/>
      <c r="G159" s="153"/>
      <c r="H159" s="153"/>
      <c r="I159" s="153"/>
    </row>
    <row r="160" spans="1:11" s="152" customFormat="1" x14ac:dyDescent="0.2">
      <c r="A160" s="157">
        <v>69</v>
      </c>
      <c r="B160" s="156"/>
      <c r="C160" s="155" t="s">
        <v>2221</v>
      </c>
      <c r="D160" s="154">
        <v>420</v>
      </c>
      <c r="E160" s="152" t="s">
        <v>1896</v>
      </c>
      <c r="F160" s="186">
        <v>0</v>
      </c>
      <c r="G160" s="186">
        <v>0</v>
      </c>
      <c r="H160" s="186">
        <f>ROUND(D160*F160, 0)</f>
        <v>0</v>
      </c>
      <c r="I160" s="186">
        <f>ROUND(D160*G160, 0)</f>
        <v>0</v>
      </c>
      <c r="K160" s="136"/>
    </row>
    <row r="161" spans="1:254" s="152" customFormat="1" x14ac:dyDescent="0.2">
      <c r="A161" s="157"/>
      <c r="B161" s="156"/>
      <c r="C161" s="155"/>
      <c r="D161" s="154"/>
      <c r="F161" s="153"/>
      <c r="G161" s="153"/>
      <c r="H161" s="153"/>
      <c r="I161" s="153"/>
      <c r="J161" s="178"/>
      <c r="K161" s="178"/>
      <c r="L161" s="178"/>
      <c r="M161" s="178"/>
      <c r="N161" s="178"/>
      <c r="O161" s="178"/>
      <c r="P161" s="178"/>
      <c r="Q161" s="178"/>
      <c r="R161" s="178"/>
    </row>
    <row r="162" spans="1:254" s="152" customFormat="1" x14ac:dyDescent="0.2">
      <c r="A162" s="157">
        <v>70</v>
      </c>
      <c r="B162" s="156"/>
      <c r="C162" s="155" t="s">
        <v>2220</v>
      </c>
      <c r="D162" s="154">
        <v>55</v>
      </c>
      <c r="E162" s="152" t="s">
        <v>2219</v>
      </c>
      <c r="F162" s="153">
        <v>0</v>
      </c>
      <c r="G162" s="153">
        <v>0</v>
      </c>
      <c r="H162" s="153">
        <f>ROUND(D162*F162, 0)</f>
        <v>0</v>
      </c>
      <c r="I162" s="153">
        <f>ROUND(D162*G162, 0)</f>
        <v>0</v>
      </c>
    </row>
    <row r="163" spans="1:254" s="152" customFormat="1" x14ac:dyDescent="0.2">
      <c r="A163" s="157"/>
      <c r="B163" s="156"/>
      <c r="C163" s="155"/>
      <c r="D163" s="154"/>
      <c r="F163" s="153"/>
      <c r="G163" s="153"/>
      <c r="H163" s="153"/>
      <c r="I163" s="153"/>
    </row>
    <row r="164" spans="1:254" s="152" customFormat="1" ht="25.5" x14ac:dyDescent="0.2">
      <c r="A164" s="157">
        <v>71</v>
      </c>
      <c r="B164" s="156"/>
      <c r="C164" s="155" t="s">
        <v>2218</v>
      </c>
      <c r="D164" s="154">
        <v>56</v>
      </c>
      <c r="E164" s="152" t="s">
        <v>4</v>
      </c>
      <c r="F164" s="153">
        <v>0</v>
      </c>
      <c r="G164" s="153">
        <v>0</v>
      </c>
      <c r="H164" s="153">
        <f>ROUND(D164*F164, 0)</f>
        <v>0</v>
      </c>
      <c r="I164" s="153">
        <f>ROUND(D164*G164, 0)</f>
        <v>0</v>
      </c>
    </row>
    <row r="165" spans="1:254" s="152" customFormat="1" x14ac:dyDescent="0.2">
      <c r="A165" s="157"/>
      <c r="B165" s="156"/>
      <c r="C165" s="155"/>
      <c r="D165" s="154"/>
      <c r="F165" s="153"/>
      <c r="G165" s="153"/>
      <c r="H165" s="153"/>
      <c r="I165" s="153"/>
    </row>
    <row r="166" spans="1:254" s="152" customFormat="1" ht="76.5" x14ac:dyDescent="0.2">
      <c r="A166" s="157">
        <v>72</v>
      </c>
      <c r="B166" s="156"/>
      <c r="C166" s="155" t="s">
        <v>2217</v>
      </c>
      <c r="D166" s="154">
        <v>1</v>
      </c>
      <c r="E166" s="152" t="s">
        <v>138</v>
      </c>
      <c r="F166" s="153">
        <v>0</v>
      </c>
      <c r="G166" s="153">
        <v>0</v>
      </c>
      <c r="H166" s="153">
        <f>ROUND(D166*F166, 0)</f>
        <v>0</v>
      </c>
      <c r="I166" s="153">
        <f>ROUND(D166*G166, 0)</f>
        <v>0</v>
      </c>
    </row>
    <row r="167" spans="1:254" s="152" customFormat="1" x14ac:dyDescent="0.2">
      <c r="A167" s="157"/>
      <c r="B167" s="156"/>
      <c r="C167" s="155"/>
      <c r="D167" s="154"/>
      <c r="F167" s="153"/>
      <c r="G167" s="153"/>
      <c r="H167" s="153"/>
      <c r="I167" s="153"/>
    </row>
    <row r="168" spans="1:254" s="152" customFormat="1" ht="51" x14ac:dyDescent="0.2">
      <c r="A168" s="157">
        <v>73</v>
      </c>
      <c r="B168" s="156"/>
      <c r="C168" s="155" t="s">
        <v>2216</v>
      </c>
      <c r="D168" s="154">
        <v>1</v>
      </c>
      <c r="E168" s="152" t="s">
        <v>138</v>
      </c>
      <c r="F168" s="153">
        <v>0</v>
      </c>
      <c r="G168" s="153">
        <v>0</v>
      </c>
      <c r="H168" s="153">
        <f>ROUND(D168*F168, 0)</f>
        <v>0</v>
      </c>
      <c r="I168" s="153">
        <f>ROUND(D168*G168, 0)</f>
        <v>0</v>
      </c>
    </row>
    <row r="169" spans="1:254" s="152" customFormat="1" x14ac:dyDescent="0.2">
      <c r="A169" s="157"/>
      <c r="B169" s="156"/>
      <c r="C169" s="155"/>
      <c r="D169" s="154"/>
      <c r="F169" s="153"/>
      <c r="G169" s="153"/>
      <c r="H169" s="153"/>
      <c r="I169" s="153"/>
    </row>
    <row r="170" spans="1:254" s="152" customFormat="1" ht="38.25" x14ac:dyDescent="0.2">
      <c r="A170" s="157">
        <v>74</v>
      </c>
      <c r="B170" s="156"/>
      <c r="C170" s="155" t="s">
        <v>2215</v>
      </c>
      <c r="D170" s="154">
        <v>1</v>
      </c>
      <c r="E170" s="152" t="s">
        <v>138</v>
      </c>
      <c r="F170" s="153">
        <v>0</v>
      </c>
      <c r="G170" s="153">
        <v>0</v>
      </c>
      <c r="H170" s="153">
        <f>ROUND(D170*F170, 0)</f>
        <v>0</v>
      </c>
      <c r="I170" s="153">
        <f>ROUND(D170*G170, 0)</f>
        <v>0</v>
      </c>
    </row>
    <row r="171" spans="1:254" s="152" customFormat="1" x14ac:dyDescent="0.2">
      <c r="A171" s="157"/>
      <c r="B171" s="156"/>
      <c r="C171" s="155"/>
      <c r="D171" s="154"/>
      <c r="F171" s="153"/>
      <c r="G171" s="153"/>
      <c r="H171" s="153"/>
      <c r="I171" s="153"/>
    </row>
    <row r="172" spans="1:254" s="152" customFormat="1" ht="25.5" x14ac:dyDescent="0.2">
      <c r="A172" s="157">
        <v>75</v>
      </c>
      <c r="B172" s="156"/>
      <c r="C172" s="155" t="s">
        <v>2214</v>
      </c>
      <c r="D172" s="154">
        <v>1</v>
      </c>
      <c r="E172" s="152" t="s">
        <v>138</v>
      </c>
      <c r="F172" s="153">
        <v>0</v>
      </c>
      <c r="G172" s="153">
        <v>0</v>
      </c>
      <c r="H172" s="153">
        <f>ROUND(D172*F172, 0)</f>
        <v>0</v>
      </c>
      <c r="I172" s="153">
        <f>ROUND(D172*G172, 0)</f>
        <v>0</v>
      </c>
    </row>
    <row r="173" spans="1:254" s="152" customFormat="1" x14ac:dyDescent="0.2">
      <c r="A173" s="157"/>
      <c r="B173" s="156"/>
      <c r="C173" s="155"/>
      <c r="D173" s="154"/>
      <c r="F173" s="153"/>
      <c r="G173" s="153"/>
      <c r="H173" s="153"/>
      <c r="I173" s="153"/>
    </row>
    <row r="174" spans="1:254" s="146" customFormat="1" ht="51" x14ac:dyDescent="0.2">
      <c r="A174" s="157">
        <v>76</v>
      </c>
      <c r="B174" s="156"/>
      <c r="C174" s="184" t="s">
        <v>2213</v>
      </c>
      <c r="D174" s="146">
        <v>98</v>
      </c>
      <c r="E174" s="146" t="s">
        <v>4</v>
      </c>
      <c r="F174" s="153">
        <v>0</v>
      </c>
      <c r="G174" s="153">
        <v>0</v>
      </c>
      <c r="H174" s="153">
        <f>ROUND(D174*F174, 0)</f>
        <v>0</v>
      </c>
      <c r="I174" s="153">
        <f>ROUND(D174*G174, 0)</f>
        <v>0</v>
      </c>
      <c r="J174" s="184"/>
      <c r="M174" s="185"/>
      <c r="N174" s="184"/>
      <c r="Q174" s="185"/>
      <c r="R174" s="184"/>
      <c r="U174" s="185"/>
      <c r="V174" s="184"/>
      <c r="Y174" s="185"/>
      <c r="Z174" s="184"/>
      <c r="AC174" s="185"/>
      <c r="AD174" s="184"/>
      <c r="AG174" s="185"/>
      <c r="AH174" s="184"/>
      <c r="AK174" s="185"/>
      <c r="AL174" s="184"/>
      <c r="AO174" s="185"/>
      <c r="AP174" s="184"/>
      <c r="AS174" s="185"/>
      <c r="AT174" s="184"/>
      <c r="AW174" s="185"/>
      <c r="AX174" s="184"/>
      <c r="BA174" s="185"/>
      <c r="BB174" s="184"/>
      <c r="BE174" s="185"/>
      <c r="BF174" s="184"/>
      <c r="BI174" s="185"/>
      <c r="BJ174" s="184"/>
      <c r="BM174" s="185"/>
      <c r="BN174" s="184"/>
      <c r="BQ174" s="185"/>
      <c r="BR174" s="184"/>
      <c r="BU174" s="185"/>
      <c r="BV174" s="184"/>
      <c r="BY174" s="185"/>
      <c r="BZ174" s="184"/>
      <c r="CC174" s="185"/>
      <c r="CD174" s="184"/>
      <c r="CG174" s="185"/>
      <c r="CH174" s="184"/>
      <c r="CK174" s="185"/>
      <c r="CL174" s="184"/>
      <c r="CO174" s="185"/>
      <c r="CP174" s="184"/>
      <c r="CS174" s="185"/>
      <c r="CT174" s="184"/>
      <c r="CW174" s="185"/>
      <c r="CX174" s="184"/>
      <c r="DA174" s="185"/>
      <c r="DB174" s="184"/>
      <c r="DE174" s="185"/>
      <c r="DF174" s="184"/>
      <c r="DI174" s="185"/>
      <c r="DJ174" s="184"/>
      <c r="DM174" s="185"/>
      <c r="DN174" s="184"/>
      <c r="DQ174" s="185"/>
      <c r="DR174" s="184"/>
      <c r="DU174" s="185"/>
      <c r="DV174" s="184"/>
      <c r="DY174" s="185"/>
      <c r="DZ174" s="184"/>
      <c r="EC174" s="185"/>
      <c r="ED174" s="184"/>
      <c r="EG174" s="185"/>
      <c r="EH174" s="184"/>
      <c r="EK174" s="185"/>
      <c r="EL174" s="184"/>
      <c r="EO174" s="185"/>
      <c r="EP174" s="184"/>
      <c r="ES174" s="185"/>
      <c r="ET174" s="184"/>
      <c r="EW174" s="185"/>
      <c r="EX174" s="184"/>
      <c r="FA174" s="185"/>
      <c r="FB174" s="184"/>
      <c r="FE174" s="185"/>
      <c r="FF174" s="184"/>
      <c r="FI174" s="185"/>
      <c r="FJ174" s="184"/>
      <c r="FM174" s="185"/>
      <c r="FN174" s="184"/>
      <c r="FQ174" s="185"/>
      <c r="FR174" s="184"/>
      <c r="FU174" s="185"/>
      <c r="FV174" s="184"/>
      <c r="FY174" s="185"/>
      <c r="FZ174" s="184"/>
      <c r="GC174" s="185"/>
      <c r="GD174" s="184"/>
      <c r="GG174" s="185"/>
      <c r="GH174" s="184"/>
      <c r="GK174" s="185"/>
      <c r="GL174" s="184"/>
      <c r="GO174" s="185"/>
      <c r="GP174" s="184"/>
      <c r="GS174" s="185"/>
      <c r="GT174" s="184"/>
      <c r="GW174" s="185"/>
      <c r="GX174" s="184"/>
      <c r="HA174" s="185"/>
      <c r="HB174" s="184"/>
      <c r="HE174" s="185"/>
      <c r="HF174" s="184"/>
      <c r="HI174" s="185"/>
      <c r="HJ174" s="184"/>
      <c r="HM174" s="185"/>
      <c r="HN174" s="184"/>
      <c r="HQ174" s="185"/>
      <c r="HR174" s="184"/>
      <c r="HU174" s="185"/>
      <c r="HV174" s="184"/>
      <c r="HY174" s="185"/>
      <c r="HZ174" s="184"/>
      <c r="IC174" s="185"/>
      <c r="ID174" s="184"/>
      <c r="IG174" s="185"/>
      <c r="IH174" s="184"/>
      <c r="IK174" s="185"/>
      <c r="IL174" s="184"/>
      <c r="IO174" s="185"/>
      <c r="IP174" s="184"/>
      <c r="IS174" s="185"/>
      <c r="IT174" s="184"/>
    </row>
    <row r="175" spans="1:254" s="152" customFormat="1" x14ac:dyDescent="0.2">
      <c r="A175" s="157"/>
      <c r="B175" s="157"/>
      <c r="C175" s="155"/>
      <c r="D175" s="154"/>
    </row>
    <row r="176" spans="1:254" ht="12.95" customHeight="1" x14ac:dyDescent="0.2">
      <c r="A176" s="140"/>
      <c r="B176" s="183"/>
      <c r="C176" s="183" t="s">
        <v>1515</v>
      </c>
      <c r="D176" s="182"/>
      <c r="E176" s="183"/>
      <c r="F176" s="182"/>
      <c r="G176" s="182"/>
      <c r="H176" s="182">
        <f>SUM(H4:H174)</f>
        <v>0</v>
      </c>
      <c r="I176" s="182">
        <f>SUM(I4:I174)</f>
        <v>0</v>
      </c>
    </row>
    <row r="177" spans="1:4" s="178" customFormat="1" x14ac:dyDescent="0.2">
      <c r="A177" s="181"/>
      <c r="B177" s="180"/>
      <c r="C177" s="179"/>
    </row>
    <row r="178" spans="1:4" ht="12.95" customHeight="1" x14ac:dyDescent="0.2">
      <c r="A178" s="157"/>
      <c r="B178" s="157"/>
      <c r="C178" s="173"/>
      <c r="D178" s="154"/>
    </row>
    <row r="179" spans="1:4" ht="12.95" customHeight="1" x14ac:dyDescent="0.2">
      <c r="C179" s="174"/>
    </row>
    <row r="180" spans="1:4" ht="12.95" customHeight="1" x14ac:dyDescent="0.2">
      <c r="A180" s="157"/>
      <c r="B180" s="157"/>
      <c r="C180" s="173"/>
      <c r="D180" s="154"/>
    </row>
    <row r="181" spans="1:4" ht="12.95" customHeight="1" x14ac:dyDescent="0.2">
      <c r="A181" s="157"/>
      <c r="B181" s="157"/>
      <c r="C181" s="173"/>
      <c r="D181" s="154"/>
    </row>
    <row r="182" spans="1:4" ht="12.95" customHeight="1" x14ac:dyDescent="0.2">
      <c r="A182" s="157"/>
      <c r="B182" s="157"/>
      <c r="C182" s="173"/>
      <c r="D182" s="154"/>
    </row>
    <row r="183" spans="1:4" ht="12.95" customHeight="1" x14ac:dyDescent="0.2">
      <c r="A183" s="157"/>
      <c r="B183" s="157"/>
      <c r="C183" s="173"/>
      <c r="D183" s="154"/>
    </row>
    <row r="184" spans="1:4" ht="12.95" customHeight="1" x14ac:dyDescent="0.2">
      <c r="A184" s="157"/>
      <c r="B184" s="157"/>
      <c r="C184" s="177"/>
      <c r="D184" s="154"/>
    </row>
    <row r="185" spans="1:4" ht="12.95" customHeight="1" x14ac:dyDescent="0.2">
      <c r="A185" s="157"/>
      <c r="B185" s="157"/>
      <c r="C185" s="177"/>
      <c r="D185" s="154"/>
    </row>
    <row r="186" spans="1:4" ht="12.95" customHeight="1" x14ac:dyDescent="0.2">
      <c r="A186" s="157"/>
      <c r="B186" s="157"/>
      <c r="C186" s="177"/>
      <c r="D186" s="154"/>
    </row>
    <row r="187" spans="1:4" ht="12.95" customHeight="1" x14ac:dyDescent="0.2">
      <c r="A187" s="157"/>
      <c r="B187" s="157"/>
      <c r="C187" s="177"/>
      <c r="D187" s="154"/>
    </row>
    <row r="188" spans="1:4" ht="12.95" customHeight="1" x14ac:dyDescent="0.2">
      <c r="A188" s="157"/>
      <c r="B188" s="157"/>
      <c r="C188" s="177"/>
      <c r="D188" s="154"/>
    </row>
    <row r="189" spans="1:4" ht="12.95" customHeight="1" x14ac:dyDescent="0.2">
      <c r="A189" s="157"/>
      <c r="B189" s="157"/>
      <c r="C189" s="177"/>
      <c r="D189" s="154"/>
    </row>
    <row r="190" spans="1:4" ht="12.95" customHeight="1" x14ac:dyDescent="0.2">
      <c r="A190" s="157"/>
      <c r="B190" s="157"/>
      <c r="C190" s="177"/>
      <c r="D190" s="154"/>
    </row>
    <row r="191" spans="1:4" ht="12.95" customHeight="1" x14ac:dyDescent="0.2">
      <c r="A191" s="157"/>
      <c r="B191" s="157"/>
      <c r="C191" s="173"/>
      <c r="D191" s="154"/>
    </row>
    <row r="192" spans="1:4" ht="12.95" customHeight="1" x14ac:dyDescent="0.2">
      <c r="A192" s="157"/>
      <c r="B192" s="157"/>
      <c r="C192" s="177"/>
      <c r="D192" s="154"/>
    </row>
    <row r="193" spans="1:4" ht="12.95" customHeight="1" x14ac:dyDescent="0.2">
      <c r="A193" s="157"/>
      <c r="B193" s="157"/>
      <c r="C193" s="177"/>
      <c r="D193" s="154"/>
    </row>
    <row r="194" spans="1:4" ht="12.95" customHeight="1" x14ac:dyDescent="0.2">
      <c r="A194" s="157"/>
      <c r="B194" s="157"/>
      <c r="C194" s="173"/>
      <c r="D194" s="154"/>
    </row>
    <row r="195" spans="1:4" ht="12.95" customHeight="1" x14ac:dyDescent="0.2">
      <c r="A195" s="157"/>
      <c r="B195" s="157"/>
      <c r="C195" s="173"/>
      <c r="D195" s="154"/>
    </row>
    <row r="196" spans="1:4" ht="12.95" customHeight="1" x14ac:dyDescent="0.2">
      <c r="A196" s="157"/>
      <c r="B196" s="157"/>
      <c r="C196" s="177"/>
      <c r="D196" s="154"/>
    </row>
    <row r="197" spans="1:4" ht="12.95" customHeight="1" x14ac:dyDescent="0.2">
      <c r="A197" s="157"/>
      <c r="B197" s="157"/>
      <c r="C197" s="173"/>
      <c r="D197" s="154"/>
    </row>
    <row r="198" spans="1:4" ht="12.95" customHeight="1" x14ac:dyDescent="0.2">
      <c r="A198" s="157"/>
      <c r="B198" s="157"/>
      <c r="C198" s="177"/>
      <c r="D198" s="154"/>
    </row>
    <row r="199" spans="1:4" ht="12.95" customHeight="1" x14ac:dyDescent="0.2">
      <c r="A199" s="157"/>
      <c r="B199" s="157"/>
      <c r="C199" s="174"/>
      <c r="D199" s="154"/>
    </row>
    <row r="200" spans="1:4" ht="12.95" customHeight="1" x14ac:dyDescent="0.2">
      <c r="A200" s="157"/>
      <c r="B200" s="157"/>
      <c r="C200" s="174"/>
      <c r="D200" s="154"/>
    </row>
    <row r="201" spans="1:4" ht="12.95" customHeight="1" x14ac:dyDescent="0.2">
      <c r="A201" s="157"/>
      <c r="B201" s="157"/>
      <c r="C201" s="176"/>
      <c r="D201" s="154"/>
    </row>
    <row r="202" spans="1:4" ht="12.95" customHeight="1" x14ac:dyDescent="0.2">
      <c r="A202" s="157"/>
      <c r="B202" s="157"/>
      <c r="C202" s="176"/>
      <c r="D202" s="154"/>
    </row>
    <row r="203" spans="1:4" ht="12.95" customHeight="1" x14ac:dyDescent="0.2">
      <c r="A203" s="157"/>
      <c r="B203" s="157"/>
      <c r="C203" s="174"/>
      <c r="D203" s="154"/>
    </row>
    <row r="204" spans="1:4" ht="12.95" customHeight="1" x14ac:dyDescent="0.2">
      <c r="A204" s="157"/>
      <c r="B204" s="157"/>
      <c r="C204" s="174"/>
      <c r="D204" s="154"/>
    </row>
    <row r="205" spans="1:4" ht="12.95" customHeight="1" x14ac:dyDescent="0.2">
      <c r="A205" s="157"/>
      <c r="B205" s="157"/>
      <c r="C205" s="174"/>
      <c r="D205" s="154"/>
    </row>
    <row r="206" spans="1:4" ht="12.95" customHeight="1" x14ac:dyDescent="0.2">
      <c r="A206" s="157"/>
      <c r="B206" s="157"/>
      <c r="C206" s="173"/>
      <c r="D206" s="154"/>
    </row>
    <row r="207" spans="1:4" ht="12.95" customHeight="1" x14ac:dyDescent="0.2">
      <c r="A207" s="157"/>
      <c r="B207" s="157"/>
      <c r="C207" s="173"/>
      <c r="D207" s="154"/>
    </row>
    <row r="208" spans="1:4" ht="12.95" customHeight="1" x14ac:dyDescent="0.2">
      <c r="A208" s="157"/>
      <c r="B208" s="157"/>
      <c r="C208" s="173"/>
      <c r="D208" s="154"/>
    </row>
    <row r="209" spans="1:4" ht="12.95" customHeight="1" x14ac:dyDescent="0.2">
      <c r="A209" s="157"/>
      <c r="B209" s="157"/>
      <c r="C209" s="173"/>
      <c r="D209" s="154"/>
    </row>
    <row r="210" spans="1:4" ht="12.95" customHeight="1" x14ac:dyDescent="0.2">
      <c r="A210" s="157"/>
      <c r="B210" s="157"/>
      <c r="C210" s="173"/>
      <c r="D210" s="154"/>
    </row>
    <row r="211" spans="1:4" ht="12.95" customHeight="1" x14ac:dyDescent="0.2">
      <c r="A211" s="157"/>
      <c r="B211" s="157"/>
      <c r="C211" s="173"/>
      <c r="D211" s="154"/>
    </row>
    <row r="212" spans="1:4" ht="12.95" customHeight="1" x14ac:dyDescent="0.2">
      <c r="A212" s="157"/>
      <c r="B212" s="157"/>
      <c r="C212" s="173"/>
      <c r="D212" s="154"/>
    </row>
    <row r="213" spans="1:4" ht="12.95" customHeight="1" x14ac:dyDescent="0.2">
      <c r="A213" s="157"/>
      <c r="B213" s="157"/>
      <c r="C213" s="173"/>
      <c r="D213" s="154"/>
    </row>
    <row r="214" spans="1:4" ht="12.95" customHeight="1" x14ac:dyDescent="0.2">
      <c r="A214" s="157"/>
      <c r="B214" s="157"/>
      <c r="C214" s="173"/>
      <c r="D214" s="154"/>
    </row>
    <row r="215" spans="1:4" ht="12.95" customHeight="1" x14ac:dyDescent="0.2">
      <c r="A215" s="157"/>
      <c r="B215" s="157"/>
      <c r="C215" s="174"/>
      <c r="D215" s="154"/>
    </row>
    <row r="216" spans="1:4" ht="12.95" customHeight="1" x14ac:dyDescent="0.2">
      <c r="A216" s="157"/>
      <c r="B216" s="157"/>
      <c r="C216" s="174"/>
      <c r="D216" s="154"/>
    </row>
    <row r="217" spans="1:4" ht="12.95" customHeight="1" x14ac:dyDescent="0.2">
      <c r="A217" s="157"/>
      <c r="B217" s="157"/>
      <c r="C217" s="174"/>
      <c r="D217" s="154"/>
    </row>
    <row r="218" spans="1:4" ht="12.95" customHeight="1" x14ac:dyDescent="0.2">
      <c r="B218" s="171"/>
      <c r="C218" s="175"/>
    </row>
    <row r="219" spans="1:4" ht="12.95" customHeight="1" x14ac:dyDescent="0.2">
      <c r="B219" s="171"/>
      <c r="C219" s="174"/>
    </row>
    <row r="220" spans="1:4" ht="12.95" customHeight="1" x14ac:dyDescent="0.2"/>
    <row r="221" spans="1:4" ht="12.95" customHeight="1" x14ac:dyDescent="0.2">
      <c r="C221" s="174"/>
    </row>
    <row r="222" spans="1:4" ht="12.95" customHeight="1" x14ac:dyDescent="0.2">
      <c r="B222" s="171"/>
      <c r="C222" s="173"/>
    </row>
    <row r="223" spans="1:4" ht="12.95" customHeight="1" x14ac:dyDescent="0.2"/>
    <row r="224" spans="1:4" ht="12.95" customHeight="1" x14ac:dyDescent="0.2">
      <c r="B224" s="171"/>
    </row>
    <row r="225" spans="6:7" ht="12.95" customHeight="1" x14ac:dyDescent="0.2"/>
    <row r="226" spans="6:7" ht="12.95" customHeight="1" x14ac:dyDescent="0.2"/>
    <row r="227" spans="6:7" ht="12.95" customHeight="1" x14ac:dyDescent="0.2"/>
    <row r="228" spans="6:7" ht="12.95" customHeight="1" x14ac:dyDescent="0.2"/>
    <row r="229" spans="6:7" ht="12.95" customHeight="1" x14ac:dyDescent="0.2"/>
    <row r="230" spans="6:7" ht="12.95" customHeight="1" x14ac:dyDescent="0.2"/>
    <row r="231" spans="6:7" ht="12.95" customHeight="1" x14ac:dyDescent="0.2"/>
    <row r="232" spans="6:7" ht="12.95" customHeight="1" x14ac:dyDescent="0.2"/>
    <row r="233" spans="6:7" ht="12.95" customHeight="1" x14ac:dyDescent="0.2"/>
    <row r="234" spans="6:7" ht="12.95" customHeight="1" x14ac:dyDescent="0.2"/>
    <row r="235" spans="6:7" ht="12.95" customHeight="1" x14ac:dyDescent="0.2"/>
    <row r="236" spans="6:7" ht="12.95" customHeight="1" x14ac:dyDescent="0.2"/>
    <row r="237" spans="6:7" ht="12.95" customHeight="1" x14ac:dyDescent="0.2">
      <c r="F237" s="172"/>
    </row>
    <row r="238" spans="6:7" ht="12.95" customHeight="1" x14ac:dyDescent="0.2">
      <c r="F238" s="172"/>
      <c r="G238" s="154"/>
    </row>
    <row r="239" spans="6:7" ht="12.95" customHeight="1" x14ac:dyDescent="0.2">
      <c r="F239" s="173"/>
      <c r="G239" s="154"/>
    </row>
    <row r="240" spans="6:7" ht="12.95" customHeight="1" x14ac:dyDescent="0.2">
      <c r="F240" s="173"/>
      <c r="G240" s="154"/>
    </row>
    <row r="241" spans="6:7" ht="12.95" customHeight="1" x14ac:dyDescent="0.2">
      <c r="F241" s="173"/>
      <c r="G241" s="154"/>
    </row>
    <row r="242" spans="6:7" ht="12.95" customHeight="1" x14ac:dyDescent="0.2">
      <c r="F242" s="172"/>
      <c r="G242" s="154"/>
    </row>
    <row r="243" spans="6:7" ht="12.95" customHeight="1" x14ac:dyDescent="0.2">
      <c r="F243" s="172"/>
      <c r="G243" s="154"/>
    </row>
    <row r="244" spans="6:7" ht="12.95" customHeight="1" x14ac:dyDescent="0.2">
      <c r="F244" s="172"/>
      <c r="G244" s="154"/>
    </row>
    <row r="245" spans="6:7" ht="12.95" customHeight="1" x14ac:dyDescent="0.2">
      <c r="G245" s="154"/>
    </row>
    <row r="246" spans="6:7" ht="12.95" customHeight="1" x14ac:dyDescent="0.2"/>
    <row r="247" spans="6:7" ht="12.95" customHeight="1" x14ac:dyDescent="0.2"/>
    <row r="248" spans="6:7" ht="12.95" customHeight="1" x14ac:dyDescent="0.2"/>
    <row r="249" spans="6:7" ht="12.95" customHeight="1" x14ac:dyDescent="0.2"/>
    <row r="250" spans="6:7" ht="12.95" customHeight="1" x14ac:dyDescent="0.2"/>
    <row r="251" spans="6:7" ht="12.95" customHeight="1" x14ac:dyDescent="0.2"/>
    <row r="252" spans="6:7" ht="12.95" customHeight="1" x14ac:dyDescent="0.2"/>
    <row r="253" spans="6:7" ht="12.95" customHeight="1" x14ac:dyDescent="0.2"/>
    <row r="254" spans="6:7" ht="12.95" customHeight="1" x14ac:dyDescent="0.2"/>
    <row r="255" spans="6:7" ht="12.95" customHeight="1" x14ac:dyDescent="0.2"/>
    <row r="256" spans="6:7" ht="12.95" customHeight="1" x14ac:dyDescent="0.2"/>
    <row r="257" ht="12.95" customHeight="1" x14ac:dyDescent="0.2"/>
    <row r="258" ht="12.95" customHeight="1" x14ac:dyDescent="0.2"/>
    <row r="259" ht="12.95" customHeight="1" x14ac:dyDescent="0.2"/>
    <row r="260" ht="12.95" customHeight="1" x14ac:dyDescent="0.2"/>
    <row r="261" ht="12.95" customHeight="1" x14ac:dyDescent="0.2"/>
    <row r="262" ht="12.95" customHeight="1" x14ac:dyDescent="0.2"/>
    <row r="263" ht="12.95" customHeight="1" x14ac:dyDescent="0.2"/>
    <row r="264" ht="12.95" customHeight="1" x14ac:dyDescent="0.2"/>
    <row r="265" ht="12.95" customHeight="1" x14ac:dyDescent="0.2"/>
    <row r="266" ht="12.95" customHeight="1" x14ac:dyDescent="0.2"/>
    <row r="267" ht="12.95" customHeight="1" x14ac:dyDescent="0.2"/>
    <row r="268" ht="12.95" customHeight="1" x14ac:dyDescent="0.2"/>
    <row r="269" ht="12.95" customHeight="1" x14ac:dyDescent="0.2"/>
    <row r="270" ht="12.95" customHeight="1" x14ac:dyDescent="0.2"/>
    <row r="271" ht="12.95" customHeight="1" x14ac:dyDescent="0.2"/>
    <row r="272" ht="12.95" customHeight="1" x14ac:dyDescent="0.2"/>
    <row r="273" ht="12.95" customHeight="1" x14ac:dyDescent="0.2"/>
    <row r="274" ht="12.95" customHeight="1" x14ac:dyDescent="0.2"/>
    <row r="275" ht="12.95" customHeight="1" x14ac:dyDescent="0.2"/>
    <row r="276" ht="12.95" customHeight="1" x14ac:dyDescent="0.2"/>
    <row r="277" ht="12.95" customHeight="1" x14ac:dyDescent="0.2"/>
    <row r="278" ht="12.95" customHeight="1" x14ac:dyDescent="0.2"/>
    <row r="279" ht="12.95" customHeight="1" x14ac:dyDescent="0.2"/>
    <row r="280" ht="12.95" customHeight="1" x14ac:dyDescent="0.2"/>
    <row r="281" ht="12.95" customHeight="1" x14ac:dyDescent="0.2"/>
    <row r="282" ht="12.95" customHeight="1" x14ac:dyDescent="0.2"/>
    <row r="283" ht="12.95" customHeight="1" x14ac:dyDescent="0.2"/>
    <row r="284" ht="12.95" customHeight="1" x14ac:dyDescent="0.2"/>
    <row r="285" ht="12.95" customHeight="1" x14ac:dyDescent="0.2"/>
    <row r="286" ht="12.95" customHeight="1" x14ac:dyDescent="0.2"/>
    <row r="287" ht="12.95" customHeight="1" x14ac:dyDescent="0.2"/>
    <row r="288" ht="12.95" customHeight="1" x14ac:dyDescent="0.2"/>
    <row r="289" ht="12.95" customHeight="1" x14ac:dyDescent="0.2"/>
    <row r="290" ht="12.95" customHeight="1" x14ac:dyDescent="0.2"/>
    <row r="291" ht="12.95" customHeight="1" x14ac:dyDescent="0.2"/>
    <row r="292" ht="12.95" customHeight="1" x14ac:dyDescent="0.2"/>
    <row r="293" ht="12.95" customHeight="1" x14ac:dyDescent="0.2"/>
    <row r="294" ht="12.95" customHeight="1" x14ac:dyDescent="0.2"/>
    <row r="295" ht="12.95" customHeight="1" x14ac:dyDescent="0.2"/>
    <row r="296" ht="12.95" customHeight="1" x14ac:dyDescent="0.2"/>
    <row r="297" ht="12.95" customHeight="1" x14ac:dyDescent="0.2"/>
    <row r="298" ht="12.95" customHeight="1" x14ac:dyDescent="0.2"/>
    <row r="299" ht="12.95" customHeight="1" x14ac:dyDescent="0.2"/>
    <row r="300" ht="12.95" customHeight="1" x14ac:dyDescent="0.2"/>
    <row r="301" ht="12.95" customHeight="1" x14ac:dyDescent="0.2"/>
    <row r="302" ht="12.95" customHeight="1" x14ac:dyDescent="0.2"/>
    <row r="303" ht="12.95" customHeight="1" x14ac:dyDescent="0.2"/>
    <row r="304" ht="12.95" customHeight="1" x14ac:dyDescent="0.2"/>
    <row r="305" ht="12.95" customHeight="1" x14ac:dyDescent="0.2"/>
    <row r="306" ht="12.95" customHeight="1" x14ac:dyDescent="0.2"/>
    <row r="307" ht="12.95" customHeight="1" x14ac:dyDescent="0.2"/>
    <row r="308" ht="12.95" customHeight="1" x14ac:dyDescent="0.2"/>
    <row r="309" ht="12.95" customHeight="1" x14ac:dyDescent="0.2"/>
    <row r="310" ht="12.95" customHeight="1" x14ac:dyDescent="0.2"/>
    <row r="311" ht="12.95" customHeight="1" x14ac:dyDescent="0.2"/>
    <row r="312" ht="12.95" customHeight="1" x14ac:dyDescent="0.2"/>
    <row r="313" ht="12.95" customHeight="1" x14ac:dyDescent="0.2"/>
    <row r="314" ht="12.95" customHeight="1" x14ac:dyDescent="0.2"/>
    <row r="315" ht="12.95" customHeight="1" x14ac:dyDescent="0.2"/>
    <row r="316" ht="12.95" customHeight="1" x14ac:dyDescent="0.2"/>
    <row r="317" ht="12.95" customHeight="1" x14ac:dyDescent="0.2"/>
    <row r="318" ht="12.95" customHeight="1" x14ac:dyDescent="0.2"/>
    <row r="319" ht="12.95" customHeight="1" x14ac:dyDescent="0.2"/>
    <row r="320" ht="12.95" customHeight="1" x14ac:dyDescent="0.2"/>
    <row r="321" ht="12.95" customHeight="1" x14ac:dyDescent="0.2"/>
    <row r="322" ht="12.95" customHeight="1" x14ac:dyDescent="0.2"/>
    <row r="323" ht="12.95" customHeight="1" x14ac:dyDescent="0.2"/>
    <row r="324" ht="12.95" customHeight="1" x14ac:dyDescent="0.2"/>
    <row r="325" ht="12.95" customHeight="1" x14ac:dyDescent="0.2"/>
    <row r="326" ht="12.95" customHeight="1" x14ac:dyDescent="0.2"/>
    <row r="327" ht="12.95" customHeight="1" x14ac:dyDescent="0.2"/>
    <row r="328" ht="12.95" customHeight="1" x14ac:dyDescent="0.2"/>
    <row r="329" ht="12.95" customHeight="1" x14ac:dyDescent="0.2"/>
    <row r="330" ht="12.95" customHeight="1" x14ac:dyDescent="0.2"/>
    <row r="331" ht="12.95" customHeight="1" x14ac:dyDescent="0.2"/>
    <row r="332" ht="12.95" customHeight="1" x14ac:dyDescent="0.2"/>
    <row r="333" ht="12.95" customHeight="1" x14ac:dyDescent="0.2"/>
    <row r="334" ht="12.95" customHeight="1" x14ac:dyDescent="0.2"/>
    <row r="335" ht="12.95" customHeight="1" x14ac:dyDescent="0.2"/>
    <row r="336" ht="12.95" customHeight="1" x14ac:dyDescent="0.2"/>
    <row r="337" ht="12.95" customHeight="1" x14ac:dyDescent="0.2"/>
    <row r="338" ht="12.95" customHeight="1" x14ac:dyDescent="0.2"/>
    <row r="339" ht="12.95" customHeight="1" x14ac:dyDescent="0.2"/>
    <row r="340" ht="12.95" customHeight="1" x14ac:dyDescent="0.2"/>
    <row r="341" ht="12.95" customHeight="1" x14ac:dyDescent="0.2"/>
    <row r="342" ht="12.95" customHeight="1" x14ac:dyDescent="0.2"/>
    <row r="343" ht="12.95" customHeight="1" x14ac:dyDescent="0.2"/>
    <row r="344" ht="12.95" customHeight="1" x14ac:dyDescent="0.2"/>
    <row r="345" ht="12.95" customHeight="1" x14ac:dyDescent="0.2"/>
    <row r="346" ht="12.95" customHeight="1" x14ac:dyDescent="0.2"/>
    <row r="347" ht="12.95" customHeight="1" x14ac:dyDescent="0.2"/>
    <row r="348" ht="12.95" customHeight="1" x14ac:dyDescent="0.2"/>
    <row r="349" ht="12.95" customHeight="1" x14ac:dyDescent="0.2"/>
    <row r="350" ht="12.95" customHeight="1" x14ac:dyDescent="0.2"/>
    <row r="351" ht="12.95" customHeight="1" x14ac:dyDescent="0.2"/>
    <row r="352" ht="12.95" customHeight="1" x14ac:dyDescent="0.2"/>
    <row r="353" ht="12.95" customHeight="1" x14ac:dyDescent="0.2"/>
    <row r="354" ht="12.95" customHeight="1" x14ac:dyDescent="0.2"/>
    <row r="355" ht="12.95" customHeight="1" x14ac:dyDescent="0.2"/>
    <row r="356" ht="12.95" customHeight="1" x14ac:dyDescent="0.2"/>
    <row r="357" ht="12.95" customHeight="1" x14ac:dyDescent="0.2"/>
    <row r="358" ht="12.95" customHeight="1" x14ac:dyDescent="0.2"/>
    <row r="359" ht="12.95" customHeight="1" x14ac:dyDescent="0.2"/>
    <row r="360" ht="12.95" customHeight="1" x14ac:dyDescent="0.2"/>
    <row r="361" ht="12.95" customHeight="1" x14ac:dyDescent="0.2"/>
    <row r="362" ht="12.95" customHeight="1" x14ac:dyDescent="0.2"/>
    <row r="363" ht="12.95" customHeight="1" x14ac:dyDescent="0.2"/>
    <row r="364" ht="12.95" customHeight="1" x14ac:dyDescent="0.2"/>
    <row r="365" ht="12.95" customHeight="1" x14ac:dyDescent="0.2"/>
    <row r="366" ht="12.95" customHeight="1" x14ac:dyDescent="0.2"/>
    <row r="367" ht="12.95" customHeight="1" x14ac:dyDescent="0.2"/>
    <row r="368" ht="12.95" customHeight="1" x14ac:dyDescent="0.2"/>
    <row r="369" ht="12.95" customHeight="1" x14ac:dyDescent="0.2"/>
    <row r="370" ht="12.95" customHeight="1" x14ac:dyDescent="0.2"/>
    <row r="371" ht="12.95" customHeight="1" x14ac:dyDescent="0.2"/>
    <row r="372" ht="12.95" customHeight="1" x14ac:dyDescent="0.2"/>
    <row r="373" ht="12.95" customHeight="1" x14ac:dyDescent="0.2"/>
  </sheetData>
  <pageMargins left="0.7" right="0.7" top="0.75" bottom="0.75" header="0.3" footer="0.3"/>
  <pageSetup paperSize="9" scale="7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456"/>
  <sheetViews>
    <sheetView view="pageBreakPreview" zoomScale="60" zoomScaleNormal="100" workbookViewId="0">
      <selection activeCell="D39" sqref="D39"/>
    </sheetView>
  </sheetViews>
  <sheetFormatPr defaultRowHeight="12.75" x14ac:dyDescent="0.2"/>
  <cols>
    <col min="1" max="1" width="4.28515625" style="150" customWidth="1"/>
    <col min="2" max="2" width="9.28515625" style="103" customWidth="1"/>
    <col min="3" max="3" width="36.7109375" style="103" customWidth="1"/>
    <col min="4" max="4" width="6.7109375" style="102" customWidth="1"/>
    <col min="5" max="5" width="6.7109375" style="168" customWidth="1"/>
    <col min="6" max="7" width="8.28515625" style="102" customWidth="1"/>
    <col min="8" max="9" width="10.28515625" style="102" customWidth="1"/>
    <col min="10" max="10" width="15.7109375" style="103" customWidth="1"/>
    <col min="11" max="256" width="9.140625" style="103"/>
    <col min="257" max="257" width="4.28515625" style="103" customWidth="1"/>
    <col min="258" max="258" width="9.28515625" style="103" customWidth="1"/>
    <col min="259" max="259" width="36.7109375" style="103" customWidth="1"/>
    <col min="260" max="261" width="6.7109375" style="103" customWidth="1"/>
    <col min="262" max="263" width="8.28515625" style="103" customWidth="1"/>
    <col min="264" max="265" width="10.28515625" style="103" customWidth="1"/>
    <col min="266" max="266" width="15.7109375" style="103" customWidth="1"/>
    <col min="267" max="512" width="9.140625" style="103"/>
    <col min="513" max="513" width="4.28515625" style="103" customWidth="1"/>
    <col min="514" max="514" width="9.28515625" style="103" customWidth="1"/>
    <col min="515" max="515" width="36.7109375" style="103" customWidth="1"/>
    <col min="516" max="517" width="6.7109375" style="103" customWidth="1"/>
    <col min="518" max="519" width="8.28515625" style="103" customWidth="1"/>
    <col min="520" max="521" width="10.28515625" style="103" customWidth="1"/>
    <col min="522" max="522" width="15.7109375" style="103" customWidth="1"/>
    <col min="523" max="768" width="9.140625" style="103"/>
    <col min="769" max="769" width="4.28515625" style="103" customWidth="1"/>
    <col min="770" max="770" width="9.28515625" style="103" customWidth="1"/>
    <col min="771" max="771" width="36.7109375" style="103" customWidth="1"/>
    <col min="772" max="773" width="6.7109375" style="103" customWidth="1"/>
    <col min="774" max="775" width="8.28515625" style="103" customWidth="1"/>
    <col min="776" max="777" width="10.28515625" style="103" customWidth="1"/>
    <col min="778" max="778" width="15.7109375" style="103" customWidth="1"/>
    <col min="779" max="1024" width="9.140625" style="103"/>
    <col min="1025" max="1025" width="4.28515625" style="103" customWidth="1"/>
    <col min="1026" max="1026" width="9.28515625" style="103" customWidth="1"/>
    <col min="1027" max="1027" width="36.7109375" style="103" customWidth="1"/>
    <col min="1028" max="1029" width="6.7109375" style="103" customWidth="1"/>
    <col min="1030" max="1031" width="8.28515625" style="103" customWidth="1"/>
    <col min="1032" max="1033" width="10.28515625" style="103" customWidth="1"/>
    <col min="1034" max="1034" width="15.7109375" style="103" customWidth="1"/>
    <col min="1035" max="1280" width="9.140625" style="103"/>
    <col min="1281" max="1281" width="4.28515625" style="103" customWidth="1"/>
    <col min="1282" max="1282" width="9.28515625" style="103" customWidth="1"/>
    <col min="1283" max="1283" width="36.7109375" style="103" customWidth="1"/>
    <col min="1284" max="1285" width="6.7109375" style="103" customWidth="1"/>
    <col min="1286" max="1287" width="8.28515625" style="103" customWidth="1"/>
    <col min="1288" max="1289" width="10.28515625" style="103" customWidth="1"/>
    <col min="1290" max="1290" width="15.7109375" style="103" customWidth="1"/>
    <col min="1291" max="1536" width="9.140625" style="103"/>
    <col min="1537" max="1537" width="4.28515625" style="103" customWidth="1"/>
    <col min="1538" max="1538" width="9.28515625" style="103" customWidth="1"/>
    <col min="1539" max="1539" width="36.7109375" style="103" customWidth="1"/>
    <col min="1540" max="1541" width="6.7109375" style="103" customWidth="1"/>
    <col min="1542" max="1543" width="8.28515625" style="103" customWidth="1"/>
    <col min="1544" max="1545" width="10.28515625" style="103" customWidth="1"/>
    <col min="1546" max="1546" width="15.7109375" style="103" customWidth="1"/>
    <col min="1547" max="1792" width="9.140625" style="103"/>
    <col min="1793" max="1793" width="4.28515625" style="103" customWidth="1"/>
    <col min="1794" max="1794" width="9.28515625" style="103" customWidth="1"/>
    <col min="1795" max="1795" width="36.7109375" style="103" customWidth="1"/>
    <col min="1796" max="1797" width="6.7109375" style="103" customWidth="1"/>
    <col min="1798" max="1799" width="8.28515625" style="103" customWidth="1"/>
    <col min="1800" max="1801" width="10.28515625" style="103" customWidth="1"/>
    <col min="1802" max="1802" width="15.7109375" style="103" customWidth="1"/>
    <col min="1803" max="2048" width="9.140625" style="103"/>
    <col min="2049" max="2049" width="4.28515625" style="103" customWidth="1"/>
    <col min="2050" max="2050" width="9.28515625" style="103" customWidth="1"/>
    <col min="2051" max="2051" width="36.7109375" style="103" customWidth="1"/>
    <col min="2052" max="2053" width="6.7109375" style="103" customWidth="1"/>
    <col min="2054" max="2055" width="8.28515625" style="103" customWidth="1"/>
    <col min="2056" max="2057" width="10.28515625" style="103" customWidth="1"/>
    <col min="2058" max="2058" width="15.7109375" style="103" customWidth="1"/>
    <col min="2059" max="2304" width="9.140625" style="103"/>
    <col min="2305" max="2305" width="4.28515625" style="103" customWidth="1"/>
    <col min="2306" max="2306" width="9.28515625" style="103" customWidth="1"/>
    <col min="2307" max="2307" width="36.7109375" style="103" customWidth="1"/>
    <col min="2308" max="2309" width="6.7109375" style="103" customWidth="1"/>
    <col min="2310" max="2311" width="8.28515625" style="103" customWidth="1"/>
    <col min="2312" max="2313" width="10.28515625" style="103" customWidth="1"/>
    <col min="2314" max="2314" width="15.7109375" style="103" customWidth="1"/>
    <col min="2315" max="2560" width="9.140625" style="103"/>
    <col min="2561" max="2561" width="4.28515625" style="103" customWidth="1"/>
    <col min="2562" max="2562" width="9.28515625" style="103" customWidth="1"/>
    <col min="2563" max="2563" width="36.7109375" style="103" customWidth="1"/>
    <col min="2564" max="2565" width="6.7109375" style="103" customWidth="1"/>
    <col min="2566" max="2567" width="8.28515625" style="103" customWidth="1"/>
    <col min="2568" max="2569" width="10.28515625" style="103" customWidth="1"/>
    <col min="2570" max="2570" width="15.7109375" style="103" customWidth="1"/>
    <col min="2571" max="2816" width="9.140625" style="103"/>
    <col min="2817" max="2817" width="4.28515625" style="103" customWidth="1"/>
    <col min="2818" max="2818" width="9.28515625" style="103" customWidth="1"/>
    <col min="2819" max="2819" width="36.7109375" style="103" customWidth="1"/>
    <col min="2820" max="2821" width="6.7109375" style="103" customWidth="1"/>
    <col min="2822" max="2823" width="8.28515625" style="103" customWidth="1"/>
    <col min="2824" max="2825" width="10.28515625" style="103" customWidth="1"/>
    <col min="2826" max="2826" width="15.7109375" style="103" customWidth="1"/>
    <col min="2827" max="3072" width="9.140625" style="103"/>
    <col min="3073" max="3073" width="4.28515625" style="103" customWidth="1"/>
    <col min="3074" max="3074" width="9.28515625" style="103" customWidth="1"/>
    <col min="3075" max="3075" width="36.7109375" style="103" customWidth="1"/>
    <col min="3076" max="3077" width="6.7109375" style="103" customWidth="1"/>
    <col min="3078" max="3079" width="8.28515625" style="103" customWidth="1"/>
    <col min="3080" max="3081" width="10.28515625" style="103" customWidth="1"/>
    <col min="3082" max="3082" width="15.7109375" style="103" customWidth="1"/>
    <col min="3083" max="3328" width="9.140625" style="103"/>
    <col min="3329" max="3329" width="4.28515625" style="103" customWidth="1"/>
    <col min="3330" max="3330" width="9.28515625" style="103" customWidth="1"/>
    <col min="3331" max="3331" width="36.7109375" style="103" customWidth="1"/>
    <col min="3332" max="3333" width="6.7109375" style="103" customWidth="1"/>
    <col min="3334" max="3335" width="8.28515625" style="103" customWidth="1"/>
    <col min="3336" max="3337" width="10.28515625" style="103" customWidth="1"/>
    <col min="3338" max="3338" width="15.7109375" style="103" customWidth="1"/>
    <col min="3339" max="3584" width="9.140625" style="103"/>
    <col min="3585" max="3585" width="4.28515625" style="103" customWidth="1"/>
    <col min="3586" max="3586" width="9.28515625" style="103" customWidth="1"/>
    <col min="3587" max="3587" width="36.7109375" style="103" customWidth="1"/>
    <col min="3588" max="3589" width="6.7109375" style="103" customWidth="1"/>
    <col min="3590" max="3591" width="8.28515625" style="103" customWidth="1"/>
    <col min="3592" max="3593" width="10.28515625" style="103" customWidth="1"/>
    <col min="3594" max="3594" width="15.7109375" style="103" customWidth="1"/>
    <col min="3595" max="3840" width="9.140625" style="103"/>
    <col min="3841" max="3841" width="4.28515625" style="103" customWidth="1"/>
    <col min="3842" max="3842" width="9.28515625" style="103" customWidth="1"/>
    <col min="3843" max="3843" width="36.7109375" style="103" customWidth="1"/>
    <col min="3844" max="3845" width="6.7109375" style="103" customWidth="1"/>
    <col min="3846" max="3847" width="8.28515625" style="103" customWidth="1"/>
    <col min="3848" max="3849" width="10.28515625" style="103" customWidth="1"/>
    <col min="3850" max="3850" width="15.7109375" style="103" customWidth="1"/>
    <col min="3851" max="4096" width="9.140625" style="103"/>
    <col min="4097" max="4097" width="4.28515625" style="103" customWidth="1"/>
    <col min="4098" max="4098" width="9.28515625" style="103" customWidth="1"/>
    <col min="4099" max="4099" width="36.7109375" style="103" customWidth="1"/>
    <col min="4100" max="4101" width="6.7109375" style="103" customWidth="1"/>
    <col min="4102" max="4103" width="8.28515625" style="103" customWidth="1"/>
    <col min="4104" max="4105" width="10.28515625" style="103" customWidth="1"/>
    <col min="4106" max="4106" width="15.7109375" style="103" customWidth="1"/>
    <col min="4107" max="4352" width="9.140625" style="103"/>
    <col min="4353" max="4353" width="4.28515625" style="103" customWidth="1"/>
    <col min="4354" max="4354" width="9.28515625" style="103" customWidth="1"/>
    <col min="4355" max="4355" width="36.7109375" style="103" customWidth="1"/>
    <col min="4356" max="4357" width="6.7109375" style="103" customWidth="1"/>
    <col min="4358" max="4359" width="8.28515625" style="103" customWidth="1"/>
    <col min="4360" max="4361" width="10.28515625" style="103" customWidth="1"/>
    <col min="4362" max="4362" width="15.7109375" style="103" customWidth="1"/>
    <col min="4363" max="4608" width="9.140625" style="103"/>
    <col min="4609" max="4609" width="4.28515625" style="103" customWidth="1"/>
    <col min="4610" max="4610" width="9.28515625" style="103" customWidth="1"/>
    <col min="4611" max="4611" width="36.7109375" style="103" customWidth="1"/>
    <col min="4612" max="4613" width="6.7109375" style="103" customWidth="1"/>
    <col min="4614" max="4615" width="8.28515625" style="103" customWidth="1"/>
    <col min="4616" max="4617" width="10.28515625" style="103" customWidth="1"/>
    <col min="4618" max="4618" width="15.7109375" style="103" customWidth="1"/>
    <col min="4619" max="4864" width="9.140625" style="103"/>
    <col min="4865" max="4865" width="4.28515625" style="103" customWidth="1"/>
    <col min="4866" max="4866" width="9.28515625" style="103" customWidth="1"/>
    <col min="4867" max="4867" width="36.7109375" style="103" customWidth="1"/>
    <col min="4868" max="4869" width="6.7109375" style="103" customWidth="1"/>
    <col min="4870" max="4871" width="8.28515625" style="103" customWidth="1"/>
    <col min="4872" max="4873" width="10.28515625" style="103" customWidth="1"/>
    <col min="4874" max="4874" width="15.7109375" style="103" customWidth="1"/>
    <col min="4875" max="5120" width="9.140625" style="103"/>
    <col min="5121" max="5121" width="4.28515625" style="103" customWidth="1"/>
    <col min="5122" max="5122" width="9.28515625" style="103" customWidth="1"/>
    <col min="5123" max="5123" width="36.7109375" style="103" customWidth="1"/>
    <col min="5124" max="5125" width="6.7109375" style="103" customWidth="1"/>
    <col min="5126" max="5127" width="8.28515625" style="103" customWidth="1"/>
    <col min="5128" max="5129" width="10.28515625" style="103" customWidth="1"/>
    <col min="5130" max="5130" width="15.7109375" style="103" customWidth="1"/>
    <col min="5131" max="5376" width="9.140625" style="103"/>
    <col min="5377" max="5377" width="4.28515625" style="103" customWidth="1"/>
    <col min="5378" max="5378" width="9.28515625" style="103" customWidth="1"/>
    <col min="5379" max="5379" width="36.7109375" style="103" customWidth="1"/>
    <col min="5380" max="5381" width="6.7109375" style="103" customWidth="1"/>
    <col min="5382" max="5383" width="8.28515625" style="103" customWidth="1"/>
    <col min="5384" max="5385" width="10.28515625" style="103" customWidth="1"/>
    <col min="5386" max="5386" width="15.7109375" style="103" customWidth="1"/>
    <col min="5387" max="5632" width="9.140625" style="103"/>
    <col min="5633" max="5633" width="4.28515625" style="103" customWidth="1"/>
    <col min="5634" max="5634" width="9.28515625" style="103" customWidth="1"/>
    <col min="5635" max="5635" width="36.7109375" style="103" customWidth="1"/>
    <col min="5636" max="5637" width="6.7109375" style="103" customWidth="1"/>
    <col min="5638" max="5639" width="8.28515625" style="103" customWidth="1"/>
    <col min="5640" max="5641" width="10.28515625" style="103" customWidth="1"/>
    <col min="5642" max="5642" width="15.7109375" style="103" customWidth="1"/>
    <col min="5643" max="5888" width="9.140625" style="103"/>
    <col min="5889" max="5889" width="4.28515625" style="103" customWidth="1"/>
    <col min="5890" max="5890" width="9.28515625" style="103" customWidth="1"/>
    <col min="5891" max="5891" width="36.7109375" style="103" customWidth="1"/>
    <col min="5892" max="5893" width="6.7109375" style="103" customWidth="1"/>
    <col min="5894" max="5895" width="8.28515625" style="103" customWidth="1"/>
    <col min="5896" max="5897" width="10.28515625" style="103" customWidth="1"/>
    <col min="5898" max="5898" width="15.7109375" style="103" customWidth="1"/>
    <col min="5899" max="6144" width="9.140625" style="103"/>
    <col min="6145" max="6145" width="4.28515625" style="103" customWidth="1"/>
    <col min="6146" max="6146" width="9.28515625" style="103" customWidth="1"/>
    <col min="6147" max="6147" width="36.7109375" style="103" customWidth="1"/>
    <col min="6148" max="6149" width="6.7109375" style="103" customWidth="1"/>
    <col min="6150" max="6151" width="8.28515625" style="103" customWidth="1"/>
    <col min="6152" max="6153" width="10.28515625" style="103" customWidth="1"/>
    <col min="6154" max="6154" width="15.7109375" style="103" customWidth="1"/>
    <col min="6155" max="6400" width="9.140625" style="103"/>
    <col min="6401" max="6401" width="4.28515625" style="103" customWidth="1"/>
    <col min="6402" max="6402" width="9.28515625" style="103" customWidth="1"/>
    <col min="6403" max="6403" width="36.7109375" style="103" customWidth="1"/>
    <col min="6404" max="6405" width="6.7109375" style="103" customWidth="1"/>
    <col min="6406" max="6407" width="8.28515625" style="103" customWidth="1"/>
    <col min="6408" max="6409" width="10.28515625" style="103" customWidth="1"/>
    <col min="6410" max="6410" width="15.7109375" style="103" customWidth="1"/>
    <col min="6411" max="6656" width="9.140625" style="103"/>
    <col min="6657" max="6657" width="4.28515625" style="103" customWidth="1"/>
    <col min="6658" max="6658" width="9.28515625" style="103" customWidth="1"/>
    <col min="6659" max="6659" width="36.7109375" style="103" customWidth="1"/>
    <col min="6660" max="6661" width="6.7109375" style="103" customWidth="1"/>
    <col min="6662" max="6663" width="8.28515625" style="103" customWidth="1"/>
    <col min="6664" max="6665" width="10.28515625" style="103" customWidth="1"/>
    <col min="6666" max="6666" width="15.7109375" style="103" customWidth="1"/>
    <col min="6667" max="6912" width="9.140625" style="103"/>
    <col min="6913" max="6913" width="4.28515625" style="103" customWidth="1"/>
    <col min="6914" max="6914" width="9.28515625" style="103" customWidth="1"/>
    <col min="6915" max="6915" width="36.7109375" style="103" customWidth="1"/>
    <col min="6916" max="6917" width="6.7109375" style="103" customWidth="1"/>
    <col min="6918" max="6919" width="8.28515625" style="103" customWidth="1"/>
    <col min="6920" max="6921" width="10.28515625" style="103" customWidth="1"/>
    <col min="6922" max="6922" width="15.7109375" style="103" customWidth="1"/>
    <col min="6923" max="7168" width="9.140625" style="103"/>
    <col min="7169" max="7169" width="4.28515625" style="103" customWidth="1"/>
    <col min="7170" max="7170" width="9.28515625" style="103" customWidth="1"/>
    <col min="7171" max="7171" width="36.7109375" style="103" customWidth="1"/>
    <col min="7172" max="7173" width="6.7109375" style="103" customWidth="1"/>
    <col min="7174" max="7175" width="8.28515625" style="103" customWidth="1"/>
    <col min="7176" max="7177" width="10.28515625" style="103" customWidth="1"/>
    <col min="7178" max="7178" width="15.7109375" style="103" customWidth="1"/>
    <col min="7179" max="7424" width="9.140625" style="103"/>
    <col min="7425" max="7425" width="4.28515625" style="103" customWidth="1"/>
    <col min="7426" max="7426" width="9.28515625" style="103" customWidth="1"/>
    <col min="7427" max="7427" width="36.7109375" style="103" customWidth="1"/>
    <col min="7428" max="7429" width="6.7109375" style="103" customWidth="1"/>
    <col min="7430" max="7431" width="8.28515625" style="103" customWidth="1"/>
    <col min="7432" max="7433" width="10.28515625" style="103" customWidth="1"/>
    <col min="7434" max="7434" width="15.7109375" style="103" customWidth="1"/>
    <col min="7435" max="7680" width="9.140625" style="103"/>
    <col min="7681" max="7681" width="4.28515625" style="103" customWidth="1"/>
    <col min="7682" max="7682" width="9.28515625" style="103" customWidth="1"/>
    <col min="7683" max="7683" width="36.7109375" style="103" customWidth="1"/>
    <col min="7684" max="7685" width="6.7109375" style="103" customWidth="1"/>
    <col min="7686" max="7687" width="8.28515625" style="103" customWidth="1"/>
    <col min="7688" max="7689" width="10.28515625" style="103" customWidth="1"/>
    <col min="7690" max="7690" width="15.7109375" style="103" customWidth="1"/>
    <col min="7691" max="7936" width="9.140625" style="103"/>
    <col min="7937" max="7937" width="4.28515625" style="103" customWidth="1"/>
    <col min="7938" max="7938" width="9.28515625" style="103" customWidth="1"/>
    <col min="7939" max="7939" width="36.7109375" style="103" customWidth="1"/>
    <col min="7940" max="7941" width="6.7109375" style="103" customWidth="1"/>
    <col min="7942" max="7943" width="8.28515625" style="103" customWidth="1"/>
    <col min="7944" max="7945" width="10.28515625" style="103" customWidth="1"/>
    <col min="7946" max="7946" width="15.7109375" style="103" customWidth="1"/>
    <col min="7947" max="8192" width="9.140625" style="103"/>
    <col min="8193" max="8193" width="4.28515625" style="103" customWidth="1"/>
    <col min="8194" max="8194" width="9.28515625" style="103" customWidth="1"/>
    <col min="8195" max="8195" width="36.7109375" style="103" customWidth="1"/>
    <col min="8196" max="8197" width="6.7109375" style="103" customWidth="1"/>
    <col min="8198" max="8199" width="8.28515625" style="103" customWidth="1"/>
    <col min="8200" max="8201" width="10.28515625" style="103" customWidth="1"/>
    <col min="8202" max="8202" width="15.7109375" style="103" customWidth="1"/>
    <col min="8203" max="8448" width="9.140625" style="103"/>
    <col min="8449" max="8449" width="4.28515625" style="103" customWidth="1"/>
    <col min="8450" max="8450" width="9.28515625" style="103" customWidth="1"/>
    <col min="8451" max="8451" width="36.7109375" style="103" customWidth="1"/>
    <col min="8452" max="8453" width="6.7109375" style="103" customWidth="1"/>
    <col min="8454" max="8455" width="8.28515625" style="103" customWidth="1"/>
    <col min="8456" max="8457" width="10.28515625" style="103" customWidth="1"/>
    <col min="8458" max="8458" width="15.7109375" style="103" customWidth="1"/>
    <col min="8459" max="8704" width="9.140625" style="103"/>
    <col min="8705" max="8705" width="4.28515625" style="103" customWidth="1"/>
    <col min="8706" max="8706" width="9.28515625" style="103" customWidth="1"/>
    <col min="8707" max="8707" width="36.7109375" style="103" customWidth="1"/>
    <col min="8708" max="8709" width="6.7109375" style="103" customWidth="1"/>
    <col min="8710" max="8711" width="8.28515625" style="103" customWidth="1"/>
    <col min="8712" max="8713" width="10.28515625" style="103" customWidth="1"/>
    <col min="8714" max="8714" width="15.7109375" style="103" customWidth="1"/>
    <col min="8715" max="8960" width="9.140625" style="103"/>
    <col min="8961" max="8961" width="4.28515625" style="103" customWidth="1"/>
    <col min="8962" max="8962" width="9.28515625" style="103" customWidth="1"/>
    <col min="8963" max="8963" width="36.7109375" style="103" customWidth="1"/>
    <col min="8964" max="8965" width="6.7109375" style="103" customWidth="1"/>
    <col min="8966" max="8967" width="8.28515625" style="103" customWidth="1"/>
    <col min="8968" max="8969" width="10.28515625" style="103" customWidth="1"/>
    <col min="8970" max="8970" width="15.7109375" style="103" customWidth="1"/>
    <col min="8971" max="9216" width="9.140625" style="103"/>
    <col min="9217" max="9217" width="4.28515625" style="103" customWidth="1"/>
    <col min="9218" max="9218" width="9.28515625" style="103" customWidth="1"/>
    <col min="9219" max="9219" width="36.7109375" style="103" customWidth="1"/>
    <col min="9220" max="9221" width="6.7109375" style="103" customWidth="1"/>
    <col min="9222" max="9223" width="8.28515625" style="103" customWidth="1"/>
    <col min="9224" max="9225" width="10.28515625" style="103" customWidth="1"/>
    <col min="9226" max="9226" width="15.7109375" style="103" customWidth="1"/>
    <col min="9227" max="9472" width="9.140625" style="103"/>
    <col min="9473" max="9473" width="4.28515625" style="103" customWidth="1"/>
    <col min="9474" max="9474" width="9.28515625" style="103" customWidth="1"/>
    <col min="9475" max="9475" width="36.7109375" style="103" customWidth="1"/>
    <col min="9476" max="9477" width="6.7109375" style="103" customWidth="1"/>
    <col min="9478" max="9479" width="8.28515625" style="103" customWidth="1"/>
    <col min="9480" max="9481" width="10.28515625" style="103" customWidth="1"/>
    <col min="9482" max="9482" width="15.7109375" style="103" customWidth="1"/>
    <col min="9483" max="9728" width="9.140625" style="103"/>
    <col min="9729" max="9729" width="4.28515625" style="103" customWidth="1"/>
    <col min="9730" max="9730" width="9.28515625" style="103" customWidth="1"/>
    <col min="9731" max="9731" width="36.7109375" style="103" customWidth="1"/>
    <col min="9732" max="9733" width="6.7109375" style="103" customWidth="1"/>
    <col min="9734" max="9735" width="8.28515625" style="103" customWidth="1"/>
    <col min="9736" max="9737" width="10.28515625" style="103" customWidth="1"/>
    <col min="9738" max="9738" width="15.7109375" style="103" customWidth="1"/>
    <col min="9739" max="9984" width="9.140625" style="103"/>
    <col min="9985" max="9985" width="4.28515625" style="103" customWidth="1"/>
    <col min="9986" max="9986" width="9.28515625" style="103" customWidth="1"/>
    <col min="9987" max="9987" width="36.7109375" style="103" customWidth="1"/>
    <col min="9988" max="9989" width="6.7109375" style="103" customWidth="1"/>
    <col min="9990" max="9991" width="8.28515625" style="103" customWidth="1"/>
    <col min="9992" max="9993" width="10.28515625" style="103" customWidth="1"/>
    <col min="9994" max="9994" width="15.7109375" style="103" customWidth="1"/>
    <col min="9995" max="10240" width="9.140625" style="103"/>
    <col min="10241" max="10241" width="4.28515625" style="103" customWidth="1"/>
    <col min="10242" max="10242" width="9.28515625" style="103" customWidth="1"/>
    <col min="10243" max="10243" width="36.7109375" style="103" customWidth="1"/>
    <col min="10244" max="10245" width="6.7109375" style="103" customWidth="1"/>
    <col min="10246" max="10247" width="8.28515625" style="103" customWidth="1"/>
    <col min="10248" max="10249" width="10.28515625" style="103" customWidth="1"/>
    <col min="10250" max="10250" width="15.7109375" style="103" customWidth="1"/>
    <col min="10251" max="10496" width="9.140625" style="103"/>
    <col min="10497" max="10497" width="4.28515625" style="103" customWidth="1"/>
    <col min="10498" max="10498" width="9.28515625" style="103" customWidth="1"/>
    <col min="10499" max="10499" width="36.7109375" style="103" customWidth="1"/>
    <col min="10500" max="10501" width="6.7109375" style="103" customWidth="1"/>
    <col min="10502" max="10503" width="8.28515625" style="103" customWidth="1"/>
    <col min="10504" max="10505" width="10.28515625" style="103" customWidth="1"/>
    <col min="10506" max="10506" width="15.7109375" style="103" customWidth="1"/>
    <col min="10507" max="10752" width="9.140625" style="103"/>
    <col min="10753" max="10753" width="4.28515625" style="103" customWidth="1"/>
    <col min="10754" max="10754" width="9.28515625" style="103" customWidth="1"/>
    <col min="10755" max="10755" width="36.7109375" style="103" customWidth="1"/>
    <col min="10756" max="10757" width="6.7109375" style="103" customWidth="1"/>
    <col min="10758" max="10759" width="8.28515625" style="103" customWidth="1"/>
    <col min="10760" max="10761" width="10.28515625" style="103" customWidth="1"/>
    <col min="10762" max="10762" width="15.7109375" style="103" customWidth="1"/>
    <col min="10763" max="11008" width="9.140625" style="103"/>
    <col min="11009" max="11009" width="4.28515625" style="103" customWidth="1"/>
    <col min="11010" max="11010" width="9.28515625" style="103" customWidth="1"/>
    <col min="11011" max="11011" width="36.7109375" style="103" customWidth="1"/>
    <col min="11012" max="11013" width="6.7109375" style="103" customWidth="1"/>
    <col min="11014" max="11015" width="8.28515625" style="103" customWidth="1"/>
    <col min="11016" max="11017" width="10.28515625" style="103" customWidth="1"/>
    <col min="11018" max="11018" width="15.7109375" style="103" customWidth="1"/>
    <col min="11019" max="11264" width="9.140625" style="103"/>
    <col min="11265" max="11265" width="4.28515625" style="103" customWidth="1"/>
    <col min="11266" max="11266" width="9.28515625" style="103" customWidth="1"/>
    <col min="11267" max="11267" width="36.7109375" style="103" customWidth="1"/>
    <col min="11268" max="11269" width="6.7109375" style="103" customWidth="1"/>
    <col min="11270" max="11271" width="8.28515625" style="103" customWidth="1"/>
    <col min="11272" max="11273" width="10.28515625" style="103" customWidth="1"/>
    <col min="11274" max="11274" width="15.7109375" style="103" customWidth="1"/>
    <col min="11275" max="11520" width="9.140625" style="103"/>
    <col min="11521" max="11521" width="4.28515625" style="103" customWidth="1"/>
    <col min="11522" max="11522" width="9.28515625" style="103" customWidth="1"/>
    <col min="11523" max="11523" width="36.7109375" style="103" customWidth="1"/>
    <col min="11524" max="11525" width="6.7109375" style="103" customWidth="1"/>
    <col min="11526" max="11527" width="8.28515625" style="103" customWidth="1"/>
    <col min="11528" max="11529" width="10.28515625" style="103" customWidth="1"/>
    <col min="11530" max="11530" width="15.7109375" style="103" customWidth="1"/>
    <col min="11531" max="11776" width="9.140625" style="103"/>
    <col min="11777" max="11777" width="4.28515625" style="103" customWidth="1"/>
    <col min="11778" max="11778" width="9.28515625" style="103" customWidth="1"/>
    <col min="11779" max="11779" width="36.7109375" style="103" customWidth="1"/>
    <col min="11780" max="11781" width="6.7109375" style="103" customWidth="1"/>
    <col min="11782" max="11783" width="8.28515625" style="103" customWidth="1"/>
    <col min="11784" max="11785" width="10.28515625" style="103" customWidth="1"/>
    <col min="11786" max="11786" width="15.7109375" style="103" customWidth="1"/>
    <col min="11787" max="12032" width="9.140625" style="103"/>
    <col min="12033" max="12033" width="4.28515625" style="103" customWidth="1"/>
    <col min="12034" max="12034" width="9.28515625" style="103" customWidth="1"/>
    <col min="12035" max="12035" width="36.7109375" style="103" customWidth="1"/>
    <col min="12036" max="12037" width="6.7109375" style="103" customWidth="1"/>
    <col min="12038" max="12039" width="8.28515625" style="103" customWidth="1"/>
    <col min="12040" max="12041" width="10.28515625" style="103" customWidth="1"/>
    <col min="12042" max="12042" width="15.7109375" style="103" customWidth="1"/>
    <col min="12043" max="12288" width="9.140625" style="103"/>
    <col min="12289" max="12289" width="4.28515625" style="103" customWidth="1"/>
    <col min="12290" max="12290" width="9.28515625" style="103" customWidth="1"/>
    <col min="12291" max="12291" width="36.7109375" style="103" customWidth="1"/>
    <col min="12292" max="12293" width="6.7109375" style="103" customWidth="1"/>
    <col min="12294" max="12295" width="8.28515625" style="103" customWidth="1"/>
    <col min="12296" max="12297" width="10.28515625" style="103" customWidth="1"/>
    <col min="12298" max="12298" width="15.7109375" style="103" customWidth="1"/>
    <col min="12299" max="12544" width="9.140625" style="103"/>
    <col min="12545" max="12545" width="4.28515625" style="103" customWidth="1"/>
    <col min="12546" max="12546" width="9.28515625" style="103" customWidth="1"/>
    <col min="12547" max="12547" width="36.7109375" style="103" customWidth="1"/>
    <col min="12548" max="12549" width="6.7109375" style="103" customWidth="1"/>
    <col min="12550" max="12551" width="8.28515625" style="103" customWidth="1"/>
    <col min="12552" max="12553" width="10.28515625" style="103" customWidth="1"/>
    <col min="12554" max="12554" width="15.7109375" style="103" customWidth="1"/>
    <col min="12555" max="12800" width="9.140625" style="103"/>
    <col min="12801" max="12801" width="4.28515625" style="103" customWidth="1"/>
    <col min="12802" max="12802" width="9.28515625" style="103" customWidth="1"/>
    <col min="12803" max="12803" width="36.7109375" style="103" customWidth="1"/>
    <col min="12804" max="12805" width="6.7109375" style="103" customWidth="1"/>
    <col min="12806" max="12807" width="8.28515625" style="103" customWidth="1"/>
    <col min="12808" max="12809" width="10.28515625" style="103" customWidth="1"/>
    <col min="12810" max="12810" width="15.7109375" style="103" customWidth="1"/>
    <col min="12811" max="13056" width="9.140625" style="103"/>
    <col min="13057" max="13057" width="4.28515625" style="103" customWidth="1"/>
    <col min="13058" max="13058" width="9.28515625" style="103" customWidth="1"/>
    <col min="13059" max="13059" width="36.7109375" style="103" customWidth="1"/>
    <col min="13060" max="13061" width="6.7109375" style="103" customWidth="1"/>
    <col min="13062" max="13063" width="8.28515625" style="103" customWidth="1"/>
    <col min="13064" max="13065" width="10.28515625" style="103" customWidth="1"/>
    <col min="13066" max="13066" width="15.7109375" style="103" customWidth="1"/>
    <col min="13067" max="13312" width="9.140625" style="103"/>
    <col min="13313" max="13313" width="4.28515625" style="103" customWidth="1"/>
    <col min="13314" max="13314" width="9.28515625" style="103" customWidth="1"/>
    <col min="13315" max="13315" width="36.7109375" style="103" customWidth="1"/>
    <col min="13316" max="13317" width="6.7109375" style="103" customWidth="1"/>
    <col min="13318" max="13319" width="8.28515625" style="103" customWidth="1"/>
    <col min="13320" max="13321" width="10.28515625" style="103" customWidth="1"/>
    <col min="13322" max="13322" width="15.7109375" style="103" customWidth="1"/>
    <col min="13323" max="13568" width="9.140625" style="103"/>
    <col min="13569" max="13569" width="4.28515625" style="103" customWidth="1"/>
    <col min="13570" max="13570" width="9.28515625" style="103" customWidth="1"/>
    <col min="13571" max="13571" width="36.7109375" style="103" customWidth="1"/>
    <col min="13572" max="13573" width="6.7109375" style="103" customWidth="1"/>
    <col min="13574" max="13575" width="8.28515625" style="103" customWidth="1"/>
    <col min="13576" max="13577" width="10.28515625" style="103" customWidth="1"/>
    <col min="13578" max="13578" width="15.7109375" style="103" customWidth="1"/>
    <col min="13579" max="13824" width="9.140625" style="103"/>
    <col min="13825" max="13825" width="4.28515625" style="103" customWidth="1"/>
    <col min="13826" max="13826" width="9.28515625" style="103" customWidth="1"/>
    <col min="13827" max="13827" width="36.7109375" style="103" customWidth="1"/>
    <col min="13828" max="13829" width="6.7109375" style="103" customWidth="1"/>
    <col min="13830" max="13831" width="8.28515625" style="103" customWidth="1"/>
    <col min="13832" max="13833" width="10.28515625" style="103" customWidth="1"/>
    <col min="13834" max="13834" width="15.7109375" style="103" customWidth="1"/>
    <col min="13835" max="14080" width="9.140625" style="103"/>
    <col min="14081" max="14081" width="4.28515625" style="103" customWidth="1"/>
    <col min="14082" max="14082" width="9.28515625" style="103" customWidth="1"/>
    <col min="14083" max="14083" width="36.7109375" style="103" customWidth="1"/>
    <col min="14084" max="14085" width="6.7109375" style="103" customWidth="1"/>
    <col min="14086" max="14087" width="8.28515625" style="103" customWidth="1"/>
    <col min="14088" max="14089" width="10.28515625" style="103" customWidth="1"/>
    <col min="14090" max="14090" width="15.7109375" style="103" customWidth="1"/>
    <col min="14091" max="14336" width="9.140625" style="103"/>
    <col min="14337" max="14337" width="4.28515625" style="103" customWidth="1"/>
    <col min="14338" max="14338" width="9.28515625" style="103" customWidth="1"/>
    <col min="14339" max="14339" width="36.7109375" style="103" customWidth="1"/>
    <col min="14340" max="14341" width="6.7109375" style="103" customWidth="1"/>
    <col min="14342" max="14343" width="8.28515625" style="103" customWidth="1"/>
    <col min="14344" max="14345" width="10.28515625" style="103" customWidth="1"/>
    <col min="14346" max="14346" width="15.7109375" style="103" customWidth="1"/>
    <col min="14347" max="14592" width="9.140625" style="103"/>
    <col min="14593" max="14593" width="4.28515625" style="103" customWidth="1"/>
    <col min="14594" max="14594" width="9.28515625" style="103" customWidth="1"/>
    <col min="14595" max="14595" width="36.7109375" style="103" customWidth="1"/>
    <col min="14596" max="14597" width="6.7109375" style="103" customWidth="1"/>
    <col min="14598" max="14599" width="8.28515625" style="103" customWidth="1"/>
    <col min="14600" max="14601" width="10.28515625" style="103" customWidth="1"/>
    <col min="14602" max="14602" width="15.7109375" style="103" customWidth="1"/>
    <col min="14603" max="14848" width="9.140625" style="103"/>
    <col min="14849" max="14849" width="4.28515625" style="103" customWidth="1"/>
    <col min="14850" max="14850" width="9.28515625" style="103" customWidth="1"/>
    <col min="14851" max="14851" width="36.7109375" style="103" customWidth="1"/>
    <col min="14852" max="14853" width="6.7109375" style="103" customWidth="1"/>
    <col min="14854" max="14855" width="8.28515625" style="103" customWidth="1"/>
    <col min="14856" max="14857" width="10.28515625" style="103" customWidth="1"/>
    <col min="14858" max="14858" width="15.7109375" style="103" customWidth="1"/>
    <col min="14859" max="15104" width="9.140625" style="103"/>
    <col min="15105" max="15105" width="4.28515625" style="103" customWidth="1"/>
    <col min="15106" max="15106" width="9.28515625" style="103" customWidth="1"/>
    <col min="15107" max="15107" width="36.7109375" style="103" customWidth="1"/>
    <col min="15108" max="15109" width="6.7109375" style="103" customWidth="1"/>
    <col min="15110" max="15111" width="8.28515625" style="103" customWidth="1"/>
    <col min="15112" max="15113" width="10.28515625" style="103" customWidth="1"/>
    <col min="15114" max="15114" width="15.7109375" style="103" customWidth="1"/>
    <col min="15115" max="15360" width="9.140625" style="103"/>
    <col min="15361" max="15361" width="4.28515625" style="103" customWidth="1"/>
    <col min="15362" max="15362" width="9.28515625" style="103" customWidth="1"/>
    <col min="15363" max="15363" width="36.7109375" style="103" customWidth="1"/>
    <col min="15364" max="15365" width="6.7109375" style="103" customWidth="1"/>
    <col min="15366" max="15367" width="8.28515625" style="103" customWidth="1"/>
    <col min="15368" max="15369" width="10.28515625" style="103" customWidth="1"/>
    <col min="15370" max="15370" width="15.7109375" style="103" customWidth="1"/>
    <col min="15371" max="15616" width="9.140625" style="103"/>
    <col min="15617" max="15617" width="4.28515625" style="103" customWidth="1"/>
    <col min="15618" max="15618" width="9.28515625" style="103" customWidth="1"/>
    <col min="15619" max="15619" width="36.7109375" style="103" customWidth="1"/>
    <col min="15620" max="15621" width="6.7109375" style="103" customWidth="1"/>
    <col min="15622" max="15623" width="8.28515625" style="103" customWidth="1"/>
    <col min="15624" max="15625" width="10.28515625" style="103" customWidth="1"/>
    <col min="15626" max="15626" width="15.7109375" style="103" customWidth="1"/>
    <col min="15627" max="15872" width="9.140625" style="103"/>
    <col min="15873" max="15873" width="4.28515625" style="103" customWidth="1"/>
    <col min="15874" max="15874" width="9.28515625" style="103" customWidth="1"/>
    <col min="15875" max="15875" width="36.7109375" style="103" customWidth="1"/>
    <col min="15876" max="15877" width="6.7109375" style="103" customWidth="1"/>
    <col min="15878" max="15879" width="8.28515625" style="103" customWidth="1"/>
    <col min="15880" max="15881" width="10.28515625" style="103" customWidth="1"/>
    <col min="15882" max="15882" width="15.7109375" style="103" customWidth="1"/>
    <col min="15883" max="16128" width="9.140625" style="103"/>
    <col min="16129" max="16129" width="4.28515625" style="103" customWidth="1"/>
    <col min="16130" max="16130" width="9.28515625" style="103" customWidth="1"/>
    <col min="16131" max="16131" width="36.7109375" style="103" customWidth="1"/>
    <col min="16132" max="16133" width="6.7109375" style="103" customWidth="1"/>
    <col min="16134" max="16135" width="8.28515625" style="103" customWidth="1"/>
    <col min="16136" max="16137" width="10.28515625" style="103" customWidth="1"/>
    <col min="16138" max="16138" width="15.7109375" style="103" customWidth="1"/>
    <col min="16139" max="16384" width="9.140625" style="103"/>
  </cols>
  <sheetData>
    <row r="1" spans="1:9" s="162" customFormat="1" ht="25.5" x14ac:dyDescent="0.2">
      <c r="A1" s="151" t="s">
        <v>25</v>
      </c>
      <c r="B1" s="127"/>
      <c r="C1" s="127" t="s">
        <v>1735</v>
      </c>
      <c r="D1" s="126" t="s">
        <v>24</v>
      </c>
      <c r="E1" s="183" t="s">
        <v>1734</v>
      </c>
      <c r="F1" s="126" t="s">
        <v>29</v>
      </c>
      <c r="G1" s="126" t="s">
        <v>27</v>
      </c>
      <c r="H1" s="126" t="s">
        <v>23</v>
      </c>
      <c r="I1" s="126" t="s">
        <v>34</v>
      </c>
    </row>
    <row r="2" spans="1:9" ht="140.25" x14ac:dyDescent="0.2">
      <c r="C2" s="119" t="s">
        <v>2585</v>
      </c>
    </row>
    <row r="3" spans="1:9" x14ac:dyDescent="0.2">
      <c r="A3" s="150">
        <v>1</v>
      </c>
      <c r="C3" s="119" t="s">
        <v>2584</v>
      </c>
      <c r="D3" s="102">
        <v>43</v>
      </c>
      <c r="E3" s="168" t="s">
        <v>62</v>
      </c>
      <c r="F3" s="102">
        <v>0</v>
      </c>
      <c r="G3" s="102">
        <v>0</v>
      </c>
      <c r="H3" s="102">
        <f>ROUND(D3*F3, 0)</f>
        <v>0</v>
      </c>
      <c r="I3" s="102">
        <f>ROUND(D3*G3, 0)</f>
        <v>0</v>
      </c>
    </row>
    <row r="4" spans="1:9" x14ac:dyDescent="0.2">
      <c r="A4" s="150">
        <v>2</v>
      </c>
      <c r="C4" s="119" t="s">
        <v>2583</v>
      </c>
      <c r="D4" s="102">
        <v>259</v>
      </c>
      <c r="E4" s="168" t="s">
        <v>62</v>
      </c>
      <c r="F4" s="102">
        <v>0</v>
      </c>
      <c r="G4" s="102">
        <v>0</v>
      </c>
      <c r="H4" s="102">
        <f>ROUND(D4*F4, 0)</f>
        <v>0</v>
      </c>
      <c r="I4" s="102">
        <f>ROUND(D4*G4, 0)</f>
        <v>0</v>
      </c>
    </row>
    <row r="5" spans="1:9" x14ac:dyDescent="0.2">
      <c r="A5" s="150">
        <v>3</v>
      </c>
      <c r="C5" s="119" t="s">
        <v>2582</v>
      </c>
      <c r="D5" s="102">
        <v>586</v>
      </c>
      <c r="E5" s="168" t="s">
        <v>62</v>
      </c>
      <c r="F5" s="102">
        <v>0</v>
      </c>
      <c r="G5" s="102">
        <v>0</v>
      </c>
      <c r="H5" s="102">
        <f>ROUND(D5*F5, 0)</f>
        <v>0</v>
      </c>
      <c r="I5" s="102">
        <f>ROUND(D5*G5, 0)</f>
        <v>0</v>
      </c>
    </row>
    <row r="6" spans="1:9" x14ac:dyDescent="0.2">
      <c r="C6" s="119"/>
    </row>
    <row r="7" spans="1:9" ht="140.25" x14ac:dyDescent="0.2">
      <c r="C7" s="119" t="s">
        <v>2581</v>
      </c>
    </row>
    <row r="8" spans="1:9" x14ac:dyDescent="0.2">
      <c r="A8" s="150">
        <v>4</v>
      </c>
      <c r="C8" s="119" t="s">
        <v>2580</v>
      </c>
      <c r="D8" s="102">
        <v>2333</v>
      </c>
      <c r="E8" s="168" t="s">
        <v>62</v>
      </c>
      <c r="F8" s="102">
        <v>0</v>
      </c>
      <c r="G8" s="102">
        <v>0</v>
      </c>
      <c r="H8" s="102">
        <f>ROUND(D8*F8, 0)</f>
        <v>0</v>
      </c>
      <c r="I8" s="102">
        <f>ROUND(D8*G8, 0)</f>
        <v>0</v>
      </c>
    </row>
    <row r="9" spans="1:9" x14ac:dyDescent="0.2">
      <c r="A9" s="150">
        <v>5</v>
      </c>
      <c r="C9" s="119" t="s">
        <v>2579</v>
      </c>
      <c r="D9" s="102">
        <v>435</v>
      </c>
      <c r="E9" s="168" t="s">
        <v>62</v>
      </c>
      <c r="F9" s="102">
        <v>0</v>
      </c>
      <c r="G9" s="102">
        <v>0</v>
      </c>
      <c r="H9" s="102">
        <f>ROUND(D9*F9, 0)</f>
        <v>0</v>
      </c>
      <c r="I9" s="102">
        <f>ROUND(D9*G9, 0)</f>
        <v>0</v>
      </c>
    </row>
    <row r="10" spans="1:9" x14ac:dyDescent="0.2">
      <c r="A10" s="150">
        <v>6</v>
      </c>
      <c r="C10" s="119" t="s">
        <v>2578</v>
      </c>
      <c r="D10" s="102">
        <v>1284</v>
      </c>
      <c r="E10" s="168" t="s">
        <v>62</v>
      </c>
      <c r="F10" s="102">
        <v>0</v>
      </c>
      <c r="G10" s="102">
        <v>0</v>
      </c>
      <c r="H10" s="102">
        <f>ROUND(D10*F10, 0)</f>
        <v>0</v>
      </c>
      <c r="I10" s="102">
        <f>ROUND(D10*G10, 0)</f>
        <v>0</v>
      </c>
    </row>
    <row r="11" spans="1:9" x14ac:dyDescent="0.2">
      <c r="C11" s="119"/>
    </row>
    <row r="12" spans="1:9" ht="140.25" x14ac:dyDescent="0.2">
      <c r="C12" s="119" t="s">
        <v>2577</v>
      </c>
    </row>
    <row r="13" spans="1:9" x14ac:dyDescent="0.2">
      <c r="A13" s="150">
        <v>7</v>
      </c>
      <c r="C13" s="119" t="s">
        <v>2576</v>
      </c>
      <c r="D13" s="102">
        <v>355</v>
      </c>
      <c r="E13" s="168" t="s">
        <v>62</v>
      </c>
      <c r="F13" s="102">
        <v>0</v>
      </c>
      <c r="G13" s="102">
        <v>0</v>
      </c>
      <c r="H13" s="102">
        <f>ROUND(D13*F13, 0)</f>
        <v>0</v>
      </c>
      <c r="I13" s="102">
        <f>ROUND(D13*G13, 0)</f>
        <v>0</v>
      </c>
    </row>
    <row r="14" spans="1:9" x14ac:dyDescent="0.2">
      <c r="A14" s="150">
        <v>8</v>
      </c>
      <c r="C14" s="119" t="s">
        <v>2575</v>
      </c>
      <c r="D14" s="102">
        <v>144</v>
      </c>
      <c r="E14" s="168" t="s">
        <v>62</v>
      </c>
      <c r="F14" s="102">
        <v>0</v>
      </c>
      <c r="G14" s="102">
        <v>0</v>
      </c>
      <c r="H14" s="102">
        <f>ROUND(D14*F14, 0)</f>
        <v>0</v>
      </c>
      <c r="I14" s="102">
        <f>ROUND(D14*G14, 0)</f>
        <v>0</v>
      </c>
    </row>
    <row r="15" spans="1:9" x14ac:dyDescent="0.2">
      <c r="C15" s="119"/>
    </row>
    <row r="16" spans="1:9" ht="140.25" x14ac:dyDescent="0.2">
      <c r="C16" s="119" t="s">
        <v>2574</v>
      </c>
    </row>
    <row r="17" spans="1:9" x14ac:dyDescent="0.2">
      <c r="A17" s="150">
        <v>9</v>
      </c>
      <c r="C17" s="119" t="s">
        <v>2573</v>
      </c>
      <c r="D17" s="102">
        <v>2</v>
      </c>
      <c r="E17" s="168" t="s">
        <v>62</v>
      </c>
      <c r="F17" s="102">
        <v>0</v>
      </c>
      <c r="G17" s="102">
        <v>0</v>
      </c>
      <c r="H17" s="102">
        <f>ROUND(D17*F17, 0)</f>
        <v>0</v>
      </c>
      <c r="I17" s="102">
        <f>ROUND(D17*G17, 0)</f>
        <v>0</v>
      </c>
    </row>
    <row r="18" spans="1:9" x14ac:dyDescent="0.2">
      <c r="A18" s="150">
        <v>10</v>
      </c>
      <c r="C18" s="119" t="s">
        <v>2572</v>
      </c>
      <c r="D18" s="102">
        <v>14</v>
      </c>
      <c r="E18" s="168" t="s">
        <v>62</v>
      </c>
      <c r="F18" s="102">
        <v>0</v>
      </c>
      <c r="G18" s="102">
        <v>0</v>
      </c>
      <c r="H18" s="102">
        <f>ROUND(D18*F18, 0)</f>
        <v>0</v>
      </c>
      <c r="I18" s="102">
        <f>ROUND(D18*G18, 0)</f>
        <v>0</v>
      </c>
    </row>
    <row r="20" spans="1:9" ht="140.25" x14ac:dyDescent="0.2">
      <c r="C20" s="119" t="s">
        <v>2571</v>
      </c>
    </row>
    <row r="21" spans="1:9" x14ac:dyDescent="0.2">
      <c r="A21" s="150">
        <v>11</v>
      </c>
      <c r="C21" s="119" t="s">
        <v>2570</v>
      </c>
      <c r="D21" s="102">
        <v>35</v>
      </c>
      <c r="E21" s="168" t="s">
        <v>62</v>
      </c>
      <c r="F21" s="102">
        <v>0</v>
      </c>
      <c r="G21" s="102">
        <v>0</v>
      </c>
      <c r="H21" s="102">
        <f>ROUND(D21*F21, 0)</f>
        <v>0</v>
      </c>
      <c r="I21" s="102">
        <f>ROUND(D21*G21, 0)</f>
        <v>0</v>
      </c>
    </row>
    <row r="23" spans="1:9" ht="76.5" x14ac:dyDescent="0.2">
      <c r="C23" s="119" t="s">
        <v>2569</v>
      </c>
    </row>
    <row r="24" spans="1:9" x14ac:dyDescent="0.2">
      <c r="A24" s="150">
        <v>12</v>
      </c>
      <c r="C24" s="119" t="s">
        <v>2568</v>
      </c>
      <c r="D24" s="102">
        <v>5</v>
      </c>
      <c r="E24" s="168" t="s">
        <v>4</v>
      </c>
      <c r="F24" s="102">
        <v>0</v>
      </c>
      <c r="G24" s="102">
        <v>0</v>
      </c>
      <c r="H24" s="102">
        <f>ROUND(D24*F24, 0)</f>
        <v>0</v>
      </c>
      <c r="I24" s="102">
        <f>ROUND(D24*G24, 0)</f>
        <v>0</v>
      </c>
    </row>
    <row r="25" spans="1:9" x14ac:dyDescent="0.2">
      <c r="A25" s="150">
        <v>13</v>
      </c>
      <c r="C25" s="103" t="s">
        <v>2567</v>
      </c>
      <c r="D25" s="102">
        <v>12</v>
      </c>
      <c r="E25" s="168" t="s">
        <v>4</v>
      </c>
      <c r="F25" s="102">
        <v>0</v>
      </c>
      <c r="G25" s="102">
        <v>0</v>
      </c>
      <c r="H25" s="102">
        <f>ROUND(D25*F25, 0)</f>
        <v>0</v>
      </c>
      <c r="I25" s="102">
        <f>ROUND(D25*G25, 0)</f>
        <v>0</v>
      </c>
    </row>
    <row r="26" spans="1:9" x14ac:dyDescent="0.2">
      <c r="A26" s="150">
        <v>14</v>
      </c>
      <c r="C26" s="119" t="s">
        <v>2566</v>
      </c>
      <c r="D26" s="102">
        <v>17</v>
      </c>
      <c r="E26" s="168" t="s">
        <v>4</v>
      </c>
      <c r="F26" s="102">
        <v>0</v>
      </c>
      <c r="G26" s="102">
        <v>0</v>
      </c>
      <c r="H26" s="102">
        <f>ROUND(D26*F26, 0)</f>
        <v>0</v>
      </c>
      <c r="I26" s="102">
        <f>ROUND(D26*G26, 0)</f>
        <v>0</v>
      </c>
    </row>
    <row r="27" spans="1:9" x14ac:dyDescent="0.2">
      <c r="C27" s="119"/>
    </row>
    <row r="28" spans="1:9" ht="89.25" x14ac:dyDescent="0.2">
      <c r="C28" s="119" t="s">
        <v>2565</v>
      </c>
    </row>
    <row r="29" spans="1:9" x14ac:dyDescent="0.2">
      <c r="A29" s="150">
        <v>15</v>
      </c>
      <c r="C29" s="119" t="s">
        <v>2564</v>
      </c>
      <c r="D29" s="102">
        <v>56</v>
      </c>
      <c r="E29" s="168" t="s">
        <v>4</v>
      </c>
      <c r="F29" s="102">
        <v>0</v>
      </c>
      <c r="G29" s="102">
        <v>0</v>
      </c>
      <c r="H29" s="102">
        <f>ROUND(D29*F29, 0)</f>
        <v>0</v>
      </c>
      <c r="I29" s="102">
        <f>ROUND(D29*G29, 0)</f>
        <v>0</v>
      </c>
    </row>
    <row r="30" spans="1:9" x14ac:dyDescent="0.2">
      <c r="A30" s="150">
        <v>16</v>
      </c>
      <c r="C30" s="103" t="s">
        <v>2563</v>
      </c>
      <c r="D30" s="102">
        <v>23</v>
      </c>
      <c r="E30" s="168" t="s">
        <v>4</v>
      </c>
      <c r="F30" s="102">
        <v>0</v>
      </c>
      <c r="G30" s="102">
        <v>0</v>
      </c>
      <c r="H30" s="102">
        <f>ROUND(D30*F30, 0)</f>
        <v>0</v>
      </c>
      <c r="I30" s="102">
        <f>ROUND(D30*G30, 0)</f>
        <v>0</v>
      </c>
    </row>
    <row r="31" spans="1:9" x14ac:dyDescent="0.2">
      <c r="A31" s="150">
        <v>17</v>
      </c>
      <c r="C31" s="119" t="s">
        <v>2562</v>
      </c>
      <c r="D31" s="102">
        <v>65</v>
      </c>
      <c r="E31" s="168" t="s">
        <v>4</v>
      </c>
      <c r="F31" s="102">
        <v>0</v>
      </c>
      <c r="G31" s="102">
        <v>0</v>
      </c>
      <c r="H31" s="102">
        <f>ROUND(D31*F31, 0)</f>
        <v>0</v>
      </c>
      <c r="I31" s="102">
        <f>ROUND(D31*G31, 0)</f>
        <v>0</v>
      </c>
    </row>
    <row r="32" spans="1:9" x14ac:dyDescent="0.2">
      <c r="C32" s="119"/>
    </row>
    <row r="33" spans="1:9" ht="76.5" x14ac:dyDescent="0.2">
      <c r="C33" s="119" t="s">
        <v>2561</v>
      </c>
    </row>
    <row r="34" spans="1:9" x14ac:dyDescent="0.2">
      <c r="A34" s="150">
        <v>18</v>
      </c>
      <c r="C34" s="119" t="s">
        <v>2560</v>
      </c>
      <c r="D34" s="102">
        <v>9</v>
      </c>
      <c r="E34" s="168" t="s">
        <v>4</v>
      </c>
      <c r="F34" s="102">
        <v>0</v>
      </c>
      <c r="G34" s="102">
        <v>0</v>
      </c>
      <c r="H34" s="102">
        <f>ROUND(D34*F34, 0)</f>
        <v>0</v>
      </c>
      <c r="I34" s="102">
        <f>ROUND(D34*G34, 0)</f>
        <v>0</v>
      </c>
    </row>
    <row r="35" spans="1:9" x14ac:dyDescent="0.2">
      <c r="C35" s="119"/>
    </row>
    <row r="36" spans="1:9" ht="76.5" x14ac:dyDescent="0.2">
      <c r="C36" s="103" t="s">
        <v>2559</v>
      </c>
    </row>
    <row r="37" spans="1:9" x14ac:dyDescent="0.2">
      <c r="A37" s="103">
        <v>19</v>
      </c>
      <c r="C37" s="103" t="s">
        <v>2558</v>
      </c>
      <c r="D37" s="102">
        <v>142</v>
      </c>
      <c r="E37" s="168" t="s">
        <v>4</v>
      </c>
      <c r="F37" s="102">
        <v>0</v>
      </c>
      <c r="G37" s="102">
        <v>0</v>
      </c>
      <c r="H37" s="102">
        <f>ROUND(D37*F37, 0)</f>
        <v>0</v>
      </c>
      <c r="I37" s="102">
        <f>ROUND(D37*G37, 0)</f>
        <v>0</v>
      </c>
    </row>
    <row r="38" spans="1:9" x14ac:dyDescent="0.2">
      <c r="A38" s="103">
        <v>20</v>
      </c>
      <c r="C38" s="103" t="s">
        <v>2557</v>
      </c>
      <c r="D38" s="102">
        <v>188</v>
      </c>
      <c r="E38" s="168" t="s">
        <v>4</v>
      </c>
      <c r="F38" s="102">
        <v>0</v>
      </c>
      <c r="G38" s="102">
        <v>0</v>
      </c>
      <c r="H38" s="102">
        <f>ROUND(D38*F38, 0)</f>
        <v>0</v>
      </c>
      <c r="I38" s="102">
        <f>ROUND(D38*G38, 0)</f>
        <v>0</v>
      </c>
    </row>
    <row r="39" spans="1:9" x14ac:dyDescent="0.2">
      <c r="C39" s="119"/>
      <c r="D39" s="302"/>
    </row>
    <row r="40" spans="1:9" ht="63.75" x14ac:dyDescent="0.2">
      <c r="C40" s="119" t="s">
        <v>2556</v>
      </c>
    </row>
    <row r="41" spans="1:9" x14ac:dyDescent="0.2">
      <c r="A41" s="150">
        <v>21</v>
      </c>
      <c r="C41" s="119" t="s">
        <v>2555</v>
      </c>
      <c r="D41" s="102">
        <v>6</v>
      </c>
      <c r="E41" s="168" t="s">
        <v>4</v>
      </c>
      <c r="F41" s="102">
        <v>0</v>
      </c>
      <c r="G41" s="102">
        <v>0</v>
      </c>
      <c r="H41" s="102">
        <f>ROUND(D41*F41, 0)</f>
        <v>0</v>
      </c>
      <c r="I41" s="102">
        <f>ROUND(D41*G41, 0)</f>
        <v>0</v>
      </c>
    </row>
    <row r="42" spans="1:9" x14ac:dyDescent="0.2">
      <c r="A42" s="150">
        <v>22</v>
      </c>
      <c r="C42" s="103" t="s">
        <v>2554</v>
      </c>
      <c r="D42" s="102">
        <v>21</v>
      </c>
      <c r="E42" s="168" t="s">
        <v>4</v>
      </c>
      <c r="F42" s="102">
        <v>0</v>
      </c>
      <c r="G42" s="102">
        <v>0</v>
      </c>
      <c r="H42" s="102">
        <f>ROUND(D42*F42, 0)</f>
        <v>0</v>
      </c>
      <c r="I42" s="102">
        <f>ROUND(D42*G42, 0)</f>
        <v>0</v>
      </c>
    </row>
    <row r="43" spans="1:9" x14ac:dyDescent="0.2">
      <c r="C43" s="119"/>
    </row>
    <row r="44" spans="1:9" ht="76.5" x14ac:dyDescent="0.2">
      <c r="C44" s="119" t="s">
        <v>2553</v>
      </c>
    </row>
    <row r="45" spans="1:9" x14ac:dyDescent="0.2">
      <c r="A45" s="150">
        <v>23</v>
      </c>
      <c r="C45" s="103" t="s">
        <v>2552</v>
      </c>
      <c r="D45" s="102">
        <v>14</v>
      </c>
      <c r="E45" s="168" t="s">
        <v>4</v>
      </c>
      <c r="F45" s="102">
        <v>0</v>
      </c>
      <c r="G45" s="102">
        <v>0</v>
      </c>
      <c r="H45" s="102">
        <f>ROUND(D45*F45, 0)</f>
        <v>0</v>
      </c>
      <c r="I45" s="102">
        <f>ROUND(D45*G45, 0)</f>
        <v>0</v>
      </c>
    </row>
    <row r="46" spans="1:9" x14ac:dyDescent="0.2">
      <c r="A46" s="150">
        <v>24</v>
      </c>
      <c r="C46" s="119" t="s">
        <v>2551</v>
      </c>
      <c r="D46" s="102">
        <v>11</v>
      </c>
      <c r="E46" s="168" t="s">
        <v>4</v>
      </c>
      <c r="F46" s="102">
        <v>0</v>
      </c>
      <c r="G46" s="102">
        <v>0</v>
      </c>
      <c r="H46" s="102">
        <f>ROUND(D46*F46, 0)</f>
        <v>0</v>
      </c>
      <c r="I46" s="102">
        <f>ROUND(D46*G46, 0)</f>
        <v>0</v>
      </c>
    </row>
    <row r="47" spans="1:9" x14ac:dyDescent="0.2">
      <c r="A47" s="150">
        <v>25</v>
      </c>
      <c r="C47" s="119" t="s">
        <v>2550</v>
      </c>
      <c r="D47" s="102">
        <v>19</v>
      </c>
      <c r="E47" s="168" t="s">
        <v>4</v>
      </c>
      <c r="F47" s="102">
        <v>0</v>
      </c>
      <c r="G47" s="102">
        <v>0</v>
      </c>
      <c r="H47" s="102">
        <f>ROUND(D47*F47, 0)</f>
        <v>0</v>
      </c>
      <c r="I47" s="102">
        <f>ROUND(D47*G47, 0)</f>
        <v>0</v>
      </c>
    </row>
    <row r="49" spans="1:9" ht="89.25" x14ac:dyDescent="0.2">
      <c r="C49" s="119" t="s">
        <v>2549</v>
      </c>
    </row>
    <row r="50" spans="1:9" x14ac:dyDescent="0.2">
      <c r="A50" s="150">
        <v>26</v>
      </c>
      <c r="C50" s="119" t="s">
        <v>2548</v>
      </c>
      <c r="D50" s="102">
        <v>87</v>
      </c>
      <c r="E50" s="168" t="s">
        <v>4</v>
      </c>
      <c r="F50" s="102">
        <v>0</v>
      </c>
      <c r="G50" s="102">
        <v>0</v>
      </c>
      <c r="H50" s="102">
        <f t="shared" ref="H50:H57" si="0">ROUND(D50*F50, 0)</f>
        <v>0</v>
      </c>
      <c r="I50" s="102">
        <f t="shared" ref="I50:I57" si="1">ROUND(D50*G50, 0)</f>
        <v>0</v>
      </c>
    </row>
    <row r="51" spans="1:9" x14ac:dyDescent="0.2">
      <c r="A51" s="150">
        <v>27</v>
      </c>
      <c r="C51" s="103" t="s">
        <v>2547</v>
      </c>
      <c r="D51" s="102">
        <v>68</v>
      </c>
      <c r="E51" s="168" t="s">
        <v>4</v>
      </c>
      <c r="F51" s="102">
        <v>0</v>
      </c>
      <c r="G51" s="102">
        <v>0</v>
      </c>
      <c r="H51" s="102">
        <f t="shared" si="0"/>
        <v>0</v>
      </c>
      <c r="I51" s="102">
        <f t="shared" si="1"/>
        <v>0</v>
      </c>
    </row>
    <row r="52" spans="1:9" x14ac:dyDescent="0.2">
      <c r="A52" s="150">
        <v>28</v>
      </c>
      <c r="C52" s="119" t="s">
        <v>2546</v>
      </c>
      <c r="D52" s="102">
        <v>9</v>
      </c>
      <c r="E52" s="168" t="s">
        <v>4</v>
      </c>
      <c r="F52" s="102">
        <v>0</v>
      </c>
      <c r="G52" s="102">
        <v>0</v>
      </c>
      <c r="H52" s="102">
        <f t="shared" si="0"/>
        <v>0</v>
      </c>
      <c r="I52" s="102">
        <f t="shared" si="1"/>
        <v>0</v>
      </c>
    </row>
    <row r="53" spans="1:9" x14ac:dyDescent="0.2">
      <c r="A53" s="150">
        <v>29</v>
      </c>
      <c r="C53" s="119" t="s">
        <v>2545</v>
      </c>
      <c r="D53" s="102">
        <v>64</v>
      </c>
      <c r="E53" s="168" t="s">
        <v>4</v>
      </c>
      <c r="F53" s="102">
        <v>0</v>
      </c>
      <c r="G53" s="102">
        <v>0</v>
      </c>
      <c r="H53" s="102">
        <f t="shared" si="0"/>
        <v>0</v>
      </c>
      <c r="I53" s="102">
        <f t="shared" si="1"/>
        <v>0</v>
      </c>
    </row>
    <row r="54" spans="1:9" x14ac:dyDescent="0.2">
      <c r="A54" s="150">
        <v>30</v>
      </c>
      <c r="C54" s="103" t="s">
        <v>2544</v>
      </c>
      <c r="D54" s="102">
        <v>78</v>
      </c>
      <c r="E54" s="168" t="s">
        <v>4</v>
      </c>
      <c r="F54" s="102">
        <v>0</v>
      </c>
      <c r="G54" s="102">
        <v>0</v>
      </c>
      <c r="H54" s="102">
        <f t="shared" si="0"/>
        <v>0</v>
      </c>
      <c r="I54" s="102">
        <f t="shared" si="1"/>
        <v>0</v>
      </c>
    </row>
    <row r="55" spans="1:9" x14ac:dyDescent="0.2">
      <c r="A55" s="150">
        <v>31</v>
      </c>
      <c r="C55" s="119" t="s">
        <v>2543</v>
      </c>
      <c r="D55" s="102">
        <v>15</v>
      </c>
      <c r="E55" s="168" t="s">
        <v>4</v>
      </c>
      <c r="F55" s="102">
        <v>0</v>
      </c>
      <c r="G55" s="102">
        <v>0</v>
      </c>
      <c r="H55" s="102">
        <f t="shared" si="0"/>
        <v>0</v>
      </c>
      <c r="I55" s="102">
        <f t="shared" si="1"/>
        <v>0</v>
      </c>
    </row>
    <row r="56" spans="1:9" x14ac:dyDescent="0.2">
      <c r="A56" s="150">
        <v>32</v>
      </c>
      <c r="C56" s="119" t="s">
        <v>2542</v>
      </c>
      <c r="D56" s="102">
        <v>4</v>
      </c>
      <c r="E56" s="168" t="s">
        <v>4</v>
      </c>
      <c r="F56" s="102">
        <v>0</v>
      </c>
      <c r="G56" s="102">
        <v>0</v>
      </c>
      <c r="H56" s="102">
        <f t="shared" si="0"/>
        <v>0</v>
      </c>
      <c r="I56" s="102">
        <f t="shared" si="1"/>
        <v>0</v>
      </c>
    </row>
    <row r="57" spans="1:9" x14ac:dyDescent="0.2">
      <c r="A57" s="150">
        <v>33</v>
      </c>
      <c r="C57" s="103" t="s">
        <v>2541</v>
      </c>
      <c r="D57" s="102">
        <v>27</v>
      </c>
      <c r="E57" s="168" t="s">
        <v>4</v>
      </c>
      <c r="F57" s="102">
        <v>0</v>
      </c>
      <c r="G57" s="102">
        <v>0</v>
      </c>
      <c r="H57" s="102">
        <f t="shared" si="0"/>
        <v>0</v>
      </c>
      <c r="I57" s="102">
        <f t="shared" si="1"/>
        <v>0</v>
      </c>
    </row>
    <row r="58" spans="1:9" x14ac:dyDescent="0.2">
      <c r="C58" s="119"/>
    </row>
    <row r="59" spans="1:9" ht="76.5" x14ac:dyDescent="0.2">
      <c r="C59" s="119" t="s">
        <v>2540</v>
      </c>
    </row>
    <row r="60" spans="1:9" x14ac:dyDescent="0.2">
      <c r="A60" s="150">
        <v>34</v>
      </c>
      <c r="C60" s="103" t="s">
        <v>2539</v>
      </c>
      <c r="D60" s="102">
        <v>27</v>
      </c>
      <c r="E60" s="168" t="s">
        <v>4</v>
      </c>
      <c r="F60" s="102">
        <v>0</v>
      </c>
      <c r="G60" s="102">
        <v>0</v>
      </c>
      <c r="H60" s="102">
        <f>ROUND(D60*F60, 0)</f>
        <v>0</v>
      </c>
      <c r="I60" s="102">
        <f>ROUND(D60*G60, 0)</f>
        <v>0</v>
      </c>
    </row>
    <row r="61" spans="1:9" x14ac:dyDescent="0.2">
      <c r="A61" s="150">
        <v>35</v>
      </c>
      <c r="C61" s="119" t="s">
        <v>2538</v>
      </c>
      <c r="D61" s="102">
        <v>56</v>
      </c>
      <c r="E61" s="168" t="s">
        <v>4</v>
      </c>
      <c r="F61" s="102">
        <v>0</v>
      </c>
      <c r="G61" s="102">
        <v>0</v>
      </c>
      <c r="H61" s="102">
        <f>ROUND(D61*F61, 0)</f>
        <v>0</v>
      </c>
      <c r="I61" s="102">
        <f>ROUND(D61*G61, 0)</f>
        <v>0</v>
      </c>
    </row>
    <row r="62" spans="1:9" x14ac:dyDescent="0.2">
      <c r="C62" s="119"/>
    </row>
    <row r="63" spans="1:9" ht="76.5" x14ac:dyDescent="0.2">
      <c r="C63" s="103" t="s">
        <v>2537</v>
      </c>
    </row>
    <row r="64" spans="1:9" x14ac:dyDescent="0.2">
      <c r="A64" s="150">
        <v>36</v>
      </c>
      <c r="C64" s="119" t="s">
        <v>2536</v>
      </c>
      <c r="D64" s="102">
        <v>318</v>
      </c>
      <c r="E64" s="168" t="s">
        <v>4</v>
      </c>
      <c r="F64" s="102">
        <v>0</v>
      </c>
      <c r="G64" s="102">
        <v>0</v>
      </c>
      <c r="H64" s="102">
        <f>ROUND(D64*F64, 0)</f>
        <v>0</v>
      </c>
      <c r="I64" s="102">
        <f>ROUND(D64*G64, 0)</f>
        <v>0</v>
      </c>
    </row>
    <row r="65" spans="1:9" x14ac:dyDescent="0.2">
      <c r="A65" s="150">
        <v>37</v>
      </c>
      <c r="C65" s="119" t="s">
        <v>2535</v>
      </c>
      <c r="D65" s="102">
        <v>184</v>
      </c>
      <c r="E65" s="168" t="s">
        <v>4</v>
      </c>
      <c r="F65" s="102">
        <v>0</v>
      </c>
      <c r="G65" s="102">
        <v>0</v>
      </c>
      <c r="H65" s="102">
        <f>ROUND(D65*F65, 0)</f>
        <v>0</v>
      </c>
      <c r="I65" s="102">
        <f>ROUND(D65*G65, 0)</f>
        <v>0</v>
      </c>
    </row>
    <row r="66" spans="1:9" x14ac:dyDescent="0.2">
      <c r="A66" s="150">
        <v>38</v>
      </c>
      <c r="C66" s="103" t="s">
        <v>2534</v>
      </c>
      <c r="D66" s="102">
        <v>150</v>
      </c>
      <c r="E66" s="168" t="s">
        <v>4</v>
      </c>
      <c r="F66" s="102">
        <v>0</v>
      </c>
      <c r="G66" s="102">
        <v>0</v>
      </c>
      <c r="H66" s="102">
        <f>ROUND(D66*F66, 0)</f>
        <v>0</v>
      </c>
      <c r="I66" s="102">
        <f>ROUND(D66*G66, 0)</f>
        <v>0</v>
      </c>
    </row>
    <row r="67" spans="1:9" x14ac:dyDescent="0.2">
      <c r="C67" s="119"/>
    </row>
    <row r="68" spans="1:9" ht="63.75" x14ac:dyDescent="0.2">
      <c r="C68" s="119" t="s">
        <v>2533</v>
      </c>
    </row>
    <row r="69" spans="1:9" x14ac:dyDescent="0.2">
      <c r="A69" s="150">
        <v>39</v>
      </c>
      <c r="C69" s="103" t="s">
        <v>2532</v>
      </c>
      <c r="D69" s="102">
        <v>52</v>
      </c>
      <c r="E69" s="168" t="s">
        <v>4</v>
      </c>
      <c r="F69" s="102">
        <v>0</v>
      </c>
      <c r="G69" s="102">
        <v>0</v>
      </c>
      <c r="H69" s="102">
        <f>ROUND(D69*F69, 0)</f>
        <v>0</v>
      </c>
      <c r="I69" s="102">
        <f>ROUND(D69*G69, 0)</f>
        <v>0</v>
      </c>
    </row>
    <row r="70" spans="1:9" x14ac:dyDescent="0.2">
      <c r="A70" s="150">
        <v>40</v>
      </c>
      <c r="C70" s="119" t="s">
        <v>2531</v>
      </c>
      <c r="D70" s="102">
        <v>12</v>
      </c>
      <c r="E70" s="168" t="s">
        <v>4</v>
      </c>
      <c r="F70" s="102">
        <v>0</v>
      </c>
      <c r="G70" s="102">
        <v>0</v>
      </c>
      <c r="H70" s="102">
        <f>ROUND(D70*F70, 0)</f>
        <v>0</v>
      </c>
      <c r="I70" s="102">
        <f>ROUND(D70*G70, 0)</f>
        <v>0</v>
      </c>
    </row>
    <row r="71" spans="1:9" x14ac:dyDescent="0.2">
      <c r="A71" s="150">
        <v>41</v>
      </c>
      <c r="C71" s="119" t="s">
        <v>2530</v>
      </c>
      <c r="D71" s="102">
        <v>19</v>
      </c>
      <c r="E71" s="168" t="s">
        <v>4</v>
      </c>
      <c r="F71" s="102">
        <v>0</v>
      </c>
      <c r="G71" s="102">
        <v>0</v>
      </c>
      <c r="H71" s="102">
        <f>ROUND(D71*F71, 0)</f>
        <v>0</v>
      </c>
      <c r="I71" s="102">
        <f>ROUND(D71*G71, 0)</f>
        <v>0</v>
      </c>
    </row>
    <row r="73" spans="1:9" ht="76.5" x14ac:dyDescent="0.2">
      <c r="C73" s="119" t="s">
        <v>2529</v>
      </c>
    </row>
    <row r="74" spans="1:9" x14ac:dyDescent="0.2">
      <c r="A74" s="150">
        <v>42</v>
      </c>
      <c r="C74" s="103" t="s">
        <v>2528</v>
      </c>
      <c r="D74" s="102">
        <v>7</v>
      </c>
      <c r="E74" s="168" t="s">
        <v>4</v>
      </c>
      <c r="F74" s="102">
        <v>0</v>
      </c>
      <c r="G74" s="102">
        <v>0</v>
      </c>
      <c r="H74" s="102">
        <f t="shared" ref="H74:H82" si="2">ROUND(D74*F74, 0)</f>
        <v>0</v>
      </c>
      <c r="I74" s="102">
        <f t="shared" ref="I74:I82" si="3">ROUND(D74*G74, 0)</f>
        <v>0</v>
      </c>
    </row>
    <row r="75" spans="1:9" x14ac:dyDescent="0.2">
      <c r="A75" s="150">
        <v>43</v>
      </c>
      <c r="C75" s="103" t="s">
        <v>2527</v>
      </c>
      <c r="D75" s="102">
        <v>7</v>
      </c>
      <c r="E75" s="168" t="s">
        <v>4</v>
      </c>
      <c r="F75" s="102">
        <v>0</v>
      </c>
      <c r="G75" s="102">
        <v>0</v>
      </c>
      <c r="H75" s="102">
        <f t="shared" si="2"/>
        <v>0</v>
      </c>
      <c r="I75" s="102">
        <f t="shared" si="3"/>
        <v>0</v>
      </c>
    </row>
    <row r="76" spans="1:9" x14ac:dyDescent="0.2">
      <c r="A76" s="150">
        <v>44</v>
      </c>
      <c r="C76" s="119" t="s">
        <v>2526</v>
      </c>
      <c r="D76" s="102">
        <v>12</v>
      </c>
      <c r="E76" s="168" t="s">
        <v>4</v>
      </c>
      <c r="F76" s="102">
        <v>0</v>
      </c>
      <c r="G76" s="102">
        <v>0</v>
      </c>
      <c r="H76" s="102">
        <f t="shared" si="2"/>
        <v>0</v>
      </c>
      <c r="I76" s="102">
        <f t="shared" si="3"/>
        <v>0</v>
      </c>
    </row>
    <row r="77" spans="1:9" x14ac:dyDescent="0.2">
      <c r="A77" s="150">
        <v>45</v>
      </c>
      <c r="C77" s="119" t="s">
        <v>2525</v>
      </c>
      <c r="D77" s="102">
        <v>13</v>
      </c>
      <c r="E77" s="168" t="s">
        <v>4</v>
      </c>
      <c r="F77" s="102">
        <v>0</v>
      </c>
      <c r="G77" s="102">
        <v>0</v>
      </c>
      <c r="H77" s="102">
        <f t="shared" si="2"/>
        <v>0</v>
      </c>
      <c r="I77" s="102">
        <f t="shared" si="3"/>
        <v>0</v>
      </c>
    </row>
    <row r="78" spans="1:9" x14ac:dyDescent="0.2">
      <c r="A78" s="150">
        <v>46</v>
      </c>
      <c r="C78" s="103" t="s">
        <v>2524</v>
      </c>
      <c r="D78" s="102">
        <v>17</v>
      </c>
      <c r="E78" s="168" t="s">
        <v>4</v>
      </c>
      <c r="F78" s="102">
        <v>0</v>
      </c>
      <c r="G78" s="102">
        <v>0</v>
      </c>
      <c r="H78" s="102">
        <f t="shared" si="2"/>
        <v>0</v>
      </c>
      <c r="I78" s="102">
        <f t="shared" si="3"/>
        <v>0</v>
      </c>
    </row>
    <row r="79" spans="1:9" x14ac:dyDescent="0.2">
      <c r="A79" s="150">
        <v>47</v>
      </c>
      <c r="C79" s="119" t="s">
        <v>2523</v>
      </c>
      <c r="D79" s="102">
        <v>18</v>
      </c>
      <c r="E79" s="168" t="s">
        <v>4</v>
      </c>
      <c r="F79" s="102">
        <v>0</v>
      </c>
      <c r="G79" s="102">
        <v>0</v>
      </c>
      <c r="H79" s="102">
        <f t="shared" si="2"/>
        <v>0</v>
      </c>
      <c r="I79" s="102">
        <f t="shared" si="3"/>
        <v>0</v>
      </c>
    </row>
    <row r="80" spans="1:9" x14ac:dyDescent="0.2">
      <c r="A80" s="150">
        <v>48</v>
      </c>
      <c r="C80" s="119" t="s">
        <v>2522</v>
      </c>
      <c r="D80" s="102">
        <v>20</v>
      </c>
      <c r="E80" s="168" t="s">
        <v>4</v>
      </c>
      <c r="F80" s="102">
        <v>0</v>
      </c>
      <c r="G80" s="102">
        <v>0</v>
      </c>
      <c r="H80" s="102">
        <f t="shared" si="2"/>
        <v>0</v>
      </c>
      <c r="I80" s="102">
        <f t="shared" si="3"/>
        <v>0</v>
      </c>
    </row>
    <row r="81" spans="1:9" x14ac:dyDescent="0.2">
      <c r="A81" s="150">
        <v>49</v>
      </c>
      <c r="C81" s="103" t="s">
        <v>2521</v>
      </c>
      <c r="D81" s="102">
        <v>20</v>
      </c>
      <c r="E81" s="168" t="s">
        <v>4</v>
      </c>
      <c r="F81" s="102">
        <v>0</v>
      </c>
      <c r="G81" s="102">
        <v>0</v>
      </c>
      <c r="H81" s="102">
        <f t="shared" si="2"/>
        <v>0</v>
      </c>
      <c r="I81" s="102">
        <f t="shared" si="3"/>
        <v>0</v>
      </c>
    </row>
    <row r="82" spans="1:9" x14ac:dyDescent="0.2">
      <c r="A82" s="150">
        <v>50</v>
      </c>
      <c r="C82" s="119" t="s">
        <v>2520</v>
      </c>
      <c r="D82" s="102">
        <v>3</v>
      </c>
      <c r="E82" s="168" t="s">
        <v>4</v>
      </c>
      <c r="F82" s="102">
        <v>0</v>
      </c>
      <c r="G82" s="102">
        <v>0</v>
      </c>
      <c r="H82" s="102">
        <f t="shared" si="2"/>
        <v>0</v>
      </c>
      <c r="I82" s="102">
        <f t="shared" si="3"/>
        <v>0</v>
      </c>
    </row>
    <row r="83" spans="1:9" x14ac:dyDescent="0.2">
      <c r="C83" s="119"/>
    </row>
    <row r="84" spans="1:9" ht="89.25" x14ac:dyDescent="0.2">
      <c r="C84" s="119" t="s">
        <v>2519</v>
      </c>
    </row>
    <row r="85" spans="1:9" x14ac:dyDescent="0.2">
      <c r="A85" s="150">
        <v>51</v>
      </c>
      <c r="C85" s="119" t="s">
        <v>2518</v>
      </c>
      <c r="D85" s="102">
        <v>17</v>
      </c>
      <c r="E85" s="168" t="s">
        <v>4</v>
      </c>
      <c r="F85" s="102">
        <v>0</v>
      </c>
      <c r="G85" s="102">
        <v>0</v>
      </c>
      <c r="H85" s="102">
        <f>ROUND(D85*F85, 0)</f>
        <v>0</v>
      </c>
      <c r="I85" s="102">
        <f>ROUND(D85*G85, 0)</f>
        <v>0</v>
      </c>
    </row>
    <row r="86" spans="1:9" x14ac:dyDescent="0.2">
      <c r="A86" s="150">
        <v>52</v>
      </c>
      <c r="C86" s="119" t="s">
        <v>2517</v>
      </c>
      <c r="D86" s="102">
        <v>64</v>
      </c>
      <c r="E86" s="168" t="s">
        <v>4</v>
      </c>
      <c r="F86" s="102">
        <v>0</v>
      </c>
      <c r="G86" s="102">
        <v>0</v>
      </c>
      <c r="H86" s="102">
        <f>ROUND(D86*F86, 0)</f>
        <v>0</v>
      </c>
      <c r="I86" s="102">
        <f>ROUND(D86*G86, 0)</f>
        <v>0</v>
      </c>
    </row>
    <row r="87" spans="1:9" x14ac:dyDescent="0.2">
      <c r="A87" s="150">
        <v>53</v>
      </c>
      <c r="C87" s="103" t="s">
        <v>2516</v>
      </c>
      <c r="D87" s="102">
        <v>19</v>
      </c>
      <c r="E87" s="168" t="s">
        <v>4</v>
      </c>
      <c r="F87" s="102">
        <v>0</v>
      </c>
      <c r="G87" s="102">
        <v>0</v>
      </c>
      <c r="H87" s="102">
        <f>ROUND(D87*F87, 0)</f>
        <v>0</v>
      </c>
      <c r="I87" s="102">
        <f>ROUND(D87*G87, 0)</f>
        <v>0</v>
      </c>
    </row>
    <row r="88" spans="1:9" x14ac:dyDescent="0.2">
      <c r="C88" s="119"/>
    </row>
    <row r="89" spans="1:9" ht="76.5" x14ac:dyDescent="0.2">
      <c r="C89" s="103" t="s">
        <v>2515</v>
      </c>
    </row>
    <row r="90" spans="1:9" x14ac:dyDescent="0.2">
      <c r="A90" s="150">
        <v>54</v>
      </c>
      <c r="C90" s="103" t="s">
        <v>2514</v>
      </c>
      <c r="D90" s="102">
        <v>97</v>
      </c>
      <c r="E90" s="168" t="s">
        <v>4</v>
      </c>
      <c r="F90" s="102">
        <v>0</v>
      </c>
      <c r="G90" s="102">
        <v>0</v>
      </c>
      <c r="H90" s="102">
        <f>ROUND(D90*F90, 0)</f>
        <v>0</v>
      </c>
      <c r="I90" s="102">
        <f>ROUND(D90*G90, 0)</f>
        <v>0</v>
      </c>
    </row>
    <row r="91" spans="1:9" x14ac:dyDescent="0.2">
      <c r="A91" s="150">
        <v>55</v>
      </c>
      <c r="C91" s="119" t="s">
        <v>2513</v>
      </c>
      <c r="D91" s="102">
        <v>7</v>
      </c>
      <c r="E91" s="168" t="s">
        <v>4</v>
      </c>
      <c r="F91" s="102">
        <v>0</v>
      </c>
      <c r="G91" s="102">
        <v>0</v>
      </c>
      <c r="H91" s="102">
        <f>ROUND(D91*F91, 0)</f>
        <v>0</v>
      </c>
      <c r="I91" s="102">
        <f>ROUND(D91*G91, 0)</f>
        <v>0</v>
      </c>
    </row>
    <row r="92" spans="1:9" x14ac:dyDescent="0.2">
      <c r="C92" s="119"/>
    </row>
    <row r="93" spans="1:9" ht="63.75" x14ac:dyDescent="0.2">
      <c r="C93" s="119" t="s">
        <v>2512</v>
      </c>
    </row>
    <row r="94" spans="1:9" x14ac:dyDescent="0.2">
      <c r="A94" s="150">
        <v>56</v>
      </c>
      <c r="C94" s="119" t="s">
        <v>2511</v>
      </c>
      <c r="D94" s="102">
        <v>19</v>
      </c>
      <c r="E94" s="168" t="s">
        <v>4</v>
      </c>
      <c r="F94" s="102">
        <v>0</v>
      </c>
      <c r="G94" s="102">
        <v>0</v>
      </c>
      <c r="H94" s="102">
        <f>ROUND(D94*F94, 0)</f>
        <v>0</v>
      </c>
      <c r="I94" s="102">
        <f>ROUND(D94*G94, 0)</f>
        <v>0</v>
      </c>
    </row>
    <row r="95" spans="1:9" x14ac:dyDescent="0.2">
      <c r="C95" s="119"/>
    </row>
    <row r="96" spans="1:9" ht="76.5" x14ac:dyDescent="0.2">
      <c r="C96" s="119" t="s">
        <v>2510</v>
      </c>
    </row>
    <row r="97" spans="1:9" x14ac:dyDescent="0.2">
      <c r="A97" s="150">
        <v>57</v>
      </c>
      <c r="C97" s="119" t="s">
        <v>2509</v>
      </c>
      <c r="D97" s="102">
        <v>5</v>
      </c>
      <c r="E97" s="168" t="s">
        <v>4</v>
      </c>
      <c r="F97" s="102">
        <v>0</v>
      </c>
      <c r="G97" s="102">
        <v>0</v>
      </c>
      <c r="H97" s="102">
        <f>ROUND(D97*F97, 0)</f>
        <v>0</v>
      </c>
      <c r="I97" s="102">
        <f>ROUND(D97*G97, 0)</f>
        <v>0</v>
      </c>
    </row>
    <row r="98" spans="1:9" x14ac:dyDescent="0.2">
      <c r="C98" s="119"/>
    </row>
    <row r="99" spans="1:9" ht="89.25" x14ac:dyDescent="0.2">
      <c r="C99" s="119" t="s">
        <v>2508</v>
      </c>
    </row>
    <row r="100" spans="1:9" x14ac:dyDescent="0.2">
      <c r="A100" s="150">
        <v>58</v>
      </c>
      <c r="C100" s="119" t="s">
        <v>2507</v>
      </c>
      <c r="D100" s="102">
        <v>5</v>
      </c>
      <c r="E100" s="168" t="s">
        <v>4</v>
      </c>
      <c r="F100" s="102">
        <v>0</v>
      </c>
      <c r="G100" s="102">
        <v>0</v>
      </c>
      <c r="H100" s="102">
        <f>ROUND(D100*F100, 0)</f>
        <v>0</v>
      </c>
      <c r="I100" s="102">
        <f>ROUND(D100*G100, 0)</f>
        <v>0</v>
      </c>
    </row>
    <row r="101" spans="1:9" x14ac:dyDescent="0.2">
      <c r="A101" s="150">
        <v>59</v>
      </c>
      <c r="C101" s="119" t="s">
        <v>2506</v>
      </c>
      <c r="D101" s="102">
        <v>4</v>
      </c>
      <c r="E101" s="168" t="s">
        <v>4</v>
      </c>
      <c r="F101" s="102">
        <v>0</v>
      </c>
      <c r="G101" s="102">
        <v>0</v>
      </c>
      <c r="H101" s="102">
        <f>ROUND(D101*F101, 0)</f>
        <v>0</v>
      </c>
      <c r="I101" s="102">
        <f>ROUND(D101*G101, 0)</f>
        <v>0</v>
      </c>
    </row>
    <row r="102" spans="1:9" x14ac:dyDescent="0.2">
      <c r="A102" s="150">
        <v>60</v>
      </c>
      <c r="C102" s="103" t="s">
        <v>2505</v>
      </c>
      <c r="D102" s="102">
        <v>3</v>
      </c>
      <c r="E102" s="168" t="s">
        <v>4</v>
      </c>
      <c r="F102" s="102">
        <v>0</v>
      </c>
      <c r="G102" s="102">
        <v>0</v>
      </c>
      <c r="H102" s="102">
        <f>ROUND(D102*F102, 0)</f>
        <v>0</v>
      </c>
      <c r="I102" s="102">
        <f>ROUND(D102*G102, 0)</f>
        <v>0</v>
      </c>
    </row>
    <row r="103" spans="1:9" x14ac:dyDescent="0.2">
      <c r="A103" s="150">
        <v>61</v>
      </c>
      <c r="C103" s="119" t="s">
        <v>2504</v>
      </c>
      <c r="D103" s="102">
        <v>10</v>
      </c>
      <c r="E103" s="168" t="s">
        <v>4</v>
      </c>
      <c r="F103" s="102">
        <v>0</v>
      </c>
      <c r="G103" s="102">
        <v>0</v>
      </c>
      <c r="H103" s="102">
        <f>ROUND(D103*F103, 0)</f>
        <v>0</v>
      </c>
      <c r="I103" s="102">
        <f>ROUND(D103*G103, 0)</f>
        <v>0</v>
      </c>
    </row>
    <row r="104" spans="1:9" x14ac:dyDescent="0.2">
      <c r="C104" s="119"/>
    </row>
    <row r="105" spans="1:9" ht="76.5" x14ac:dyDescent="0.2">
      <c r="C105" s="103" t="s">
        <v>2503</v>
      </c>
    </row>
    <row r="106" spans="1:9" x14ac:dyDescent="0.2">
      <c r="A106" s="150">
        <v>62</v>
      </c>
      <c r="C106" s="119" t="s">
        <v>2502</v>
      </c>
      <c r="D106" s="102">
        <v>3</v>
      </c>
      <c r="E106" s="168" t="s">
        <v>4</v>
      </c>
      <c r="F106" s="102">
        <v>0</v>
      </c>
      <c r="G106" s="102">
        <v>0</v>
      </c>
      <c r="H106" s="102">
        <f>ROUND(D106*F106, 0)</f>
        <v>0</v>
      </c>
      <c r="I106" s="102">
        <f>ROUND(D106*G106, 0)</f>
        <v>0</v>
      </c>
    </row>
    <row r="107" spans="1:9" x14ac:dyDescent="0.2">
      <c r="C107" s="119"/>
    </row>
    <row r="108" spans="1:9" ht="76.5" x14ac:dyDescent="0.2">
      <c r="C108" s="119" t="s">
        <v>2501</v>
      </c>
    </row>
    <row r="109" spans="1:9" x14ac:dyDescent="0.2">
      <c r="A109" s="150">
        <v>63</v>
      </c>
      <c r="C109" s="119" t="s">
        <v>2500</v>
      </c>
      <c r="D109" s="102">
        <v>3</v>
      </c>
      <c r="E109" s="168" t="s">
        <v>4</v>
      </c>
      <c r="F109" s="102">
        <v>0</v>
      </c>
      <c r="G109" s="102">
        <v>0</v>
      </c>
      <c r="H109" s="102">
        <f>ROUND(D109*F109, 0)</f>
        <v>0</v>
      </c>
      <c r="I109" s="102">
        <f>ROUND(D109*G109, 0)</f>
        <v>0</v>
      </c>
    </row>
    <row r="110" spans="1:9" x14ac:dyDescent="0.2">
      <c r="C110" s="119"/>
    </row>
    <row r="111" spans="1:9" ht="89.25" x14ac:dyDescent="0.2">
      <c r="C111" s="119" t="s">
        <v>2499</v>
      </c>
    </row>
    <row r="112" spans="1:9" x14ac:dyDescent="0.2">
      <c r="A112" s="150">
        <v>64</v>
      </c>
      <c r="C112" s="119" t="s">
        <v>2498</v>
      </c>
      <c r="D112" s="102">
        <v>5</v>
      </c>
      <c r="E112" s="168" t="s">
        <v>4</v>
      </c>
      <c r="F112" s="102">
        <v>0</v>
      </c>
      <c r="G112" s="102">
        <v>0</v>
      </c>
      <c r="H112" s="102">
        <f>ROUND(D112*F112, 0)</f>
        <v>0</v>
      </c>
      <c r="I112" s="102">
        <f>ROUND(D112*G112, 0)</f>
        <v>0</v>
      </c>
    </row>
    <row r="113" spans="1:9" x14ac:dyDescent="0.2">
      <c r="C113" s="119"/>
    </row>
    <row r="114" spans="1:9" ht="76.5" x14ac:dyDescent="0.2">
      <c r="C114" s="103" t="s">
        <v>2497</v>
      </c>
    </row>
    <row r="115" spans="1:9" x14ac:dyDescent="0.2">
      <c r="A115" s="150">
        <v>65</v>
      </c>
      <c r="C115" s="119" t="s">
        <v>2496</v>
      </c>
      <c r="D115" s="102">
        <v>3</v>
      </c>
      <c r="E115" s="168" t="s">
        <v>4</v>
      </c>
      <c r="F115" s="102">
        <v>0</v>
      </c>
      <c r="G115" s="102">
        <v>0</v>
      </c>
      <c r="H115" s="102">
        <f>ROUND(D115*F115, 0)</f>
        <v>0</v>
      </c>
      <c r="I115" s="102">
        <f>ROUND(D115*G115, 0)</f>
        <v>0</v>
      </c>
    </row>
    <row r="116" spans="1:9" x14ac:dyDescent="0.2">
      <c r="C116" s="119"/>
    </row>
    <row r="117" spans="1:9" ht="102" x14ac:dyDescent="0.2">
      <c r="C117" s="119" t="s">
        <v>2495</v>
      </c>
    </row>
    <row r="118" spans="1:9" x14ac:dyDescent="0.2">
      <c r="A118" s="150">
        <v>66</v>
      </c>
      <c r="C118" s="119" t="s">
        <v>2494</v>
      </c>
      <c r="D118" s="102">
        <v>7</v>
      </c>
      <c r="E118" s="168" t="s">
        <v>62</v>
      </c>
      <c r="F118" s="102">
        <v>0</v>
      </c>
      <c r="G118" s="102">
        <v>0</v>
      </c>
      <c r="H118" s="102">
        <f>ROUND(D118*F118, 0)</f>
        <v>0</v>
      </c>
      <c r="I118" s="102">
        <f>ROUND(D118*G118, 0)</f>
        <v>0</v>
      </c>
    </row>
    <row r="119" spans="1:9" x14ac:dyDescent="0.2">
      <c r="A119" s="150">
        <v>67</v>
      </c>
      <c r="C119" s="119" t="s">
        <v>2493</v>
      </c>
      <c r="D119" s="102">
        <v>18</v>
      </c>
      <c r="E119" s="168" t="s">
        <v>62</v>
      </c>
      <c r="F119" s="102">
        <v>0</v>
      </c>
      <c r="G119" s="102">
        <v>0</v>
      </c>
      <c r="H119" s="102">
        <f>ROUND(D119*F119, 0)</f>
        <v>0</v>
      </c>
      <c r="I119" s="102">
        <f>ROUND(D119*G119, 0)</f>
        <v>0</v>
      </c>
    </row>
    <row r="120" spans="1:9" x14ac:dyDescent="0.2">
      <c r="A120" s="150">
        <v>68</v>
      </c>
      <c r="C120" s="119" t="s">
        <v>2492</v>
      </c>
      <c r="D120" s="102">
        <v>81</v>
      </c>
      <c r="E120" s="168" t="s">
        <v>62</v>
      </c>
      <c r="F120" s="102">
        <v>0</v>
      </c>
      <c r="G120" s="102">
        <v>0</v>
      </c>
      <c r="H120" s="102">
        <f>ROUND(D120*F120, 0)</f>
        <v>0</v>
      </c>
      <c r="I120" s="102">
        <f>ROUND(D120*G120, 0)</f>
        <v>0</v>
      </c>
    </row>
    <row r="121" spans="1:9" x14ac:dyDescent="0.2">
      <c r="A121" s="150">
        <v>69</v>
      </c>
      <c r="C121" s="119" t="s">
        <v>2491</v>
      </c>
      <c r="D121" s="102">
        <v>42</v>
      </c>
      <c r="E121" s="168" t="s">
        <v>62</v>
      </c>
      <c r="F121" s="102">
        <v>0</v>
      </c>
      <c r="G121" s="102">
        <v>0</v>
      </c>
      <c r="H121" s="102">
        <f>ROUND(D121*F121, 0)</f>
        <v>0</v>
      </c>
      <c r="I121" s="102">
        <f>ROUND(D121*G121, 0)</f>
        <v>0</v>
      </c>
    </row>
    <row r="122" spans="1:9" x14ac:dyDescent="0.2">
      <c r="A122" s="150">
        <v>70</v>
      </c>
      <c r="C122" s="119" t="s">
        <v>2490</v>
      </c>
      <c r="D122" s="102">
        <v>40</v>
      </c>
      <c r="E122" s="168" t="s">
        <v>62</v>
      </c>
      <c r="F122" s="102">
        <v>0</v>
      </c>
      <c r="G122" s="102">
        <v>0</v>
      </c>
      <c r="H122" s="102">
        <f>ROUND(D122*F122, 0)</f>
        <v>0</v>
      </c>
      <c r="I122" s="102">
        <f>ROUND(D122*G122, 0)</f>
        <v>0</v>
      </c>
    </row>
    <row r="124" spans="1:9" ht="89.25" x14ac:dyDescent="0.2">
      <c r="C124" s="119" t="s">
        <v>2489</v>
      </c>
    </row>
    <row r="125" spans="1:9" x14ac:dyDescent="0.2">
      <c r="A125" s="150">
        <v>71</v>
      </c>
      <c r="C125" s="119" t="s">
        <v>2488</v>
      </c>
      <c r="D125" s="102">
        <v>3</v>
      </c>
      <c r="E125" s="168" t="s">
        <v>4</v>
      </c>
      <c r="F125" s="102">
        <v>0</v>
      </c>
      <c r="G125" s="102">
        <v>0</v>
      </c>
      <c r="H125" s="102">
        <f>ROUND(D125*F125, 0)</f>
        <v>0</v>
      </c>
      <c r="I125" s="102">
        <f>ROUND(D125*G125, 0)</f>
        <v>0</v>
      </c>
    </row>
    <row r="126" spans="1:9" x14ac:dyDescent="0.2">
      <c r="A126" s="150">
        <v>72</v>
      </c>
      <c r="C126" s="119" t="s">
        <v>2487</v>
      </c>
      <c r="D126" s="102">
        <v>44</v>
      </c>
      <c r="E126" s="168" t="s">
        <v>4</v>
      </c>
      <c r="F126" s="102">
        <v>0</v>
      </c>
      <c r="G126" s="102">
        <v>0</v>
      </c>
      <c r="H126" s="102">
        <f>ROUND(D126*F126, 0)</f>
        <v>0</v>
      </c>
      <c r="I126" s="102">
        <f>ROUND(D126*G126, 0)</f>
        <v>0</v>
      </c>
    </row>
    <row r="127" spans="1:9" x14ac:dyDescent="0.2">
      <c r="A127" s="150">
        <v>73</v>
      </c>
      <c r="C127" s="119" t="s">
        <v>2486</v>
      </c>
      <c r="D127" s="102">
        <v>34</v>
      </c>
      <c r="E127" s="168" t="s">
        <v>4</v>
      </c>
      <c r="F127" s="102">
        <v>0</v>
      </c>
      <c r="G127" s="102">
        <v>0</v>
      </c>
      <c r="H127" s="102">
        <f>ROUND(D127*F127, 0)</f>
        <v>0</v>
      </c>
      <c r="I127" s="102">
        <f>ROUND(D127*G127, 0)</f>
        <v>0</v>
      </c>
    </row>
    <row r="128" spans="1:9" x14ac:dyDescent="0.2">
      <c r="C128" s="119"/>
    </row>
    <row r="129" spans="1:9" ht="89.25" x14ac:dyDescent="0.2">
      <c r="C129" s="119" t="s">
        <v>2485</v>
      </c>
    </row>
    <row r="130" spans="1:9" x14ac:dyDescent="0.2">
      <c r="A130" s="150">
        <v>74</v>
      </c>
      <c r="C130" s="119" t="s">
        <v>2484</v>
      </c>
      <c r="D130" s="102">
        <v>10</v>
      </c>
      <c r="E130" s="168" t="s">
        <v>4</v>
      </c>
      <c r="F130" s="102">
        <v>0</v>
      </c>
      <c r="G130" s="102">
        <v>0</v>
      </c>
      <c r="H130" s="102">
        <f>ROUND(D130*F130, 0)</f>
        <v>0</v>
      </c>
      <c r="I130" s="102">
        <f>ROUND(D130*G130, 0)</f>
        <v>0</v>
      </c>
    </row>
    <row r="131" spans="1:9" x14ac:dyDescent="0.2">
      <c r="A131" s="150">
        <v>75</v>
      </c>
      <c r="C131" s="119" t="s">
        <v>2483</v>
      </c>
      <c r="D131" s="102">
        <v>3</v>
      </c>
      <c r="E131" s="168" t="s">
        <v>4</v>
      </c>
      <c r="F131" s="102">
        <v>0</v>
      </c>
      <c r="G131" s="102">
        <v>0</v>
      </c>
      <c r="H131" s="102">
        <f>ROUND(D131*F131, 0)</f>
        <v>0</v>
      </c>
      <c r="I131" s="102">
        <f>ROUND(D131*G131, 0)</f>
        <v>0</v>
      </c>
    </row>
    <row r="132" spans="1:9" x14ac:dyDescent="0.2">
      <c r="C132" s="119"/>
    </row>
    <row r="133" spans="1:9" ht="76.5" x14ac:dyDescent="0.2">
      <c r="C133" s="119" t="s">
        <v>2482</v>
      </c>
    </row>
    <row r="134" spans="1:9" x14ac:dyDescent="0.2">
      <c r="A134" s="150">
        <v>76</v>
      </c>
      <c r="C134" s="119" t="s">
        <v>2481</v>
      </c>
      <c r="D134" s="102">
        <v>76</v>
      </c>
      <c r="E134" s="168" t="s">
        <v>4</v>
      </c>
      <c r="F134" s="102">
        <v>0</v>
      </c>
      <c r="G134" s="102">
        <v>0</v>
      </c>
      <c r="H134" s="102">
        <f>ROUND(D134*F134, 0)</f>
        <v>0</v>
      </c>
      <c r="I134" s="102">
        <f>ROUND(D134*G134, 0)</f>
        <v>0</v>
      </c>
    </row>
    <row r="135" spans="1:9" x14ac:dyDescent="0.2">
      <c r="A135" s="150">
        <v>77</v>
      </c>
      <c r="C135" s="119" t="s">
        <v>2480</v>
      </c>
      <c r="D135" s="102">
        <v>51</v>
      </c>
      <c r="E135" s="168" t="s">
        <v>4</v>
      </c>
      <c r="F135" s="102">
        <v>0</v>
      </c>
      <c r="G135" s="102">
        <v>0</v>
      </c>
      <c r="H135" s="102">
        <f>ROUND(D135*F135, 0)</f>
        <v>0</v>
      </c>
      <c r="I135" s="102">
        <f>ROUND(D135*G135, 0)</f>
        <v>0</v>
      </c>
    </row>
    <row r="136" spans="1:9" x14ac:dyDescent="0.2">
      <c r="A136" s="150">
        <v>78</v>
      </c>
      <c r="C136" s="119" t="s">
        <v>2479</v>
      </c>
      <c r="D136" s="102">
        <v>5</v>
      </c>
      <c r="E136" s="168" t="s">
        <v>4</v>
      </c>
      <c r="F136" s="102">
        <v>0</v>
      </c>
      <c r="G136" s="102">
        <v>0</v>
      </c>
      <c r="H136" s="102">
        <f>ROUND(D136*F136, 0)</f>
        <v>0</v>
      </c>
      <c r="I136" s="102">
        <f>ROUND(D136*G136, 0)</f>
        <v>0</v>
      </c>
    </row>
    <row r="137" spans="1:9" x14ac:dyDescent="0.2">
      <c r="A137" s="150">
        <v>79</v>
      </c>
      <c r="C137" s="119" t="s">
        <v>2478</v>
      </c>
      <c r="D137" s="102">
        <v>42</v>
      </c>
      <c r="E137" s="168" t="s">
        <v>4</v>
      </c>
      <c r="F137" s="102">
        <v>0</v>
      </c>
      <c r="G137" s="102">
        <v>0</v>
      </c>
      <c r="H137" s="102">
        <f>ROUND(D137*F137, 0)</f>
        <v>0</v>
      </c>
      <c r="I137" s="102">
        <f>ROUND(D137*G137, 0)</f>
        <v>0</v>
      </c>
    </row>
    <row r="138" spans="1:9" x14ac:dyDescent="0.2">
      <c r="C138" s="119"/>
    </row>
    <row r="139" spans="1:9" ht="63.75" x14ac:dyDescent="0.2">
      <c r="C139" s="119" t="s">
        <v>2477</v>
      </c>
    </row>
    <row r="140" spans="1:9" x14ac:dyDescent="0.2">
      <c r="A140" s="150">
        <v>80</v>
      </c>
      <c r="C140" s="119" t="s">
        <v>2476</v>
      </c>
      <c r="D140" s="102">
        <v>66</v>
      </c>
      <c r="E140" s="168" t="s">
        <v>4</v>
      </c>
      <c r="F140" s="102">
        <v>0</v>
      </c>
      <c r="G140" s="102">
        <v>0</v>
      </c>
      <c r="H140" s="102">
        <f>ROUND(D140*F140, 0)</f>
        <v>0</v>
      </c>
      <c r="I140" s="102">
        <f>ROUND(D140*G140, 0)</f>
        <v>0</v>
      </c>
    </row>
    <row r="141" spans="1:9" x14ac:dyDescent="0.2">
      <c r="A141" s="150">
        <v>81</v>
      </c>
      <c r="C141" s="119" t="s">
        <v>2475</v>
      </c>
      <c r="D141" s="102">
        <v>19</v>
      </c>
      <c r="E141" s="168" t="s">
        <v>4</v>
      </c>
      <c r="F141" s="102">
        <v>0</v>
      </c>
      <c r="G141" s="102">
        <v>0</v>
      </c>
      <c r="H141" s="102">
        <f>ROUND(D141*F141, 0)</f>
        <v>0</v>
      </c>
      <c r="I141" s="102">
        <f>ROUND(D141*G141, 0)</f>
        <v>0</v>
      </c>
    </row>
    <row r="142" spans="1:9" x14ac:dyDescent="0.2">
      <c r="A142" s="150">
        <v>82</v>
      </c>
      <c r="C142" s="119" t="s">
        <v>2474</v>
      </c>
      <c r="D142" s="102">
        <v>10</v>
      </c>
      <c r="E142" s="168" t="s">
        <v>4</v>
      </c>
      <c r="F142" s="102">
        <v>0</v>
      </c>
      <c r="G142" s="102">
        <v>0</v>
      </c>
      <c r="H142" s="102">
        <f>ROUND(D142*F142, 0)</f>
        <v>0</v>
      </c>
      <c r="I142" s="102">
        <f>ROUND(D142*G142, 0)</f>
        <v>0</v>
      </c>
    </row>
    <row r="143" spans="1:9" x14ac:dyDescent="0.2">
      <c r="C143" s="119"/>
    </row>
    <row r="144" spans="1:9" ht="63.75" x14ac:dyDescent="0.2">
      <c r="C144" s="119" t="s">
        <v>2473</v>
      </c>
    </row>
    <row r="145" spans="1:9" x14ac:dyDescent="0.2">
      <c r="A145" s="150">
        <v>83</v>
      </c>
      <c r="C145" s="119" t="s">
        <v>2472</v>
      </c>
      <c r="D145" s="102">
        <v>9</v>
      </c>
      <c r="E145" s="168" t="s">
        <v>4</v>
      </c>
      <c r="F145" s="102">
        <v>0</v>
      </c>
      <c r="G145" s="102">
        <v>0</v>
      </c>
      <c r="H145" s="102">
        <f>ROUND(D145*F145, 0)</f>
        <v>0</v>
      </c>
      <c r="I145" s="102">
        <f>ROUND(D145*G145, 0)</f>
        <v>0</v>
      </c>
    </row>
    <row r="146" spans="1:9" x14ac:dyDescent="0.2">
      <c r="A146" s="150">
        <v>84</v>
      </c>
      <c r="C146" s="119" t="s">
        <v>2471</v>
      </c>
      <c r="D146" s="102">
        <v>28</v>
      </c>
      <c r="E146" s="168" t="s">
        <v>4</v>
      </c>
      <c r="F146" s="102">
        <v>0</v>
      </c>
      <c r="G146" s="102">
        <v>0</v>
      </c>
      <c r="H146" s="102">
        <f>ROUND(D146*F146, 0)</f>
        <v>0</v>
      </c>
      <c r="I146" s="102">
        <f>ROUND(D146*G146, 0)</f>
        <v>0</v>
      </c>
    </row>
    <row r="147" spans="1:9" x14ac:dyDescent="0.2">
      <c r="A147" s="150">
        <v>85</v>
      </c>
      <c r="C147" s="119" t="s">
        <v>2470</v>
      </c>
      <c r="D147" s="102">
        <v>30</v>
      </c>
      <c r="E147" s="168" t="s">
        <v>4</v>
      </c>
      <c r="F147" s="102">
        <v>0</v>
      </c>
      <c r="G147" s="102">
        <v>0</v>
      </c>
      <c r="H147" s="102">
        <f>ROUND(D147*F147, 0)</f>
        <v>0</v>
      </c>
      <c r="I147" s="102">
        <f>ROUND(D147*G147, 0)</f>
        <v>0</v>
      </c>
    </row>
    <row r="148" spans="1:9" x14ac:dyDescent="0.2">
      <c r="C148" s="119"/>
    </row>
    <row r="149" spans="1:9" ht="89.25" x14ac:dyDescent="0.2">
      <c r="C149" s="119" t="s">
        <v>2469</v>
      </c>
    </row>
    <row r="150" spans="1:9" x14ac:dyDescent="0.2">
      <c r="A150" s="150">
        <v>86</v>
      </c>
      <c r="C150" s="119" t="s">
        <v>2468</v>
      </c>
      <c r="D150" s="102">
        <v>18</v>
      </c>
      <c r="E150" s="168" t="s">
        <v>4</v>
      </c>
      <c r="F150" s="102">
        <v>0</v>
      </c>
      <c r="G150" s="102">
        <v>0</v>
      </c>
      <c r="H150" s="102">
        <f>ROUND(D150*F150, 0)</f>
        <v>0</v>
      </c>
      <c r="I150" s="102">
        <f>ROUND(D150*G150, 0)</f>
        <v>0</v>
      </c>
    </row>
    <row r="151" spans="1:9" x14ac:dyDescent="0.2">
      <c r="A151" s="150">
        <v>87</v>
      </c>
      <c r="C151" s="119" t="s">
        <v>2467</v>
      </c>
      <c r="D151" s="102">
        <v>7</v>
      </c>
      <c r="E151" s="168" t="s">
        <v>4</v>
      </c>
      <c r="F151" s="102">
        <v>0</v>
      </c>
      <c r="G151" s="102">
        <v>0</v>
      </c>
      <c r="H151" s="102">
        <f>ROUND(D151*F151, 0)</f>
        <v>0</v>
      </c>
      <c r="I151" s="102">
        <f>ROUND(D151*G151, 0)</f>
        <v>0</v>
      </c>
    </row>
    <row r="152" spans="1:9" x14ac:dyDescent="0.2">
      <c r="A152" s="150">
        <v>88</v>
      </c>
      <c r="C152" s="119" t="s">
        <v>2466</v>
      </c>
      <c r="D152" s="102">
        <v>63</v>
      </c>
      <c r="E152" s="168" t="s">
        <v>4</v>
      </c>
      <c r="F152" s="102">
        <v>0</v>
      </c>
      <c r="G152" s="102">
        <v>0</v>
      </c>
      <c r="H152" s="102">
        <f>ROUND(D152*F152, 0)</f>
        <v>0</v>
      </c>
      <c r="I152" s="102">
        <f>ROUND(D152*G152, 0)</f>
        <v>0</v>
      </c>
    </row>
    <row r="153" spans="1:9" x14ac:dyDescent="0.2">
      <c r="C153" s="119"/>
    </row>
    <row r="154" spans="1:9" ht="89.25" x14ac:dyDescent="0.2">
      <c r="C154" s="119" t="s">
        <v>2465</v>
      </c>
      <c r="D154" s="103"/>
      <c r="F154" s="103"/>
      <c r="G154" s="103"/>
      <c r="H154" s="103"/>
      <c r="I154" s="103"/>
    </row>
    <row r="155" spans="1:9" x14ac:dyDescent="0.2">
      <c r="A155" s="150">
        <v>89</v>
      </c>
      <c r="C155" s="119" t="s">
        <v>2464</v>
      </c>
      <c r="D155" s="102">
        <v>28</v>
      </c>
      <c r="E155" s="168" t="s">
        <v>4</v>
      </c>
      <c r="F155" s="102">
        <v>0</v>
      </c>
      <c r="G155" s="102">
        <v>0</v>
      </c>
      <c r="H155" s="102">
        <f>ROUND(D155*F155, 0)</f>
        <v>0</v>
      </c>
      <c r="I155" s="102">
        <f>ROUND(D155*G155, 0)</f>
        <v>0</v>
      </c>
    </row>
    <row r="156" spans="1:9" x14ac:dyDescent="0.2">
      <c r="A156" s="150">
        <v>90</v>
      </c>
      <c r="C156" s="119" t="s">
        <v>2463</v>
      </c>
      <c r="D156" s="102">
        <v>3</v>
      </c>
      <c r="E156" s="168" t="s">
        <v>4</v>
      </c>
      <c r="F156" s="102">
        <v>0</v>
      </c>
      <c r="G156" s="102">
        <v>0</v>
      </c>
      <c r="H156" s="102">
        <f>ROUND(D156*F156, 0)</f>
        <v>0</v>
      </c>
      <c r="I156" s="102">
        <f>ROUND(D156*G156, 0)</f>
        <v>0</v>
      </c>
    </row>
    <row r="157" spans="1:9" x14ac:dyDescent="0.2">
      <c r="C157" s="119"/>
    </row>
    <row r="158" spans="1:9" ht="76.5" x14ac:dyDescent="0.2">
      <c r="C158" s="119" t="s">
        <v>2462</v>
      </c>
      <c r="D158" s="103"/>
      <c r="F158" s="103"/>
      <c r="G158" s="103"/>
      <c r="H158" s="103"/>
      <c r="I158" s="103"/>
    </row>
    <row r="159" spans="1:9" x14ac:dyDescent="0.2">
      <c r="A159" s="150">
        <v>91</v>
      </c>
      <c r="C159" s="119" t="s">
        <v>2461</v>
      </c>
      <c r="D159" s="102">
        <v>3</v>
      </c>
      <c r="E159" s="168" t="s">
        <v>4</v>
      </c>
      <c r="F159" s="102">
        <v>0</v>
      </c>
      <c r="G159" s="102">
        <v>0</v>
      </c>
      <c r="H159" s="102">
        <f>ROUND(D159*F159, 0)</f>
        <v>0</v>
      </c>
      <c r="I159" s="102">
        <f>ROUND(D159*G159, 0)</f>
        <v>0</v>
      </c>
    </row>
    <row r="160" spans="1:9" x14ac:dyDescent="0.2">
      <c r="A160" s="150">
        <v>92</v>
      </c>
      <c r="C160" s="119" t="s">
        <v>2460</v>
      </c>
      <c r="D160" s="102">
        <v>22</v>
      </c>
      <c r="E160" s="168" t="s">
        <v>4</v>
      </c>
      <c r="F160" s="102">
        <v>0</v>
      </c>
      <c r="G160" s="102">
        <v>0</v>
      </c>
      <c r="H160" s="102">
        <f>ROUND(D160*F160, 0)</f>
        <v>0</v>
      </c>
      <c r="I160" s="102">
        <f>ROUND(D160*G160, 0)</f>
        <v>0</v>
      </c>
    </row>
    <row r="161" spans="1:9" x14ac:dyDescent="0.2">
      <c r="A161" s="150">
        <v>93</v>
      </c>
      <c r="C161" s="119" t="s">
        <v>2459</v>
      </c>
      <c r="D161" s="102">
        <v>3</v>
      </c>
      <c r="E161" s="168" t="s">
        <v>4</v>
      </c>
      <c r="F161" s="102">
        <v>0</v>
      </c>
      <c r="G161" s="102">
        <v>0</v>
      </c>
      <c r="H161" s="102">
        <f>ROUND(D161*F161, 0)</f>
        <v>0</v>
      </c>
      <c r="I161" s="102">
        <f>ROUND(D161*G161, 0)</f>
        <v>0</v>
      </c>
    </row>
    <row r="162" spans="1:9" x14ac:dyDescent="0.2">
      <c r="A162" s="150">
        <v>94</v>
      </c>
      <c r="C162" s="119" t="s">
        <v>2458</v>
      </c>
      <c r="D162" s="102">
        <v>15</v>
      </c>
      <c r="E162" s="168" t="s">
        <v>4</v>
      </c>
      <c r="F162" s="102">
        <v>0</v>
      </c>
      <c r="G162" s="102">
        <v>0</v>
      </c>
      <c r="H162" s="102">
        <f>ROUND(D162*F162, 0)</f>
        <v>0</v>
      </c>
      <c r="I162" s="102">
        <f>ROUND(D162*G162, 0)</f>
        <v>0</v>
      </c>
    </row>
    <row r="163" spans="1:9" x14ac:dyDescent="0.2">
      <c r="A163" s="150">
        <v>95</v>
      </c>
      <c r="C163" s="119" t="s">
        <v>2457</v>
      </c>
      <c r="D163" s="102">
        <v>10</v>
      </c>
      <c r="E163" s="168" t="s">
        <v>4</v>
      </c>
      <c r="F163" s="102">
        <v>0</v>
      </c>
      <c r="G163" s="102">
        <v>0</v>
      </c>
      <c r="H163" s="102">
        <f>ROUND(D163*F163, 0)</f>
        <v>0</v>
      </c>
      <c r="I163" s="102">
        <f>ROUND(D163*G163, 0)</f>
        <v>0</v>
      </c>
    </row>
    <row r="164" spans="1:9" x14ac:dyDescent="0.2">
      <c r="C164" s="119"/>
    </row>
    <row r="165" spans="1:9" ht="63.75" x14ac:dyDescent="0.2">
      <c r="C165" s="119" t="s">
        <v>2456</v>
      </c>
      <c r="D165" s="103"/>
      <c r="F165" s="103"/>
      <c r="G165" s="103"/>
      <c r="H165" s="103"/>
      <c r="I165" s="103"/>
    </row>
    <row r="166" spans="1:9" x14ac:dyDescent="0.2">
      <c r="A166" s="150">
        <v>96</v>
      </c>
      <c r="C166" s="119" t="s">
        <v>2455</v>
      </c>
      <c r="D166" s="102">
        <v>5</v>
      </c>
      <c r="E166" s="168" t="s">
        <v>4</v>
      </c>
      <c r="F166" s="102">
        <v>0</v>
      </c>
      <c r="G166" s="102">
        <v>0</v>
      </c>
      <c r="H166" s="102">
        <f>ROUND(D166*F166, 0)</f>
        <v>0</v>
      </c>
      <c r="I166" s="102">
        <f>ROUND(D166*G166, 0)</f>
        <v>0</v>
      </c>
    </row>
    <row r="167" spans="1:9" x14ac:dyDescent="0.2">
      <c r="A167" s="150">
        <v>97</v>
      </c>
      <c r="C167" s="119" t="s">
        <v>2454</v>
      </c>
      <c r="D167" s="102">
        <v>3</v>
      </c>
      <c r="E167" s="168" t="s">
        <v>4</v>
      </c>
      <c r="F167" s="102">
        <v>0</v>
      </c>
      <c r="G167" s="102">
        <v>0</v>
      </c>
      <c r="H167" s="102">
        <f>ROUND(D167*F167, 0)</f>
        <v>0</v>
      </c>
      <c r="I167" s="102">
        <f>ROUND(D167*G167, 0)</f>
        <v>0</v>
      </c>
    </row>
    <row r="168" spans="1:9" x14ac:dyDescent="0.2">
      <c r="C168" s="119"/>
    </row>
    <row r="169" spans="1:9" ht="63.75" x14ac:dyDescent="0.2">
      <c r="C169" s="119" t="s">
        <v>2453</v>
      </c>
    </row>
    <row r="170" spans="1:9" x14ac:dyDescent="0.2">
      <c r="A170" s="150">
        <v>98</v>
      </c>
      <c r="C170" s="119" t="s">
        <v>2452</v>
      </c>
      <c r="D170" s="102">
        <v>14</v>
      </c>
      <c r="E170" s="168" t="s">
        <v>4</v>
      </c>
      <c r="F170" s="102">
        <v>0</v>
      </c>
      <c r="G170" s="102">
        <v>0</v>
      </c>
      <c r="H170" s="102">
        <f>ROUND(D170*F170, 0)</f>
        <v>0</v>
      </c>
      <c r="I170" s="102">
        <f>ROUND(D170*G170, 0)</f>
        <v>0</v>
      </c>
    </row>
    <row r="171" spans="1:9" x14ac:dyDescent="0.2">
      <c r="A171" s="150">
        <v>99</v>
      </c>
      <c r="C171" s="119" t="s">
        <v>2451</v>
      </c>
      <c r="D171" s="102">
        <v>3</v>
      </c>
      <c r="E171" s="168" t="s">
        <v>4</v>
      </c>
      <c r="F171" s="102">
        <v>0</v>
      </c>
      <c r="G171" s="102">
        <v>0</v>
      </c>
      <c r="H171" s="102">
        <f>ROUND(D171*F171, 0)</f>
        <v>0</v>
      </c>
      <c r="I171" s="102">
        <f>ROUND(D171*G171, 0)</f>
        <v>0</v>
      </c>
    </row>
    <row r="172" spans="1:9" x14ac:dyDescent="0.2">
      <c r="A172" s="150">
        <v>100</v>
      </c>
      <c r="C172" s="119" t="s">
        <v>2450</v>
      </c>
      <c r="D172" s="102">
        <v>7</v>
      </c>
      <c r="E172" s="168" t="s">
        <v>4</v>
      </c>
      <c r="F172" s="102">
        <v>0</v>
      </c>
      <c r="G172" s="102">
        <v>0</v>
      </c>
      <c r="H172" s="102">
        <f>ROUND(D172*F172, 0)</f>
        <v>0</v>
      </c>
      <c r="I172" s="102">
        <f>ROUND(D172*G172, 0)</f>
        <v>0</v>
      </c>
    </row>
    <row r="173" spans="1:9" x14ac:dyDescent="0.2">
      <c r="C173" s="119"/>
    </row>
    <row r="174" spans="1:9" ht="89.25" x14ac:dyDescent="0.2">
      <c r="C174" s="119" t="s">
        <v>2449</v>
      </c>
    </row>
    <row r="175" spans="1:9" x14ac:dyDescent="0.2">
      <c r="A175" s="150">
        <v>101</v>
      </c>
      <c r="C175" s="119" t="s">
        <v>2448</v>
      </c>
      <c r="D175" s="102">
        <v>23</v>
      </c>
      <c r="E175" s="168" t="s">
        <v>4</v>
      </c>
      <c r="F175" s="102">
        <v>0</v>
      </c>
      <c r="G175" s="102">
        <v>0</v>
      </c>
      <c r="H175" s="102">
        <f>ROUND(D175*F175, 0)</f>
        <v>0</v>
      </c>
      <c r="I175" s="102">
        <f>ROUND(D175*G175, 0)</f>
        <v>0</v>
      </c>
    </row>
    <row r="176" spans="1:9" x14ac:dyDescent="0.2">
      <c r="C176" s="119"/>
    </row>
    <row r="177" spans="1:9" ht="76.5" x14ac:dyDescent="0.2">
      <c r="C177" s="119" t="s">
        <v>2447</v>
      </c>
    </row>
    <row r="178" spans="1:9" x14ac:dyDescent="0.2">
      <c r="A178" s="150">
        <v>102</v>
      </c>
      <c r="C178" s="119" t="s">
        <v>2446</v>
      </c>
      <c r="D178" s="102">
        <v>3</v>
      </c>
      <c r="E178" s="168" t="s">
        <v>4</v>
      </c>
      <c r="F178" s="102">
        <v>0</v>
      </c>
      <c r="G178" s="102">
        <v>0</v>
      </c>
      <c r="H178" s="102">
        <f>ROUND(D178*F178, 0)</f>
        <v>0</v>
      </c>
      <c r="I178" s="102">
        <f>ROUND(D178*G178, 0)</f>
        <v>0</v>
      </c>
    </row>
    <row r="179" spans="1:9" x14ac:dyDescent="0.2">
      <c r="A179" s="103"/>
      <c r="D179" s="103"/>
      <c r="F179" s="103"/>
      <c r="G179" s="103"/>
      <c r="H179" s="103"/>
      <c r="I179" s="103"/>
    </row>
    <row r="180" spans="1:9" ht="165.75" x14ac:dyDescent="0.2">
      <c r="A180" s="150">
        <v>103</v>
      </c>
      <c r="C180" s="160" t="s">
        <v>2445</v>
      </c>
      <c r="D180" s="102">
        <v>290</v>
      </c>
      <c r="E180" s="168" t="s">
        <v>2309</v>
      </c>
      <c r="F180" s="102">
        <v>0</v>
      </c>
      <c r="G180" s="102">
        <v>0</v>
      </c>
      <c r="H180" s="102">
        <f>ROUND(D180*F180, 0)</f>
        <v>0</v>
      </c>
      <c r="I180" s="102">
        <f>ROUND(D180*G180, 0)</f>
        <v>0</v>
      </c>
    </row>
    <row r="181" spans="1:9" x14ac:dyDescent="0.2">
      <c r="C181" s="119"/>
    </row>
    <row r="182" spans="1:9" ht="165.75" x14ac:dyDescent="0.2">
      <c r="A182" s="150">
        <v>104</v>
      </c>
      <c r="C182" s="160" t="s">
        <v>2444</v>
      </c>
      <c r="D182" s="102">
        <v>1422</v>
      </c>
      <c r="E182" s="168" t="s">
        <v>2309</v>
      </c>
      <c r="F182" s="102">
        <v>0</v>
      </c>
      <c r="G182" s="102">
        <v>0</v>
      </c>
      <c r="H182" s="102">
        <f>ROUND(D182*F182, 0)</f>
        <v>0</v>
      </c>
      <c r="I182" s="102">
        <f>ROUND(D182*G182, 0)</f>
        <v>0</v>
      </c>
    </row>
    <row r="183" spans="1:9" x14ac:dyDescent="0.2">
      <c r="C183" s="119"/>
    </row>
    <row r="184" spans="1:9" x14ac:dyDescent="0.2">
      <c r="C184" s="119"/>
    </row>
    <row r="185" spans="1:9" ht="165.75" x14ac:dyDescent="0.2">
      <c r="A185" s="150">
        <v>105</v>
      </c>
      <c r="C185" s="160" t="s">
        <v>2443</v>
      </c>
      <c r="D185" s="102">
        <v>177</v>
      </c>
      <c r="E185" s="168" t="s">
        <v>2309</v>
      </c>
      <c r="F185" s="102">
        <v>0</v>
      </c>
      <c r="G185" s="102">
        <v>0</v>
      </c>
      <c r="H185" s="102">
        <f>ROUND(D185*F185, 0)</f>
        <v>0</v>
      </c>
      <c r="I185" s="102">
        <f>ROUND(D185*G185, 0)</f>
        <v>0</v>
      </c>
    </row>
    <row r="186" spans="1:9" x14ac:dyDescent="0.2">
      <c r="C186" s="161"/>
    </row>
    <row r="187" spans="1:9" x14ac:dyDescent="0.2">
      <c r="C187" s="161"/>
    </row>
    <row r="188" spans="1:9" ht="165.75" x14ac:dyDescent="0.2">
      <c r="A188" s="150">
        <v>106</v>
      </c>
      <c r="C188" s="160" t="s">
        <v>2442</v>
      </c>
      <c r="D188" s="102">
        <v>47</v>
      </c>
      <c r="E188" s="168" t="s">
        <v>2309</v>
      </c>
      <c r="F188" s="102">
        <v>0</v>
      </c>
      <c r="G188" s="102">
        <v>0</v>
      </c>
      <c r="H188" s="102">
        <f>ROUND(D188*F188, 0)</f>
        <v>0</v>
      </c>
      <c r="I188" s="102">
        <f>ROUND(D188*G188, 0)</f>
        <v>0</v>
      </c>
    </row>
    <row r="189" spans="1:9" x14ac:dyDescent="0.2">
      <c r="C189" s="161"/>
    </row>
    <row r="190" spans="1:9" x14ac:dyDescent="0.2">
      <c r="C190" s="161"/>
    </row>
    <row r="191" spans="1:9" ht="165.75" x14ac:dyDescent="0.2">
      <c r="A191" s="150">
        <v>107</v>
      </c>
      <c r="C191" s="160" t="s">
        <v>2441</v>
      </c>
      <c r="D191" s="102">
        <v>3</v>
      </c>
      <c r="E191" s="168" t="s">
        <v>2309</v>
      </c>
      <c r="F191" s="102">
        <v>0</v>
      </c>
      <c r="G191" s="102">
        <v>0</v>
      </c>
      <c r="H191" s="102">
        <f>ROUND(D191*F191, 0)</f>
        <v>0</v>
      </c>
      <c r="I191" s="102">
        <f>ROUND(D191*G191, 0)</f>
        <v>0</v>
      </c>
    </row>
    <row r="192" spans="1:9" x14ac:dyDescent="0.2">
      <c r="C192" s="119"/>
    </row>
    <row r="193" spans="1:9" x14ac:dyDescent="0.2">
      <c r="C193" s="119"/>
    </row>
    <row r="194" spans="1:9" ht="153" x14ac:dyDescent="0.2">
      <c r="A194" s="150">
        <v>108</v>
      </c>
      <c r="C194" s="160" t="s">
        <v>2440</v>
      </c>
      <c r="D194" s="102">
        <v>358</v>
      </c>
      <c r="E194" s="168" t="s">
        <v>2309</v>
      </c>
      <c r="F194" s="102">
        <v>0</v>
      </c>
      <c r="G194" s="102">
        <v>0</v>
      </c>
      <c r="H194" s="102">
        <f>ROUND(D194*F194, 0)</f>
        <v>0</v>
      </c>
      <c r="I194" s="102">
        <f>ROUND(D194*G194, 0)</f>
        <v>0</v>
      </c>
    </row>
    <row r="195" spans="1:9" x14ac:dyDescent="0.2">
      <c r="C195" s="119"/>
    </row>
    <row r="196" spans="1:9" x14ac:dyDescent="0.2">
      <c r="C196" s="119"/>
    </row>
    <row r="197" spans="1:9" ht="153" x14ac:dyDescent="0.2">
      <c r="A197" s="150">
        <v>109</v>
      </c>
      <c r="C197" s="160" t="s">
        <v>2439</v>
      </c>
      <c r="D197" s="102">
        <v>603</v>
      </c>
      <c r="E197" s="168" t="s">
        <v>2309</v>
      </c>
      <c r="F197" s="102">
        <v>0</v>
      </c>
      <c r="G197" s="102">
        <v>0</v>
      </c>
      <c r="H197" s="102">
        <f>ROUND(D197*F197, 0)</f>
        <v>0</v>
      </c>
      <c r="I197" s="102">
        <f>ROUND(D197*G197, 0)</f>
        <v>0</v>
      </c>
    </row>
    <row r="198" spans="1:9" x14ac:dyDescent="0.2">
      <c r="C198" s="119"/>
    </row>
    <row r="199" spans="1:9" x14ac:dyDescent="0.2">
      <c r="C199" s="119"/>
    </row>
    <row r="200" spans="1:9" ht="153" x14ac:dyDescent="0.2">
      <c r="A200" s="150">
        <v>110</v>
      </c>
      <c r="C200" s="160" t="s">
        <v>2438</v>
      </c>
      <c r="D200" s="102">
        <v>11</v>
      </c>
      <c r="E200" s="168" t="s">
        <v>2309</v>
      </c>
      <c r="F200" s="102">
        <v>0</v>
      </c>
      <c r="G200" s="102">
        <v>0</v>
      </c>
      <c r="H200" s="102">
        <f>ROUND(D200*F200, 0)</f>
        <v>0</v>
      </c>
      <c r="I200" s="102">
        <f>ROUND(D200*G200, 0)</f>
        <v>0</v>
      </c>
    </row>
    <row r="201" spans="1:9" x14ac:dyDescent="0.2">
      <c r="C201" s="119"/>
    </row>
    <row r="202" spans="1:9" x14ac:dyDescent="0.2">
      <c r="C202" s="119"/>
    </row>
    <row r="203" spans="1:9" ht="153" x14ac:dyDescent="0.2">
      <c r="A203" s="150">
        <v>111</v>
      </c>
      <c r="C203" s="160" t="s">
        <v>2437</v>
      </c>
      <c r="D203" s="102">
        <v>5</v>
      </c>
      <c r="E203" s="168" t="s">
        <v>2309</v>
      </c>
      <c r="F203" s="102">
        <v>0</v>
      </c>
      <c r="G203" s="102">
        <v>0</v>
      </c>
      <c r="H203" s="102">
        <f>ROUND(D203*F203, 0)</f>
        <v>0</v>
      </c>
      <c r="I203" s="102">
        <f>ROUND(D203*G203, 0)</f>
        <v>0</v>
      </c>
    </row>
    <row r="204" spans="1:9" x14ac:dyDescent="0.2">
      <c r="C204" s="119"/>
    </row>
    <row r="205" spans="1:9" x14ac:dyDescent="0.2">
      <c r="C205" s="119"/>
    </row>
    <row r="206" spans="1:9" ht="38.25" x14ac:dyDescent="0.2">
      <c r="C206" s="161" t="s">
        <v>2436</v>
      </c>
    </row>
    <row r="207" spans="1:9" x14ac:dyDescent="0.2">
      <c r="A207" s="150">
        <v>112</v>
      </c>
      <c r="C207" s="161" t="s">
        <v>2435</v>
      </c>
      <c r="D207" s="102">
        <v>4</v>
      </c>
      <c r="E207" s="168" t="s">
        <v>4</v>
      </c>
      <c r="F207" s="102">
        <v>0</v>
      </c>
      <c r="G207" s="102">
        <v>0</v>
      </c>
      <c r="H207" s="102">
        <f>ROUND(D207*F207, 0)</f>
        <v>0</v>
      </c>
      <c r="I207" s="102">
        <f>ROUND(D207*G207, 0)</f>
        <v>0</v>
      </c>
    </row>
    <row r="208" spans="1:9" x14ac:dyDescent="0.2">
      <c r="A208" s="150">
        <v>113</v>
      </c>
      <c r="C208" s="161" t="s">
        <v>2434</v>
      </c>
      <c r="D208" s="102">
        <v>4</v>
      </c>
      <c r="E208" s="168" t="s">
        <v>4</v>
      </c>
      <c r="F208" s="102">
        <v>0</v>
      </c>
      <c r="G208" s="102">
        <v>0</v>
      </c>
      <c r="H208" s="102">
        <f>ROUND(D208*F208, 0)</f>
        <v>0</v>
      </c>
      <c r="I208" s="102">
        <f>ROUND(D208*G208, 0)</f>
        <v>0</v>
      </c>
    </row>
    <row r="209" spans="1:9" x14ac:dyDescent="0.2">
      <c r="C209" s="161"/>
    </row>
    <row r="210" spans="1:9" ht="38.25" x14ac:dyDescent="0.2">
      <c r="C210" s="161" t="s">
        <v>2433</v>
      </c>
    </row>
    <row r="211" spans="1:9" x14ac:dyDescent="0.2">
      <c r="A211" s="150">
        <v>114</v>
      </c>
      <c r="C211" s="161" t="s">
        <v>2432</v>
      </c>
      <c r="D211" s="102">
        <v>2</v>
      </c>
      <c r="E211" s="168" t="s">
        <v>4</v>
      </c>
      <c r="F211" s="102">
        <v>0</v>
      </c>
      <c r="G211" s="102">
        <v>0</v>
      </c>
      <c r="H211" s="102">
        <f t="shared" ref="H211:H218" si="4">ROUND(D211*F211, 0)</f>
        <v>0</v>
      </c>
      <c r="I211" s="102">
        <f t="shared" ref="I211:I218" si="5">ROUND(D211*G211, 0)</f>
        <v>0</v>
      </c>
    </row>
    <row r="212" spans="1:9" x14ac:dyDescent="0.2">
      <c r="A212" s="150">
        <v>115</v>
      </c>
      <c r="C212" s="161" t="s">
        <v>2431</v>
      </c>
      <c r="D212" s="102">
        <v>1</v>
      </c>
      <c r="E212" s="168" t="s">
        <v>4</v>
      </c>
      <c r="F212" s="102">
        <v>0</v>
      </c>
      <c r="G212" s="102">
        <v>0</v>
      </c>
      <c r="H212" s="102">
        <f t="shared" si="4"/>
        <v>0</v>
      </c>
      <c r="I212" s="102">
        <f t="shared" si="5"/>
        <v>0</v>
      </c>
    </row>
    <row r="213" spans="1:9" x14ac:dyDescent="0.2">
      <c r="A213" s="150">
        <v>116</v>
      </c>
      <c r="C213" s="161" t="s">
        <v>2430</v>
      </c>
      <c r="D213" s="102">
        <v>1</v>
      </c>
      <c r="E213" s="168" t="s">
        <v>4</v>
      </c>
      <c r="F213" s="102">
        <v>0</v>
      </c>
      <c r="G213" s="102">
        <v>0</v>
      </c>
      <c r="H213" s="102">
        <f t="shared" si="4"/>
        <v>0</v>
      </c>
      <c r="I213" s="102">
        <f t="shared" si="5"/>
        <v>0</v>
      </c>
    </row>
    <row r="214" spans="1:9" x14ac:dyDescent="0.2">
      <c r="A214" s="150">
        <v>117</v>
      </c>
      <c r="C214" s="161" t="s">
        <v>2429</v>
      </c>
      <c r="D214" s="102">
        <v>1</v>
      </c>
      <c r="E214" s="168" t="s">
        <v>4</v>
      </c>
      <c r="F214" s="102">
        <v>0</v>
      </c>
      <c r="G214" s="102">
        <v>0</v>
      </c>
      <c r="H214" s="102">
        <f t="shared" si="4"/>
        <v>0</v>
      </c>
      <c r="I214" s="102">
        <f t="shared" si="5"/>
        <v>0</v>
      </c>
    </row>
    <row r="215" spans="1:9" x14ac:dyDescent="0.2">
      <c r="A215" s="150">
        <v>118</v>
      </c>
      <c r="C215" s="161" t="s">
        <v>2428</v>
      </c>
      <c r="D215" s="102">
        <v>1</v>
      </c>
      <c r="E215" s="168" t="s">
        <v>4</v>
      </c>
      <c r="F215" s="102">
        <v>0</v>
      </c>
      <c r="G215" s="102">
        <v>0</v>
      </c>
      <c r="H215" s="102">
        <f t="shared" si="4"/>
        <v>0</v>
      </c>
      <c r="I215" s="102">
        <f t="shared" si="5"/>
        <v>0</v>
      </c>
    </row>
    <row r="216" spans="1:9" x14ac:dyDescent="0.2">
      <c r="A216" s="150">
        <v>119</v>
      </c>
      <c r="C216" s="161" t="s">
        <v>2427</v>
      </c>
      <c r="D216" s="102">
        <v>1</v>
      </c>
      <c r="E216" s="168" t="s">
        <v>4</v>
      </c>
      <c r="F216" s="102">
        <v>0</v>
      </c>
      <c r="G216" s="102">
        <v>0</v>
      </c>
      <c r="H216" s="102">
        <f t="shared" si="4"/>
        <v>0</v>
      </c>
      <c r="I216" s="102">
        <f t="shared" si="5"/>
        <v>0</v>
      </c>
    </row>
    <row r="217" spans="1:9" x14ac:dyDescent="0.2">
      <c r="A217" s="150">
        <v>120</v>
      </c>
      <c r="C217" s="161" t="s">
        <v>2426</v>
      </c>
      <c r="D217" s="102">
        <v>1</v>
      </c>
      <c r="E217" s="168" t="s">
        <v>4</v>
      </c>
      <c r="F217" s="102">
        <v>0</v>
      </c>
      <c r="G217" s="102">
        <v>0</v>
      </c>
      <c r="H217" s="102">
        <f t="shared" si="4"/>
        <v>0</v>
      </c>
      <c r="I217" s="102">
        <f t="shared" si="5"/>
        <v>0</v>
      </c>
    </row>
    <row r="218" spans="1:9" x14ac:dyDescent="0.2">
      <c r="A218" s="150">
        <v>121</v>
      </c>
      <c r="C218" s="119" t="s">
        <v>2425</v>
      </c>
      <c r="D218" s="102">
        <v>1</v>
      </c>
      <c r="E218" s="168" t="s">
        <v>4</v>
      </c>
      <c r="F218" s="102">
        <v>0</v>
      </c>
      <c r="G218" s="102">
        <v>0</v>
      </c>
      <c r="H218" s="102">
        <f t="shared" si="4"/>
        <v>0</v>
      </c>
      <c r="I218" s="102">
        <f t="shared" si="5"/>
        <v>0</v>
      </c>
    </row>
    <row r="219" spans="1:9" x14ac:dyDescent="0.2">
      <c r="C219" s="119"/>
    </row>
    <row r="220" spans="1:9" ht="51" x14ac:dyDescent="0.2">
      <c r="C220" s="161" t="s">
        <v>2424</v>
      </c>
      <c r="D220" s="103"/>
      <c r="F220" s="103"/>
      <c r="G220" s="103"/>
      <c r="H220" s="103"/>
      <c r="I220" s="103"/>
    </row>
    <row r="221" spans="1:9" x14ac:dyDescent="0.2">
      <c r="A221" s="150">
        <v>122</v>
      </c>
      <c r="C221" s="161" t="s">
        <v>2423</v>
      </c>
      <c r="D221" s="102">
        <v>1</v>
      </c>
      <c r="E221" s="168" t="s">
        <v>4</v>
      </c>
      <c r="F221" s="102">
        <v>0</v>
      </c>
      <c r="G221" s="102">
        <v>0</v>
      </c>
      <c r="H221" s="102">
        <f t="shared" ref="H221:H232" si="6">ROUND(D221*F221, 0)</f>
        <v>0</v>
      </c>
      <c r="I221" s="102">
        <f t="shared" ref="I221:I232" si="7">ROUND(D221*G221, 0)</f>
        <v>0</v>
      </c>
    </row>
    <row r="222" spans="1:9" x14ac:dyDescent="0.2">
      <c r="A222" s="150">
        <v>123</v>
      </c>
      <c r="C222" s="161" t="s">
        <v>2422</v>
      </c>
      <c r="D222" s="102">
        <v>5</v>
      </c>
      <c r="E222" s="168" t="s">
        <v>4</v>
      </c>
      <c r="F222" s="102">
        <v>0</v>
      </c>
      <c r="G222" s="102">
        <v>0</v>
      </c>
      <c r="H222" s="102">
        <f t="shared" si="6"/>
        <v>0</v>
      </c>
      <c r="I222" s="102">
        <f t="shared" si="7"/>
        <v>0</v>
      </c>
    </row>
    <row r="223" spans="1:9" x14ac:dyDescent="0.2">
      <c r="A223" s="150">
        <v>124</v>
      </c>
      <c r="C223" s="161" t="s">
        <v>2421</v>
      </c>
      <c r="D223" s="102">
        <v>2</v>
      </c>
      <c r="E223" s="168" t="s">
        <v>4</v>
      </c>
      <c r="F223" s="102">
        <v>0</v>
      </c>
      <c r="G223" s="102">
        <v>0</v>
      </c>
      <c r="H223" s="102">
        <f t="shared" si="6"/>
        <v>0</v>
      </c>
      <c r="I223" s="102">
        <f t="shared" si="7"/>
        <v>0</v>
      </c>
    </row>
    <row r="224" spans="1:9" x14ac:dyDescent="0.2">
      <c r="A224" s="150">
        <v>125</v>
      </c>
      <c r="C224" s="161" t="s">
        <v>2420</v>
      </c>
      <c r="D224" s="102">
        <v>2</v>
      </c>
      <c r="E224" s="168" t="s">
        <v>4</v>
      </c>
      <c r="F224" s="102">
        <v>0</v>
      </c>
      <c r="G224" s="102">
        <v>0</v>
      </c>
      <c r="H224" s="102">
        <f t="shared" si="6"/>
        <v>0</v>
      </c>
      <c r="I224" s="102">
        <f t="shared" si="7"/>
        <v>0</v>
      </c>
    </row>
    <row r="225" spans="1:9" x14ac:dyDescent="0.2">
      <c r="A225" s="150">
        <v>126</v>
      </c>
      <c r="C225" s="161" t="s">
        <v>2419</v>
      </c>
      <c r="D225" s="102">
        <v>2</v>
      </c>
      <c r="E225" s="168" t="s">
        <v>4</v>
      </c>
      <c r="F225" s="102">
        <v>0</v>
      </c>
      <c r="G225" s="102">
        <v>0</v>
      </c>
      <c r="H225" s="102">
        <f t="shared" si="6"/>
        <v>0</v>
      </c>
      <c r="I225" s="102">
        <f t="shared" si="7"/>
        <v>0</v>
      </c>
    </row>
    <row r="226" spans="1:9" x14ac:dyDescent="0.2">
      <c r="A226" s="150">
        <v>127</v>
      </c>
      <c r="C226" s="161" t="s">
        <v>2418</v>
      </c>
      <c r="D226" s="102">
        <v>2</v>
      </c>
      <c r="E226" s="168" t="s">
        <v>4</v>
      </c>
      <c r="F226" s="102">
        <v>0</v>
      </c>
      <c r="G226" s="102">
        <v>0</v>
      </c>
      <c r="H226" s="102">
        <f t="shared" si="6"/>
        <v>0</v>
      </c>
      <c r="I226" s="102">
        <f t="shared" si="7"/>
        <v>0</v>
      </c>
    </row>
    <row r="227" spans="1:9" x14ac:dyDescent="0.2">
      <c r="A227" s="150">
        <v>128</v>
      </c>
      <c r="C227" s="161" t="s">
        <v>2417</v>
      </c>
      <c r="D227" s="102">
        <v>1</v>
      </c>
      <c r="E227" s="168" t="s">
        <v>4</v>
      </c>
      <c r="F227" s="102">
        <v>0</v>
      </c>
      <c r="G227" s="102">
        <v>0</v>
      </c>
      <c r="H227" s="102">
        <f t="shared" si="6"/>
        <v>0</v>
      </c>
      <c r="I227" s="102">
        <f t="shared" si="7"/>
        <v>0</v>
      </c>
    </row>
    <row r="228" spans="1:9" x14ac:dyDescent="0.2">
      <c r="A228" s="150">
        <v>129</v>
      </c>
      <c r="C228" s="161" t="s">
        <v>2417</v>
      </c>
      <c r="D228" s="102">
        <v>1</v>
      </c>
      <c r="E228" s="168" t="s">
        <v>4</v>
      </c>
      <c r="F228" s="102">
        <v>0</v>
      </c>
      <c r="G228" s="102">
        <v>0</v>
      </c>
      <c r="H228" s="102">
        <f t="shared" si="6"/>
        <v>0</v>
      </c>
      <c r="I228" s="102">
        <f t="shared" si="7"/>
        <v>0</v>
      </c>
    </row>
    <row r="229" spans="1:9" x14ac:dyDescent="0.2">
      <c r="A229" s="150">
        <v>130</v>
      </c>
      <c r="C229" s="161" t="s">
        <v>2416</v>
      </c>
      <c r="D229" s="102">
        <v>2</v>
      </c>
      <c r="E229" s="168" t="s">
        <v>4</v>
      </c>
      <c r="F229" s="102">
        <v>0</v>
      </c>
      <c r="G229" s="102">
        <v>0</v>
      </c>
      <c r="H229" s="102">
        <f t="shared" si="6"/>
        <v>0</v>
      </c>
      <c r="I229" s="102">
        <f t="shared" si="7"/>
        <v>0</v>
      </c>
    </row>
    <row r="230" spans="1:9" x14ac:dyDescent="0.2">
      <c r="A230" s="150">
        <v>131</v>
      </c>
      <c r="C230" s="161" t="s">
        <v>2415</v>
      </c>
      <c r="D230" s="102">
        <v>1</v>
      </c>
      <c r="E230" s="168" t="s">
        <v>4</v>
      </c>
      <c r="F230" s="102">
        <v>0</v>
      </c>
      <c r="G230" s="102">
        <v>0</v>
      </c>
      <c r="H230" s="102">
        <f t="shared" si="6"/>
        <v>0</v>
      </c>
      <c r="I230" s="102">
        <f t="shared" si="7"/>
        <v>0</v>
      </c>
    </row>
    <row r="231" spans="1:9" x14ac:dyDescent="0.2">
      <c r="A231" s="150">
        <v>132</v>
      </c>
      <c r="C231" s="161" t="s">
        <v>2414</v>
      </c>
      <c r="D231" s="102">
        <v>2</v>
      </c>
      <c r="E231" s="168" t="s">
        <v>4</v>
      </c>
      <c r="F231" s="102">
        <v>0</v>
      </c>
      <c r="G231" s="102">
        <v>0</v>
      </c>
      <c r="H231" s="102">
        <f t="shared" si="6"/>
        <v>0</v>
      </c>
      <c r="I231" s="102">
        <f t="shared" si="7"/>
        <v>0</v>
      </c>
    </row>
    <row r="232" spans="1:9" x14ac:dyDescent="0.2">
      <c r="A232" s="150">
        <v>133</v>
      </c>
      <c r="C232" s="119" t="s">
        <v>2413</v>
      </c>
      <c r="D232" s="102">
        <v>2</v>
      </c>
      <c r="E232" s="168" t="s">
        <v>4</v>
      </c>
      <c r="F232" s="102">
        <v>0</v>
      </c>
      <c r="G232" s="102">
        <v>0</v>
      </c>
      <c r="H232" s="102">
        <f t="shared" si="6"/>
        <v>0</v>
      </c>
      <c r="I232" s="102">
        <f t="shared" si="7"/>
        <v>0</v>
      </c>
    </row>
    <row r="233" spans="1:9" x14ac:dyDescent="0.2">
      <c r="C233" s="119"/>
    </row>
    <row r="234" spans="1:9" ht="63.75" x14ac:dyDescent="0.2">
      <c r="C234" s="119" t="s">
        <v>2412</v>
      </c>
      <c r="D234" s="103"/>
      <c r="F234" s="103"/>
      <c r="G234" s="103"/>
      <c r="H234" s="103"/>
      <c r="I234" s="103"/>
    </row>
    <row r="235" spans="1:9" x14ac:dyDescent="0.2">
      <c r="A235" s="150">
        <v>134</v>
      </c>
      <c r="C235" s="119" t="s">
        <v>2411</v>
      </c>
      <c r="D235" s="102">
        <v>1</v>
      </c>
      <c r="E235" s="168" t="s">
        <v>4</v>
      </c>
      <c r="F235" s="102">
        <v>0</v>
      </c>
      <c r="G235" s="102">
        <v>0</v>
      </c>
      <c r="H235" s="102">
        <f>ROUND(D235*F235, 0)</f>
        <v>0</v>
      </c>
      <c r="I235" s="102">
        <f>ROUND(D235*G235, 0)</f>
        <v>0</v>
      </c>
    </row>
    <row r="236" spans="1:9" x14ac:dyDescent="0.2">
      <c r="A236" s="150">
        <v>135</v>
      </c>
      <c r="C236" s="119" t="s">
        <v>2410</v>
      </c>
      <c r="D236" s="102">
        <v>1</v>
      </c>
      <c r="E236" s="168" t="s">
        <v>4</v>
      </c>
      <c r="F236" s="102">
        <v>0</v>
      </c>
      <c r="G236" s="102">
        <v>0</v>
      </c>
      <c r="H236" s="102">
        <f>ROUND(D236*F236, 0)</f>
        <v>0</v>
      </c>
      <c r="I236" s="102">
        <f>ROUND(D236*G236, 0)</f>
        <v>0</v>
      </c>
    </row>
    <row r="237" spans="1:9" x14ac:dyDescent="0.2">
      <c r="A237" s="150">
        <v>136</v>
      </c>
      <c r="C237" s="119" t="s">
        <v>2409</v>
      </c>
      <c r="D237" s="102">
        <v>4</v>
      </c>
      <c r="E237" s="168" t="s">
        <v>4</v>
      </c>
      <c r="F237" s="102">
        <v>0</v>
      </c>
      <c r="G237" s="102">
        <v>0</v>
      </c>
      <c r="H237" s="102">
        <f>ROUND(D237*F237, 0)</f>
        <v>0</v>
      </c>
      <c r="I237" s="102">
        <f>ROUND(D237*G237, 0)</f>
        <v>0</v>
      </c>
    </row>
    <row r="238" spans="1:9" x14ac:dyDescent="0.2">
      <c r="A238" s="150">
        <v>137</v>
      </c>
      <c r="C238" s="119" t="s">
        <v>2408</v>
      </c>
      <c r="D238" s="102">
        <v>2</v>
      </c>
      <c r="E238" s="168" t="s">
        <v>4</v>
      </c>
      <c r="F238" s="102">
        <v>0</v>
      </c>
      <c r="G238" s="102">
        <v>0</v>
      </c>
      <c r="H238" s="102">
        <f>ROUND(D238*F238, 0)</f>
        <v>0</v>
      </c>
      <c r="I238" s="102">
        <f>ROUND(D238*G238, 0)</f>
        <v>0</v>
      </c>
    </row>
    <row r="239" spans="1:9" x14ac:dyDescent="0.2">
      <c r="C239" s="119"/>
    </row>
    <row r="240" spans="1:9" ht="51" x14ac:dyDescent="0.2">
      <c r="C240" s="161" t="s">
        <v>2407</v>
      </c>
    </row>
    <row r="241" spans="1:9" x14ac:dyDescent="0.2">
      <c r="A241" s="150">
        <v>138</v>
      </c>
      <c r="C241" s="161" t="s">
        <v>2406</v>
      </c>
      <c r="D241" s="102">
        <v>71</v>
      </c>
      <c r="E241" s="168" t="s">
        <v>4</v>
      </c>
      <c r="F241" s="102">
        <v>0</v>
      </c>
      <c r="G241" s="102">
        <v>0</v>
      </c>
      <c r="H241" s="102">
        <f>ROUND(D241*F241, 0)</f>
        <v>0</v>
      </c>
      <c r="I241" s="102">
        <f>ROUND(D241*G241, 0)</f>
        <v>0</v>
      </c>
    </row>
    <row r="242" spans="1:9" x14ac:dyDescent="0.2">
      <c r="A242" s="150">
        <v>139</v>
      </c>
      <c r="C242" s="161" t="s">
        <v>2405</v>
      </c>
      <c r="D242" s="102">
        <v>20</v>
      </c>
      <c r="E242" s="168" t="s">
        <v>4</v>
      </c>
      <c r="F242" s="102">
        <v>0</v>
      </c>
      <c r="G242" s="102">
        <v>0</v>
      </c>
      <c r="H242" s="102">
        <f>ROUND(D242*F242, 0)</f>
        <v>0</v>
      </c>
      <c r="I242" s="102">
        <f>ROUND(D242*G242, 0)</f>
        <v>0</v>
      </c>
    </row>
    <row r="243" spans="1:9" x14ac:dyDescent="0.2">
      <c r="A243" s="150">
        <v>140</v>
      </c>
      <c r="C243" s="161" t="s">
        <v>2404</v>
      </c>
      <c r="D243" s="102">
        <v>2</v>
      </c>
      <c r="E243" s="168" t="s">
        <v>4</v>
      </c>
      <c r="F243" s="102">
        <v>0</v>
      </c>
      <c r="G243" s="102">
        <v>0</v>
      </c>
      <c r="H243" s="102">
        <f>ROUND(D243*F243, 0)</f>
        <v>0</v>
      </c>
      <c r="I243" s="102">
        <f>ROUND(D243*G243, 0)</f>
        <v>0</v>
      </c>
    </row>
    <row r="244" spans="1:9" x14ac:dyDescent="0.2">
      <c r="A244" s="150">
        <v>141</v>
      </c>
      <c r="C244" s="161" t="s">
        <v>2403</v>
      </c>
      <c r="D244" s="102">
        <v>27</v>
      </c>
      <c r="E244" s="168" t="s">
        <v>4</v>
      </c>
      <c r="F244" s="102">
        <v>0</v>
      </c>
      <c r="G244" s="102">
        <v>0</v>
      </c>
      <c r="H244" s="102">
        <f>ROUND(D244*F244, 0)</f>
        <v>0</v>
      </c>
      <c r="I244" s="102">
        <f>ROUND(D244*G244, 0)</f>
        <v>0</v>
      </c>
    </row>
    <row r="245" spans="1:9" x14ac:dyDescent="0.2">
      <c r="C245" s="161"/>
    </row>
    <row r="246" spans="1:9" ht="51" x14ac:dyDescent="0.2">
      <c r="C246" s="161" t="s">
        <v>2402</v>
      </c>
      <c r="D246" s="103"/>
      <c r="F246" s="103"/>
      <c r="G246" s="103"/>
      <c r="H246" s="103"/>
      <c r="I246" s="103"/>
    </row>
    <row r="247" spans="1:9" x14ac:dyDescent="0.2">
      <c r="A247" s="150">
        <v>142</v>
      </c>
      <c r="C247" s="161" t="s">
        <v>2401</v>
      </c>
      <c r="D247" s="102">
        <v>57</v>
      </c>
      <c r="E247" s="168" t="s">
        <v>4</v>
      </c>
      <c r="F247" s="102">
        <v>0</v>
      </c>
      <c r="G247" s="102">
        <v>0</v>
      </c>
      <c r="H247" s="102">
        <f>ROUND(D247*F247, 0)</f>
        <v>0</v>
      </c>
      <c r="I247" s="102">
        <f>ROUND(D247*G247, 0)</f>
        <v>0</v>
      </c>
    </row>
    <row r="248" spans="1:9" x14ac:dyDescent="0.2">
      <c r="A248" s="150">
        <v>143</v>
      </c>
      <c r="C248" s="161" t="s">
        <v>2400</v>
      </c>
      <c r="D248" s="102">
        <v>44</v>
      </c>
      <c r="E248" s="168" t="s">
        <v>4</v>
      </c>
      <c r="F248" s="102">
        <v>0</v>
      </c>
      <c r="G248" s="102">
        <v>0</v>
      </c>
      <c r="H248" s="102">
        <f>ROUND(D248*F248, 0)</f>
        <v>0</v>
      </c>
      <c r="I248" s="102">
        <f>ROUND(D248*G248, 0)</f>
        <v>0</v>
      </c>
    </row>
    <row r="249" spans="1:9" x14ac:dyDescent="0.2">
      <c r="A249" s="150">
        <v>144</v>
      </c>
      <c r="C249" s="161" t="s">
        <v>2399</v>
      </c>
      <c r="D249" s="102">
        <v>7</v>
      </c>
      <c r="E249" s="168" t="s">
        <v>4</v>
      </c>
      <c r="F249" s="102">
        <v>0</v>
      </c>
      <c r="G249" s="102">
        <v>0</v>
      </c>
      <c r="H249" s="102">
        <f>ROUND(D249*F249, 0)</f>
        <v>0</v>
      </c>
      <c r="I249" s="102">
        <f>ROUND(D249*G249, 0)</f>
        <v>0</v>
      </c>
    </row>
    <row r="250" spans="1:9" x14ac:dyDescent="0.2">
      <c r="A250" s="150">
        <v>145</v>
      </c>
      <c r="C250" s="119" t="s">
        <v>2398</v>
      </c>
      <c r="D250" s="102">
        <v>16</v>
      </c>
      <c r="E250" s="168" t="s">
        <v>4</v>
      </c>
      <c r="F250" s="102">
        <v>0</v>
      </c>
      <c r="G250" s="102">
        <v>0</v>
      </c>
      <c r="H250" s="102">
        <f>ROUND(D250*F250, 0)</f>
        <v>0</v>
      </c>
      <c r="I250" s="102">
        <f>ROUND(D250*G250, 0)</f>
        <v>0</v>
      </c>
    </row>
    <row r="251" spans="1:9" ht="13.5" customHeight="1" x14ac:dyDescent="0.2"/>
    <row r="252" spans="1:9" ht="25.5" x14ac:dyDescent="0.2">
      <c r="C252" s="161" t="s">
        <v>2397</v>
      </c>
      <c r="D252" s="103"/>
      <c r="F252" s="103"/>
      <c r="G252" s="103"/>
      <c r="H252" s="103"/>
      <c r="I252" s="103"/>
    </row>
    <row r="253" spans="1:9" x14ac:dyDescent="0.2">
      <c r="A253" s="150">
        <v>146</v>
      </c>
      <c r="C253" s="119" t="s">
        <v>2396</v>
      </c>
      <c r="D253" s="102">
        <v>2</v>
      </c>
      <c r="E253" s="168" t="s">
        <v>4</v>
      </c>
      <c r="F253" s="102">
        <v>0</v>
      </c>
      <c r="G253" s="102">
        <v>0</v>
      </c>
      <c r="H253" s="102">
        <f>ROUND(D253*F253, 0)</f>
        <v>0</v>
      </c>
      <c r="I253" s="102">
        <f>ROUND(D253*G253, 0)</f>
        <v>0</v>
      </c>
    </row>
    <row r="254" spans="1:9" x14ac:dyDescent="0.2">
      <c r="A254" s="150">
        <v>147</v>
      </c>
      <c r="C254" s="119" t="s">
        <v>2395</v>
      </c>
      <c r="D254" s="102">
        <v>1</v>
      </c>
      <c r="E254" s="168" t="s">
        <v>4</v>
      </c>
      <c r="F254" s="102">
        <v>0</v>
      </c>
      <c r="G254" s="102">
        <v>0</v>
      </c>
      <c r="H254" s="102">
        <f>ROUND(D254*F254, 0)</f>
        <v>0</v>
      </c>
      <c r="I254" s="102">
        <f>ROUND(D254*G254, 0)</f>
        <v>0</v>
      </c>
    </row>
    <row r="255" spans="1:9" x14ac:dyDescent="0.2">
      <c r="A255" s="150">
        <v>148</v>
      </c>
      <c r="C255" s="119" t="s">
        <v>2394</v>
      </c>
      <c r="D255" s="102">
        <v>8</v>
      </c>
      <c r="E255" s="168" t="s">
        <v>4</v>
      </c>
      <c r="F255" s="102">
        <v>0</v>
      </c>
      <c r="G255" s="102">
        <v>0</v>
      </c>
      <c r="H255" s="102">
        <f>ROUND(D255*F255, 0)</f>
        <v>0</v>
      </c>
      <c r="I255" s="102">
        <f>ROUND(D255*G255, 0)</f>
        <v>0</v>
      </c>
    </row>
    <row r="256" spans="1:9" x14ac:dyDescent="0.2">
      <c r="A256" s="150">
        <v>149</v>
      </c>
      <c r="C256" s="119" t="s">
        <v>2393</v>
      </c>
      <c r="D256" s="102">
        <v>5</v>
      </c>
      <c r="E256" s="168" t="s">
        <v>4</v>
      </c>
      <c r="F256" s="102">
        <v>0</v>
      </c>
      <c r="G256" s="102">
        <v>0</v>
      </c>
      <c r="H256" s="102">
        <f>ROUND(D256*F256, 0)</f>
        <v>0</v>
      </c>
      <c r="I256" s="102">
        <f>ROUND(D256*G256, 0)</f>
        <v>0</v>
      </c>
    </row>
    <row r="257" spans="1:9" x14ac:dyDescent="0.2">
      <c r="C257" s="119"/>
    </row>
    <row r="258" spans="1:9" ht="25.5" x14ac:dyDescent="0.2">
      <c r="C258" s="161" t="s">
        <v>2392</v>
      </c>
    </row>
    <row r="259" spans="1:9" x14ac:dyDescent="0.2">
      <c r="A259" s="150">
        <v>150</v>
      </c>
      <c r="C259" s="119" t="s">
        <v>2391</v>
      </c>
      <c r="D259" s="102">
        <v>11</v>
      </c>
      <c r="E259" s="168" t="s">
        <v>4</v>
      </c>
      <c r="F259" s="102">
        <v>0</v>
      </c>
      <c r="G259" s="102">
        <v>0</v>
      </c>
      <c r="H259" s="102">
        <f>ROUND(D259*F259, 0)</f>
        <v>0</v>
      </c>
      <c r="I259" s="102">
        <f>ROUND(D259*G259, 0)</f>
        <v>0</v>
      </c>
    </row>
    <row r="260" spans="1:9" x14ac:dyDescent="0.2">
      <c r="A260" s="150">
        <v>151</v>
      </c>
      <c r="C260" s="119" t="s">
        <v>2390</v>
      </c>
      <c r="D260" s="102">
        <v>39</v>
      </c>
      <c r="E260" s="168" t="s">
        <v>4</v>
      </c>
      <c r="F260" s="102">
        <v>0</v>
      </c>
      <c r="G260" s="102">
        <v>0</v>
      </c>
      <c r="H260" s="102">
        <f>ROUND(D260*F260, 0)</f>
        <v>0</v>
      </c>
      <c r="I260" s="102">
        <f>ROUND(D260*G260, 0)</f>
        <v>0</v>
      </c>
    </row>
    <row r="261" spans="1:9" x14ac:dyDescent="0.2">
      <c r="A261" s="150">
        <v>152</v>
      </c>
      <c r="C261" s="119" t="s">
        <v>2389</v>
      </c>
      <c r="D261" s="102">
        <v>4</v>
      </c>
      <c r="E261" s="168" t="s">
        <v>4</v>
      </c>
      <c r="F261" s="102">
        <v>0</v>
      </c>
      <c r="G261" s="102">
        <v>0</v>
      </c>
      <c r="H261" s="102">
        <f>ROUND(D261*F261, 0)</f>
        <v>0</v>
      </c>
      <c r="I261" s="102">
        <f>ROUND(D261*G261, 0)</f>
        <v>0</v>
      </c>
    </row>
    <row r="262" spans="1:9" x14ac:dyDescent="0.2">
      <c r="A262" s="150">
        <v>153</v>
      </c>
      <c r="C262" s="119" t="s">
        <v>2388</v>
      </c>
      <c r="D262" s="102">
        <v>1</v>
      </c>
      <c r="E262" s="168" t="s">
        <v>4</v>
      </c>
      <c r="F262" s="102">
        <v>0</v>
      </c>
      <c r="G262" s="102">
        <v>0</v>
      </c>
      <c r="H262" s="102">
        <f>ROUND(D262*F262, 0)</f>
        <v>0</v>
      </c>
      <c r="I262" s="102">
        <f>ROUND(D262*G262, 0)</f>
        <v>0</v>
      </c>
    </row>
    <row r="263" spans="1:9" x14ac:dyDescent="0.2">
      <c r="C263" s="119"/>
    </row>
    <row r="264" spans="1:9" ht="25.5" x14ac:dyDescent="0.2">
      <c r="A264" s="150">
        <v>154</v>
      </c>
      <c r="C264" s="161" t="s">
        <v>2387</v>
      </c>
      <c r="D264" s="102">
        <v>12</v>
      </c>
      <c r="E264" s="168" t="s">
        <v>4</v>
      </c>
      <c r="F264" s="102">
        <v>0</v>
      </c>
      <c r="G264" s="102">
        <v>0</v>
      </c>
      <c r="H264" s="102">
        <f>ROUND(D264*F264, 0)</f>
        <v>0</v>
      </c>
      <c r="I264" s="102">
        <f>ROUND(D264*G264, 0)</f>
        <v>0</v>
      </c>
    </row>
    <row r="265" spans="1:9" x14ac:dyDescent="0.2">
      <c r="C265" s="119" t="s">
        <v>2386</v>
      </c>
    </row>
    <row r="266" spans="1:9" x14ac:dyDescent="0.2">
      <c r="C266" s="119"/>
    </row>
    <row r="267" spans="1:9" x14ac:dyDescent="0.2">
      <c r="C267" s="161" t="s">
        <v>2383</v>
      </c>
    </row>
    <row r="268" spans="1:9" x14ac:dyDescent="0.2">
      <c r="A268" s="150">
        <v>155</v>
      </c>
      <c r="C268" s="161" t="s">
        <v>2385</v>
      </c>
      <c r="D268" s="102">
        <v>191</v>
      </c>
      <c r="E268" s="168" t="s">
        <v>4</v>
      </c>
      <c r="F268" s="102">
        <v>0</v>
      </c>
      <c r="G268" s="102">
        <v>0</v>
      </c>
      <c r="H268" s="102">
        <f>ROUND(D268*F268, 0)</f>
        <v>0</v>
      </c>
      <c r="I268" s="102">
        <f>ROUND(D268*G268, 0)</f>
        <v>0</v>
      </c>
    </row>
    <row r="269" spans="1:9" x14ac:dyDescent="0.2">
      <c r="A269" s="150">
        <v>156</v>
      </c>
      <c r="C269" s="161" t="s">
        <v>2384</v>
      </c>
      <c r="D269" s="102">
        <v>22</v>
      </c>
      <c r="E269" s="168" t="s">
        <v>4</v>
      </c>
      <c r="F269" s="102">
        <v>0</v>
      </c>
      <c r="G269" s="102">
        <v>0</v>
      </c>
      <c r="H269" s="102">
        <f>ROUND(D269*F269, 0)</f>
        <v>0</v>
      </c>
      <c r="I269" s="102">
        <f>ROUND(D269*G269, 0)</f>
        <v>0</v>
      </c>
    </row>
    <row r="270" spans="1:9" x14ac:dyDescent="0.2">
      <c r="C270" s="161"/>
    </row>
    <row r="271" spans="1:9" x14ac:dyDescent="0.2">
      <c r="C271" s="161" t="s">
        <v>2383</v>
      </c>
      <c r="D271" s="103"/>
      <c r="F271" s="103"/>
      <c r="G271" s="103"/>
      <c r="H271" s="103"/>
      <c r="I271" s="103"/>
    </row>
    <row r="272" spans="1:9" x14ac:dyDescent="0.2">
      <c r="A272" s="150">
        <v>157</v>
      </c>
      <c r="C272" s="161" t="s">
        <v>2382</v>
      </c>
      <c r="D272" s="102">
        <v>8</v>
      </c>
      <c r="E272" s="168" t="s">
        <v>4</v>
      </c>
      <c r="F272" s="102">
        <v>0</v>
      </c>
      <c r="G272" s="102">
        <v>0</v>
      </c>
      <c r="H272" s="102">
        <f>ROUND(D272*F272, 0)</f>
        <v>0</v>
      </c>
      <c r="I272" s="102">
        <f>ROUND(D272*G272, 0)</f>
        <v>0</v>
      </c>
    </row>
    <row r="273" spans="1:10" x14ac:dyDescent="0.2">
      <c r="A273" s="150">
        <v>158</v>
      </c>
      <c r="C273" s="119" t="s">
        <v>2381</v>
      </c>
      <c r="D273" s="102">
        <v>1</v>
      </c>
      <c r="E273" s="168" t="s">
        <v>4</v>
      </c>
      <c r="F273" s="102">
        <v>0</v>
      </c>
      <c r="G273" s="102">
        <v>0</v>
      </c>
      <c r="H273" s="102">
        <f>ROUND(D273*F273, 0)</f>
        <v>0</v>
      </c>
      <c r="I273" s="102">
        <f>ROUND(D273*G273, 0)</f>
        <v>0</v>
      </c>
    </row>
    <row r="274" spans="1:10" x14ac:dyDescent="0.2">
      <c r="C274" s="119"/>
    </row>
    <row r="275" spans="1:10" ht="25.5" x14ac:dyDescent="0.2">
      <c r="C275" s="160" t="s">
        <v>2380</v>
      </c>
      <c r="D275" s="103"/>
      <c r="F275" s="103"/>
      <c r="G275" s="103"/>
      <c r="H275" s="103"/>
      <c r="I275" s="103"/>
      <c r="J275" s="102"/>
    </row>
    <row r="276" spans="1:10" x14ac:dyDescent="0.2">
      <c r="A276" s="150">
        <v>159</v>
      </c>
      <c r="C276" s="119" t="s">
        <v>2379</v>
      </c>
      <c r="D276" s="102">
        <v>1</v>
      </c>
      <c r="E276" s="168" t="s">
        <v>4</v>
      </c>
      <c r="F276" s="102">
        <v>0</v>
      </c>
      <c r="G276" s="102">
        <v>0</v>
      </c>
      <c r="H276" s="102">
        <f>ROUND(D276*F276, 0)</f>
        <v>0</v>
      </c>
      <c r="I276" s="102">
        <f>ROUND(D276*G276, 0)</f>
        <v>0</v>
      </c>
    </row>
    <row r="277" spans="1:10" x14ac:dyDescent="0.2">
      <c r="A277" s="150">
        <v>160</v>
      </c>
      <c r="C277" s="119" t="s">
        <v>2378</v>
      </c>
      <c r="D277" s="102">
        <v>1</v>
      </c>
      <c r="E277" s="168" t="s">
        <v>4</v>
      </c>
      <c r="F277" s="102">
        <v>0</v>
      </c>
      <c r="G277" s="102">
        <v>0</v>
      </c>
      <c r="H277" s="102">
        <f>ROUND(D277*F277, 0)</f>
        <v>0</v>
      </c>
      <c r="I277" s="102">
        <f>ROUND(D277*G277, 0)</f>
        <v>0</v>
      </c>
    </row>
    <row r="278" spans="1:10" x14ac:dyDescent="0.2">
      <c r="C278" s="119"/>
    </row>
    <row r="279" spans="1:10" x14ac:dyDescent="0.2">
      <c r="C279" s="161" t="s">
        <v>2377</v>
      </c>
      <c r="D279" s="103"/>
      <c r="F279" s="103"/>
      <c r="G279" s="103"/>
      <c r="H279" s="103"/>
      <c r="I279" s="103"/>
    </row>
    <row r="280" spans="1:10" x14ac:dyDescent="0.2">
      <c r="A280" s="150">
        <v>161</v>
      </c>
      <c r="C280" s="161" t="s">
        <v>2376</v>
      </c>
      <c r="D280" s="102">
        <v>1</v>
      </c>
      <c r="E280" s="168" t="s">
        <v>4</v>
      </c>
      <c r="F280" s="102">
        <v>0</v>
      </c>
      <c r="G280" s="102">
        <v>0</v>
      </c>
      <c r="H280" s="102">
        <f>ROUND(D280*F280, 0)</f>
        <v>0</v>
      </c>
      <c r="I280" s="102">
        <f>ROUND(D280*G280, 0)</f>
        <v>0</v>
      </c>
    </row>
    <row r="281" spans="1:10" x14ac:dyDescent="0.2">
      <c r="A281" s="150">
        <v>162</v>
      </c>
      <c r="C281" s="161" t="s">
        <v>2375</v>
      </c>
      <c r="D281" s="102">
        <v>4</v>
      </c>
      <c r="E281" s="168" t="s">
        <v>4</v>
      </c>
      <c r="F281" s="102">
        <v>0</v>
      </c>
      <c r="G281" s="102">
        <v>0</v>
      </c>
      <c r="H281" s="102">
        <f>ROUND(D281*F281, 0)</f>
        <v>0</v>
      </c>
      <c r="I281" s="102">
        <f>ROUND(D281*G281, 0)</f>
        <v>0</v>
      </c>
    </row>
    <row r="282" spans="1:10" x14ac:dyDescent="0.2">
      <c r="A282" s="150">
        <v>163</v>
      </c>
      <c r="C282" s="161" t="s">
        <v>2374</v>
      </c>
      <c r="D282" s="102">
        <v>1</v>
      </c>
      <c r="E282" s="168" t="s">
        <v>4</v>
      </c>
      <c r="F282" s="102">
        <v>0</v>
      </c>
      <c r="G282" s="102">
        <v>0</v>
      </c>
      <c r="H282" s="102">
        <f>ROUND(D282*F282, 0)</f>
        <v>0</v>
      </c>
      <c r="I282" s="102">
        <f>ROUND(D282*G282, 0)</f>
        <v>0</v>
      </c>
    </row>
    <row r="283" spans="1:10" x14ac:dyDescent="0.2">
      <c r="A283" s="150">
        <v>164</v>
      </c>
      <c r="C283" s="119" t="s">
        <v>2373</v>
      </c>
      <c r="D283" s="102">
        <v>1</v>
      </c>
      <c r="E283" s="168" t="s">
        <v>4</v>
      </c>
      <c r="F283" s="102">
        <v>0</v>
      </c>
      <c r="G283" s="102">
        <v>0</v>
      </c>
      <c r="H283" s="102">
        <f>ROUND(D283*F283, 0)</f>
        <v>0</v>
      </c>
      <c r="I283" s="102">
        <f>ROUND(D283*G283, 0)</f>
        <v>0</v>
      </c>
      <c r="J283" s="102"/>
    </row>
    <row r="284" spans="1:10" x14ac:dyDescent="0.2">
      <c r="C284" s="119"/>
    </row>
    <row r="285" spans="1:10" x14ac:dyDescent="0.2">
      <c r="C285" s="161" t="s">
        <v>2372</v>
      </c>
      <c r="D285" s="103"/>
      <c r="F285" s="103"/>
      <c r="G285" s="103"/>
      <c r="H285" s="103"/>
      <c r="I285" s="103"/>
      <c r="J285" s="102"/>
    </row>
    <row r="286" spans="1:10" x14ac:dyDescent="0.2">
      <c r="A286" s="150">
        <v>165</v>
      </c>
      <c r="C286" s="161" t="s">
        <v>2371</v>
      </c>
      <c r="D286" s="102">
        <v>1</v>
      </c>
      <c r="E286" s="168" t="s">
        <v>4</v>
      </c>
      <c r="F286" s="102">
        <v>0</v>
      </c>
      <c r="G286" s="102">
        <v>0</v>
      </c>
      <c r="H286" s="102">
        <f>ROUND(D286*F286, 0)</f>
        <v>0</v>
      </c>
      <c r="I286" s="102">
        <f>ROUND(D286*G286, 0)</f>
        <v>0</v>
      </c>
    </row>
    <row r="287" spans="1:10" x14ac:dyDescent="0.2">
      <c r="A287" s="150">
        <v>166</v>
      </c>
      <c r="C287" s="161" t="s">
        <v>2370</v>
      </c>
      <c r="D287" s="102">
        <v>1</v>
      </c>
      <c r="E287" s="168" t="s">
        <v>4</v>
      </c>
      <c r="F287" s="102">
        <v>0</v>
      </c>
      <c r="G287" s="102">
        <v>0</v>
      </c>
      <c r="H287" s="102">
        <f>ROUND(D287*F287, 0)</f>
        <v>0</v>
      </c>
      <c r="I287" s="102">
        <f>ROUND(D287*G287, 0)</f>
        <v>0</v>
      </c>
    </row>
    <row r="288" spans="1:10" x14ac:dyDescent="0.2">
      <c r="A288" s="150">
        <v>167</v>
      </c>
      <c r="C288" s="161" t="s">
        <v>2369</v>
      </c>
      <c r="D288" s="102">
        <v>1</v>
      </c>
      <c r="E288" s="168" t="s">
        <v>4</v>
      </c>
      <c r="F288" s="102">
        <v>0</v>
      </c>
      <c r="G288" s="102">
        <v>0</v>
      </c>
      <c r="H288" s="102">
        <f>ROUND(D288*F288, 0)</f>
        <v>0</v>
      </c>
      <c r="I288" s="102">
        <f>ROUND(D288*G288, 0)</f>
        <v>0</v>
      </c>
      <c r="J288" s="102"/>
    </row>
    <row r="290" spans="1:10" x14ac:dyDescent="0.2">
      <c r="C290" s="161" t="s">
        <v>2368</v>
      </c>
      <c r="D290" s="103"/>
      <c r="F290" s="103"/>
      <c r="G290" s="103"/>
      <c r="H290" s="103"/>
      <c r="I290" s="103"/>
    </row>
    <row r="291" spans="1:10" x14ac:dyDescent="0.2">
      <c r="A291" s="150">
        <v>168</v>
      </c>
      <c r="C291" s="161" t="s">
        <v>2367</v>
      </c>
      <c r="D291" s="102">
        <v>2</v>
      </c>
      <c r="E291" s="168" t="s">
        <v>4</v>
      </c>
      <c r="F291" s="102">
        <v>0</v>
      </c>
      <c r="G291" s="102">
        <v>0</v>
      </c>
      <c r="H291" s="102">
        <f t="shared" ref="H291:H296" si="8">ROUND(D291*F291, 0)</f>
        <v>0</v>
      </c>
      <c r="I291" s="102">
        <f t="shared" ref="I291:I296" si="9">ROUND(D291*G291, 0)</f>
        <v>0</v>
      </c>
    </row>
    <row r="292" spans="1:10" x14ac:dyDescent="0.2">
      <c r="A292" s="150">
        <v>169</v>
      </c>
      <c r="C292" s="161" t="s">
        <v>2366</v>
      </c>
      <c r="D292" s="102">
        <v>2</v>
      </c>
      <c r="E292" s="168" t="s">
        <v>4</v>
      </c>
      <c r="F292" s="102">
        <v>0</v>
      </c>
      <c r="G292" s="102">
        <v>0</v>
      </c>
      <c r="H292" s="102">
        <f t="shared" si="8"/>
        <v>0</v>
      </c>
      <c r="I292" s="102">
        <f t="shared" si="9"/>
        <v>0</v>
      </c>
    </row>
    <row r="293" spans="1:10" x14ac:dyDescent="0.2">
      <c r="A293" s="150">
        <v>170</v>
      </c>
      <c r="C293" s="161" t="s">
        <v>2365</v>
      </c>
      <c r="D293" s="102">
        <v>9</v>
      </c>
      <c r="E293" s="168" t="s">
        <v>4</v>
      </c>
      <c r="F293" s="102">
        <v>0</v>
      </c>
      <c r="G293" s="102">
        <v>0</v>
      </c>
      <c r="H293" s="102">
        <f t="shared" si="8"/>
        <v>0</v>
      </c>
      <c r="I293" s="102">
        <f t="shared" si="9"/>
        <v>0</v>
      </c>
    </row>
    <row r="294" spans="1:10" x14ac:dyDescent="0.2">
      <c r="A294" s="150">
        <v>171</v>
      </c>
      <c r="C294" s="161" t="s">
        <v>2364</v>
      </c>
      <c r="D294" s="102">
        <v>1</v>
      </c>
      <c r="E294" s="168" t="s">
        <v>4</v>
      </c>
      <c r="F294" s="102">
        <v>0</v>
      </c>
      <c r="G294" s="102">
        <v>0</v>
      </c>
      <c r="H294" s="102">
        <f t="shared" si="8"/>
        <v>0</v>
      </c>
      <c r="I294" s="102">
        <f t="shared" si="9"/>
        <v>0</v>
      </c>
    </row>
    <row r="295" spans="1:10" x14ac:dyDescent="0.2">
      <c r="A295" s="150">
        <v>172</v>
      </c>
      <c r="C295" s="161" t="s">
        <v>2363</v>
      </c>
      <c r="D295" s="102">
        <v>10</v>
      </c>
      <c r="E295" s="168" t="s">
        <v>4</v>
      </c>
      <c r="F295" s="102">
        <v>0</v>
      </c>
      <c r="G295" s="102">
        <v>0</v>
      </c>
      <c r="H295" s="102">
        <f t="shared" si="8"/>
        <v>0</v>
      </c>
      <c r="I295" s="102">
        <f t="shared" si="9"/>
        <v>0</v>
      </c>
    </row>
    <row r="296" spans="1:10" x14ac:dyDescent="0.2">
      <c r="A296" s="150">
        <v>173</v>
      </c>
      <c r="C296" s="119" t="s">
        <v>2362</v>
      </c>
      <c r="D296" s="102">
        <v>2</v>
      </c>
      <c r="E296" s="168" t="s">
        <v>4</v>
      </c>
      <c r="F296" s="102">
        <v>0</v>
      </c>
      <c r="G296" s="102">
        <v>0</v>
      </c>
      <c r="H296" s="102">
        <f t="shared" si="8"/>
        <v>0</v>
      </c>
      <c r="I296" s="102">
        <f t="shared" si="9"/>
        <v>0</v>
      </c>
    </row>
    <row r="297" spans="1:10" x14ac:dyDescent="0.2">
      <c r="C297" s="119"/>
    </row>
    <row r="298" spans="1:10" x14ac:dyDescent="0.2">
      <c r="C298" s="161" t="s">
        <v>2361</v>
      </c>
      <c r="D298" s="103"/>
      <c r="F298" s="103"/>
      <c r="G298" s="103"/>
      <c r="H298" s="103"/>
      <c r="I298" s="103"/>
    </row>
    <row r="299" spans="1:10" x14ac:dyDescent="0.2">
      <c r="A299" s="150">
        <v>174</v>
      </c>
      <c r="C299" s="161" t="s">
        <v>2360</v>
      </c>
      <c r="D299" s="102">
        <v>1</v>
      </c>
      <c r="E299" s="168" t="s">
        <v>4</v>
      </c>
      <c r="F299" s="102">
        <v>0</v>
      </c>
      <c r="G299" s="102">
        <v>0</v>
      </c>
      <c r="H299" s="102">
        <f>ROUND(D299*F299, 0)</f>
        <v>0</v>
      </c>
      <c r="I299" s="102">
        <f>ROUND(D299*G299, 0)</f>
        <v>0</v>
      </c>
    </row>
    <row r="300" spans="1:10" x14ac:dyDescent="0.2">
      <c r="A300" s="150">
        <v>175</v>
      </c>
      <c r="C300" s="161" t="s">
        <v>2359</v>
      </c>
      <c r="D300" s="102">
        <v>2</v>
      </c>
      <c r="E300" s="168" t="s">
        <v>4</v>
      </c>
      <c r="F300" s="102">
        <v>0</v>
      </c>
      <c r="G300" s="102">
        <v>0</v>
      </c>
      <c r="H300" s="102">
        <f>ROUND(D300*F300, 0)</f>
        <v>0</v>
      </c>
      <c r="I300" s="102">
        <f>ROUND(D300*G300, 0)</f>
        <v>0</v>
      </c>
    </row>
    <row r="301" spans="1:10" x14ac:dyDescent="0.2">
      <c r="A301" s="150">
        <v>176</v>
      </c>
      <c r="C301" s="119" t="s">
        <v>2358</v>
      </c>
      <c r="D301" s="102">
        <v>2</v>
      </c>
      <c r="E301" s="168" t="s">
        <v>4</v>
      </c>
      <c r="F301" s="102">
        <v>0</v>
      </c>
      <c r="G301" s="102">
        <v>0</v>
      </c>
      <c r="H301" s="102">
        <f>ROUND(D301*F301, 0)</f>
        <v>0</v>
      </c>
      <c r="I301" s="102">
        <f>ROUND(D301*G301, 0)</f>
        <v>0</v>
      </c>
    </row>
    <row r="302" spans="1:10" x14ac:dyDescent="0.2">
      <c r="C302" s="119"/>
    </row>
    <row r="303" spans="1:10" ht="76.5" x14ac:dyDescent="0.2">
      <c r="C303" s="161" t="s">
        <v>2357</v>
      </c>
      <c r="J303" s="102"/>
    </row>
    <row r="304" spans="1:10" x14ac:dyDescent="0.2">
      <c r="A304" s="150">
        <v>178</v>
      </c>
      <c r="C304" s="119" t="s">
        <v>2356</v>
      </c>
      <c r="D304" s="102">
        <v>24</v>
      </c>
      <c r="E304" s="168" t="s">
        <v>4</v>
      </c>
      <c r="F304" s="102">
        <v>0</v>
      </c>
      <c r="G304" s="102">
        <v>0</v>
      </c>
      <c r="H304" s="102">
        <f>ROUND(D304*F304, 0)</f>
        <v>0</v>
      </c>
      <c r="I304" s="102">
        <f>ROUND(D304*G304, 0)</f>
        <v>0</v>
      </c>
    </row>
    <row r="305" spans="1:9" x14ac:dyDescent="0.2">
      <c r="C305" s="119"/>
    </row>
    <row r="306" spans="1:9" ht="89.25" x14ac:dyDescent="0.2">
      <c r="C306" s="119" t="s">
        <v>2355</v>
      </c>
    </row>
    <row r="307" spans="1:9" x14ac:dyDescent="0.2">
      <c r="A307" s="150">
        <v>179</v>
      </c>
      <c r="C307" s="119" t="s">
        <v>2354</v>
      </c>
      <c r="D307" s="102">
        <v>3</v>
      </c>
      <c r="E307" s="168" t="s">
        <v>4</v>
      </c>
      <c r="F307" s="102">
        <v>0</v>
      </c>
      <c r="G307" s="102">
        <v>0</v>
      </c>
      <c r="H307" s="102">
        <f>ROUND(D307*F307, 0)</f>
        <v>0</v>
      </c>
      <c r="I307" s="102">
        <f>ROUND(D307*G307, 0)</f>
        <v>0</v>
      </c>
    </row>
    <row r="308" spans="1:9" x14ac:dyDescent="0.2">
      <c r="C308" s="119"/>
    </row>
    <row r="309" spans="1:9" ht="25.5" x14ac:dyDescent="0.2">
      <c r="C309" s="119" t="s">
        <v>2353</v>
      </c>
      <c r="D309" s="103"/>
      <c r="E309" s="103"/>
      <c r="F309" s="103"/>
      <c r="G309" s="103"/>
      <c r="H309" s="103"/>
      <c r="I309" s="103"/>
    </row>
    <row r="310" spans="1:9" x14ac:dyDescent="0.2">
      <c r="A310" s="150">
        <v>180</v>
      </c>
      <c r="C310" s="119" t="s">
        <v>2352</v>
      </c>
      <c r="D310" s="102">
        <v>3</v>
      </c>
      <c r="E310" s="168" t="s">
        <v>4</v>
      </c>
      <c r="F310" s="102">
        <v>0</v>
      </c>
      <c r="G310" s="102">
        <v>0</v>
      </c>
      <c r="H310" s="102">
        <f>ROUND(D310*F310, 0)</f>
        <v>0</v>
      </c>
      <c r="I310" s="102">
        <f>ROUND(D310*G310, 0)</f>
        <v>0</v>
      </c>
    </row>
    <row r="312" spans="1:9" ht="105" x14ac:dyDescent="0.2">
      <c r="A312" s="150">
        <v>181</v>
      </c>
      <c r="C312" s="103" t="s">
        <v>2351</v>
      </c>
      <c r="D312" s="102">
        <v>1</v>
      </c>
      <c r="E312" s="168" t="s">
        <v>4</v>
      </c>
      <c r="F312" s="102">
        <v>0</v>
      </c>
      <c r="G312" s="102">
        <v>0</v>
      </c>
      <c r="H312" s="102">
        <f>ROUND(D312*F312, 0)</f>
        <v>0</v>
      </c>
      <c r="I312" s="102">
        <f>ROUND(D312*G312, 0)</f>
        <v>0</v>
      </c>
    </row>
    <row r="313" spans="1:9" x14ac:dyDescent="0.2">
      <c r="D313" s="103"/>
      <c r="F313" s="103"/>
      <c r="G313" s="103"/>
      <c r="H313" s="103"/>
      <c r="I313" s="103"/>
    </row>
    <row r="314" spans="1:9" x14ac:dyDescent="0.2">
      <c r="D314" s="103"/>
      <c r="F314" s="103"/>
      <c r="G314" s="103"/>
      <c r="H314" s="103"/>
      <c r="I314" s="103"/>
    </row>
    <row r="315" spans="1:9" ht="105" x14ac:dyDescent="0.2">
      <c r="A315" s="150">
        <v>182</v>
      </c>
      <c r="C315" s="103" t="s">
        <v>2350</v>
      </c>
      <c r="D315" s="102">
        <v>1</v>
      </c>
      <c r="E315" s="168" t="s">
        <v>4</v>
      </c>
      <c r="F315" s="102">
        <v>0</v>
      </c>
      <c r="G315" s="102">
        <v>0</v>
      </c>
      <c r="H315" s="102">
        <f>ROUND(D315*F315, 0)</f>
        <v>0</v>
      </c>
      <c r="I315" s="102">
        <f>ROUND(D315*G315, 0)</f>
        <v>0</v>
      </c>
    </row>
    <row r="316" spans="1:9" x14ac:dyDescent="0.2">
      <c r="C316" s="119"/>
    </row>
    <row r="318" spans="1:9" ht="105" x14ac:dyDescent="0.2">
      <c r="A318" s="150">
        <v>183</v>
      </c>
      <c r="C318" s="103" t="s">
        <v>2349</v>
      </c>
      <c r="D318" s="102">
        <v>1</v>
      </c>
      <c r="E318" s="168" t="s">
        <v>4</v>
      </c>
      <c r="F318" s="102">
        <v>0</v>
      </c>
      <c r="G318" s="102">
        <v>0</v>
      </c>
      <c r="H318" s="102">
        <f>ROUND(D318*F318, 0)</f>
        <v>0</v>
      </c>
      <c r="I318" s="102">
        <f>ROUND(D318*G318, 0)</f>
        <v>0</v>
      </c>
    </row>
    <row r="319" spans="1:9" x14ac:dyDescent="0.2">
      <c r="C319" s="119"/>
    </row>
    <row r="320" spans="1:9" x14ac:dyDescent="0.2">
      <c r="C320" s="119"/>
    </row>
    <row r="321" spans="1:9" ht="105" x14ac:dyDescent="0.2">
      <c r="A321" s="150">
        <v>184</v>
      </c>
      <c r="C321" s="103" t="s">
        <v>2348</v>
      </c>
      <c r="D321" s="102">
        <v>1</v>
      </c>
      <c r="E321" s="168" t="s">
        <v>4</v>
      </c>
      <c r="F321" s="102">
        <v>0</v>
      </c>
      <c r="G321" s="102">
        <v>0</v>
      </c>
      <c r="H321" s="102">
        <f>ROUND(D321*F321, 0)</f>
        <v>0</v>
      </c>
      <c r="I321" s="102">
        <f>ROUND(D321*G321, 0)</f>
        <v>0</v>
      </c>
    </row>
    <row r="324" spans="1:9" ht="54" x14ac:dyDescent="0.2">
      <c r="A324" s="150">
        <v>185</v>
      </c>
      <c r="C324" s="103" t="s">
        <v>2347</v>
      </c>
      <c r="D324" s="102">
        <v>1</v>
      </c>
      <c r="E324" s="168" t="s">
        <v>4</v>
      </c>
      <c r="F324" s="102">
        <v>0</v>
      </c>
      <c r="G324" s="102">
        <v>0</v>
      </c>
      <c r="H324" s="102">
        <f>ROUND(D324*F324, 0)</f>
        <v>0</v>
      </c>
      <c r="I324" s="102">
        <f>ROUND(D324*G324, 0)</f>
        <v>0</v>
      </c>
    </row>
    <row r="325" spans="1:9" x14ac:dyDescent="0.2">
      <c r="C325" s="103" t="s">
        <v>2334</v>
      </c>
    </row>
    <row r="327" spans="1:9" ht="54" x14ac:dyDescent="0.2">
      <c r="A327" s="150">
        <v>186</v>
      </c>
      <c r="C327" s="103" t="s">
        <v>2346</v>
      </c>
      <c r="D327" s="102">
        <v>1</v>
      </c>
      <c r="E327" s="168" t="s">
        <v>4</v>
      </c>
      <c r="F327" s="102">
        <v>0</v>
      </c>
      <c r="G327" s="102">
        <v>0</v>
      </c>
      <c r="H327" s="102">
        <f>ROUND(D327*F327, 0)</f>
        <v>0</v>
      </c>
      <c r="I327" s="102">
        <f>ROUND(D327*G327, 0)</f>
        <v>0</v>
      </c>
    </row>
    <row r="328" spans="1:9" x14ac:dyDescent="0.2">
      <c r="C328" s="103" t="s">
        <v>2334</v>
      </c>
    </row>
    <row r="330" spans="1:9" ht="54" x14ac:dyDescent="0.2">
      <c r="A330" s="150">
        <v>187</v>
      </c>
      <c r="C330" s="103" t="s">
        <v>2345</v>
      </c>
      <c r="D330" s="102">
        <v>1</v>
      </c>
      <c r="E330" s="168" t="s">
        <v>4</v>
      </c>
      <c r="F330" s="102">
        <v>0</v>
      </c>
      <c r="G330" s="102">
        <v>0</v>
      </c>
      <c r="H330" s="102">
        <f>ROUND(D330*F330, 0)</f>
        <v>0</v>
      </c>
      <c r="I330" s="102">
        <f>ROUND(D330*G330, 0)</f>
        <v>0</v>
      </c>
    </row>
    <row r="331" spans="1:9" x14ac:dyDescent="0.2">
      <c r="C331" s="103" t="s">
        <v>2341</v>
      </c>
    </row>
    <row r="333" spans="1:9" ht="54" x14ac:dyDescent="0.2">
      <c r="A333" s="150">
        <v>188</v>
      </c>
      <c r="C333" s="103" t="s">
        <v>2344</v>
      </c>
      <c r="D333" s="102">
        <v>1</v>
      </c>
      <c r="E333" s="168" t="s">
        <v>4</v>
      </c>
      <c r="F333" s="102">
        <v>0</v>
      </c>
      <c r="G333" s="102">
        <v>0</v>
      </c>
      <c r="H333" s="102">
        <f>ROUND(D333*F333, 0)</f>
        <v>0</v>
      </c>
      <c r="I333" s="102">
        <f>ROUND(D333*G333, 0)</f>
        <v>0</v>
      </c>
    </row>
    <row r="334" spans="1:9" x14ac:dyDescent="0.2">
      <c r="C334" s="103" t="s">
        <v>2343</v>
      </c>
    </row>
    <row r="336" spans="1:9" ht="54" x14ac:dyDescent="0.2">
      <c r="A336" s="150">
        <v>189</v>
      </c>
      <c r="C336" s="103" t="s">
        <v>2342</v>
      </c>
      <c r="D336" s="102">
        <v>1</v>
      </c>
      <c r="E336" s="168" t="s">
        <v>4</v>
      </c>
      <c r="F336" s="102">
        <v>0</v>
      </c>
      <c r="G336" s="102">
        <v>0</v>
      </c>
      <c r="H336" s="102">
        <f>ROUND(D336*F336, 0)</f>
        <v>0</v>
      </c>
      <c r="I336" s="102">
        <f>ROUND(D336*G336, 0)</f>
        <v>0</v>
      </c>
    </row>
    <row r="337" spans="1:9" x14ac:dyDescent="0.2">
      <c r="C337" s="103" t="s">
        <v>2341</v>
      </c>
    </row>
    <row r="339" spans="1:9" ht="54" x14ac:dyDescent="0.2">
      <c r="A339" s="150">
        <v>190</v>
      </c>
      <c r="C339" s="103" t="s">
        <v>2340</v>
      </c>
      <c r="D339" s="102">
        <v>1</v>
      </c>
      <c r="E339" s="168" t="s">
        <v>4</v>
      </c>
      <c r="F339" s="102">
        <v>0</v>
      </c>
      <c r="G339" s="102">
        <v>0</v>
      </c>
      <c r="H339" s="102">
        <f>ROUND(D339*F339, 0)</f>
        <v>0</v>
      </c>
      <c r="I339" s="102">
        <f>ROUND(D339*G339, 0)</f>
        <v>0</v>
      </c>
    </row>
    <row r="340" spans="1:9" x14ac:dyDescent="0.2">
      <c r="C340" s="103" t="s">
        <v>2334</v>
      </c>
    </row>
    <row r="342" spans="1:9" ht="54" x14ac:dyDescent="0.2">
      <c r="A342" s="150">
        <v>191</v>
      </c>
      <c r="C342" s="103" t="s">
        <v>2339</v>
      </c>
      <c r="D342" s="102">
        <v>1</v>
      </c>
      <c r="E342" s="168" t="s">
        <v>4</v>
      </c>
      <c r="F342" s="102">
        <v>0</v>
      </c>
      <c r="G342" s="102">
        <v>0</v>
      </c>
      <c r="H342" s="102">
        <f>ROUND(D342*F342, 0)</f>
        <v>0</v>
      </c>
      <c r="I342" s="102">
        <f>ROUND(D342*G342, 0)</f>
        <v>0</v>
      </c>
    </row>
    <row r="343" spans="1:9" x14ac:dyDescent="0.2">
      <c r="C343" s="103" t="s">
        <v>2331</v>
      </c>
    </row>
    <row r="345" spans="1:9" ht="54" x14ac:dyDescent="0.2">
      <c r="A345" s="150">
        <v>192</v>
      </c>
      <c r="C345" s="103" t="s">
        <v>2338</v>
      </c>
      <c r="D345" s="102">
        <v>1</v>
      </c>
      <c r="E345" s="168" t="s">
        <v>4</v>
      </c>
      <c r="F345" s="102">
        <v>0</v>
      </c>
      <c r="G345" s="102">
        <v>0</v>
      </c>
      <c r="H345" s="102">
        <f>ROUND(D345*F345, 0)</f>
        <v>0</v>
      </c>
      <c r="I345" s="102">
        <f>ROUND(D345*G345, 0)</f>
        <v>0</v>
      </c>
    </row>
    <row r="346" spans="1:9" x14ac:dyDescent="0.2">
      <c r="C346" s="103" t="s">
        <v>2331</v>
      </c>
    </row>
    <row r="348" spans="1:9" ht="54" x14ac:dyDescent="0.2">
      <c r="A348" s="150">
        <v>193</v>
      </c>
      <c r="C348" s="103" t="s">
        <v>2337</v>
      </c>
      <c r="D348" s="102">
        <v>1</v>
      </c>
      <c r="E348" s="168" t="s">
        <v>4</v>
      </c>
      <c r="F348" s="102">
        <v>0</v>
      </c>
      <c r="G348" s="102">
        <v>0</v>
      </c>
      <c r="H348" s="102">
        <f>ROUND(D348*F348, 0)</f>
        <v>0</v>
      </c>
      <c r="I348" s="102">
        <f>ROUND(D348*G348, 0)</f>
        <v>0</v>
      </c>
    </row>
    <row r="349" spans="1:9" x14ac:dyDescent="0.2">
      <c r="C349" s="103" t="s">
        <v>2334</v>
      </c>
    </row>
    <row r="351" spans="1:9" ht="54" x14ac:dyDescent="0.2">
      <c r="A351" s="150">
        <v>194</v>
      </c>
      <c r="C351" s="103" t="s">
        <v>2336</v>
      </c>
      <c r="D351" s="102">
        <v>1</v>
      </c>
      <c r="E351" s="168" t="s">
        <v>4</v>
      </c>
      <c r="F351" s="102">
        <v>0</v>
      </c>
      <c r="G351" s="102">
        <v>0</v>
      </c>
      <c r="H351" s="102">
        <f>ROUND(D351*F351, 0)</f>
        <v>0</v>
      </c>
      <c r="I351" s="102">
        <f>ROUND(D351*G351, 0)</f>
        <v>0</v>
      </c>
    </row>
    <row r="352" spans="1:9" x14ac:dyDescent="0.2">
      <c r="C352" s="103" t="s">
        <v>2334</v>
      </c>
    </row>
    <row r="354" spans="1:9" ht="54" x14ac:dyDescent="0.2">
      <c r="A354" s="150">
        <v>195</v>
      </c>
      <c r="C354" s="103" t="s">
        <v>2335</v>
      </c>
      <c r="D354" s="102">
        <v>1</v>
      </c>
      <c r="E354" s="168" t="s">
        <v>4</v>
      </c>
      <c r="F354" s="102">
        <v>0</v>
      </c>
      <c r="G354" s="102">
        <v>0</v>
      </c>
      <c r="H354" s="102">
        <f>ROUND(D354*F354, 0)</f>
        <v>0</v>
      </c>
      <c r="I354" s="102">
        <f>ROUND(D354*G354, 0)</f>
        <v>0</v>
      </c>
    </row>
    <row r="355" spans="1:9" x14ac:dyDescent="0.2">
      <c r="C355" s="103" t="s">
        <v>2334</v>
      </c>
    </row>
    <row r="357" spans="1:9" ht="54" x14ac:dyDescent="0.2">
      <c r="A357" s="150">
        <v>196</v>
      </c>
      <c r="C357" s="103" t="s">
        <v>2333</v>
      </c>
      <c r="D357" s="102">
        <v>1</v>
      </c>
      <c r="E357" s="168" t="s">
        <v>4</v>
      </c>
      <c r="F357" s="102">
        <v>0</v>
      </c>
      <c r="G357" s="102">
        <v>0</v>
      </c>
      <c r="H357" s="102">
        <f>ROUND(D357*F357, 0)</f>
        <v>0</v>
      </c>
      <c r="I357" s="102">
        <f>ROUND(D357*G357, 0)</f>
        <v>0</v>
      </c>
    </row>
    <row r="358" spans="1:9" x14ac:dyDescent="0.2">
      <c r="C358" s="103" t="s">
        <v>2331</v>
      </c>
    </row>
    <row r="360" spans="1:9" ht="54" x14ac:dyDescent="0.2">
      <c r="A360" s="150">
        <v>197</v>
      </c>
      <c r="C360" s="103" t="s">
        <v>2332</v>
      </c>
      <c r="D360" s="102">
        <v>1</v>
      </c>
      <c r="E360" s="168" t="s">
        <v>4</v>
      </c>
      <c r="F360" s="102">
        <v>0</v>
      </c>
      <c r="G360" s="102">
        <v>0</v>
      </c>
      <c r="H360" s="102">
        <f>ROUND(D360*F360, 0)</f>
        <v>0</v>
      </c>
      <c r="I360" s="102">
        <f>ROUND(D360*G360, 0)</f>
        <v>0</v>
      </c>
    </row>
    <row r="361" spans="1:9" x14ac:dyDescent="0.2">
      <c r="C361" s="103" t="s">
        <v>2331</v>
      </c>
    </row>
    <row r="363" spans="1:9" ht="92.25" x14ac:dyDescent="0.2">
      <c r="A363" s="150">
        <v>198</v>
      </c>
      <c r="C363" s="103" t="s">
        <v>2330</v>
      </c>
      <c r="D363" s="102">
        <v>1</v>
      </c>
      <c r="E363" s="168" t="s">
        <v>4</v>
      </c>
      <c r="F363" s="102">
        <v>0</v>
      </c>
      <c r="G363" s="102">
        <v>0</v>
      </c>
      <c r="H363" s="102">
        <f>ROUND(D363*F363, 0)</f>
        <v>0</v>
      </c>
      <c r="I363" s="102">
        <f>ROUND(D363*G363, 0)</f>
        <v>0</v>
      </c>
    </row>
    <row r="364" spans="1:9" x14ac:dyDescent="0.2">
      <c r="C364" s="103" t="s">
        <v>2328</v>
      </c>
    </row>
    <row r="366" spans="1:9" ht="105" x14ac:dyDescent="0.2">
      <c r="A366" s="150">
        <v>199</v>
      </c>
      <c r="C366" s="103" t="s">
        <v>2329</v>
      </c>
      <c r="D366" s="102">
        <v>1</v>
      </c>
      <c r="E366" s="168" t="s">
        <v>4</v>
      </c>
      <c r="F366" s="102">
        <v>0</v>
      </c>
      <c r="G366" s="102">
        <v>0</v>
      </c>
      <c r="H366" s="102">
        <f>ROUND(D366*F366, 0)</f>
        <v>0</v>
      </c>
      <c r="I366" s="102">
        <f>ROUND(D366*G366, 0)</f>
        <v>0</v>
      </c>
    </row>
    <row r="367" spans="1:9" x14ac:dyDescent="0.2">
      <c r="C367" s="103" t="s">
        <v>2328</v>
      </c>
    </row>
    <row r="369" spans="1:9" ht="92.25" x14ac:dyDescent="0.2">
      <c r="A369" s="150">
        <v>200</v>
      </c>
      <c r="C369" s="103" t="s">
        <v>2327</v>
      </c>
      <c r="D369" s="102">
        <v>1</v>
      </c>
      <c r="E369" s="168" t="s">
        <v>4</v>
      </c>
      <c r="F369" s="102">
        <v>0</v>
      </c>
      <c r="G369" s="102">
        <v>0</v>
      </c>
      <c r="H369" s="102">
        <f>ROUND(D369*F369, 0)</f>
        <v>0</v>
      </c>
      <c r="I369" s="102">
        <f>ROUND(D369*G369, 0)</f>
        <v>0</v>
      </c>
    </row>
    <row r="370" spans="1:9" x14ac:dyDescent="0.2">
      <c r="C370" s="103" t="s">
        <v>2324</v>
      </c>
    </row>
    <row r="372" spans="1:9" ht="92.25" x14ac:dyDescent="0.2">
      <c r="A372" s="150">
        <v>201</v>
      </c>
      <c r="C372" s="103" t="s">
        <v>2326</v>
      </c>
      <c r="D372" s="102">
        <v>1</v>
      </c>
      <c r="E372" s="168" t="s">
        <v>4</v>
      </c>
      <c r="F372" s="102">
        <v>0</v>
      </c>
      <c r="G372" s="102">
        <v>0</v>
      </c>
      <c r="H372" s="102">
        <f>ROUND(D372*F372, 0)</f>
        <v>0</v>
      </c>
      <c r="I372" s="102">
        <f>ROUND(D372*G372, 0)</f>
        <v>0</v>
      </c>
    </row>
    <row r="373" spans="1:9" x14ac:dyDescent="0.2">
      <c r="C373" s="103" t="s">
        <v>2324</v>
      </c>
    </row>
    <row r="375" spans="1:9" ht="92.25" x14ac:dyDescent="0.2">
      <c r="A375" s="150">
        <v>202</v>
      </c>
      <c r="C375" s="103" t="s">
        <v>2325</v>
      </c>
      <c r="D375" s="102">
        <v>1</v>
      </c>
      <c r="E375" s="168" t="s">
        <v>4</v>
      </c>
      <c r="F375" s="102">
        <v>0</v>
      </c>
      <c r="G375" s="102">
        <v>0</v>
      </c>
      <c r="H375" s="102">
        <f>ROUND(D375*F375, 0)</f>
        <v>0</v>
      </c>
      <c r="I375" s="102">
        <f>ROUND(D375*G375, 0)</f>
        <v>0</v>
      </c>
    </row>
    <row r="376" spans="1:9" x14ac:dyDescent="0.2">
      <c r="C376" s="103" t="s">
        <v>2324</v>
      </c>
    </row>
    <row r="378" spans="1:9" ht="92.25" x14ac:dyDescent="0.2">
      <c r="A378" s="150">
        <v>203</v>
      </c>
      <c r="C378" s="103" t="s">
        <v>2323</v>
      </c>
      <c r="D378" s="102">
        <v>1</v>
      </c>
      <c r="E378" s="168" t="s">
        <v>4</v>
      </c>
      <c r="F378" s="102">
        <v>0</v>
      </c>
      <c r="G378" s="102">
        <v>0</v>
      </c>
      <c r="H378" s="102">
        <f>ROUND(D378*F378, 0)</f>
        <v>0</v>
      </c>
      <c r="I378" s="102">
        <f>ROUND(D378*G378, 0)</f>
        <v>0</v>
      </c>
    </row>
    <row r="379" spans="1:9" x14ac:dyDescent="0.2">
      <c r="C379" s="103" t="s">
        <v>2319</v>
      </c>
    </row>
    <row r="381" spans="1:9" ht="92.25" x14ac:dyDescent="0.2">
      <c r="A381" s="150">
        <v>204</v>
      </c>
      <c r="C381" s="103" t="s">
        <v>2322</v>
      </c>
      <c r="D381" s="102">
        <v>1</v>
      </c>
      <c r="E381" s="168" t="s">
        <v>4</v>
      </c>
      <c r="F381" s="102">
        <v>0</v>
      </c>
      <c r="G381" s="102">
        <v>0</v>
      </c>
      <c r="H381" s="102">
        <f>ROUND(D381*F381, 0)</f>
        <v>0</v>
      </c>
      <c r="I381" s="102">
        <f>ROUND(D381*G381, 0)</f>
        <v>0</v>
      </c>
    </row>
    <row r="382" spans="1:9" x14ac:dyDescent="0.2">
      <c r="C382" s="103" t="s">
        <v>2316</v>
      </c>
    </row>
    <row r="384" spans="1:9" ht="92.25" x14ac:dyDescent="0.2">
      <c r="A384" s="150">
        <v>205</v>
      </c>
      <c r="C384" s="103" t="s">
        <v>2321</v>
      </c>
      <c r="D384" s="102">
        <v>1</v>
      </c>
      <c r="E384" s="168" t="s">
        <v>4</v>
      </c>
      <c r="F384" s="102">
        <v>0</v>
      </c>
      <c r="G384" s="102">
        <v>0</v>
      </c>
      <c r="H384" s="102">
        <f>ROUND(D384*F384, 0)</f>
        <v>0</v>
      </c>
      <c r="I384" s="102">
        <f>ROUND(D384*G384, 0)</f>
        <v>0</v>
      </c>
    </row>
    <row r="385" spans="1:9" x14ac:dyDescent="0.2">
      <c r="C385" s="103" t="s">
        <v>2316</v>
      </c>
    </row>
    <row r="387" spans="1:9" ht="92.25" x14ac:dyDescent="0.2">
      <c r="A387" s="150">
        <v>206</v>
      </c>
      <c r="C387" s="103" t="s">
        <v>2320</v>
      </c>
      <c r="D387" s="102">
        <v>1</v>
      </c>
      <c r="E387" s="168" t="s">
        <v>4</v>
      </c>
      <c r="F387" s="102">
        <v>0</v>
      </c>
      <c r="G387" s="102">
        <v>0</v>
      </c>
      <c r="H387" s="102">
        <f>ROUND(D387*F387, 0)</f>
        <v>0</v>
      </c>
      <c r="I387" s="102">
        <f>ROUND(D387*G387, 0)</f>
        <v>0</v>
      </c>
    </row>
    <row r="388" spans="1:9" x14ac:dyDescent="0.2">
      <c r="C388" s="103" t="s">
        <v>2319</v>
      </c>
    </row>
    <row r="390" spans="1:9" ht="92.25" x14ac:dyDescent="0.2">
      <c r="A390" s="150">
        <v>207</v>
      </c>
      <c r="C390" s="103" t="s">
        <v>2318</v>
      </c>
      <c r="D390" s="102">
        <v>1</v>
      </c>
      <c r="E390" s="168" t="s">
        <v>4</v>
      </c>
      <c r="F390" s="102">
        <v>0</v>
      </c>
      <c r="G390" s="102">
        <v>0</v>
      </c>
      <c r="H390" s="102">
        <f>ROUND(D390*F390, 0)</f>
        <v>0</v>
      </c>
      <c r="I390" s="102">
        <f>ROUND(D390*G390, 0)</f>
        <v>0</v>
      </c>
    </row>
    <row r="391" spans="1:9" x14ac:dyDescent="0.2">
      <c r="C391" s="103" t="s">
        <v>2316</v>
      </c>
    </row>
    <row r="393" spans="1:9" ht="92.25" x14ac:dyDescent="0.2">
      <c r="A393" s="150">
        <v>208</v>
      </c>
      <c r="C393" s="103" t="s">
        <v>2317</v>
      </c>
      <c r="D393" s="102">
        <v>1</v>
      </c>
      <c r="E393" s="168" t="s">
        <v>4</v>
      </c>
      <c r="F393" s="102">
        <v>0</v>
      </c>
      <c r="G393" s="102">
        <v>0</v>
      </c>
      <c r="H393" s="102">
        <f>ROUND(D393*F393, 0)</f>
        <v>0</v>
      </c>
      <c r="I393" s="102">
        <f>ROUND(D393*G393, 0)</f>
        <v>0</v>
      </c>
    </row>
    <row r="394" spans="1:9" x14ac:dyDescent="0.2">
      <c r="C394" s="103" t="s">
        <v>2316</v>
      </c>
    </row>
    <row r="396" spans="1:9" ht="92.25" x14ac:dyDescent="0.2">
      <c r="A396" s="150">
        <v>209</v>
      </c>
      <c r="C396" s="103" t="s">
        <v>2315</v>
      </c>
      <c r="D396" s="102">
        <v>1</v>
      </c>
      <c r="E396" s="168" t="s">
        <v>4</v>
      </c>
      <c r="F396" s="102">
        <v>0</v>
      </c>
      <c r="G396" s="102">
        <v>0</v>
      </c>
      <c r="H396" s="102">
        <f>ROUND(D396*F396, 0)</f>
        <v>0</v>
      </c>
      <c r="I396" s="102">
        <f>ROUND(D396*G396, 0)</f>
        <v>0</v>
      </c>
    </row>
    <row r="397" spans="1:9" x14ac:dyDescent="0.2">
      <c r="C397" s="103" t="s">
        <v>2314</v>
      </c>
    </row>
    <row r="399" spans="1:9" ht="79.5" x14ac:dyDescent="0.2">
      <c r="A399" s="150">
        <v>211</v>
      </c>
      <c r="C399" s="103" t="s">
        <v>2313</v>
      </c>
      <c r="D399" s="102">
        <v>1</v>
      </c>
      <c r="E399" s="168" t="s">
        <v>4</v>
      </c>
      <c r="F399" s="102">
        <v>0</v>
      </c>
      <c r="G399" s="102">
        <v>0</v>
      </c>
      <c r="H399" s="102">
        <f>ROUND(D399*F399, 0)</f>
        <v>0</v>
      </c>
      <c r="I399" s="102">
        <f>ROUND(D399*G399, 0)</f>
        <v>0</v>
      </c>
    </row>
    <row r="400" spans="1:9" x14ac:dyDescent="0.2">
      <c r="C400" s="103" t="s">
        <v>2312</v>
      </c>
    </row>
    <row r="402" spans="1:9" ht="127.5" x14ac:dyDescent="0.2">
      <c r="A402" s="150">
        <v>212</v>
      </c>
      <c r="C402" s="161" t="s">
        <v>2311</v>
      </c>
      <c r="D402" s="102">
        <v>1347</v>
      </c>
      <c r="E402" s="168" t="s">
        <v>2309</v>
      </c>
      <c r="F402" s="102">
        <v>0</v>
      </c>
      <c r="G402" s="102">
        <v>0</v>
      </c>
      <c r="H402" s="102">
        <f>ROUND(D402*F402, 0)</f>
        <v>0</v>
      </c>
      <c r="I402" s="102">
        <f>ROUND(D402*G402, 0)</f>
        <v>0</v>
      </c>
    </row>
    <row r="403" spans="1:9" x14ac:dyDescent="0.2">
      <c r="C403" s="161"/>
    </row>
    <row r="404" spans="1:9" x14ac:dyDescent="0.2">
      <c r="C404" s="161"/>
    </row>
    <row r="405" spans="1:9" ht="76.5" x14ac:dyDescent="0.2">
      <c r="A405" s="150">
        <v>213</v>
      </c>
      <c r="C405" s="161" t="s">
        <v>2310</v>
      </c>
      <c r="D405" s="153">
        <v>58</v>
      </c>
      <c r="E405" s="168" t="s">
        <v>2309</v>
      </c>
      <c r="F405" s="102">
        <v>0</v>
      </c>
      <c r="G405" s="102">
        <v>0</v>
      </c>
      <c r="H405" s="102">
        <f>ROUND(D405*F405, 0)</f>
        <v>0</v>
      </c>
      <c r="I405" s="102">
        <f>ROUND(D405*G405, 0)</f>
        <v>0</v>
      </c>
    </row>
    <row r="406" spans="1:9" x14ac:dyDescent="0.2">
      <c r="C406" s="161"/>
      <c r="D406" s="153"/>
    </row>
    <row r="407" spans="1:9" x14ac:dyDescent="0.2">
      <c r="C407" s="119"/>
      <c r="D407" s="168"/>
    </row>
    <row r="408" spans="1:9" x14ac:dyDescent="0.2">
      <c r="B408" s="197"/>
      <c r="C408" s="195" t="s">
        <v>2308</v>
      </c>
      <c r="D408" s="152"/>
      <c r="E408" s="152"/>
    </row>
    <row r="409" spans="1:9" x14ac:dyDescent="0.2">
      <c r="B409" s="197"/>
      <c r="C409" s="195"/>
      <c r="D409" s="152"/>
      <c r="E409" s="152"/>
    </row>
    <row r="410" spans="1:9" ht="51" x14ac:dyDescent="0.2">
      <c r="A410" s="150">
        <v>214</v>
      </c>
      <c r="C410" s="155" t="s">
        <v>2307</v>
      </c>
      <c r="D410" s="154">
        <v>1</v>
      </c>
      <c r="E410" s="152" t="s">
        <v>138</v>
      </c>
      <c r="F410" s="102">
        <v>0</v>
      </c>
      <c r="G410" s="102">
        <v>0</v>
      </c>
      <c r="H410" s="102">
        <f>ROUND(D410*F410, 0)</f>
        <v>0</v>
      </c>
      <c r="I410" s="102">
        <f>ROUND(D410*G410, 0)</f>
        <v>0</v>
      </c>
    </row>
    <row r="411" spans="1:9" x14ac:dyDescent="0.2">
      <c r="A411" s="196"/>
      <c r="C411" s="155"/>
      <c r="D411" s="154"/>
      <c r="E411" s="152"/>
      <c r="F411" s="195"/>
      <c r="G411" s="195"/>
      <c r="H411" s="195"/>
      <c r="I411" s="195"/>
    </row>
    <row r="412" spans="1:9" ht="38.25" x14ac:dyDescent="0.2">
      <c r="A412" s="150">
        <v>215</v>
      </c>
      <c r="C412" s="155" t="s">
        <v>2306</v>
      </c>
      <c r="D412" s="154">
        <v>1</v>
      </c>
      <c r="E412" s="152" t="s">
        <v>138</v>
      </c>
      <c r="F412" s="102">
        <v>0</v>
      </c>
      <c r="G412" s="102">
        <v>0</v>
      </c>
      <c r="H412" s="102">
        <f>ROUND(D412*F412, 0)</f>
        <v>0</v>
      </c>
      <c r="I412" s="102">
        <f>ROUND(D412*G412, 0)</f>
        <v>0</v>
      </c>
    </row>
    <row r="413" spans="1:9" x14ac:dyDescent="0.2">
      <c r="A413" s="196"/>
      <c r="C413" s="155"/>
      <c r="D413" s="154"/>
      <c r="E413" s="152"/>
      <c r="F413" s="195"/>
      <c r="G413" s="195"/>
      <c r="H413" s="195"/>
      <c r="I413" s="195"/>
    </row>
    <row r="414" spans="1:9" ht="25.5" x14ac:dyDescent="0.2">
      <c r="A414" s="150">
        <v>216</v>
      </c>
      <c r="C414" s="155" t="s">
        <v>2305</v>
      </c>
      <c r="D414" s="154">
        <v>1</v>
      </c>
      <c r="E414" s="152" t="s">
        <v>138</v>
      </c>
      <c r="F414" s="102">
        <v>0</v>
      </c>
      <c r="G414" s="102">
        <v>0</v>
      </c>
      <c r="H414" s="102">
        <f>ROUND(D414*F414, 0)</f>
        <v>0</v>
      </c>
      <c r="I414" s="102">
        <f>ROUND(D414*G414, 0)</f>
        <v>0</v>
      </c>
    </row>
    <row r="415" spans="1:9" x14ac:dyDescent="0.2">
      <c r="A415" s="196"/>
      <c r="C415" s="155"/>
      <c r="D415" s="154"/>
      <c r="E415" s="152"/>
      <c r="F415" s="195"/>
      <c r="G415" s="195"/>
      <c r="H415" s="195"/>
      <c r="I415" s="195"/>
    </row>
    <row r="416" spans="1:9" ht="63.75" x14ac:dyDescent="0.2">
      <c r="A416" s="150">
        <v>217</v>
      </c>
      <c r="C416" s="155" t="s">
        <v>2304</v>
      </c>
      <c r="D416" s="154">
        <v>1</v>
      </c>
      <c r="E416" s="152" t="s">
        <v>138</v>
      </c>
      <c r="F416" s="102">
        <v>0</v>
      </c>
      <c r="G416" s="102">
        <v>0</v>
      </c>
      <c r="H416" s="102">
        <f>ROUND(D416*F416, 0)</f>
        <v>0</v>
      </c>
      <c r="I416" s="102">
        <f>ROUND(D416*G416, 0)</f>
        <v>0</v>
      </c>
    </row>
    <row r="417" spans="1:9" x14ac:dyDescent="0.2">
      <c r="A417" s="196"/>
      <c r="C417" s="155"/>
      <c r="D417" s="154"/>
      <c r="E417" s="152"/>
      <c r="F417" s="195"/>
      <c r="G417" s="195"/>
      <c r="H417" s="195"/>
      <c r="I417" s="195"/>
    </row>
    <row r="418" spans="1:9" ht="76.5" x14ac:dyDescent="0.2">
      <c r="A418" s="150">
        <v>218</v>
      </c>
      <c r="C418" s="155" t="s">
        <v>2226</v>
      </c>
      <c r="D418" s="154">
        <v>1</v>
      </c>
      <c r="E418" s="152" t="s">
        <v>138</v>
      </c>
      <c r="F418" s="102">
        <v>0</v>
      </c>
      <c r="G418" s="102">
        <v>0</v>
      </c>
      <c r="H418" s="102">
        <f>ROUND(D418*F418, 0)</f>
        <v>0</v>
      </c>
      <c r="I418" s="102">
        <f>ROUND(D418*G418, 0)</f>
        <v>0</v>
      </c>
    </row>
    <row r="419" spans="1:9" x14ac:dyDescent="0.2">
      <c r="A419" s="196"/>
      <c r="C419" s="155"/>
      <c r="D419" s="154"/>
      <c r="E419" s="152"/>
      <c r="F419" s="195"/>
      <c r="G419" s="195"/>
      <c r="H419" s="195"/>
      <c r="I419" s="195"/>
    </row>
    <row r="420" spans="1:9" ht="140.25" x14ac:dyDescent="0.2">
      <c r="A420" s="150">
        <v>219</v>
      </c>
      <c r="C420" s="155" t="s">
        <v>2303</v>
      </c>
      <c r="D420" s="154">
        <v>1</v>
      </c>
      <c r="E420" s="152" t="s">
        <v>138</v>
      </c>
      <c r="F420" s="102">
        <v>0</v>
      </c>
      <c r="G420" s="102">
        <v>0</v>
      </c>
      <c r="H420" s="102">
        <f>ROUND(D420*F420, 0)</f>
        <v>0</v>
      </c>
      <c r="I420" s="102">
        <f>ROUND(D420*G420, 0)</f>
        <v>0</v>
      </c>
    </row>
    <row r="421" spans="1:9" x14ac:dyDescent="0.2">
      <c r="A421" s="196"/>
      <c r="C421" s="155"/>
      <c r="D421" s="154"/>
      <c r="E421" s="152"/>
      <c r="F421" s="195"/>
      <c r="G421" s="195"/>
      <c r="H421" s="195"/>
      <c r="I421" s="195"/>
    </row>
    <row r="422" spans="1:9" ht="76.5" x14ac:dyDescent="0.2">
      <c r="A422" s="150">
        <v>220</v>
      </c>
      <c r="C422" s="155" t="s">
        <v>1886</v>
      </c>
      <c r="D422" s="154">
        <v>1</v>
      </c>
      <c r="E422" s="152" t="s">
        <v>138</v>
      </c>
      <c r="F422" s="102">
        <v>0</v>
      </c>
      <c r="G422" s="102">
        <v>0</v>
      </c>
      <c r="H422" s="102">
        <f>ROUND(D422*F422, 0)</f>
        <v>0</v>
      </c>
      <c r="I422" s="102">
        <f>ROUND(D422*G422, 0)</f>
        <v>0</v>
      </c>
    </row>
    <row r="423" spans="1:9" x14ac:dyDescent="0.2">
      <c r="A423" s="196"/>
      <c r="C423" s="155"/>
      <c r="D423" s="154"/>
      <c r="E423" s="152"/>
      <c r="F423" s="195"/>
      <c r="G423" s="195"/>
      <c r="H423" s="195"/>
      <c r="I423" s="195"/>
    </row>
    <row r="424" spans="1:9" ht="63.75" x14ac:dyDescent="0.2">
      <c r="A424" s="150">
        <v>221</v>
      </c>
      <c r="C424" s="155" t="s">
        <v>1885</v>
      </c>
      <c r="D424" s="154">
        <v>1</v>
      </c>
      <c r="E424" s="152" t="s">
        <v>138</v>
      </c>
      <c r="F424" s="102">
        <v>0</v>
      </c>
      <c r="G424" s="102">
        <v>0</v>
      </c>
      <c r="H424" s="102">
        <f>ROUND(D424*F424, 0)</f>
        <v>0</v>
      </c>
      <c r="I424" s="102">
        <f>ROUND(D424*G424, 0)</f>
        <v>0</v>
      </c>
    </row>
    <row r="425" spans="1:9" x14ac:dyDescent="0.2">
      <c r="A425" s="196"/>
      <c r="C425" s="155"/>
      <c r="D425" s="154"/>
      <c r="E425" s="152"/>
      <c r="F425" s="195"/>
      <c r="G425" s="195"/>
      <c r="H425" s="195"/>
      <c r="I425" s="195"/>
    </row>
    <row r="426" spans="1:9" ht="63.75" x14ac:dyDescent="0.2">
      <c r="A426" s="150">
        <v>222</v>
      </c>
      <c r="C426" s="155" t="s">
        <v>2302</v>
      </c>
      <c r="D426" s="154">
        <v>1</v>
      </c>
      <c r="E426" s="152" t="s">
        <v>138</v>
      </c>
      <c r="F426" s="102">
        <v>0</v>
      </c>
      <c r="G426" s="102">
        <v>0</v>
      </c>
      <c r="H426" s="102">
        <f>ROUND(D426*F426, 0)</f>
        <v>0</v>
      </c>
      <c r="I426" s="102">
        <f>ROUND(D426*G426, 0)</f>
        <v>0</v>
      </c>
    </row>
    <row r="427" spans="1:9" x14ac:dyDescent="0.2">
      <c r="A427" s="196"/>
      <c r="C427" s="155"/>
      <c r="D427" s="154"/>
      <c r="E427" s="152"/>
      <c r="F427" s="195"/>
      <c r="G427" s="195"/>
      <c r="H427" s="195"/>
      <c r="I427" s="195"/>
    </row>
    <row r="428" spans="1:9" ht="25.5" x14ac:dyDescent="0.2">
      <c r="A428" s="150">
        <v>223</v>
      </c>
      <c r="C428" s="155" t="s">
        <v>2301</v>
      </c>
      <c r="D428" s="154">
        <v>1</v>
      </c>
      <c r="E428" s="152" t="s">
        <v>138</v>
      </c>
      <c r="F428" s="102">
        <v>0</v>
      </c>
      <c r="G428" s="102">
        <v>0</v>
      </c>
      <c r="H428" s="102">
        <f>ROUND(D428*F428, 0)</f>
        <v>0</v>
      </c>
      <c r="I428" s="102">
        <f>ROUND(D428*G428, 0)</f>
        <v>0</v>
      </c>
    </row>
    <row r="429" spans="1:9" x14ac:dyDescent="0.2">
      <c r="A429" s="196"/>
      <c r="C429" s="155"/>
      <c r="D429" s="154"/>
      <c r="E429" s="152"/>
      <c r="F429" s="195"/>
      <c r="G429" s="195"/>
      <c r="H429" s="195"/>
      <c r="I429" s="195"/>
    </row>
    <row r="430" spans="1:9" ht="38.25" x14ac:dyDescent="0.2">
      <c r="A430" s="150">
        <v>224</v>
      </c>
      <c r="C430" s="155" t="s">
        <v>2300</v>
      </c>
      <c r="D430" s="154">
        <v>1</v>
      </c>
      <c r="E430" s="152" t="s">
        <v>138</v>
      </c>
      <c r="F430" s="102">
        <v>0</v>
      </c>
      <c r="G430" s="102">
        <v>0</v>
      </c>
      <c r="H430" s="102">
        <f>ROUND(D430*F430, 0)</f>
        <v>0</v>
      </c>
      <c r="I430" s="102">
        <f>ROUND(D430*G430, 0)</f>
        <v>0</v>
      </c>
    </row>
    <row r="431" spans="1:9" x14ac:dyDescent="0.2">
      <c r="A431" s="196"/>
      <c r="C431" s="155"/>
      <c r="D431" s="154"/>
      <c r="E431" s="152"/>
      <c r="F431" s="195"/>
      <c r="G431" s="195"/>
      <c r="H431" s="195"/>
      <c r="I431" s="195"/>
    </row>
    <row r="432" spans="1:9" ht="25.5" x14ac:dyDescent="0.2">
      <c r="A432" s="150">
        <v>225</v>
      </c>
      <c r="C432" s="155" t="s">
        <v>2299</v>
      </c>
      <c r="D432" s="154">
        <v>1</v>
      </c>
      <c r="E432" s="152" t="s">
        <v>138</v>
      </c>
      <c r="F432" s="102">
        <v>0</v>
      </c>
      <c r="G432" s="102">
        <v>0</v>
      </c>
      <c r="H432" s="102">
        <f>ROUND(D432*F432, 0)</f>
        <v>0</v>
      </c>
      <c r="I432" s="102">
        <f>ROUND(D432*G432, 0)</f>
        <v>0</v>
      </c>
    </row>
    <row r="433" spans="1:9" x14ac:dyDescent="0.2">
      <c r="A433" s="196"/>
      <c r="C433" s="155"/>
      <c r="D433" s="154"/>
      <c r="E433" s="152"/>
      <c r="F433" s="195"/>
      <c r="G433" s="195"/>
      <c r="H433" s="195"/>
      <c r="I433" s="195"/>
    </row>
    <row r="434" spans="1:9" ht="25.5" x14ac:dyDescent="0.2">
      <c r="A434" s="150">
        <v>226</v>
      </c>
      <c r="C434" s="155" t="s">
        <v>2298</v>
      </c>
      <c r="D434" s="154">
        <v>30</v>
      </c>
      <c r="E434" s="152" t="s">
        <v>4</v>
      </c>
      <c r="F434" s="102">
        <v>0</v>
      </c>
      <c r="G434" s="102">
        <v>0</v>
      </c>
      <c r="H434" s="102">
        <f>ROUND(D434*F434, 0)</f>
        <v>0</v>
      </c>
      <c r="I434" s="102">
        <f>ROUND(D434*G434, 0)</f>
        <v>0</v>
      </c>
    </row>
    <row r="435" spans="1:9" x14ac:dyDescent="0.2">
      <c r="A435" s="196"/>
      <c r="C435" s="155"/>
      <c r="D435" s="154"/>
      <c r="E435" s="152"/>
      <c r="F435" s="195"/>
      <c r="G435" s="195"/>
      <c r="H435" s="195"/>
      <c r="I435" s="195"/>
    </row>
    <row r="436" spans="1:9" ht="25.5" x14ac:dyDescent="0.2">
      <c r="A436" s="150">
        <v>227</v>
      </c>
      <c r="C436" s="155" t="s">
        <v>2297</v>
      </c>
      <c r="D436" s="154">
        <v>30</v>
      </c>
      <c r="E436" s="152" t="s">
        <v>4</v>
      </c>
      <c r="F436" s="102">
        <v>0</v>
      </c>
      <c r="G436" s="102">
        <v>0</v>
      </c>
      <c r="H436" s="102">
        <f>ROUND(D436*F436, 0)</f>
        <v>0</v>
      </c>
      <c r="I436" s="102">
        <f>ROUND(D436*G436, 0)</f>
        <v>0</v>
      </c>
    </row>
    <row r="437" spans="1:9" x14ac:dyDescent="0.2">
      <c r="A437" s="196"/>
      <c r="C437" s="155"/>
      <c r="D437" s="154"/>
      <c r="E437" s="152"/>
      <c r="F437" s="195"/>
      <c r="G437" s="195"/>
      <c r="H437" s="195"/>
      <c r="I437" s="195"/>
    </row>
    <row r="438" spans="1:9" x14ac:dyDescent="0.2">
      <c r="A438" s="150">
        <v>228</v>
      </c>
      <c r="C438" s="155" t="s">
        <v>2296</v>
      </c>
      <c r="D438" s="154">
        <v>1</v>
      </c>
      <c r="E438" s="152" t="s">
        <v>138</v>
      </c>
      <c r="F438" s="102">
        <v>0</v>
      </c>
      <c r="G438" s="102">
        <v>0</v>
      </c>
      <c r="H438" s="102">
        <f>ROUND(D438*F438, 0)</f>
        <v>0</v>
      </c>
      <c r="I438" s="102">
        <f>ROUND(D438*G438, 0)</f>
        <v>0</v>
      </c>
    </row>
    <row r="439" spans="1:9" x14ac:dyDescent="0.2">
      <c r="A439" s="196"/>
      <c r="C439" s="155"/>
      <c r="D439" s="154"/>
      <c r="E439" s="152"/>
      <c r="F439" s="195"/>
      <c r="G439" s="195"/>
      <c r="H439" s="195"/>
      <c r="I439" s="195"/>
    </row>
    <row r="440" spans="1:9" ht="38.25" x14ac:dyDescent="0.2">
      <c r="A440" s="150">
        <v>229</v>
      </c>
      <c r="C440" s="155" t="s">
        <v>2295</v>
      </c>
      <c r="D440" s="154">
        <v>1</v>
      </c>
      <c r="E440" s="152" t="s">
        <v>138</v>
      </c>
      <c r="F440" s="102">
        <v>0</v>
      </c>
      <c r="G440" s="102">
        <v>0</v>
      </c>
      <c r="H440" s="102">
        <f>ROUND(D440*F440, 0)</f>
        <v>0</v>
      </c>
      <c r="I440" s="102">
        <f>ROUND(D440*G440, 0)</f>
        <v>0</v>
      </c>
    </row>
    <row r="441" spans="1:9" x14ac:dyDescent="0.2">
      <c r="A441" s="196"/>
      <c r="C441" s="155"/>
      <c r="D441" s="154"/>
      <c r="E441" s="152"/>
      <c r="F441" s="195"/>
      <c r="G441" s="195"/>
      <c r="H441" s="195"/>
      <c r="I441" s="195"/>
    </row>
    <row r="442" spans="1:9" ht="76.5" x14ac:dyDescent="0.2">
      <c r="A442" s="150">
        <v>230</v>
      </c>
      <c r="C442" s="155" t="s">
        <v>2294</v>
      </c>
      <c r="D442" s="154">
        <v>6200</v>
      </c>
      <c r="E442" s="152" t="s">
        <v>1896</v>
      </c>
      <c r="F442" s="102">
        <v>0</v>
      </c>
      <c r="G442" s="102">
        <v>0</v>
      </c>
      <c r="H442" s="102">
        <f>ROUND(D442*F442, 0)</f>
        <v>0</v>
      </c>
      <c r="I442" s="102">
        <f>ROUND(D442*G442, 0)</f>
        <v>0</v>
      </c>
    </row>
    <row r="443" spans="1:9" x14ac:dyDescent="0.2">
      <c r="A443" s="196"/>
      <c r="C443" s="155"/>
      <c r="D443" s="154"/>
      <c r="E443" s="152"/>
      <c r="F443" s="195"/>
      <c r="G443" s="195"/>
      <c r="H443" s="195"/>
      <c r="I443" s="195"/>
    </row>
    <row r="444" spans="1:9" ht="51" x14ac:dyDescent="0.2">
      <c r="A444" s="150">
        <v>231</v>
      </c>
      <c r="C444" s="155" t="s">
        <v>2293</v>
      </c>
      <c r="D444" s="154">
        <v>2700</v>
      </c>
      <c r="E444" s="152" t="s">
        <v>4</v>
      </c>
      <c r="F444" s="102">
        <v>0</v>
      </c>
      <c r="G444" s="102">
        <v>0</v>
      </c>
      <c r="H444" s="102">
        <f>ROUND(D444*F444, 0)</f>
        <v>0</v>
      </c>
      <c r="I444" s="102">
        <f>ROUND(D444*G444, 0)</f>
        <v>0</v>
      </c>
    </row>
    <row r="445" spans="1:9" x14ac:dyDescent="0.2">
      <c r="A445" s="196"/>
      <c r="C445" s="155"/>
      <c r="D445" s="154"/>
      <c r="E445" s="152"/>
      <c r="F445" s="195"/>
      <c r="G445" s="195"/>
      <c r="H445" s="195"/>
      <c r="I445" s="195"/>
    </row>
    <row r="446" spans="1:9" ht="38.25" x14ac:dyDescent="0.2">
      <c r="A446" s="150">
        <v>232</v>
      </c>
      <c r="C446" s="155" t="s">
        <v>2292</v>
      </c>
      <c r="D446" s="154">
        <v>28</v>
      </c>
      <c r="E446" s="152" t="s">
        <v>138</v>
      </c>
      <c r="F446" s="102">
        <v>0</v>
      </c>
      <c r="G446" s="102">
        <v>0</v>
      </c>
      <c r="H446" s="102">
        <f>ROUND(D446*F446, 0)</f>
        <v>0</v>
      </c>
      <c r="I446" s="102">
        <f>ROUND(D446*G446, 0)</f>
        <v>0</v>
      </c>
    </row>
    <row r="447" spans="1:9" x14ac:dyDescent="0.2">
      <c r="A447" s="196"/>
      <c r="C447" s="155"/>
      <c r="D447" s="154"/>
      <c r="E447" s="152"/>
      <c r="F447" s="195"/>
      <c r="G447" s="195"/>
      <c r="H447" s="195"/>
      <c r="I447" s="195"/>
    </row>
    <row r="448" spans="1:9" x14ac:dyDescent="0.2">
      <c r="A448" s="151"/>
      <c r="B448" s="127"/>
      <c r="C448" s="127" t="s">
        <v>1515</v>
      </c>
      <c r="D448" s="126"/>
      <c r="E448" s="183"/>
      <c r="F448" s="126"/>
      <c r="G448" s="126"/>
      <c r="H448" s="126">
        <f>ROUND(SUM(H2:H446),0)</f>
        <v>0</v>
      </c>
      <c r="I448" s="126">
        <f>ROUND(SUM(I2:I446),0)</f>
        <v>0</v>
      </c>
    </row>
    <row r="450" spans="3:5" x14ac:dyDescent="0.2">
      <c r="C450" s="119"/>
    </row>
    <row r="451" spans="3:5" x14ac:dyDescent="0.2">
      <c r="C451" s="119"/>
    </row>
    <row r="452" spans="3:5" x14ac:dyDescent="0.2">
      <c r="C452" s="119"/>
    </row>
    <row r="453" spans="3:5" x14ac:dyDescent="0.2">
      <c r="C453" s="119"/>
    </row>
    <row r="454" spans="3:5" x14ac:dyDescent="0.2">
      <c r="C454" s="119"/>
    </row>
    <row r="456" spans="3:5" s="111" customFormat="1" x14ac:dyDescent="0.2">
      <c r="E456" s="194"/>
    </row>
  </sheetData>
  <pageMargins left="0.2361111111111111" right="0.2361111111111111" top="0.69444444444444442" bottom="0.69444444444444442" header="0.41666666666666669" footer="0.41666666666666669"/>
  <pageSetup paperSize="9" orientation="portrait" useFirstPageNumber="1" r:id="rId1"/>
  <headerFooter>
    <oddHeader>&amp;L&amp;"Times New Roman CE,bold"&amp;10 Szellőző és klímaberendezések</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13"/>
  <sheetViews>
    <sheetView view="pageBreakPreview" zoomScale="60" zoomScaleNormal="100" workbookViewId="0">
      <selection activeCell="M10" sqref="M10"/>
    </sheetView>
  </sheetViews>
  <sheetFormatPr defaultRowHeight="12.75" x14ac:dyDescent="0.2"/>
  <cols>
    <col min="1" max="1" width="4.28515625" style="314" customWidth="1"/>
    <col min="2" max="2" width="9.28515625" style="313" customWidth="1"/>
    <col min="3" max="3" width="36.7109375" style="313" customWidth="1"/>
    <col min="4" max="4" width="6.7109375" style="302" customWidth="1"/>
    <col min="5" max="5" width="6.7109375" style="313" customWidth="1"/>
    <col min="6" max="7" width="8.28515625" style="302" customWidth="1"/>
    <col min="8" max="9" width="10.28515625" style="302" customWidth="1"/>
    <col min="10" max="10" width="15.7109375" style="313" customWidth="1"/>
    <col min="11" max="256" width="9.140625" style="313"/>
    <col min="257" max="257" width="4.28515625" style="313" customWidth="1"/>
    <col min="258" max="258" width="9.28515625" style="313" customWidth="1"/>
    <col min="259" max="259" width="36.7109375" style="313" customWidth="1"/>
    <col min="260" max="261" width="6.7109375" style="313" customWidth="1"/>
    <col min="262" max="263" width="8.28515625" style="313" customWidth="1"/>
    <col min="264" max="265" width="10.28515625" style="313" customWidth="1"/>
    <col min="266" max="266" width="15.7109375" style="313" customWidth="1"/>
    <col min="267" max="512" width="9.140625" style="313"/>
    <col min="513" max="513" width="4.28515625" style="313" customWidth="1"/>
    <col min="514" max="514" width="9.28515625" style="313" customWidth="1"/>
    <col min="515" max="515" width="36.7109375" style="313" customWidth="1"/>
    <col min="516" max="517" width="6.7109375" style="313" customWidth="1"/>
    <col min="518" max="519" width="8.28515625" style="313" customWidth="1"/>
    <col min="520" max="521" width="10.28515625" style="313" customWidth="1"/>
    <col min="522" max="522" width="15.7109375" style="313" customWidth="1"/>
    <col min="523" max="768" width="9.140625" style="313"/>
    <col min="769" max="769" width="4.28515625" style="313" customWidth="1"/>
    <col min="770" max="770" width="9.28515625" style="313" customWidth="1"/>
    <col min="771" max="771" width="36.7109375" style="313" customWidth="1"/>
    <col min="772" max="773" width="6.7109375" style="313" customWidth="1"/>
    <col min="774" max="775" width="8.28515625" style="313" customWidth="1"/>
    <col min="776" max="777" width="10.28515625" style="313" customWidth="1"/>
    <col min="778" max="778" width="15.7109375" style="313" customWidth="1"/>
    <col min="779" max="1024" width="9.140625" style="313"/>
    <col min="1025" max="1025" width="4.28515625" style="313" customWidth="1"/>
    <col min="1026" max="1026" width="9.28515625" style="313" customWidth="1"/>
    <col min="1027" max="1027" width="36.7109375" style="313" customWidth="1"/>
    <col min="1028" max="1029" width="6.7109375" style="313" customWidth="1"/>
    <col min="1030" max="1031" width="8.28515625" style="313" customWidth="1"/>
    <col min="1032" max="1033" width="10.28515625" style="313" customWidth="1"/>
    <col min="1034" max="1034" width="15.7109375" style="313" customWidth="1"/>
    <col min="1035" max="1280" width="9.140625" style="313"/>
    <col min="1281" max="1281" width="4.28515625" style="313" customWidth="1"/>
    <col min="1282" max="1282" width="9.28515625" style="313" customWidth="1"/>
    <col min="1283" max="1283" width="36.7109375" style="313" customWidth="1"/>
    <col min="1284" max="1285" width="6.7109375" style="313" customWidth="1"/>
    <col min="1286" max="1287" width="8.28515625" style="313" customWidth="1"/>
    <col min="1288" max="1289" width="10.28515625" style="313" customWidth="1"/>
    <col min="1290" max="1290" width="15.7109375" style="313" customWidth="1"/>
    <col min="1291" max="1536" width="9.140625" style="313"/>
    <col min="1537" max="1537" width="4.28515625" style="313" customWidth="1"/>
    <col min="1538" max="1538" width="9.28515625" style="313" customWidth="1"/>
    <col min="1539" max="1539" width="36.7109375" style="313" customWidth="1"/>
    <col min="1540" max="1541" width="6.7109375" style="313" customWidth="1"/>
    <col min="1542" max="1543" width="8.28515625" style="313" customWidth="1"/>
    <col min="1544" max="1545" width="10.28515625" style="313" customWidth="1"/>
    <col min="1546" max="1546" width="15.7109375" style="313" customWidth="1"/>
    <col min="1547" max="1792" width="9.140625" style="313"/>
    <col min="1793" max="1793" width="4.28515625" style="313" customWidth="1"/>
    <col min="1794" max="1794" width="9.28515625" style="313" customWidth="1"/>
    <col min="1795" max="1795" width="36.7109375" style="313" customWidth="1"/>
    <col min="1796" max="1797" width="6.7109375" style="313" customWidth="1"/>
    <col min="1798" max="1799" width="8.28515625" style="313" customWidth="1"/>
    <col min="1800" max="1801" width="10.28515625" style="313" customWidth="1"/>
    <col min="1802" max="1802" width="15.7109375" style="313" customWidth="1"/>
    <col min="1803" max="2048" width="9.140625" style="313"/>
    <col min="2049" max="2049" width="4.28515625" style="313" customWidth="1"/>
    <col min="2050" max="2050" width="9.28515625" style="313" customWidth="1"/>
    <col min="2051" max="2051" width="36.7109375" style="313" customWidth="1"/>
    <col min="2052" max="2053" width="6.7109375" style="313" customWidth="1"/>
    <col min="2054" max="2055" width="8.28515625" style="313" customWidth="1"/>
    <col min="2056" max="2057" width="10.28515625" style="313" customWidth="1"/>
    <col min="2058" max="2058" width="15.7109375" style="313" customWidth="1"/>
    <col min="2059" max="2304" width="9.140625" style="313"/>
    <col min="2305" max="2305" width="4.28515625" style="313" customWidth="1"/>
    <col min="2306" max="2306" width="9.28515625" style="313" customWidth="1"/>
    <col min="2307" max="2307" width="36.7109375" style="313" customWidth="1"/>
    <col min="2308" max="2309" width="6.7109375" style="313" customWidth="1"/>
    <col min="2310" max="2311" width="8.28515625" style="313" customWidth="1"/>
    <col min="2312" max="2313" width="10.28515625" style="313" customWidth="1"/>
    <col min="2314" max="2314" width="15.7109375" style="313" customWidth="1"/>
    <col min="2315" max="2560" width="9.140625" style="313"/>
    <col min="2561" max="2561" width="4.28515625" style="313" customWidth="1"/>
    <col min="2562" max="2562" width="9.28515625" style="313" customWidth="1"/>
    <col min="2563" max="2563" width="36.7109375" style="313" customWidth="1"/>
    <col min="2564" max="2565" width="6.7109375" style="313" customWidth="1"/>
    <col min="2566" max="2567" width="8.28515625" style="313" customWidth="1"/>
    <col min="2568" max="2569" width="10.28515625" style="313" customWidth="1"/>
    <col min="2570" max="2570" width="15.7109375" style="313" customWidth="1"/>
    <col min="2571" max="2816" width="9.140625" style="313"/>
    <col min="2817" max="2817" width="4.28515625" style="313" customWidth="1"/>
    <col min="2818" max="2818" width="9.28515625" style="313" customWidth="1"/>
    <col min="2819" max="2819" width="36.7109375" style="313" customWidth="1"/>
    <col min="2820" max="2821" width="6.7109375" style="313" customWidth="1"/>
    <col min="2822" max="2823" width="8.28515625" style="313" customWidth="1"/>
    <col min="2824" max="2825" width="10.28515625" style="313" customWidth="1"/>
    <col min="2826" max="2826" width="15.7109375" style="313" customWidth="1"/>
    <col min="2827" max="3072" width="9.140625" style="313"/>
    <col min="3073" max="3073" width="4.28515625" style="313" customWidth="1"/>
    <col min="3074" max="3074" width="9.28515625" style="313" customWidth="1"/>
    <col min="3075" max="3075" width="36.7109375" style="313" customWidth="1"/>
    <col min="3076" max="3077" width="6.7109375" style="313" customWidth="1"/>
    <col min="3078" max="3079" width="8.28515625" style="313" customWidth="1"/>
    <col min="3080" max="3081" width="10.28515625" style="313" customWidth="1"/>
    <col min="3082" max="3082" width="15.7109375" style="313" customWidth="1"/>
    <col min="3083" max="3328" width="9.140625" style="313"/>
    <col min="3329" max="3329" width="4.28515625" style="313" customWidth="1"/>
    <col min="3330" max="3330" width="9.28515625" style="313" customWidth="1"/>
    <col min="3331" max="3331" width="36.7109375" style="313" customWidth="1"/>
    <col min="3332" max="3333" width="6.7109375" style="313" customWidth="1"/>
    <col min="3334" max="3335" width="8.28515625" style="313" customWidth="1"/>
    <col min="3336" max="3337" width="10.28515625" style="313" customWidth="1"/>
    <col min="3338" max="3338" width="15.7109375" style="313" customWidth="1"/>
    <col min="3339" max="3584" width="9.140625" style="313"/>
    <col min="3585" max="3585" width="4.28515625" style="313" customWidth="1"/>
    <col min="3586" max="3586" width="9.28515625" style="313" customWidth="1"/>
    <col min="3587" max="3587" width="36.7109375" style="313" customWidth="1"/>
    <col min="3588" max="3589" width="6.7109375" style="313" customWidth="1"/>
    <col min="3590" max="3591" width="8.28515625" style="313" customWidth="1"/>
    <col min="3592" max="3593" width="10.28515625" style="313" customWidth="1"/>
    <col min="3594" max="3594" width="15.7109375" style="313" customWidth="1"/>
    <col min="3595" max="3840" width="9.140625" style="313"/>
    <col min="3841" max="3841" width="4.28515625" style="313" customWidth="1"/>
    <col min="3842" max="3842" width="9.28515625" style="313" customWidth="1"/>
    <col min="3843" max="3843" width="36.7109375" style="313" customWidth="1"/>
    <col min="3844" max="3845" width="6.7109375" style="313" customWidth="1"/>
    <col min="3846" max="3847" width="8.28515625" style="313" customWidth="1"/>
    <col min="3848" max="3849" width="10.28515625" style="313" customWidth="1"/>
    <col min="3850" max="3850" width="15.7109375" style="313" customWidth="1"/>
    <col min="3851" max="4096" width="9.140625" style="313"/>
    <col min="4097" max="4097" width="4.28515625" style="313" customWidth="1"/>
    <col min="4098" max="4098" width="9.28515625" style="313" customWidth="1"/>
    <col min="4099" max="4099" width="36.7109375" style="313" customWidth="1"/>
    <col min="4100" max="4101" width="6.7109375" style="313" customWidth="1"/>
    <col min="4102" max="4103" width="8.28515625" style="313" customWidth="1"/>
    <col min="4104" max="4105" width="10.28515625" style="313" customWidth="1"/>
    <col min="4106" max="4106" width="15.7109375" style="313" customWidth="1"/>
    <col min="4107" max="4352" width="9.140625" style="313"/>
    <col min="4353" max="4353" width="4.28515625" style="313" customWidth="1"/>
    <col min="4354" max="4354" width="9.28515625" style="313" customWidth="1"/>
    <col min="4355" max="4355" width="36.7109375" style="313" customWidth="1"/>
    <col min="4356" max="4357" width="6.7109375" style="313" customWidth="1"/>
    <col min="4358" max="4359" width="8.28515625" style="313" customWidth="1"/>
    <col min="4360" max="4361" width="10.28515625" style="313" customWidth="1"/>
    <col min="4362" max="4362" width="15.7109375" style="313" customWidth="1"/>
    <col min="4363" max="4608" width="9.140625" style="313"/>
    <col min="4609" max="4609" width="4.28515625" style="313" customWidth="1"/>
    <col min="4610" max="4610" width="9.28515625" style="313" customWidth="1"/>
    <col min="4611" max="4611" width="36.7109375" style="313" customWidth="1"/>
    <col min="4612" max="4613" width="6.7109375" style="313" customWidth="1"/>
    <col min="4614" max="4615" width="8.28515625" style="313" customWidth="1"/>
    <col min="4616" max="4617" width="10.28515625" style="313" customWidth="1"/>
    <col min="4618" max="4618" width="15.7109375" style="313" customWidth="1"/>
    <col min="4619" max="4864" width="9.140625" style="313"/>
    <col min="4865" max="4865" width="4.28515625" style="313" customWidth="1"/>
    <col min="4866" max="4866" width="9.28515625" style="313" customWidth="1"/>
    <col min="4867" max="4867" width="36.7109375" style="313" customWidth="1"/>
    <col min="4868" max="4869" width="6.7109375" style="313" customWidth="1"/>
    <col min="4870" max="4871" width="8.28515625" style="313" customWidth="1"/>
    <col min="4872" max="4873" width="10.28515625" style="313" customWidth="1"/>
    <col min="4874" max="4874" width="15.7109375" style="313" customWidth="1"/>
    <col min="4875" max="5120" width="9.140625" style="313"/>
    <col min="5121" max="5121" width="4.28515625" style="313" customWidth="1"/>
    <col min="5122" max="5122" width="9.28515625" style="313" customWidth="1"/>
    <col min="5123" max="5123" width="36.7109375" style="313" customWidth="1"/>
    <col min="5124" max="5125" width="6.7109375" style="313" customWidth="1"/>
    <col min="5126" max="5127" width="8.28515625" style="313" customWidth="1"/>
    <col min="5128" max="5129" width="10.28515625" style="313" customWidth="1"/>
    <col min="5130" max="5130" width="15.7109375" style="313" customWidth="1"/>
    <col min="5131" max="5376" width="9.140625" style="313"/>
    <col min="5377" max="5377" width="4.28515625" style="313" customWidth="1"/>
    <col min="5378" max="5378" width="9.28515625" style="313" customWidth="1"/>
    <col min="5379" max="5379" width="36.7109375" style="313" customWidth="1"/>
    <col min="5380" max="5381" width="6.7109375" style="313" customWidth="1"/>
    <col min="5382" max="5383" width="8.28515625" style="313" customWidth="1"/>
    <col min="5384" max="5385" width="10.28515625" style="313" customWidth="1"/>
    <col min="5386" max="5386" width="15.7109375" style="313" customWidth="1"/>
    <col min="5387" max="5632" width="9.140625" style="313"/>
    <col min="5633" max="5633" width="4.28515625" style="313" customWidth="1"/>
    <col min="5634" max="5634" width="9.28515625" style="313" customWidth="1"/>
    <col min="5635" max="5635" width="36.7109375" style="313" customWidth="1"/>
    <col min="5636" max="5637" width="6.7109375" style="313" customWidth="1"/>
    <col min="5638" max="5639" width="8.28515625" style="313" customWidth="1"/>
    <col min="5640" max="5641" width="10.28515625" style="313" customWidth="1"/>
    <col min="5642" max="5642" width="15.7109375" style="313" customWidth="1"/>
    <col min="5643" max="5888" width="9.140625" style="313"/>
    <col min="5889" max="5889" width="4.28515625" style="313" customWidth="1"/>
    <col min="5890" max="5890" width="9.28515625" style="313" customWidth="1"/>
    <col min="5891" max="5891" width="36.7109375" style="313" customWidth="1"/>
    <col min="5892" max="5893" width="6.7109375" style="313" customWidth="1"/>
    <col min="5894" max="5895" width="8.28515625" style="313" customWidth="1"/>
    <col min="5896" max="5897" width="10.28515625" style="313" customWidth="1"/>
    <col min="5898" max="5898" width="15.7109375" style="313" customWidth="1"/>
    <col min="5899" max="6144" width="9.140625" style="313"/>
    <col min="6145" max="6145" width="4.28515625" style="313" customWidth="1"/>
    <col min="6146" max="6146" width="9.28515625" style="313" customWidth="1"/>
    <col min="6147" max="6147" width="36.7109375" style="313" customWidth="1"/>
    <col min="6148" max="6149" width="6.7109375" style="313" customWidth="1"/>
    <col min="6150" max="6151" width="8.28515625" style="313" customWidth="1"/>
    <col min="6152" max="6153" width="10.28515625" style="313" customWidth="1"/>
    <col min="6154" max="6154" width="15.7109375" style="313" customWidth="1"/>
    <col min="6155" max="6400" width="9.140625" style="313"/>
    <col min="6401" max="6401" width="4.28515625" style="313" customWidth="1"/>
    <col min="6402" max="6402" width="9.28515625" style="313" customWidth="1"/>
    <col min="6403" max="6403" width="36.7109375" style="313" customWidth="1"/>
    <col min="6404" max="6405" width="6.7109375" style="313" customWidth="1"/>
    <col min="6406" max="6407" width="8.28515625" style="313" customWidth="1"/>
    <col min="6408" max="6409" width="10.28515625" style="313" customWidth="1"/>
    <col min="6410" max="6410" width="15.7109375" style="313" customWidth="1"/>
    <col min="6411" max="6656" width="9.140625" style="313"/>
    <col min="6657" max="6657" width="4.28515625" style="313" customWidth="1"/>
    <col min="6658" max="6658" width="9.28515625" style="313" customWidth="1"/>
    <col min="6659" max="6659" width="36.7109375" style="313" customWidth="1"/>
    <col min="6660" max="6661" width="6.7109375" style="313" customWidth="1"/>
    <col min="6662" max="6663" width="8.28515625" style="313" customWidth="1"/>
    <col min="6664" max="6665" width="10.28515625" style="313" customWidth="1"/>
    <col min="6666" max="6666" width="15.7109375" style="313" customWidth="1"/>
    <col min="6667" max="6912" width="9.140625" style="313"/>
    <col min="6913" max="6913" width="4.28515625" style="313" customWidth="1"/>
    <col min="6914" max="6914" width="9.28515625" style="313" customWidth="1"/>
    <col min="6915" max="6915" width="36.7109375" style="313" customWidth="1"/>
    <col min="6916" max="6917" width="6.7109375" style="313" customWidth="1"/>
    <col min="6918" max="6919" width="8.28515625" style="313" customWidth="1"/>
    <col min="6920" max="6921" width="10.28515625" style="313" customWidth="1"/>
    <col min="6922" max="6922" width="15.7109375" style="313" customWidth="1"/>
    <col min="6923" max="7168" width="9.140625" style="313"/>
    <col min="7169" max="7169" width="4.28515625" style="313" customWidth="1"/>
    <col min="7170" max="7170" width="9.28515625" style="313" customWidth="1"/>
    <col min="7171" max="7171" width="36.7109375" style="313" customWidth="1"/>
    <col min="7172" max="7173" width="6.7109375" style="313" customWidth="1"/>
    <col min="7174" max="7175" width="8.28515625" style="313" customWidth="1"/>
    <col min="7176" max="7177" width="10.28515625" style="313" customWidth="1"/>
    <col min="7178" max="7178" width="15.7109375" style="313" customWidth="1"/>
    <col min="7179" max="7424" width="9.140625" style="313"/>
    <col min="7425" max="7425" width="4.28515625" style="313" customWidth="1"/>
    <col min="7426" max="7426" width="9.28515625" style="313" customWidth="1"/>
    <col min="7427" max="7427" width="36.7109375" style="313" customWidth="1"/>
    <col min="7428" max="7429" width="6.7109375" style="313" customWidth="1"/>
    <col min="7430" max="7431" width="8.28515625" style="313" customWidth="1"/>
    <col min="7432" max="7433" width="10.28515625" style="313" customWidth="1"/>
    <col min="7434" max="7434" width="15.7109375" style="313" customWidth="1"/>
    <col min="7435" max="7680" width="9.140625" style="313"/>
    <col min="7681" max="7681" width="4.28515625" style="313" customWidth="1"/>
    <col min="7682" max="7682" width="9.28515625" style="313" customWidth="1"/>
    <col min="7683" max="7683" width="36.7109375" style="313" customWidth="1"/>
    <col min="7684" max="7685" width="6.7109375" style="313" customWidth="1"/>
    <col min="7686" max="7687" width="8.28515625" style="313" customWidth="1"/>
    <col min="7688" max="7689" width="10.28515625" style="313" customWidth="1"/>
    <col min="7690" max="7690" width="15.7109375" style="313" customWidth="1"/>
    <col min="7691" max="7936" width="9.140625" style="313"/>
    <col min="7937" max="7937" width="4.28515625" style="313" customWidth="1"/>
    <col min="7938" max="7938" width="9.28515625" style="313" customWidth="1"/>
    <col min="7939" max="7939" width="36.7109375" style="313" customWidth="1"/>
    <col min="7940" max="7941" width="6.7109375" style="313" customWidth="1"/>
    <col min="7942" max="7943" width="8.28515625" style="313" customWidth="1"/>
    <col min="7944" max="7945" width="10.28515625" style="313" customWidth="1"/>
    <col min="7946" max="7946" width="15.7109375" style="313" customWidth="1"/>
    <col min="7947" max="8192" width="9.140625" style="313"/>
    <col min="8193" max="8193" width="4.28515625" style="313" customWidth="1"/>
    <col min="8194" max="8194" width="9.28515625" style="313" customWidth="1"/>
    <col min="8195" max="8195" width="36.7109375" style="313" customWidth="1"/>
    <col min="8196" max="8197" width="6.7109375" style="313" customWidth="1"/>
    <col min="8198" max="8199" width="8.28515625" style="313" customWidth="1"/>
    <col min="8200" max="8201" width="10.28515625" style="313" customWidth="1"/>
    <col min="8202" max="8202" width="15.7109375" style="313" customWidth="1"/>
    <col min="8203" max="8448" width="9.140625" style="313"/>
    <col min="8449" max="8449" width="4.28515625" style="313" customWidth="1"/>
    <col min="8450" max="8450" width="9.28515625" style="313" customWidth="1"/>
    <col min="8451" max="8451" width="36.7109375" style="313" customWidth="1"/>
    <col min="8452" max="8453" width="6.7109375" style="313" customWidth="1"/>
    <col min="8454" max="8455" width="8.28515625" style="313" customWidth="1"/>
    <col min="8456" max="8457" width="10.28515625" style="313" customWidth="1"/>
    <col min="8458" max="8458" width="15.7109375" style="313" customWidth="1"/>
    <col min="8459" max="8704" width="9.140625" style="313"/>
    <col min="8705" max="8705" width="4.28515625" style="313" customWidth="1"/>
    <col min="8706" max="8706" width="9.28515625" style="313" customWidth="1"/>
    <col min="8707" max="8707" width="36.7109375" style="313" customWidth="1"/>
    <col min="8708" max="8709" width="6.7109375" style="313" customWidth="1"/>
    <col min="8710" max="8711" width="8.28515625" style="313" customWidth="1"/>
    <col min="8712" max="8713" width="10.28515625" style="313" customWidth="1"/>
    <col min="8714" max="8714" width="15.7109375" style="313" customWidth="1"/>
    <col min="8715" max="8960" width="9.140625" style="313"/>
    <col min="8961" max="8961" width="4.28515625" style="313" customWidth="1"/>
    <col min="8962" max="8962" width="9.28515625" style="313" customWidth="1"/>
    <col min="8963" max="8963" width="36.7109375" style="313" customWidth="1"/>
    <col min="8964" max="8965" width="6.7109375" style="313" customWidth="1"/>
    <col min="8966" max="8967" width="8.28515625" style="313" customWidth="1"/>
    <col min="8968" max="8969" width="10.28515625" style="313" customWidth="1"/>
    <col min="8970" max="8970" width="15.7109375" style="313" customWidth="1"/>
    <col min="8971" max="9216" width="9.140625" style="313"/>
    <col min="9217" max="9217" width="4.28515625" style="313" customWidth="1"/>
    <col min="9218" max="9218" width="9.28515625" style="313" customWidth="1"/>
    <col min="9219" max="9219" width="36.7109375" style="313" customWidth="1"/>
    <col min="9220" max="9221" width="6.7109375" style="313" customWidth="1"/>
    <col min="9222" max="9223" width="8.28515625" style="313" customWidth="1"/>
    <col min="9224" max="9225" width="10.28515625" style="313" customWidth="1"/>
    <col min="9226" max="9226" width="15.7109375" style="313" customWidth="1"/>
    <col min="9227" max="9472" width="9.140625" style="313"/>
    <col min="9473" max="9473" width="4.28515625" style="313" customWidth="1"/>
    <col min="9474" max="9474" width="9.28515625" style="313" customWidth="1"/>
    <col min="9475" max="9475" width="36.7109375" style="313" customWidth="1"/>
    <col min="9476" max="9477" width="6.7109375" style="313" customWidth="1"/>
    <col min="9478" max="9479" width="8.28515625" style="313" customWidth="1"/>
    <col min="9480" max="9481" width="10.28515625" style="313" customWidth="1"/>
    <col min="9482" max="9482" width="15.7109375" style="313" customWidth="1"/>
    <col min="9483" max="9728" width="9.140625" style="313"/>
    <col min="9729" max="9729" width="4.28515625" style="313" customWidth="1"/>
    <col min="9730" max="9730" width="9.28515625" style="313" customWidth="1"/>
    <col min="9731" max="9731" width="36.7109375" style="313" customWidth="1"/>
    <col min="9732" max="9733" width="6.7109375" style="313" customWidth="1"/>
    <col min="9734" max="9735" width="8.28515625" style="313" customWidth="1"/>
    <col min="9736" max="9737" width="10.28515625" style="313" customWidth="1"/>
    <col min="9738" max="9738" width="15.7109375" style="313" customWidth="1"/>
    <col min="9739" max="9984" width="9.140625" style="313"/>
    <col min="9985" max="9985" width="4.28515625" style="313" customWidth="1"/>
    <col min="9986" max="9986" width="9.28515625" style="313" customWidth="1"/>
    <col min="9987" max="9987" width="36.7109375" style="313" customWidth="1"/>
    <col min="9988" max="9989" width="6.7109375" style="313" customWidth="1"/>
    <col min="9990" max="9991" width="8.28515625" style="313" customWidth="1"/>
    <col min="9992" max="9993" width="10.28515625" style="313" customWidth="1"/>
    <col min="9994" max="9994" width="15.7109375" style="313" customWidth="1"/>
    <col min="9995" max="10240" width="9.140625" style="313"/>
    <col min="10241" max="10241" width="4.28515625" style="313" customWidth="1"/>
    <col min="10242" max="10242" width="9.28515625" style="313" customWidth="1"/>
    <col min="10243" max="10243" width="36.7109375" style="313" customWidth="1"/>
    <col min="10244" max="10245" width="6.7109375" style="313" customWidth="1"/>
    <col min="10246" max="10247" width="8.28515625" style="313" customWidth="1"/>
    <col min="10248" max="10249" width="10.28515625" style="313" customWidth="1"/>
    <col min="10250" max="10250" width="15.7109375" style="313" customWidth="1"/>
    <col min="10251" max="10496" width="9.140625" style="313"/>
    <col min="10497" max="10497" width="4.28515625" style="313" customWidth="1"/>
    <col min="10498" max="10498" width="9.28515625" style="313" customWidth="1"/>
    <col min="10499" max="10499" width="36.7109375" style="313" customWidth="1"/>
    <col min="10500" max="10501" width="6.7109375" style="313" customWidth="1"/>
    <col min="10502" max="10503" width="8.28515625" style="313" customWidth="1"/>
    <col min="10504" max="10505" width="10.28515625" style="313" customWidth="1"/>
    <col min="10506" max="10506" width="15.7109375" style="313" customWidth="1"/>
    <col min="10507" max="10752" width="9.140625" style="313"/>
    <col min="10753" max="10753" width="4.28515625" style="313" customWidth="1"/>
    <col min="10754" max="10754" width="9.28515625" style="313" customWidth="1"/>
    <col min="10755" max="10755" width="36.7109375" style="313" customWidth="1"/>
    <col min="10756" max="10757" width="6.7109375" style="313" customWidth="1"/>
    <col min="10758" max="10759" width="8.28515625" style="313" customWidth="1"/>
    <col min="10760" max="10761" width="10.28515625" style="313" customWidth="1"/>
    <col min="10762" max="10762" width="15.7109375" style="313" customWidth="1"/>
    <col min="10763" max="11008" width="9.140625" style="313"/>
    <col min="11009" max="11009" width="4.28515625" style="313" customWidth="1"/>
    <col min="11010" max="11010" width="9.28515625" style="313" customWidth="1"/>
    <col min="11011" max="11011" width="36.7109375" style="313" customWidth="1"/>
    <col min="11012" max="11013" width="6.7109375" style="313" customWidth="1"/>
    <col min="11014" max="11015" width="8.28515625" style="313" customWidth="1"/>
    <col min="11016" max="11017" width="10.28515625" style="313" customWidth="1"/>
    <col min="11018" max="11018" width="15.7109375" style="313" customWidth="1"/>
    <col min="11019" max="11264" width="9.140625" style="313"/>
    <col min="11265" max="11265" width="4.28515625" style="313" customWidth="1"/>
    <col min="11266" max="11266" width="9.28515625" style="313" customWidth="1"/>
    <col min="11267" max="11267" width="36.7109375" style="313" customWidth="1"/>
    <col min="11268" max="11269" width="6.7109375" style="313" customWidth="1"/>
    <col min="11270" max="11271" width="8.28515625" style="313" customWidth="1"/>
    <col min="11272" max="11273" width="10.28515625" style="313" customWidth="1"/>
    <col min="11274" max="11274" width="15.7109375" style="313" customWidth="1"/>
    <col min="11275" max="11520" width="9.140625" style="313"/>
    <col min="11521" max="11521" width="4.28515625" style="313" customWidth="1"/>
    <col min="11522" max="11522" width="9.28515625" style="313" customWidth="1"/>
    <col min="11523" max="11523" width="36.7109375" style="313" customWidth="1"/>
    <col min="11524" max="11525" width="6.7109375" style="313" customWidth="1"/>
    <col min="11526" max="11527" width="8.28515625" style="313" customWidth="1"/>
    <col min="11528" max="11529" width="10.28515625" style="313" customWidth="1"/>
    <col min="11530" max="11530" width="15.7109375" style="313" customWidth="1"/>
    <col min="11531" max="11776" width="9.140625" style="313"/>
    <col min="11777" max="11777" width="4.28515625" style="313" customWidth="1"/>
    <col min="11778" max="11778" width="9.28515625" style="313" customWidth="1"/>
    <col min="11779" max="11779" width="36.7109375" style="313" customWidth="1"/>
    <col min="11780" max="11781" width="6.7109375" style="313" customWidth="1"/>
    <col min="11782" max="11783" width="8.28515625" style="313" customWidth="1"/>
    <col min="11784" max="11785" width="10.28515625" style="313" customWidth="1"/>
    <col min="11786" max="11786" width="15.7109375" style="313" customWidth="1"/>
    <col min="11787" max="12032" width="9.140625" style="313"/>
    <col min="12033" max="12033" width="4.28515625" style="313" customWidth="1"/>
    <col min="12034" max="12034" width="9.28515625" style="313" customWidth="1"/>
    <col min="12035" max="12035" width="36.7109375" style="313" customWidth="1"/>
    <col min="12036" max="12037" width="6.7109375" style="313" customWidth="1"/>
    <col min="12038" max="12039" width="8.28515625" style="313" customWidth="1"/>
    <col min="12040" max="12041" width="10.28515625" style="313" customWidth="1"/>
    <col min="12042" max="12042" width="15.7109375" style="313" customWidth="1"/>
    <col min="12043" max="12288" width="9.140625" style="313"/>
    <col min="12289" max="12289" width="4.28515625" style="313" customWidth="1"/>
    <col min="12290" max="12290" width="9.28515625" style="313" customWidth="1"/>
    <col min="12291" max="12291" width="36.7109375" style="313" customWidth="1"/>
    <col min="12292" max="12293" width="6.7109375" style="313" customWidth="1"/>
    <col min="12294" max="12295" width="8.28515625" style="313" customWidth="1"/>
    <col min="12296" max="12297" width="10.28515625" style="313" customWidth="1"/>
    <col min="12298" max="12298" width="15.7109375" style="313" customWidth="1"/>
    <col min="12299" max="12544" width="9.140625" style="313"/>
    <col min="12545" max="12545" width="4.28515625" style="313" customWidth="1"/>
    <col min="12546" max="12546" width="9.28515625" style="313" customWidth="1"/>
    <col min="12547" max="12547" width="36.7109375" style="313" customWidth="1"/>
    <col min="12548" max="12549" width="6.7109375" style="313" customWidth="1"/>
    <col min="12550" max="12551" width="8.28515625" style="313" customWidth="1"/>
    <col min="12552" max="12553" width="10.28515625" style="313" customWidth="1"/>
    <col min="12554" max="12554" width="15.7109375" style="313" customWidth="1"/>
    <col min="12555" max="12800" width="9.140625" style="313"/>
    <col min="12801" max="12801" width="4.28515625" style="313" customWidth="1"/>
    <col min="12802" max="12802" width="9.28515625" style="313" customWidth="1"/>
    <col min="12803" max="12803" width="36.7109375" style="313" customWidth="1"/>
    <col min="12804" max="12805" width="6.7109375" style="313" customWidth="1"/>
    <col min="12806" max="12807" width="8.28515625" style="313" customWidth="1"/>
    <col min="12808" max="12809" width="10.28515625" style="313" customWidth="1"/>
    <col min="12810" max="12810" width="15.7109375" style="313" customWidth="1"/>
    <col min="12811" max="13056" width="9.140625" style="313"/>
    <col min="13057" max="13057" width="4.28515625" style="313" customWidth="1"/>
    <col min="13058" max="13058" width="9.28515625" style="313" customWidth="1"/>
    <col min="13059" max="13059" width="36.7109375" style="313" customWidth="1"/>
    <col min="13060" max="13061" width="6.7109375" style="313" customWidth="1"/>
    <col min="13062" max="13063" width="8.28515625" style="313" customWidth="1"/>
    <col min="13064" max="13065" width="10.28515625" style="313" customWidth="1"/>
    <col min="13066" max="13066" width="15.7109375" style="313" customWidth="1"/>
    <col min="13067" max="13312" width="9.140625" style="313"/>
    <col min="13313" max="13313" width="4.28515625" style="313" customWidth="1"/>
    <col min="13314" max="13314" width="9.28515625" style="313" customWidth="1"/>
    <col min="13315" max="13315" width="36.7109375" style="313" customWidth="1"/>
    <col min="13316" max="13317" width="6.7109375" style="313" customWidth="1"/>
    <col min="13318" max="13319" width="8.28515625" style="313" customWidth="1"/>
    <col min="13320" max="13321" width="10.28515625" style="313" customWidth="1"/>
    <col min="13322" max="13322" width="15.7109375" style="313" customWidth="1"/>
    <col min="13323" max="13568" width="9.140625" style="313"/>
    <col min="13569" max="13569" width="4.28515625" style="313" customWidth="1"/>
    <col min="13570" max="13570" width="9.28515625" style="313" customWidth="1"/>
    <col min="13571" max="13571" width="36.7109375" style="313" customWidth="1"/>
    <col min="13572" max="13573" width="6.7109375" style="313" customWidth="1"/>
    <col min="13574" max="13575" width="8.28515625" style="313" customWidth="1"/>
    <col min="13576" max="13577" width="10.28515625" style="313" customWidth="1"/>
    <col min="13578" max="13578" width="15.7109375" style="313" customWidth="1"/>
    <col min="13579" max="13824" width="9.140625" style="313"/>
    <col min="13825" max="13825" width="4.28515625" style="313" customWidth="1"/>
    <col min="13826" max="13826" width="9.28515625" style="313" customWidth="1"/>
    <col min="13827" max="13827" width="36.7109375" style="313" customWidth="1"/>
    <col min="13828" max="13829" width="6.7109375" style="313" customWidth="1"/>
    <col min="13830" max="13831" width="8.28515625" style="313" customWidth="1"/>
    <col min="13832" max="13833" width="10.28515625" style="313" customWidth="1"/>
    <col min="13834" max="13834" width="15.7109375" style="313" customWidth="1"/>
    <col min="13835" max="14080" width="9.140625" style="313"/>
    <col min="14081" max="14081" width="4.28515625" style="313" customWidth="1"/>
    <col min="14082" max="14082" width="9.28515625" style="313" customWidth="1"/>
    <col min="14083" max="14083" width="36.7109375" style="313" customWidth="1"/>
    <col min="14084" max="14085" width="6.7109375" style="313" customWidth="1"/>
    <col min="14086" max="14087" width="8.28515625" style="313" customWidth="1"/>
    <col min="14088" max="14089" width="10.28515625" style="313" customWidth="1"/>
    <col min="14090" max="14090" width="15.7109375" style="313" customWidth="1"/>
    <col min="14091" max="14336" width="9.140625" style="313"/>
    <col min="14337" max="14337" width="4.28515625" style="313" customWidth="1"/>
    <col min="14338" max="14338" width="9.28515625" style="313" customWidth="1"/>
    <col min="14339" max="14339" width="36.7109375" style="313" customWidth="1"/>
    <col min="14340" max="14341" width="6.7109375" style="313" customWidth="1"/>
    <col min="14342" max="14343" width="8.28515625" style="313" customWidth="1"/>
    <col min="14344" max="14345" width="10.28515625" style="313" customWidth="1"/>
    <col min="14346" max="14346" width="15.7109375" style="313" customWidth="1"/>
    <col min="14347" max="14592" width="9.140625" style="313"/>
    <col min="14593" max="14593" width="4.28515625" style="313" customWidth="1"/>
    <col min="14594" max="14594" width="9.28515625" style="313" customWidth="1"/>
    <col min="14595" max="14595" width="36.7109375" style="313" customWidth="1"/>
    <col min="14596" max="14597" width="6.7109375" style="313" customWidth="1"/>
    <col min="14598" max="14599" width="8.28515625" style="313" customWidth="1"/>
    <col min="14600" max="14601" width="10.28515625" style="313" customWidth="1"/>
    <col min="14602" max="14602" width="15.7109375" style="313" customWidth="1"/>
    <col min="14603" max="14848" width="9.140625" style="313"/>
    <col min="14849" max="14849" width="4.28515625" style="313" customWidth="1"/>
    <col min="14850" max="14850" width="9.28515625" style="313" customWidth="1"/>
    <col min="14851" max="14851" width="36.7109375" style="313" customWidth="1"/>
    <col min="14852" max="14853" width="6.7109375" style="313" customWidth="1"/>
    <col min="14854" max="14855" width="8.28515625" style="313" customWidth="1"/>
    <col min="14856" max="14857" width="10.28515625" style="313" customWidth="1"/>
    <col min="14858" max="14858" width="15.7109375" style="313" customWidth="1"/>
    <col min="14859" max="15104" width="9.140625" style="313"/>
    <col min="15105" max="15105" width="4.28515625" style="313" customWidth="1"/>
    <col min="15106" max="15106" width="9.28515625" style="313" customWidth="1"/>
    <col min="15107" max="15107" width="36.7109375" style="313" customWidth="1"/>
    <col min="15108" max="15109" width="6.7109375" style="313" customWidth="1"/>
    <col min="15110" max="15111" width="8.28515625" style="313" customWidth="1"/>
    <col min="15112" max="15113" width="10.28515625" style="313" customWidth="1"/>
    <col min="15114" max="15114" width="15.7109375" style="313" customWidth="1"/>
    <col min="15115" max="15360" width="9.140625" style="313"/>
    <col min="15361" max="15361" width="4.28515625" style="313" customWidth="1"/>
    <col min="15362" max="15362" width="9.28515625" style="313" customWidth="1"/>
    <col min="15363" max="15363" width="36.7109375" style="313" customWidth="1"/>
    <col min="15364" max="15365" width="6.7109375" style="313" customWidth="1"/>
    <col min="15366" max="15367" width="8.28515625" style="313" customWidth="1"/>
    <col min="15368" max="15369" width="10.28515625" style="313" customWidth="1"/>
    <col min="15370" max="15370" width="15.7109375" style="313" customWidth="1"/>
    <col min="15371" max="15616" width="9.140625" style="313"/>
    <col min="15617" max="15617" width="4.28515625" style="313" customWidth="1"/>
    <col min="15618" max="15618" width="9.28515625" style="313" customWidth="1"/>
    <col min="15619" max="15619" width="36.7109375" style="313" customWidth="1"/>
    <col min="15620" max="15621" width="6.7109375" style="313" customWidth="1"/>
    <col min="15622" max="15623" width="8.28515625" style="313" customWidth="1"/>
    <col min="15624" max="15625" width="10.28515625" style="313" customWidth="1"/>
    <col min="15626" max="15626" width="15.7109375" style="313" customWidth="1"/>
    <col min="15627" max="15872" width="9.140625" style="313"/>
    <col min="15873" max="15873" width="4.28515625" style="313" customWidth="1"/>
    <col min="15874" max="15874" width="9.28515625" style="313" customWidth="1"/>
    <col min="15875" max="15875" width="36.7109375" style="313" customWidth="1"/>
    <col min="15876" max="15877" width="6.7109375" style="313" customWidth="1"/>
    <col min="15878" max="15879" width="8.28515625" style="313" customWidth="1"/>
    <col min="15880" max="15881" width="10.28515625" style="313" customWidth="1"/>
    <col min="15882" max="15882" width="15.7109375" style="313" customWidth="1"/>
    <col min="15883" max="16128" width="9.140625" style="313"/>
    <col min="16129" max="16129" width="4.28515625" style="313" customWidth="1"/>
    <col min="16130" max="16130" width="9.28515625" style="313" customWidth="1"/>
    <col min="16131" max="16131" width="36.7109375" style="313" customWidth="1"/>
    <col min="16132" max="16133" width="6.7109375" style="313" customWidth="1"/>
    <col min="16134" max="16135" width="8.28515625" style="313" customWidth="1"/>
    <col min="16136" max="16137" width="10.28515625" style="313" customWidth="1"/>
    <col min="16138" max="16138" width="15.7109375" style="313" customWidth="1"/>
    <col min="16139" max="16384" width="9.140625" style="313"/>
  </cols>
  <sheetData>
    <row r="1" spans="1:9" s="312" customFormat="1" ht="25.5" x14ac:dyDescent="0.2">
      <c r="A1" s="291" t="s">
        <v>25</v>
      </c>
      <c r="B1" s="292" t="s">
        <v>20</v>
      </c>
      <c r="C1" s="292" t="s">
        <v>1735</v>
      </c>
      <c r="D1" s="293" t="s">
        <v>24</v>
      </c>
      <c r="E1" s="292" t="s">
        <v>1734</v>
      </c>
      <c r="F1" s="293" t="s">
        <v>29</v>
      </c>
      <c r="G1" s="293" t="s">
        <v>27</v>
      </c>
      <c r="H1" s="293" t="s">
        <v>23</v>
      </c>
      <c r="I1" s="293" t="s">
        <v>34</v>
      </c>
    </row>
    <row r="2" spans="1:9" ht="63.75" x14ac:dyDescent="0.2">
      <c r="A2" s="314">
        <v>1</v>
      </c>
      <c r="B2" s="313" t="s">
        <v>2590</v>
      </c>
      <c r="C2" s="315" t="s">
        <v>2203</v>
      </c>
      <c r="D2" s="302">
        <v>1222</v>
      </c>
      <c r="E2" s="313" t="s">
        <v>62</v>
      </c>
      <c r="F2" s="302">
        <v>0</v>
      </c>
      <c r="G2" s="302">
        <v>0</v>
      </c>
      <c r="H2" s="302">
        <f>ROUND(D2*F2, 0)</f>
        <v>0</v>
      </c>
      <c r="I2" s="302">
        <f>ROUND(D2*G2, 0)</f>
        <v>0</v>
      </c>
    </row>
    <row r="4" spans="1:9" ht="63.75" x14ac:dyDescent="0.2">
      <c r="A4" s="314">
        <v>2</v>
      </c>
      <c r="B4" s="313" t="s">
        <v>2589</v>
      </c>
      <c r="C4" s="315" t="s">
        <v>2202</v>
      </c>
      <c r="D4" s="302">
        <v>172</v>
      </c>
      <c r="E4" s="313" t="s">
        <v>62</v>
      </c>
      <c r="F4" s="302">
        <v>0</v>
      </c>
      <c r="G4" s="302">
        <v>0</v>
      </c>
      <c r="H4" s="302">
        <f>ROUND(D4*F4, 0)</f>
        <v>0</v>
      </c>
      <c r="I4" s="302">
        <f>ROUND(D4*G4, 0)</f>
        <v>0</v>
      </c>
    </row>
    <row r="6" spans="1:9" ht="63.75" x14ac:dyDescent="0.2">
      <c r="A6" s="314">
        <v>3</v>
      </c>
      <c r="B6" s="313" t="s">
        <v>2588</v>
      </c>
      <c r="C6" s="315" t="s">
        <v>2200</v>
      </c>
      <c r="D6" s="302">
        <v>2299</v>
      </c>
      <c r="E6" s="313" t="s">
        <v>62</v>
      </c>
      <c r="F6" s="302">
        <v>0</v>
      </c>
      <c r="G6" s="302">
        <v>0</v>
      </c>
      <c r="H6" s="302">
        <f>ROUND(D6*F6, 0)</f>
        <v>0</v>
      </c>
      <c r="I6" s="302">
        <f>ROUND(D6*G6, 0)</f>
        <v>0</v>
      </c>
    </row>
    <row r="8" spans="1:9" ht="38.25" x14ac:dyDescent="0.2">
      <c r="A8" s="314">
        <v>4</v>
      </c>
      <c r="B8" s="313" t="s">
        <v>2587</v>
      </c>
      <c r="C8" s="315" t="s">
        <v>2586</v>
      </c>
      <c r="D8" s="302">
        <v>72</v>
      </c>
      <c r="E8" s="313" t="s">
        <v>4</v>
      </c>
      <c r="F8" s="302">
        <v>0</v>
      </c>
      <c r="G8" s="302">
        <v>0</v>
      </c>
      <c r="H8" s="302">
        <f>ROUND(D8*F8, 0)</f>
        <v>0</v>
      </c>
      <c r="I8" s="302">
        <f>ROUND(D8*G8, 0)</f>
        <v>0</v>
      </c>
    </row>
    <row r="9" spans="1:9" x14ac:dyDescent="0.2">
      <c r="C9" s="315"/>
    </row>
    <row r="10" spans="1:9" ht="51" x14ac:dyDescent="0.2">
      <c r="A10" s="314">
        <v>5</v>
      </c>
      <c r="C10" s="315" t="s">
        <v>1909</v>
      </c>
    </row>
    <row r="11" spans="1:9" x14ac:dyDescent="0.2">
      <c r="C11" s="319" t="s">
        <v>1817</v>
      </c>
      <c r="D11" s="302">
        <v>32</v>
      </c>
      <c r="E11" s="313" t="s">
        <v>62</v>
      </c>
      <c r="F11" s="302">
        <v>0</v>
      </c>
      <c r="G11" s="302">
        <v>0</v>
      </c>
      <c r="H11" s="302">
        <v>0</v>
      </c>
      <c r="I11" s="302">
        <v>0</v>
      </c>
    </row>
    <row r="13" spans="1:9" s="295" customFormat="1" x14ac:dyDescent="0.2">
      <c r="A13" s="291"/>
      <c r="B13" s="292"/>
      <c r="C13" s="292" t="s">
        <v>1515</v>
      </c>
      <c r="D13" s="293"/>
      <c r="E13" s="292"/>
      <c r="F13" s="293"/>
      <c r="G13" s="293"/>
      <c r="H13" s="293">
        <f>ROUND(SUM(H2:H12),0)</f>
        <v>0</v>
      </c>
      <c r="I13" s="293">
        <f>ROUND(SUM(I2:I12),0)</f>
        <v>0</v>
      </c>
    </row>
  </sheetData>
  <pageMargins left="0.2361111111111111" right="0.2361111111111111" top="0.69444444444444442" bottom="0.69444444444444442" header="0.41666666666666669" footer="0.41666666666666669"/>
  <pageSetup paperSize="9" orientation="portrait" useFirstPageNumber="1" r:id="rId1"/>
  <headerFooter>
    <oddHeader>&amp;L&amp;"Times New Roman CE,bold"&amp;10 Egyéb járulékos munkák</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78FD6-6DE3-4D34-925D-31E0E93B12BB}">
  <dimension ref="A1:J94"/>
  <sheetViews>
    <sheetView view="pageBreakPreview" zoomScaleNormal="85" workbookViewId="0">
      <selection activeCell="C35" sqref="C35"/>
    </sheetView>
  </sheetViews>
  <sheetFormatPr defaultColWidth="9.140625" defaultRowHeight="12.75" x14ac:dyDescent="0.2"/>
  <cols>
    <col min="1" max="1" width="3.5703125" style="6" customWidth="1"/>
    <col min="2" max="2" width="12.140625" style="46" customWidth="1"/>
    <col min="3" max="3" width="40.7109375" style="12" customWidth="1"/>
    <col min="4" max="4" width="7.8554687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t="str">
        <f>[1]Főösszesítő!$A$13</f>
        <v>ÉPÍTÉSI MUNKÁI</v>
      </c>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3116</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8</v>
      </c>
      <c r="D24" s="13"/>
      <c r="E24" s="13"/>
      <c r="F24" s="20"/>
      <c r="G24" s="20"/>
      <c r="H24" s="20">
        <f>H76</f>
        <v>0</v>
      </c>
      <c r="I24" s="20">
        <f>I76</f>
        <v>0</v>
      </c>
      <c r="J24" s="20">
        <f>J76</f>
        <v>0</v>
      </c>
    </row>
    <row r="25" spans="1:10" s="10" customFormat="1" ht="15" customHeight="1" x14ac:dyDescent="0.2">
      <c r="A25" s="14"/>
      <c r="B25" s="14"/>
      <c r="C25" s="13" t="s">
        <v>3117</v>
      </c>
      <c r="D25" s="13"/>
      <c r="E25" s="13"/>
      <c r="F25" s="20"/>
      <c r="G25" s="20"/>
      <c r="H25" s="20">
        <f>H88</f>
        <v>0</v>
      </c>
      <c r="I25" s="20">
        <f>I88</f>
        <v>0</v>
      </c>
      <c r="J25" s="20">
        <f>J88</f>
        <v>0</v>
      </c>
    </row>
    <row r="26" spans="1:10" s="10" customFormat="1" ht="15" customHeight="1" x14ac:dyDescent="0.2">
      <c r="A26" s="14"/>
      <c r="B26" s="14"/>
      <c r="C26" s="43" t="s">
        <v>3118</v>
      </c>
      <c r="D26" s="13"/>
      <c r="E26" s="13"/>
      <c r="F26" s="20"/>
      <c r="G26" s="20"/>
      <c r="H26" s="20">
        <f>H94</f>
        <v>0</v>
      </c>
      <c r="I26" s="20">
        <f>I94</f>
        <v>0</v>
      </c>
      <c r="J26" s="20">
        <f>J94</f>
        <v>0</v>
      </c>
    </row>
    <row r="27" spans="1:10" s="10" customFormat="1" ht="2.4500000000000002" customHeight="1" x14ac:dyDescent="0.2">
      <c r="A27" s="14"/>
      <c r="B27" s="14"/>
      <c r="C27" s="15"/>
      <c r="D27" s="15"/>
      <c r="E27" s="15"/>
      <c r="F27" s="21"/>
      <c r="G27" s="21"/>
      <c r="H27" s="21"/>
      <c r="I27" s="21"/>
      <c r="J27" s="21"/>
    </row>
    <row r="28" spans="1:10" s="10" customFormat="1" x14ac:dyDescent="0.2">
      <c r="A28" s="14"/>
      <c r="B28" s="14"/>
      <c r="C28" s="17" t="s">
        <v>6</v>
      </c>
      <c r="D28" s="13"/>
      <c r="E28" s="13"/>
      <c r="F28" s="20"/>
      <c r="G28" s="20"/>
      <c r="H28" s="22">
        <f>SUM(H24:H27)</f>
        <v>0</v>
      </c>
      <c r="I28" s="22">
        <f>SUM(I24:I27)</f>
        <v>0</v>
      </c>
      <c r="J28" s="22">
        <f>SUM(J24:J27)</f>
        <v>0</v>
      </c>
    </row>
    <row r="29" spans="1:10" s="10" customFormat="1" x14ac:dyDescent="0.2">
      <c r="A29" s="14"/>
      <c r="B29" s="14"/>
      <c r="C29" s="13"/>
      <c r="D29" s="13"/>
      <c r="E29" s="13"/>
      <c r="F29" s="20"/>
      <c r="G29" s="20"/>
      <c r="H29" s="20"/>
      <c r="I29" s="20"/>
      <c r="J29" s="20"/>
    </row>
    <row r="30" spans="1:10" s="10" customFormat="1" x14ac:dyDescent="0.2">
      <c r="A30" s="31">
        <f>A1</f>
        <v>0</v>
      </c>
      <c r="B30" s="31"/>
      <c r="C30" s="13"/>
      <c r="D30" s="13"/>
      <c r="E30" s="13"/>
      <c r="F30" s="20"/>
      <c r="G30" s="20"/>
      <c r="H30" s="20"/>
      <c r="I30" s="20"/>
      <c r="J30" s="32">
        <f>J1</f>
        <v>0</v>
      </c>
    </row>
    <row r="31" spans="1:10" s="10" customFormat="1" x14ac:dyDescent="0.2">
      <c r="A31" s="31">
        <f>A2</f>
        <v>0</v>
      </c>
      <c r="B31" s="31"/>
      <c r="C31" s="13"/>
      <c r="D31" s="13"/>
      <c r="E31" s="13"/>
      <c r="F31" s="20"/>
      <c r="G31" s="20"/>
      <c r="H31" s="20"/>
      <c r="I31" s="20"/>
      <c r="J31" s="29"/>
    </row>
    <row r="32" spans="1:10" s="10" customFormat="1" x14ac:dyDescent="0.2">
      <c r="A32" s="31"/>
      <c r="B32" s="31"/>
      <c r="C32" s="13"/>
      <c r="D32" s="13"/>
      <c r="E32" s="13"/>
      <c r="F32" s="20"/>
      <c r="G32" s="20"/>
      <c r="H32" s="20"/>
      <c r="I32" s="20"/>
      <c r="J32" s="29"/>
    </row>
    <row r="33" spans="1:10" s="10" customFormat="1" x14ac:dyDescent="0.2">
      <c r="A33" s="31"/>
      <c r="B33" s="31"/>
      <c r="C33" s="13"/>
      <c r="D33" s="13"/>
      <c r="E33" s="13"/>
      <c r="F33" s="20"/>
      <c r="G33" s="20"/>
      <c r="H33" s="20"/>
      <c r="I33" s="20"/>
      <c r="J33" s="20"/>
    </row>
    <row r="34" spans="1:10" s="10" customFormat="1" x14ac:dyDescent="0.2">
      <c r="A34" s="31"/>
      <c r="B34" s="31"/>
      <c r="C34" s="13"/>
      <c r="D34" s="13"/>
      <c r="E34" s="13"/>
      <c r="F34" s="20"/>
      <c r="G34" s="20"/>
      <c r="H34" s="20"/>
      <c r="I34" s="20"/>
      <c r="J34" s="20"/>
    </row>
    <row r="35" spans="1:10" s="10" customFormat="1" x14ac:dyDescent="0.2">
      <c r="A35" s="14"/>
      <c r="B35" s="14"/>
      <c r="C35" s="13"/>
      <c r="D35" s="13"/>
      <c r="E35" s="13"/>
      <c r="F35" s="20"/>
      <c r="G35" s="20"/>
      <c r="H35" s="20"/>
      <c r="I35" s="20"/>
      <c r="J35" s="20"/>
    </row>
    <row r="36" spans="1:10" s="10" customFormat="1" x14ac:dyDescent="0.2">
      <c r="A36" s="14"/>
      <c r="B36" s="14"/>
      <c r="C36" s="13"/>
      <c r="D36" s="13"/>
      <c r="E36" s="13"/>
      <c r="F36" s="20"/>
      <c r="G36" s="20"/>
      <c r="H36" s="20"/>
      <c r="I36" s="20"/>
      <c r="J36" s="20"/>
    </row>
    <row r="37" spans="1:10" s="10" customFormat="1" ht="20.25" x14ac:dyDescent="0.3">
      <c r="A37" s="533" t="s">
        <v>3</v>
      </c>
      <c r="B37" s="533"/>
      <c r="C37" s="533"/>
      <c r="D37" s="533"/>
      <c r="E37" s="533"/>
      <c r="F37" s="533"/>
      <c r="G37" s="533"/>
      <c r="H37" s="533"/>
      <c r="I37" s="533"/>
      <c r="J37" s="533"/>
    </row>
    <row r="38" spans="1:10" s="10" customFormat="1" x14ac:dyDescent="0.2">
      <c r="A38" s="13"/>
      <c r="B38" s="13"/>
      <c r="C38" s="13"/>
      <c r="D38" s="13"/>
      <c r="E38" s="13"/>
    </row>
    <row r="39" spans="1:10" s="10" customFormat="1" ht="18" x14ac:dyDescent="0.25">
      <c r="A39" s="530">
        <f>A10</f>
        <v>0</v>
      </c>
      <c r="B39" s="530"/>
      <c r="C39" s="530"/>
      <c r="D39" s="530"/>
      <c r="E39" s="530"/>
      <c r="F39" s="530"/>
      <c r="G39" s="530"/>
      <c r="H39" s="530"/>
      <c r="I39" s="530"/>
      <c r="J39" s="530"/>
    </row>
    <row r="40" spans="1:10" s="10" customFormat="1" ht="18" x14ac:dyDescent="0.25">
      <c r="A40" s="530">
        <f>A11</f>
        <v>0</v>
      </c>
      <c r="B40" s="530"/>
      <c r="C40" s="530"/>
      <c r="D40" s="530"/>
      <c r="E40" s="530"/>
      <c r="F40" s="530"/>
      <c r="G40" s="530"/>
      <c r="H40" s="530"/>
      <c r="I40" s="530"/>
      <c r="J40" s="530"/>
    </row>
    <row r="41" spans="1:10" s="10" customFormat="1" x14ac:dyDescent="0.2">
      <c r="A41" s="14"/>
      <c r="B41" s="14"/>
      <c r="C41" s="13"/>
      <c r="D41" s="13"/>
      <c r="E41" s="13"/>
      <c r="F41" s="20"/>
      <c r="G41" s="20"/>
      <c r="H41" s="20"/>
      <c r="I41" s="20"/>
      <c r="J41" s="20"/>
    </row>
    <row r="42" spans="1:10" s="10" customFormat="1" ht="15.75" x14ac:dyDescent="0.25">
      <c r="A42" s="531" t="str">
        <f>A13</f>
        <v>ÉPÍTÉSI MUNKÁI</v>
      </c>
      <c r="B42" s="531"/>
      <c r="C42" s="531"/>
      <c r="D42" s="531"/>
      <c r="E42" s="531"/>
      <c r="F42" s="531"/>
      <c r="G42" s="531"/>
      <c r="H42" s="531"/>
      <c r="I42" s="531"/>
      <c r="J42" s="531"/>
    </row>
    <row r="43" spans="1:10" s="10" customFormat="1" x14ac:dyDescent="0.2">
      <c r="A43" s="14"/>
      <c r="B43" s="14"/>
      <c r="C43" s="13"/>
      <c r="D43" s="13"/>
      <c r="E43" s="13"/>
      <c r="F43" s="20"/>
      <c r="G43" s="20"/>
      <c r="H43" s="20"/>
      <c r="I43" s="20"/>
      <c r="J43" s="20"/>
    </row>
    <row r="44" spans="1:10" s="10" customFormat="1" ht="15.75" x14ac:dyDescent="0.25">
      <c r="A44" s="532" t="str">
        <f>A15</f>
        <v>FÖLDMUNKÁK</v>
      </c>
      <c r="B44" s="532"/>
      <c r="C44" s="532"/>
      <c r="D44" s="532"/>
      <c r="E44" s="532"/>
      <c r="F44" s="532"/>
      <c r="G44" s="532"/>
      <c r="H44" s="532"/>
      <c r="I44" s="532"/>
      <c r="J44" s="532"/>
    </row>
    <row r="45" spans="1:10" s="10" customFormat="1" x14ac:dyDescent="0.2">
      <c r="A45" s="14"/>
      <c r="B45" s="14"/>
      <c r="C45" s="13"/>
      <c r="D45" s="13"/>
      <c r="E45" s="13"/>
      <c r="F45" s="20"/>
      <c r="G45" s="20"/>
      <c r="H45" s="20"/>
      <c r="I45" s="20"/>
      <c r="J45" s="20"/>
    </row>
    <row r="46" spans="1:10" s="10" customFormat="1" x14ac:dyDescent="0.2">
      <c r="A46" s="14"/>
      <c r="B46" s="14"/>
      <c r="C46" s="13"/>
      <c r="D46" s="13"/>
      <c r="E46" s="13"/>
      <c r="F46" s="20"/>
      <c r="G46" s="20"/>
      <c r="H46" s="20"/>
      <c r="I46" s="20"/>
      <c r="J46" s="20"/>
    </row>
    <row r="47" spans="1:10" s="10" customFormat="1" x14ac:dyDescent="0.2">
      <c r="A47" s="14"/>
      <c r="B47" s="14"/>
      <c r="C47" s="13"/>
      <c r="D47" s="13"/>
      <c r="E47" s="13"/>
      <c r="F47" s="20"/>
      <c r="G47" s="20"/>
      <c r="H47" s="20"/>
      <c r="I47" s="20"/>
      <c r="J47" s="20"/>
    </row>
    <row r="48" spans="1:10" s="10" customFormat="1" x14ac:dyDescent="0.2">
      <c r="A48" s="14"/>
      <c r="B48" s="14"/>
      <c r="C48" s="13"/>
      <c r="D48" s="13"/>
      <c r="E48" s="13"/>
      <c r="F48" s="20"/>
      <c r="G48" s="20"/>
      <c r="H48" s="20"/>
      <c r="I48" s="20"/>
      <c r="J48" s="20"/>
    </row>
    <row r="49" spans="1:10" s="10" customFormat="1" x14ac:dyDescent="0.2">
      <c r="A49" s="14"/>
      <c r="B49" s="14"/>
      <c r="C49" s="13"/>
      <c r="D49" s="13"/>
      <c r="E49" s="13"/>
      <c r="F49" s="20"/>
      <c r="G49" s="20"/>
      <c r="H49" s="20"/>
      <c r="I49" s="20"/>
      <c r="J49" s="20"/>
    </row>
    <row r="50" spans="1:10" s="10" customFormat="1" x14ac:dyDescent="0.2">
      <c r="A50" s="14"/>
      <c r="B50" s="14"/>
      <c r="C50" s="13"/>
      <c r="D50" s="13"/>
      <c r="E50" s="13"/>
      <c r="F50" s="20"/>
      <c r="G50" s="20"/>
      <c r="H50" s="20"/>
      <c r="I50" s="20"/>
      <c r="J50" s="20"/>
    </row>
    <row r="51" spans="1:10" s="10" customFormat="1" x14ac:dyDescent="0.2">
      <c r="A51" s="14"/>
      <c r="B51" s="14"/>
      <c r="C51" s="13"/>
      <c r="D51" s="13"/>
      <c r="E51" s="13"/>
      <c r="F51" s="20"/>
      <c r="G51" s="20"/>
      <c r="H51" s="20"/>
      <c r="I51" s="20"/>
      <c r="J51" s="20"/>
    </row>
    <row r="52" spans="1:10" s="19" customFormat="1" ht="25.5" x14ac:dyDescent="0.2">
      <c r="A52" s="7" t="s">
        <v>25</v>
      </c>
      <c r="B52" s="69" t="s">
        <v>20</v>
      </c>
      <c r="C52" s="45" t="s">
        <v>21</v>
      </c>
      <c r="D52" s="8" t="s">
        <v>24</v>
      </c>
      <c r="E52" s="8" t="s">
        <v>30</v>
      </c>
      <c r="F52" s="9" t="s">
        <v>29</v>
      </c>
      <c r="G52" s="9" t="s">
        <v>27</v>
      </c>
      <c r="H52" s="9" t="s">
        <v>23</v>
      </c>
      <c r="I52" s="9" t="s">
        <v>26</v>
      </c>
      <c r="J52" s="9" t="s">
        <v>33</v>
      </c>
    </row>
    <row r="54" spans="1:10" x14ac:dyDescent="0.2">
      <c r="C54" s="25" t="str">
        <f>$C$24</f>
        <v>21. Irtás, föld és sziklamunka</v>
      </c>
    </row>
    <row r="56" spans="1:10" ht="38.25" x14ac:dyDescent="0.2">
      <c r="A56" s="6">
        <v>1</v>
      </c>
      <c r="B56" s="12" t="s">
        <v>3119</v>
      </c>
      <c r="C56" s="279" t="s">
        <v>3120</v>
      </c>
      <c r="D56" s="2">
        <v>61126</v>
      </c>
      <c r="E56" s="2" t="s">
        <v>194</v>
      </c>
      <c r="F56" s="1">
        <v>0</v>
      </c>
      <c r="G56" s="1">
        <v>0</v>
      </c>
      <c r="H56" s="1">
        <f>ROUND(D56*F56,)</f>
        <v>0</v>
      </c>
      <c r="I56" s="1">
        <f>ROUND(D56*G56,)</f>
        <v>0</v>
      </c>
      <c r="J56" s="1">
        <f>H56+I56</f>
        <v>0</v>
      </c>
    </row>
    <row r="57" spans="1:10" s="10" customFormat="1" x14ac:dyDescent="0.2">
      <c r="A57" s="6"/>
      <c r="B57" s="51"/>
      <c r="C57" s="51"/>
      <c r="D57" s="2"/>
      <c r="E57" s="2"/>
      <c r="F57" s="1"/>
      <c r="G57" s="1"/>
      <c r="H57" s="1"/>
      <c r="I57" s="1"/>
      <c r="J57" s="1"/>
    </row>
    <row r="58" spans="1:10" s="10" customFormat="1" ht="25.5" x14ac:dyDescent="0.2">
      <c r="A58" s="6">
        <f>MAX($A$55:A57)+1</f>
        <v>2</v>
      </c>
      <c r="B58" s="12" t="s">
        <v>3121</v>
      </c>
      <c r="C58" s="12" t="s">
        <v>3122</v>
      </c>
      <c r="D58" s="2">
        <v>61126</v>
      </c>
      <c r="E58" s="2" t="s">
        <v>194</v>
      </c>
      <c r="F58" s="1">
        <v>0</v>
      </c>
      <c r="G58" s="1">
        <v>0</v>
      </c>
      <c r="H58" s="1">
        <f>ROUND(D58*F58,)</f>
        <v>0</v>
      </c>
      <c r="I58" s="1">
        <f>ROUND(D58*G58,)</f>
        <v>0</v>
      </c>
      <c r="J58" s="1">
        <f>H58+I58</f>
        <v>0</v>
      </c>
    </row>
    <row r="60" spans="1:10" ht="51" x14ac:dyDescent="0.2">
      <c r="A60" s="6">
        <f>MAX($A$55:A59)+1</f>
        <v>3</v>
      </c>
      <c r="B60" s="12" t="s">
        <v>3123</v>
      </c>
      <c r="C60" s="12" t="s">
        <v>3124</v>
      </c>
      <c r="D60" s="2">
        <v>157347</v>
      </c>
      <c r="E60" s="2" t="s">
        <v>194</v>
      </c>
      <c r="F60" s="1">
        <v>0</v>
      </c>
      <c r="G60" s="1">
        <v>0</v>
      </c>
      <c r="H60" s="1">
        <f>ROUND(D60*F60,)</f>
        <v>0</v>
      </c>
      <c r="I60" s="1">
        <f>ROUND(D60*G60,)</f>
        <v>0</v>
      </c>
      <c r="J60" s="1">
        <f>H60+I60</f>
        <v>0</v>
      </c>
    </row>
    <row r="62" spans="1:10" ht="51" x14ac:dyDescent="0.2">
      <c r="A62" s="6">
        <f>MAX($A$55:A61)+1</f>
        <v>4</v>
      </c>
      <c r="B62" s="12" t="s">
        <v>3125</v>
      </c>
      <c r="C62" s="12" t="s">
        <v>3126</v>
      </c>
      <c r="D62" s="2">
        <v>140566</v>
      </c>
      <c r="E62" s="2" t="s">
        <v>194</v>
      </c>
      <c r="F62" s="1">
        <v>0</v>
      </c>
      <c r="G62" s="1">
        <v>0</v>
      </c>
      <c r="H62" s="1">
        <f>ROUND(D62*F62,)</f>
        <v>0</v>
      </c>
      <c r="I62" s="1">
        <f>ROUND(D62*G62,)</f>
        <v>0</v>
      </c>
      <c r="J62" s="1">
        <f>H62+I62</f>
        <v>0</v>
      </c>
    </row>
    <row r="64" spans="1:10" ht="51" x14ac:dyDescent="0.2">
      <c r="A64" s="6">
        <f>MAX($A$55:A63)+1</f>
        <v>5</v>
      </c>
      <c r="B64" s="12" t="s">
        <v>3125</v>
      </c>
      <c r="C64" s="12" t="s">
        <v>3127</v>
      </c>
      <c r="D64" s="2">
        <v>16781</v>
      </c>
      <c r="E64" s="2" t="s">
        <v>194</v>
      </c>
      <c r="F64" s="1">
        <v>0</v>
      </c>
      <c r="G64" s="1">
        <v>0</v>
      </c>
      <c r="H64" s="1">
        <f>ROUND(D64*F64,)</f>
        <v>0</v>
      </c>
      <c r="I64" s="1">
        <f>ROUND(D64*G64,)</f>
        <v>0</v>
      </c>
      <c r="J64" s="1">
        <f>H64+I64</f>
        <v>0</v>
      </c>
    </row>
    <row r="65" spans="1:10" s="10" customFormat="1" x14ac:dyDescent="0.2">
      <c r="A65" s="6"/>
      <c r="B65" s="46"/>
      <c r="C65" s="51"/>
      <c r="D65" s="2"/>
      <c r="E65" s="2"/>
      <c r="F65" s="1"/>
      <c r="G65" s="1"/>
      <c r="H65" s="1"/>
      <c r="I65" s="1"/>
      <c r="J65" s="1"/>
    </row>
    <row r="66" spans="1:10" s="10" customFormat="1" ht="25.5" x14ac:dyDescent="0.2">
      <c r="A66" s="6">
        <f>MAX($A$55:A65)+1</f>
        <v>6</v>
      </c>
      <c r="B66" s="12" t="s">
        <v>3040</v>
      </c>
      <c r="C66" s="12" t="s">
        <v>3128</v>
      </c>
      <c r="D66" s="2">
        <v>157347</v>
      </c>
      <c r="E66" s="2" t="s">
        <v>194</v>
      </c>
      <c r="F66" s="1">
        <v>0</v>
      </c>
      <c r="G66" s="1">
        <v>0</v>
      </c>
      <c r="H66" s="1">
        <f>ROUND(D66*F66,)</f>
        <v>0</v>
      </c>
      <c r="I66" s="1">
        <f>ROUND(D66*G66,)</f>
        <v>0</v>
      </c>
      <c r="J66" s="1">
        <f>H66+I66</f>
        <v>0</v>
      </c>
    </row>
    <row r="68" spans="1:10" ht="25.5" x14ac:dyDescent="0.2">
      <c r="A68" s="6">
        <f>MAX($A$55:A67)+1</f>
        <v>7</v>
      </c>
      <c r="B68" s="46" t="s">
        <v>3129</v>
      </c>
      <c r="C68" s="12" t="s">
        <v>3130</v>
      </c>
      <c r="D68" s="2">
        <v>57181.99</v>
      </c>
      <c r="E68" s="2" t="s">
        <v>1</v>
      </c>
      <c r="F68" s="1">
        <v>0</v>
      </c>
      <c r="G68" s="1">
        <v>0</v>
      </c>
      <c r="H68" s="1">
        <f>ROUND(D68*F68,)</f>
        <v>0</v>
      </c>
      <c r="I68" s="1">
        <f>ROUND(D68*G68,)</f>
        <v>0</v>
      </c>
      <c r="J68" s="1">
        <f>H68+I68</f>
        <v>0</v>
      </c>
    </row>
    <row r="70" spans="1:10" ht="25.5" x14ac:dyDescent="0.2">
      <c r="A70" s="6">
        <f>MAX($A$55:A69)+1</f>
        <v>8</v>
      </c>
      <c r="B70" s="46" t="s">
        <v>3129</v>
      </c>
      <c r="C70" s="12" t="s">
        <v>3131</v>
      </c>
      <c r="D70" s="2">
        <v>73868.41</v>
      </c>
      <c r="E70" s="2" t="s">
        <v>1</v>
      </c>
      <c r="F70" s="1">
        <v>0</v>
      </c>
      <c r="G70" s="1">
        <v>0</v>
      </c>
      <c r="H70" s="1">
        <f>ROUND(D70*F70,)</f>
        <v>0</v>
      </c>
      <c r="I70" s="1">
        <f>ROUND(D70*G70,)</f>
        <v>0</v>
      </c>
      <c r="J70" s="1">
        <f>H70+I70</f>
        <v>0</v>
      </c>
    </row>
    <row r="72" spans="1:10" s="10" customFormat="1" ht="51" x14ac:dyDescent="0.2">
      <c r="A72" s="6">
        <f>MAX($A$55:A71)+1</f>
        <v>9</v>
      </c>
      <c r="B72" s="12" t="s">
        <v>3132</v>
      </c>
      <c r="C72" s="12" t="s">
        <v>3133</v>
      </c>
      <c r="D72" s="2">
        <v>1352.12</v>
      </c>
      <c r="E72" s="2" t="s">
        <v>194</v>
      </c>
      <c r="F72" s="1">
        <v>0</v>
      </c>
      <c r="G72" s="1">
        <v>0</v>
      </c>
      <c r="H72" s="1">
        <f>ROUND(D72*F72,)</f>
        <v>0</v>
      </c>
      <c r="I72" s="1">
        <f>ROUND(D72*G72,)</f>
        <v>0</v>
      </c>
      <c r="J72" s="1">
        <f>H72+I72</f>
        <v>0</v>
      </c>
    </row>
    <row r="73" spans="1:10" s="10" customFormat="1" x14ac:dyDescent="0.2">
      <c r="A73" s="6"/>
      <c r="B73" s="46"/>
      <c r="C73" s="51"/>
      <c r="D73" s="2"/>
      <c r="E73" s="2"/>
      <c r="F73" s="1"/>
      <c r="G73" s="1"/>
      <c r="H73" s="1"/>
      <c r="I73" s="1"/>
      <c r="J73" s="1"/>
    </row>
    <row r="74" spans="1:10" s="10" customFormat="1" ht="38.25" x14ac:dyDescent="0.2">
      <c r="A74" s="6">
        <f>MAX($A$55:A73)+1</f>
        <v>10</v>
      </c>
      <c r="B74" s="27" t="s">
        <v>3134</v>
      </c>
      <c r="C74" s="12" t="s">
        <v>3135</v>
      </c>
      <c r="D74" s="2">
        <v>793.89</v>
      </c>
      <c r="E74" s="2" t="s">
        <v>194</v>
      </c>
      <c r="F74" s="1">
        <v>0</v>
      </c>
      <c r="G74" s="1">
        <v>0</v>
      </c>
      <c r="H74" s="1">
        <f>ROUND(D74*F74,)</f>
        <v>0</v>
      </c>
      <c r="I74" s="1">
        <f>ROUND(D74*G74,)</f>
        <v>0</v>
      </c>
      <c r="J74" s="1">
        <f>H74+I74</f>
        <v>0</v>
      </c>
    </row>
    <row r="75" spans="1:10" x14ac:dyDescent="0.2">
      <c r="A75" s="47"/>
      <c r="B75" s="48"/>
      <c r="C75" s="24"/>
      <c r="D75" s="23"/>
      <c r="E75" s="23"/>
      <c r="F75" s="11"/>
      <c r="G75" s="11"/>
      <c r="H75" s="11"/>
      <c r="I75" s="11"/>
      <c r="J75" s="11"/>
    </row>
    <row r="76" spans="1:10" x14ac:dyDescent="0.2">
      <c r="C76" s="12" t="str">
        <f>CONCATENATE(Munkanem_21," összesen:")</f>
        <v>21. Irtás, föld és sziklamunka összesen:</v>
      </c>
      <c r="H76" s="5">
        <f>SUM(H55:H75)</f>
        <v>0</v>
      </c>
      <c r="I76" s="5">
        <f>SUM(I55:I75)</f>
        <v>0</v>
      </c>
      <c r="J76" s="5">
        <f>SUM(J55:J75)</f>
        <v>0</v>
      </c>
    </row>
    <row r="78" spans="1:10" x14ac:dyDescent="0.2">
      <c r="C78" s="25" t="str">
        <f>$C$25</f>
        <v>22. Szivárgó építés, alagcsövezés</v>
      </c>
    </row>
    <row r="80" spans="1:10" ht="51" x14ac:dyDescent="0.2">
      <c r="A80" s="6">
        <v>1</v>
      </c>
      <c r="B80" s="12" t="s">
        <v>3136</v>
      </c>
      <c r="C80" s="12" t="s">
        <v>3137</v>
      </c>
      <c r="D80" s="4">
        <v>2137.83</v>
      </c>
      <c r="E80" s="2" t="s">
        <v>3105</v>
      </c>
      <c r="F80" s="1">
        <v>0</v>
      </c>
      <c r="G80" s="1">
        <v>0</v>
      </c>
      <c r="H80" s="1">
        <f>ROUND(D80*F80,)</f>
        <v>0</v>
      </c>
      <c r="I80" s="1">
        <f>ROUND(D80*G80,)</f>
        <v>0</v>
      </c>
      <c r="J80" s="1">
        <f>H80+I80</f>
        <v>0</v>
      </c>
    </row>
    <row r="82" spans="1:10" ht="38.25" x14ac:dyDescent="0.2">
      <c r="A82" s="6">
        <f>MAX($A$79:A81)+1</f>
        <v>2</v>
      </c>
      <c r="B82" s="12" t="s">
        <v>3138</v>
      </c>
      <c r="C82" s="12" t="s">
        <v>3139</v>
      </c>
      <c r="D82" s="2">
        <v>1352.12</v>
      </c>
      <c r="E82" s="2" t="s">
        <v>194</v>
      </c>
      <c r="F82" s="1">
        <v>0</v>
      </c>
      <c r="G82" s="1">
        <v>0</v>
      </c>
      <c r="H82" s="1">
        <f>ROUND(D82*F82,)</f>
        <v>0</v>
      </c>
      <c r="I82" s="1">
        <f>ROUND(D82*G82,)</f>
        <v>0</v>
      </c>
      <c r="J82" s="1">
        <f>H82+I82</f>
        <v>0</v>
      </c>
    </row>
    <row r="83" spans="1:10" s="10" customFormat="1" x14ac:dyDescent="0.2">
      <c r="A83" s="6"/>
      <c r="B83" s="46"/>
      <c r="C83" s="51"/>
      <c r="D83" s="2"/>
      <c r="E83" s="2"/>
      <c r="F83" s="1"/>
      <c r="G83" s="1"/>
      <c r="H83" s="1"/>
      <c r="I83" s="1"/>
      <c r="J83" s="1"/>
    </row>
    <row r="84" spans="1:10" s="10" customFormat="1" ht="25.5" x14ac:dyDescent="0.2">
      <c r="A84" s="6">
        <f>MAX($A$79:A83)+1</f>
        <v>3</v>
      </c>
      <c r="B84" s="27" t="s">
        <v>3140</v>
      </c>
      <c r="C84" s="27" t="s">
        <v>3141</v>
      </c>
      <c r="D84" s="2">
        <v>5790</v>
      </c>
      <c r="E84" s="2" t="s">
        <v>1</v>
      </c>
      <c r="F84" s="1">
        <v>0</v>
      </c>
      <c r="G84" s="1">
        <v>0</v>
      </c>
      <c r="H84" s="1">
        <f>ROUND(D84*F84,)</f>
        <v>0</v>
      </c>
      <c r="I84" s="1">
        <f>ROUND(D84*G84,)</f>
        <v>0</v>
      </c>
      <c r="J84" s="1">
        <f>H84+I84</f>
        <v>0</v>
      </c>
    </row>
    <row r="85" spans="1:10" s="10" customFormat="1" x14ac:dyDescent="0.2">
      <c r="A85" s="6"/>
      <c r="B85" s="46"/>
      <c r="C85" s="51"/>
      <c r="D85" s="2"/>
      <c r="E85" s="2"/>
      <c r="F85" s="1"/>
      <c r="G85" s="1"/>
      <c r="H85" s="1"/>
      <c r="I85" s="1"/>
      <c r="J85" s="1"/>
    </row>
    <row r="86" spans="1:10" s="10" customFormat="1" ht="51" x14ac:dyDescent="0.2">
      <c r="A86" s="6">
        <f>MAX($A$79:A85)+1</f>
        <v>4</v>
      </c>
      <c r="B86" s="27" t="s">
        <v>3142</v>
      </c>
      <c r="C86" s="27" t="s">
        <v>3143</v>
      </c>
      <c r="D86" s="2">
        <v>523</v>
      </c>
      <c r="E86" s="2" t="s">
        <v>62</v>
      </c>
      <c r="F86" s="1">
        <v>0</v>
      </c>
      <c r="G86" s="1">
        <v>0</v>
      </c>
      <c r="H86" s="1">
        <f>ROUND(D86*F86,)</f>
        <v>0</v>
      </c>
      <c r="I86" s="1">
        <f>ROUND(D86*G86,)</f>
        <v>0</v>
      </c>
      <c r="J86" s="1">
        <f>H86+I86</f>
        <v>0</v>
      </c>
    </row>
    <row r="87" spans="1:10" x14ac:dyDescent="0.2">
      <c r="A87" s="47"/>
      <c r="B87" s="48"/>
      <c r="C87" s="24"/>
      <c r="D87" s="23"/>
      <c r="E87" s="23"/>
      <c r="F87" s="11"/>
      <c r="G87" s="11"/>
      <c r="H87" s="11"/>
      <c r="I87" s="11"/>
      <c r="J87" s="11"/>
    </row>
    <row r="88" spans="1:10" x14ac:dyDescent="0.2">
      <c r="A88" s="3"/>
      <c r="B88" s="3"/>
      <c r="C88" s="12" t="str">
        <f>CONCATENATE(Munkanem_22," összesen:")</f>
        <v>22. Szivárgó építés, alagcsövezés összesen:</v>
      </c>
      <c r="H88" s="5">
        <f>SUM(H79:H87)</f>
        <v>0</v>
      </c>
      <c r="I88" s="5">
        <f>SUM(I79:I87)</f>
        <v>0</v>
      </c>
      <c r="J88" s="5">
        <f>SUM(J79:J87)</f>
        <v>0</v>
      </c>
    </row>
    <row r="90" spans="1:10" x14ac:dyDescent="0.2">
      <c r="C90" s="25" t="str">
        <f>$C$26</f>
        <v>45. Lakatosszerkezetek</v>
      </c>
    </row>
    <row r="92" spans="1:10" s="38" customFormat="1" ht="51" x14ac:dyDescent="0.2">
      <c r="A92" s="6">
        <v>1</v>
      </c>
      <c r="B92" s="12" t="s">
        <v>3144</v>
      </c>
      <c r="C92" s="12" t="s">
        <v>3145</v>
      </c>
      <c r="D92" s="2">
        <v>2477.33</v>
      </c>
      <c r="E92" s="2" t="s">
        <v>62</v>
      </c>
      <c r="F92" s="1">
        <v>0</v>
      </c>
      <c r="G92" s="1">
        <v>0</v>
      </c>
      <c r="H92" s="1">
        <f>ROUND(D92*F92,)</f>
        <v>0</v>
      </c>
      <c r="I92" s="1">
        <f>ROUND(D92*G92,)</f>
        <v>0</v>
      </c>
      <c r="J92" s="1">
        <f>H92+I92</f>
        <v>0</v>
      </c>
    </row>
    <row r="93" spans="1:10" s="38" customFormat="1" x14ac:dyDescent="0.2">
      <c r="A93" s="47"/>
      <c r="B93" s="48"/>
      <c r="C93" s="24"/>
      <c r="D93" s="23"/>
      <c r="E93" s="23"/>
      <c r="F93" s="11"/>
      <c r="G93" s="11"/>
      <c r="H93" s="11"/>
      <c r="I93" s="11"/>
      <c r="J93" s="11"/>
    </row>
    <row r="94" spans="1:10" s="38" customFormat="1" x14ac:dyDescent="0.2">
      <c r="A94" s="6"/>
      <c r="B94" s="46"/>
      <c r="C94" s="12" t="str">
        <f>CONCATENATE(Munkanem_45," összesen:")</f>
        <v>45. Lakatosszerkezetek összesen:</v>
      </c>
      <c r="D94" s="2"/>
      <c r="E94" s="2"/>
      <c r="F94" s="1"/>
      <c r="G94" s="1"/>
      <c r="H94" s="5">
        <f>SUM(H91:H93)</f>
        <v>0</v>
      </c>
      <c r="I94" s="5">
        <f>SUM(I91:I93)</f>
        <v>0</v>
      </c>
      <c r="J94" s="5">
        <f>SUM(J91:J93)</f>
        <v>0</v>
      </c>
    </row>
  </sheetData>
  <mergeCells count="10">
    <mergeCell ref="A39:J39"/>
    <mergeCell ref="A40:J40"/>
    <mergeCell ref="A42:J42"/>
    <mergeCell ref="A44:J44"/>
    <mergeCell ref="A8:J8"/>
    <mergeCell ref="A10:J10"/>
    <mergeCell ref="A11:J11"/>
    <mergeCell ref="A13:J13"/>
    <mergeCell ref="A15:J15"/>
    <mergeCell ref="A37:J37"/>
  </mergeCells>
  <hyperlinks>
    <hyperlink ref="C24" location="Munkanem_21" display="21. Irtás, föld és sziklamunka" xr:uid="{7455766A-49E1-46DB-9E07-A3D6A6760CDE}"/>
    <hyperlink ref="C25" location="Munkanem_22" display="22. Szivárgó építés, alagcsövezés" xr:uid="{5D5A74CE-0CA5-49D5-9A04-53BDB5ACDE03}"/>
    <hyperlink ref="C26" location="Munkanem_45" display="45. Lakatosszerkezetek elhelyezése" xr:uid="{A3873F43-73D7-4EA4-B58B-1DFA934EFB6B}"/>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3" manualBreakCount="3">
    <brk id="29" max="8" man="1"/>
    <brk id="77" max="8" man="1"/>
    <brk id="89" max="9"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200"/>
  <sheetViews>
    <sheetView view="pageBreakPreview" zoomScale="60" zoomScaleNormal="100" workbookViewId="0">
      <selection activeCell="N7" sqref="N7"/>
    </sheetView>
  </sheetViews>
  <sheetFormatPr defaultColWidth="9.140625" defaultRowHeight="12.75" x14ac:dyDescent="0.2"/>
  <cols>
    <col min="1" max="1" width="4.28515625" style="314" customWidth="1"/>
    <col min="2" max="2" width="9.28515625" style="313" customWidth="1"/>
    <col min="3" max="3" width="36.7109375" style="313" customWidth="1"/>
    <col min="4" max="4" width="6.7109375" style="302" customWidth="1"/>
    <col min="5" max="5" width="6.7109375" style="313" customWidth="1"/>
    <col min="6" max="7" width="8.28515625" style="302" customWidth="1"/>
    <col min="8" max="9" width="10.28515625" style="302" customWidth="1"/>
    <col min="10" max="16384" width="9.140625" style="28"/>
  </cols>
  <sheetData>
    <row r="1" spans="1:9" ht="25.5" x14ac:dyDescent="0.2">
      <c r="A1" s="291" t="s">
        <v>25</v>
      </c>
      <c r="B1" s="292" t="s">
        <v>20</v>
      </c>
      <c r="C1" s="292" t="s">
        <v>1735</v>
      </c>
      <c r="D1" s="293" t="s">
        <v>24</v>
      </c>
      <c r="E1" s="292" t="s">
        <v>1734</v>
      </c>
      <c r="F1" s="293" t="s">
        <v>29</v>
      </c>
      <c r="G1" s="293" t="s">
        <v>27</v>
      </c>
      <c r="H1" s="293" t="s">
        <v>23</v>
      </c>
      <c r="I1" s="293" t="s">
        <v>34</v>
      </c>
    </row>
    <row r="2" spans="1:9" x14ac:dyDescent="0.2">
      <c r="C2" s="315"/>
    </row>
    <row r="3" spans="1:9" ht="267.75" x14ac:dyDescent="0.2">
      <c r="A3" s="314" t="s">
        <v>617</v>
      </c>
      <c r="C3" s="341" t="s">
        <v>2607</v>
      </c>
      <c r="D3" s="302">
        <v>1</v>
      </c>
      <c r="E3" s="313" t="s">
        <v>4</v>
      </c>
      <c r="F3" s="302">
        <v>0</v>
      </c>
      <c r="G3" s="302">
        <v>0</v>
      </c>
      <c r="H3" s="302">
        <f>ROUND(D3*F3, 0)</f>
        <v>0</v>
      </c>
      <c r="I3" s="302">
        <f>ROUND(D3*G3, 0)</f>
        <v>0</v>
      </c>
    </row>
    <row r="4" spans="1:9" x14ac:dyDescent="0.2">
      <c r="C4" s="315"/>
    </row>
    <row r="5" spans="1:9" s="313" customFormat="1" ht="38.25" x14ac:dyDescent="0.2">
      <c r="A5" s="314" t="s">
        <v>618</v>
      </c>
      <c r="C5" s="299" t="s">
        <v>1913</v>
      </c>
      <c r="D5" s="305">
        <v>2</v>
      </c>
      <c r="E5" s="301" t="s">
        <v>4</v>
      </c>
      <c r="F5" s="302">
        <v>0</v>
      </c>
      <c r="G5" s="302">
        <v>0</v>
      </c>
      <c r="H5" s="302">
        <f>ROUND(D5*F5, 0)</f>
        <v>0</v>
      </c>
      <c r="I5" s="302">
        <f>ROUND(D5*G5, 0)</f>
        <v>0</v>
      </c>
    </row>
    <row r="6" spans="1:9" x14ac:dyDescent="0.2">
      <c r="C6" s="315"/>
    </row>
    <row r="7" spans="1:9" ht="63.75" x14ac:dyDescent="0.2">
      <c r="A7" s="314" t="s">
        <v>619</v>
      </c>
      <c r="C7" s="315" t="s">
        <v>2606</v>
      </c>
      <c r="D7" s="302">
        <v>1</v>
      </c>
      <c r="E7" s="313" t="s">
        <v>4</v>
      </c>
      <c r="F7" s="302">
        <v>0</v>
      </c>
      <c r="G7" s="302">
        <v>0</v>
      </c>
      <c r="H7" s="302">
        <f>ROUND(D7*F7, 0)</f>
        <v>0</v>
      </c>
      <c r="I7" s="302">
        <f>ROUND(D7*G7, 0)</f>
        <v>0</v>
      </c>
    </row>
    <row r="8" spans="1:9" x14ac:dyDescent="0.2">
      <c r="C8" s="313" t="s">
        <v>2605</v>
      </c>
    </row>
    <row r="10" spans="1:9" ht="25.5" x14ac:dyDescent="0.2">
      <c r="A10" s="314" t="s">
        <v>620</v>
      </c>
      <c r="C10" s="315" t="s">
        <v>1969</v>
      </c>
      <c r="D10" s="302">
        <v>1</v>
      </c>
      <c r="E10" s="313" t="s">
        <v>4</v>
      </c>
      <c r="F10" s="302">
        <v>0</v>
      </c>
      <c r="G10" s="302">
        <v>0</v>
      </c>
      <c r="H10" s="302">
        <f>ROUND(D10*F10, 0)</f>
        <v>0</v>
      </c>
      <c r="I10" s="302">
        <f>ROUND(D10*G10, 0)</f>
        <v>0</v>
      </c>
    </row>
    <row r="11" spans="1:9" x14ac:dyDescent="0.2">
      <c r="C11" s="315"/>
    </row>
    <row r="12" spans="1:9" ht="89.25" x14ac:dyDescent="0.2">
      <c r="A12" s="314" t="s">
        <v>621</v>
      </c>
      <c r="C12" s="79" t="s">
        <v>1937</v>
      </c>
      <c r="D12" s="302">
        <v>1</v>
      </c>
      <c r="E12" s="313" t="s">
        <v>4</v>
      </c>
      <c r="F12" s="302">
        <v>0</v>
      </c>
      <c r="G12" s="302">
        <v>0</v>
      </c>
      <c r="H12" s="302">
        <f>ROUND(D12*F12, 0)</f>
        <v>0</v>
      </c>
      <c r="I12" s="302">
        <f>ROUND(D12*G12, 0)</f>
        <v>0</v>
      </c>
    </row>
    <row r="14" spans="1:9" ht="63.75" x14ac:dyDescent="0.2">
      <c r="A14" s="314" t="s">
        <v>622</v>
      </c>
      <c r="C14" s="315" t="s">
        <v>2015</v>
      </c>
      <c r="D14" s="302">
        <v>1</v>
      </c>
      <c r="E14" s="313" t="s">
        <v>4</v>
      </c>
      <c r="F14" s="302">
        <v>0</v>
      </c>
      <c r="G14" s="302">
        <v>0</v>
      </c>
      <c r="H14" s="302">
        <f>ROUND(D14*F14, 0)</f>
        <v>0</v>
      </c>
      <c r="I14" s="302">
        <f>ROUND(D14*G14, 0)</f>
        <v>0</v>
      </c>
    </row>
    <row r="16" spans="1:9" ht="38.25" x14ac:dyDescent="0.2">
      <c r="A16" s="314" t="s">
        <v>623</v>
      </c>
      <c r="C16" s="315" t="s">
        <v>2604</v>
      </c>
      <c r="D16" s="302">
        <v>1</v>
      </c>
      <c r="E16" s="313" t="s">
        <v>4</v>
      </c>
      <c r="F16" s="302">
        <v>0</v>
      </c>
      <c r="G16" s="302">
        <v>0</v>
      </c>
      <c r="H16" s="302">
        <f>ROUND(D16*F16, 0)</f>
        <v>0</v>
      </c>
      <c r="I16" s="302">
        <f>ROUND(D16*G16, 0)</f>
        <v>0</v>
      </c>
    </row>
    <row r="18" spans="1:9" ht="51" x14ac:dyDescent="0.2">
      <c r="A18" s="314" t="s">
        <v>624</v>
      </c>
      <c r="C18" s="315" t="s">
        <v>1997</v>
      </c>
      <c r="D18" s="302">
        <v>1</v>
      </c>
      <c r="E18" s="313" t="s">
        <v>4</v>
      </c>
      <c r="F18" s="302">
        <v>0</v>
      </c>
      <c r="G18" s="302">
        <v>0</v>
      </c>
      <c r="H18" s="302">
        <f>ROUND(D18*F18, 0)</f>
        <v>0</v>
      </c>
      <c r="I18" s="302">
        <f>ROUND(D18*G18, 0)</f>
        <v>0</v>
      </c>
    </row>
    <row r="20" spans="1:9" ht="89.25" x14ac:dyDescent="0.2">
      <c r="C20" s="315" t="s">
        <v>1996</v>
      </c>
    </row>
    <row r="21" spans="1:9" x14ac:dyDescent="0.2">
      <c r="A21" s="314" t="s">
        <v>625</v>
      </c>
      <c r="C21" s="310" t="s">
        <v>1908</v>
      </c>
      <c r="D21" s="302">
        <v>18</v>
      </c>
      <c r="E21" s="313" t="s">
        <v>62</v>
      </c>
      <c r="F21" s="302">
        <v>0</v>
      </c>
      <c r="G21" s="302">
        <v>0</v>
      </c>
      <c r="H21" s="302">
        <f>ROUND(D21*F21, 0)</f>
        <v>0</v>
      </c>
      <c r="I21" s="302">
        <f>ROUND(D21*G21, 0)</f>
        <v>0</v>
      </c>
    </row>
    <row r="22" spans="1:9" x14ac:dyDescent="0.2">
      <c r="C22" s="315"/>
    </row>
    <row r="23" spans="1:9" ht="76.5" x14ac:dyDescent="0.2">
      <c r="C23" s="318" t="s">
        <v>1995</v>
      </c>
    </row>
    <row r="24" spans="1:9" x14ac:dyDescent="0.2">
      <c r="A24" s="314" t="s">
        <v>1832</v>
      </c>
      <c r="C24" s="315" t="s">
        <v>1903</v>
      </c>
      <c r="D24" s="302">
        <v>2</v>
      </c>
      <c r="E24" s="313" t="s">
        <v>62</v>
      </c>
      <c r="F24" s="302">
        <v>0</v>
      </c>
      <c r="G24" s="302">
        <v>0</v>
      </c>
      <c r="H24" s="302">
        <f>ROUND(D24*F24, 0)</f>
        <v>0</v>
      </c>
      <c r="I24" s="302">
        <f>ROUND(D24*G24, 0)</f>
        <v>0</v>
      </c>
    </row>
    <row r="25" spans="1:9" x14ac:dyDescent="0.2">
      <c r="A25" s="314" t="s">
        <v>1830</v>
      </c>
      <c r="C25" s="313" t="s">
        <v>1902</v>
      </c>
      <c r="D25" s="302">
        <v>4</v>
      </c>
      <c r="E25" s="313" t="s">
        <v>62</v>
      </c>
      <c r="F25" s="302">
        <v>0</v>
      </c>
      <c r="G25" s="302">
        <v>0</v>
      </c>
      <c r="H25" s="302">
        <f>ROUND(D25*F25, 0)</f>
        <v>0</v>
      </c>
      <c r="I25" s="302">
        <f>ROUND(D25*G25, 0)</f>
        <v>0</v>
      </c>
    </row>
    <row r="26" spans="1:9" x14ac:dyDescent="0.2">
      <c r="A26" s="314" t="s">
        <v>1828</v>
      </c>
      <c r="C26" s="315" t="s">
        <v>1817</v>
      </c>
      <c r="D26" s="302">
        <v>29</v>
      </c>
      <c r="E26" s="313" t="s">
        <v>62</v>
      </c>
      <c r="F26" s="302">
        <v>0</v>
      </c>
      <c r="G26" s="302">
        <v>0</v>
      </c>
      <c r="H26" s="302">
        <f>ROUND(D26*F26, 0)</f>
        <v>0</v>
      </c>
      <c r="I26" s="302">
        <f>ROUND(D26*G26, 0)</f>
        <v>0</v>
      </c>
    </row>
    <row r="27" spans="1:9" x14ac:dyDescent="0.2">
      <c r="C27" s="315"/>
    </row>
    <row r="28" spans="1:9" ht="25.5" x14ac:dyDescent="0.2">
      <c r="C28" s="328" t="s">
        <v>2603</v>
      </c>
    </row>
    <row r="29" spans="1:9" x14ac:dyDescent="0.2">
      <c r="A29" s="314" t="s">
        <v>1826</v>
      </c>
      <c r="C29" s="315" t="s">
        <v>1903</v>
      </c>
      <c r="D29" s="302">
        <v>2</v>
      </c>
      <c r="E29" s="313" t="s">
        <v>4</v>
      </c>
      <c r="F29" s="302">
        <v>0</v>
      </c>
      <c r="G29" s="302">
        <v>0</v>
      </c>
      <c r="H29" s="302">
        <f>ROUND(D29*F29, 0)</f>
        <v>0</v>
      </c>
      <c r="I29" s="302">
        <f>ROUND(D29*G29, 0)</f>
        <v>0</v>
      </c>
    </row>
    <row r="30" spans="1:9" x14ac:dyDescent="0.2">
      <c r="A30" s="314" t="s">
        <v>1823</v>
      </c>
      <c r="C30" s="315" t="s">
        <v>1817</v>
      </c>
      <c r="D30" s="302">
        <v>12</v>
      </c>
      <c r="E30" s="313" t="s">
        <v>4</v>
      </c>
      <c r="F30" s="302">
        <v>0</v>
      </c>
      <c r="G30" s="302">
        <v>0</v>
      </c>
      <c r="H30" s="302">
        <f>ROUND(D30*F30, 0)</f>
        <v>0</v>
      </c>
      <c r="I30" s="302">
        <f>ROUND(D30*G30, 0)</f>
        <v>0</v>
      </c>
    </row>
    <row r="32" spans="1:9" ht="76.5" x14ac:dyDescent="0.2">
      <c r="A32" s="314" t="s">
        <v>1821</v>
      </c>
      <c r="C32" s="328" t="s">
        <v>2602</v>
      </c>
      <c r="D32" s="302">
        <v>2</v>
      </c>
      <c r="E32" s="313" t="s">
        <v>4</v>
      </c>
      <c r="F32" s="302">
        <v>0</v>
      </c>
      <c r="G32" s="302">
        <v>0</v>
      </c>
      <c r="H32" s="302">
        <f>ROUND(D32*F32, 0)</f>
        <v>0</v>
      </c>
      <c r="I32" s="302">
        <f>ROUND(D32*G32, 0)</f>
        <v>0</v>
      </c>
    </row>
    <row r="33" spans="1:9" x14ac:dyDescent="0.2">
      <c r="C33" s="315"/>
    </row>
    <row r="34" spans="1:9" ht="38.25" x14ac:dyDescent="0.2">
      <c r="C34" s="315" t="s">
        <v>1968</v>
      </c>
    </row>
    <row r="35" spans="1:9" x14ac:dyDescent="0.2">
      <c r="A35" s="314" t="s">
        <v>1818</v>
      </c>
      <c r="C35" s="315" t="s">
        <v>1903</v>
      </c>
      <c r="D35" s="302">
        <v>9</v>
      </c>
      <c r="E35" s="313" t="s">
        <v>62</v>
      </c>
      <c r="F35" s="302">
        <v>0</v>
      </c>
      <c r="G35" s="302">
        <v>0</v>
      </c>
      <c r="H35" s="302">
        <f>ROUND(D35*F35, 0)</f>
        <v>0</v>
      </c>
      <c r="I35" s="302">
        <f>ROUND(D35*G35, 0)</f>
        <v>0</v>
      </c>
    </row>
    <row r="36" spans="1:9" x14ac:dyDescent="0.2">
      <c r="A36" s="314" t="s">
        <v>1816</v>
      </c>
      <c r="C36" s="315" t="s">
        <v>1817</v>
      </c>
      <c r="D36" s="302">
        <v>12</v>
      </c>
      <c r="E36" s="313" t="s">
        <v>62</v>
      </c>
      <c r="F36" s="302">
        <v>0</v>
      </c>
      <c r="G36" s="302">
        <v>0</v>
      </c>
      <c r="H36" s="302">
        <f>ROUND(D36*F36, 0)</f>
        <v>0</v>
      </c>
      <c r="I36" s="302">
        <f>ROUND(D36*G36, 0)</f>
        <v>0</v>
      </c>
    </row>
    <row r="38" spans="1:9" ht="63.75" x14ac:dyDescent="0.2">
      <c r="A38" s="314" t="s">
        <v>1814</v>
      </c>
      <c r="C38" s="315" t="s">
        <v>2601</v>
      </c>
      <c r="D38" s="302">
        <v>1</v>
      </c>
      <c r="E38" s="313" t="s">
        <v>4</v>
      </c>
      <c r="F38" s="302">
        <v>0</v>
      </c>
      <c r="G38" s="302">
        <v>0</v>
      </c>
      <c r="H38" s="302">
        <f>ROUND(D38*F38, 0)</f>
        <v>0</v>
      </c>
      <c r="I38" s="302">
        <f>ROUND(D38*G38, 0)</f>
        <v>0</v>
      </c>
    </row>
    <row r="39" spans="1:9" x14ac:dyDescent="0.2">
      <c r="C39" s="315"/>
    </row>
    <row r="40" spans="1:9" ht="63.75" x14ac:dyDescent="0.2">
      <c r="A40" s="314" t="s">
        <v>1812</v>
      </c>
      <c r="C40" s="315" t="s">
        <v>2600</v>
      </c>
      <c r="D40" s="302">
        <v>1</v>
      </c>
      <c r="E40" s="313" t="s">
        <v>4</v>
      </c>
      <c r="F40" s="302">
        <v>0</v>
      </c>
      <c r="G40" s="302">
        <v>0</v>
      </c>
      <c r="H40" s="302">
        <f>ROUND(D40*F40, 0)</f>
        <v>0</v>
      </c>
      <c r="I40" s="302">
        <f>ROUND(D40*G40, 0)</f>
        <v>0</v>
      </c>
    </row>
    <row r="41" spans="1:9" x14ac:dyDescent="0.2">
      <c r="C41" s="342"/>
    </row>
    <row r="42" spans="1:9" ht="63.75" x14ac:dyDescent="0.2">
      <c r="A42" s="314" t="s">
        <v>1810</v>
      </c>
      <c r="C42" s="315" t="s">
        <v>2599</v>
      </c>
      <c r="D42" s="302">
        <v>1</v>
      </c>
      <c r="E42" s="313" t="s">
        <v>4</v>
      </c>
      <c r="F42" s="302">
        <v>0</v>
      </c>
      <c r="G42" s="302">
        <v>0</v>
      </c>
      <c r="H42" s="302">
        <f>ROUND(D42*F42, 0)</f>
        <v>0</v>
      </c>
      <c r="I42" s="302">
        <f>ROUND(D42*G42, 0)</f>
        <v>0</v>
      </c>
    </row>
    <row r="44" spans="1:9" ht="78.75" x14ac:dyDescent="0.2">
      <c r="A44" s="314" t="s">
        <v>1808</v>
      </c>
      <c r="C44" s="313" t="s">
        <v>3208</v>
      </c>
      <c r="D44" s="302">
        <v>1</v>
      </c>
      <c r="E44" s="313" t="s">
        <v>4</v>
      </c>
      <c r="F44" s="302">
        <v>0</v>
      </c>
      <c r="G44" s="302">
        <v>0</v>
      </c>
      <c r="H44" s="302">
        <f>ROUND(D44*F44, 0)</f>
        <v>0</v>
      </c>
      <c r="I44" s="302">
        <f>ROUND(D44*G44, 0)</f>
        <v>0</v>
      </c>
    </row>
    <row r="45" spans="1:9" x14ac:dyDescent="0.2">
      <c r="C45" s="313" t="s">
        <v>2312</v>
      </c>
    </row>
    <row r="46" spans="1:9" x14ac:dyDescent="0.2">
      <c r="C46" s="315"/>
    </row>
    <row r="47" spans="1:9" ht="102" x14ac:dyDescent="0.2">
      <c r="A47" s="314" t="s">
        <v>1866</v>
      </c>
      <c r="C47" s="318" t="s">
        <v>2598</v>
      </c>
      <c r="D47" s="302">
        <v>39</v>
      </c>
      <c r="E47" s="313" t="s">
        <v>3209</v>
      </c>
      <c r="F47" s="302">
        <v>0</v>
      </c>
      <c r="G47" s="302">
        <v>0</v>
      </c>
      <c r="H47" s="302">
        <f>ROUND(D47*F47, 0)</f>
        <v>0</v>
      </c>
      <c r="I47" s="302">
        <f>ROUND(D47*G47, 0)</f>
        <v>0</v>
      </c>
    </row>
    <row r="48" spans="1:9" x14ac:dyDescent="0.2">
      <c r="C48" s="315"/>
    </row>
    <row r="49" spans="1:9" ht="102" x14ac:dyDescent="0.2">
      <c r="A49" s="314" t="s">
        <v>1864</v>
      </c>
      <c r="C49" s="318" t="s">
        <v>2597</v>
      </c>
      <c r="D49" s="302">
        <v>2</v>
      </c>
      <c r="E49" s="313" t="s">
        <v>3209</v>
      </c>
      <c r="F49" s="302">
        <v>0</v>
      </c>
      <c r="G49" s="302">
        <v>0</v>
      </c>
      <c r="H49" s="302">
        <f>ROUND(D49*F49, 0)</f>
        <v>0</v>
      </c>
      <c r="I49" s="302">
        <f>ROUND(D49*G49, 0)</f>
        <v>0</v>
      </c>
    </row>
    <row r="50" spans="1:9" x14ac:dyDescent="0.2">
      <c r="C50" s="341"/>
    </row>
    <row r="51" spans="1:9" x14ac:dyDescent="0.2">
      <c r="A51" s="314" t="s">
        <v>1862</v>
      </c>
      <c r="C51" s="318" t="s">
        <v>2596</v>
      </c>
      <c r="D51" s="302">
        <v>1</v>
      </c>
      <c r="E51" s="313" t="s">
        <v>4</v>
      </c>
      <c r="F51" s="302">
        <v>0</v>
      </c>
      <c r="G51" s="302">
        <v>0</v>
      </c>
      <c r="H51" s="302">
        <f>ROUND(D51*F51, 0)</f>
        <v>0</v>
      </c>
      <c r="I51" s="302">
        <f>ROUND(D51*G51, 0)</f>
        <v>0</v>
      </c>
    </row>
    <row r="52" spans="1:9" x14ac:dyDescent="0.2">
      <c r="C52" s="341"/>
    </row>
    <row r="53" spans="1:9" x14ac:dyDescent="0.2">
      <c r="A53" s="314" t="s">
        <v>1860</v>
      </c>
      <c r="C53" s="318" t="s">
        <v>2595</v>
      </c>
      <c r="D53" s="302">
        <v>1</v>
      </c>
      <c r="E53" s="313" t="s">
        <v>4</v>
      </c>
      <c r="F53" s="302">
        <v>0</v>
      </c>
      <c r="G53" s="302">
        <v>0</v>
      </c>
      <c r="H53" s="302">
        <f>ROUND(D53*F53, 0)</f>
        <v>0</v>
      </c>
      <c r="I53" s="302">
        <f>ROUND(D53*G53, 0)</f>
        <v>0</v>
      </c>
    </row>
    <row r="54" spans="1:9" x14ac:dyDescent="0.2">
      <c r="C54" s="315"/>
    </row>
    <row r="55" spans="1:9" ht="25.5" x14ac:dyDescent="0.2">
      <c r="A55" s="314" t="s">
        <v>1858</v>
      </c>
      <c r="C55" s="318" t="s">
        <v>2594</v>
      </c>
      <c r="D55" s="302">
        <v>1</v>
      </c>
      <c r="E55" s="313" t="s">
        <v>4</v>
      </c>
      <c r="F55" s="302">
        <v>0</v>
      </c>
      <c r="G55" s="302">
        <v>0</v>
      </c>
      <c r="H55" s="302">
        <f>ROUND(D55*F55, 0)</f>
        <v>0</v>
      </c>
      <c r="I55" s="302">
        <f>ROUND(D55*G55, 0)</f>
        <v>0</v>
      </c>
    </row>
    <row r="56" spans="1:9" x14ac:dyDescent="0.2">
      <c r="C56" s="315"/>
    </row>
    <row r="57" spans="1:9" ht="51" x14ac:dyDescent="0.2">
      <c r="A57" s="314" t="s">
        <v>1856</v>
      </c>
      <c r="C57" s="315" t="s">
        <v>2593</v>
      </c>
      <c r="D57" s="302">
        <v>2</v>
      </c>
      <c r="E57" s="313" t="s">
        <v>4</v>
      </c>
      <c r="F57" s="302">
        <v>0</v>
      </c>
      <c r="G57" s="302">
        <v>0</v>
      </c>
      <c r="H57" s="302">
        <f>ROUND(D57*F57, 0)</f>
        <v>0</v>
      </c>
      <c r="I57" s="302">
        <f>ROUND(D57*G57, 0)</f>
        <v>0</v>
      </c>
    </row>
    <row r="58" spans="1:9" x14ac:dyDescent="0.2">
      <c r="C58" s="315"/>
    </row>
    <row r="59" spans="1:9" ht="127.5" x14ac:dyDescent="0.2">
      <c r="A59" s="314" t="s">
        <v>1854</v>
      </c>
      <c r="C59" s="315" t="s">
        <v>2592</v>
      </c>
      <c r="D59" s="302">
        <v>1</v>
      </c>
      <c r="E59" s="313" t="s">
        <v>4</v>
      </c>
      <c r="F59" s="302">
        <v>0</v>
      </c>
      <c r="G59" s="302">
        <v>0</v>
      </c>
      <c r="H59" s="302">
        <f>ROUND(D59*F59, 0)</f>
        <v>0</v>
      </c>
      <c r="I59" s="302">
        <f>ROUND(D59*G59, 0)</f>
        <v>0</v>
      </c>
    </row>
    <row r="60" spans="1:9" x14ac:dyDescent="0.2">
      <c r="C60" s="315"/>
    </row>
    <row r="61" spans="1:9" ht="76.5" x14ac:dyDescent="0.2">
      <c r="A61" s="314" t="s">
        <v>1852</v>
      </c>
      <c r="C61" s="328" t="s">
        <v>2591</v>
      </c>
      <c r="D61" s="324">
        <v>1</v>
      </c>
      <c r="E61" s="325" t="s">
        <v>4</v>
      </c>
      <c r="F61" s="302">
        <v>0</v>
      </c>
      <c r="G61" s="302">
        <v>0</v>
      </c>
      <c r="H61" s="302">
        <f>ROUND(D61*F61, 0)</f>
        <v>0</v>
      </c>
      <c r="I61" s="302">
        <f>ROUND(D61*G61, 0)</f>
        <v>0</v>
      </c>
    </row>
    <row r="63" spans="1:9" ht="63.75" x14ac:dyDescent="0.2">
      <c r="A63" s="314" t="s">
        <v>1850</v>
      </c>
      <c r="C63" s="338" t="s">
        <v>2226</v>
      </c>
      <c r="D63" s="343">
        <v>1</v>
      </c>
      <c r="E63" s="313" t="s">
        <v>138</v>
      </c>
      <c r="F63" s="302">
        <v>0</v>
      </c>
      <c r="G63" s="302">
        <v>0</v>
      </c>
      <c r="H63" s="302">
        <f>ROUND(D63*F63, 0)</f>
        <v>0</v>
      </c>
      <c r="I63" s="302">
        <f>ROUND(D63*G63, 0)</f>
        <v>0</v>
      </c>
    </row>
    <row r="64" spans="1:9" x14ac:dyDescent="0.2">
      <c r="C64" s="318"/>
    </row>
    <row r="65" spans="1:9" ht="102" x14ac:dyDescent="0.2">
      <c r="A65" s="314" t="s">
        <v>1847</v>
      </c>
      <c r="C65" s="338" t="s">
        <v>2225</v>
      </c>
      <c r="D65" s="339">
        <v>1</v>
      </c>
      <c r="E65" s="340" t="s">
        <v>138</v>
      </c>
      <c r="F65" s="302">
        <v>0</v>
      </c>
      <c r="G65" s="302">
        <v>0</v>
      </c>
      <c r="H65" s="302">
        <f>ROUND(D65*F65, 0)</f>
        <v>0</v>
      </c>
      <c r="I65" s="302">
        <f>ROUND(D65*G65, 0)</f>
        <v>0</v>
      </c>
    </row>
    <row r="66" spans="1:9" x14ac:dyDescent="0.2">
      <c r="C66" s="341"/>
    </row>
    <row r="67" spans="1:9" ht="63.75" x14ac:dyDescent="0.2">
      <c r="A67" s="314" t="s">
        <v>1994</v>
      </c>
      <c r="C67" s="338" t="s">
        <v>1886</v>
      </c>
      <c r="D67" s="339">
        <v>1</v>
      </c>
      <c r="E67" s="340" t="s">
        <v>138</v>
      </c>
      <c r="F67" s="302">
        <v>0</v>
      </c>
      <c r="G67" s="302">
        <v>0</v>
      </c>
      <c r="H67" s="302">
        <f>ROUND(D67*F67, 0)</f>
        <v>0</v>
      </c>
      <c r="I67" s="302">
        <f>ROUND(D67*G67, 0)</f>
        <v>0</v>
      </c>
    </row>
    <row r="68" spans="1:9" x14ac:dyDescent="0.2">
      <c r="C68" s="318"/>
    </row>
    <row r="69" spans="1:9" ht="63.75" x14ac:dyDescent="0.2">
      <c r="A69" s="314" t="s">
        <v>1993</v>
      </c>
      <c r="C69" s="338" t="s">
        <v>1885</v>
      </c>
      <c r="D69" s="339">
        <v>1</v>
      </c>
      <c r="E69" s="340" t="s">
        <v>138</v>
      </c>
      <c r="F69" s="302">
        <v>0</v>
      </c>
      <c r="G69" s="302">
        <v>0</v>
      </c>
      <c r="H69" s="302">
        <f>ROUND(D69*F69, 0)</f>
        <v>0</v>
      </c>
      <c r="I69" s="302">
        <f>ROUND(D69*G69, 0)</f>
        <v>0</v>
      </c>
    </row>
    <row r="70" spans="1:9" x14ac:dyDescent="0.2">
      <c r="C70" s="318"/>
    </row>
    <row r="71" spans="1:9" ht="63.75" x14ac:dyDescent="0.2">
      <c r="A71" s="314" t="s">
        <v>1992</v>
      </c>
      <c r="C71" s="338" t="s">
        <v>2053</v>
      </c>
      <c r="D71" s="339">
        <v>1</v>
      </c>
      <c r="E71" s="340" t="s">
        <v>138</v>
      </c>
      <c r="F71" s="302">
        <v>0</v>
      </c>
      <c r="G71" s="302">
        <v>0</v>
      </c>
      <c r="H71" s="302">
        <f>ROUND(D71*F71, 0)</f>
        <v>0</v>
      </c>
      <c r="I71" s="302">
        <f>ROUND(D71*G71, 0)</f>
        <v>0</v>
      </c>
    </row>
    <row r="72" spans="1:9" x14ac:dyDescent="0.2">
      <c r="C72" s="341"/>
    </row>
    <row r="73" spans="1:9" x14ac:dyDescent="0.2">
      <c r="A73" s="291"/>
      <c r="B73" s="292"/>
      <c r="C73" s="292" t="s">
        <v>1515</v>
      </c>
      <c r="D73" s="293"/>
      <c r="E73" s="292"/>
      <c r="F73" s="293"/>
      <c r="G73" s="293"/>
      <c r="H73" s="293">
        <f>SUM(H3:H71)</f>
        <v>0</v>
      </c>
      <c r="I73" s="293">
        <f>SUM(I3:I71)</f>
        <v>0</v>
      </c>
    </row>
    <row r="74" spans="1:9" x14ac:dyDescent="0.2">
      <c r="C74" s="338"/>
      <c r="D74" s="339"/>
      <c r="E74" s="340"/>
    </row>
    <row r="75" spans="1:9" x14ac:dyDescent="0.2">
      <c r="C75" s="344"/>
      <c r="D75" s="290"/>
      <c r="E75" s="290"/>
    </row>
    <row r="77" spans="1:9" x14ac:dyDescent="0.2">
      <c r="C77" s="315"/>
    </row>
    <row r="78" spans="1:9" x14ac:dyDescent="0.2">
      <c r="C78" s="315"/>
    </row>
    <row r="80" spans="1:9" x14ac:dyDescent="0.2">
      <c r="C80" s="315"/>
    </row>
    <row r="81" spans="3:3" x14ac:dyDescent="0.2">
      <c r="C81" s="315"/>
    </row>
    <row r="83" spans="3:3" x14ac:dyDescent="0.2">
      <c r="C83" s="315"/>
    </row>
    <row r="84" spans="3:3" x14ac:dyDescent="0.2">
      <c r="C84" s="315"/>
    </row>
    <row r="86" spans="3:3" x14ac:dyDescent="0.2">
      <c r="C86" s="315"/>
    </row>
    <row r="87" spans="3:3" x14ac:dyDescent="0.2">
      <c r="C87" s="315"/>
    </row>
    <row r="89" spans="3:3" x14ac:dyDescent="0.2">
      <c r="C89" s="315"/>
    </row>
    <row r="90" spans="3:3" x14ac:dyDescent="0.2">
      <c r="C90" s="315"/>
    </row>
    <row r="92" spans="3:3" x14ac:dyDescent="0.2">
      <c r="C92" s="315"/>
    </row>
    <row r="93" spans="3:3" x14ac:dyDescent="0.2">
      <c r="C93" s="315"/>
    </row>
    <row r="95" spans="3:3" x14ac:dyDescent="0.2">
      <c r="C95" s="315"/>
    </row>
    <row r="96" spans="3:3" x14ac:dyDescent="0.2">
      <c r="C96" s="315"/>
    </row>
    <row r="98" spans="3:3" x14ac:dyDescent="0.2">
      <c r="C98" s="315"/>
    </row>
    <row r="99" spans="3:3" x14ac:dyDescent="0.2">
      <c r="C99" s="315"/>
    </row>
    <row r="101" spans="3:3" x14ac:dyDescent="0.2">
      <c r="C101" s="315"/>
    </row>
    <row r="102" spans="3:3" x14ac:dyDescent="0.2">
      <c r="C102" s="315"/>
    </row>
    <row r="104" spans="3:3" x14ac:dyDescent="0.2">
      <c r="C104" s="315"/>
    </row>
    <row r="105" spans="3:3" x14ac:dyDescent="0.2">
      <c r="C105" s="315"/>
    </row>
    <row r="107" spans="3:3" x14ac:dyDescent="0.2">
      <c r="C107" s="315"/>
    </row>
    <row r="108" spans="3:3" x14ac:dyDescent="0.2">
      <c r="C108" s="315"/>
    </row>
    <row r="110" spans="3:3" x14ac:dyDescent="0.2">
      <c r="C110" s="315"/>
    </row>
    <row r="111" spans="3:3" x14ac:dyDescent="0.2">
      <c r="C111" s="315"/>
    </row>
    <row r="113" spans="3:3" x14ac:dyDescent="0.2">
      <c r="C113" s="315"/>
    </row>
    <row r="114" spans="3:3" x14ac:dyDescent="0.2">
      <c r="C114" s="315"/>
    </row>
    <row r="116" spans="3:3" x14ac:dyDescent="0.2">
      <c r="C116" s="315"/>
    </row>
    <row r="117" spans="3:3" x14ac:dyDescent="0.2">
      <c r="C117" s="315"/>
    </row>
    <row r="119" spans="3:3" x14ac:dyDescent="0.2">
      <c r="C119" s="315"/>
    </row>
    <row r="120" spans="3:3" x14ac:dyDescent="0.2">
      <c r="C120" s="315"/>
    </row>
    <row r="122" spans="3:3" x14ac:dyDescent="0.2">
      <c r="C122" s="315"/>
    </row>
    <row r="123" spans="3:3" x14ac:dyDescent="0.2">
      <c r="C123" s="315"/>
    </row>
    <row r="125" spans="3:3" x14ac:dyDescent="0.2">
      <c r="C125" s="315"/>
    </row>
    <row r="126" spans="3:3" x14ac:dyDescent="0.2">
      <c r="C126" s="315"/>
    </row>
    <row r="128" spans="3:3" x14ac:dyDescent="0.2">
      <c r="C128" s="315"/>
    </row>
    <row r="129" spans="3:3" x14ac:dyDescent="0.2">
      <c r="C129" s="315"/>
    </row>
    <row r="131" spans="3:3" x14ac:dyDescent="0.2">
      <c r="C131" s="315"/>
    </row>
    <row r="132" spans="3:3" x14ac:dyDescent="0.2">
      <c r="C132" s="315"/>
    </row>
    <row r="134" spans="3:3" x14ac:dyDescent="0.2">
      <c r="C134" s="315"/>
    </row>
    <row r="135" spans="3:3" x14ac:dyDescent="0.2">
      <c r="C135" s="315"/>
    </row>
    <row r="137" spans="3:3" x14ac:dyDescent="0.2">
      <c r="C137" s="315"/>
    </row>
    <row r="138" spans="3:3" x14ac:dyDescent="0.2">
      <c r="C138" s="315"/>
    </row>
    <row r="140" spans="3:3" x14ac:dyDescent="0.2">
      <c r="C140" s="315"/>
    </row>
    <row r="141" spans="3:3" x14ac:dyDescent="0.2">
      <c r="C141" s="315"/>
    </row>
    <row r="143" spans="3:3" x14ac:dyDescent="0.2">
      <c r="C143" s="315"/>
    </row>
    <row r="144" spans="3:3" x14ac:dyDescent="0.2">
      <c r="C144" s="315"/>
    </row>
    <row r="146" spans="3:3" x14ac:dyDescent="0.2">
      <c r="C146" s="315"/>
    </row>
    <row r="147" spans="3:3" x14ac:dyDescent="0.2">
      <c r="C147" s="315"/>
    </row>
    <row r="149" spans="3:3" x14ac:dyDescent="0.2">
      <c r="C149" s="315"/>
    </row>
    <row r="150" spans="3:3" x14ac:dyDescent="0.2">
      <c r="C150" s="315"/>
    </row>
    <row r="152" spans="3:3" x14ac:dyDescent="0.2">
      <c r="C152" s="315"/>
    </row>
    <row r="153" spans="3:3" x14ac:dyDescent="0.2">
      <c r="C153" s="315"/>
    </row>
    <row r="155" spans="3:3" x14ac:dyDescent="0.2">
      <c r="C155" s="315"/>
    </row>
    <row r="156" spans="3:3" x14ac:dyDescent="0.2">
      <c r="C156" s="315"/>
    </row>
    <row r="158" spans="3:3" x14ac:dyDescent="0.2">
      <c r="C158" s="315"/>
    </row>
    <row r="159" spans="3:3" x14ac:dyDescent="0.2">
      <c r="C159" s="315"/>
    </row>
    <row r="161" spans="3:3" x14ac:dyDescent="0.2">
      <c r="C161" s="315"/>
    </row>
    <row r="162" spans="3:3" x14ac:dyDescent="0.2">
      <c r="C162" s="315"/>
    </row>
    <row r="164" spans="3:3" x14ac:dyDescent="0.2">
      <c r="C164" s="315"/>
    </row>
    <row r="165" spans="3:3" x14ac:dyDescent="0.2">
      <c r="C165" s="315"/>
    </row>
    <row r="167" spans="3:3" x14ac:dyDescent="0.2">
      <c r="C167" s="315"/>
    </row>
    <row r="168" spans="3:3" x14ac:dyDescent="0.2">
      <c r="C168" s="315"/>
    </row>
    <row r="170" spans="3:3" x14ac:dyDescent="0.2">
      <c r="C170" s="315"/>
    </row>
    <row r="171" spans="3:3" x14ac:dyDescent="0.2">
      <c r="C171" s="315"/>
    </row>
    <row r="173" spans="3:3" x14ac:dyDescent="0.2">
      <c r="C173" s="315"/>
    </row>
    <row r="174" spans="3:3" x14ac:dyDescent="0.2">
      <c r="C174" s="315"/>
    </row>
    <row r="176" spans="3:3" x14ac:dyDescent="0.2">
      <c r="C176" s="315"/>
    </row>
    <row r="177" spans="3:3" x14ac:dyDescent="0.2">
      <c r="C177" s="315"/>
    </row>
    <row r="179" spans="3:3" x14ac:dyDescent="0.2">
      <c r="C179" s="315"/>
    </row>
    <row r="180" spans="3:3" x14ac:dyDescent="0.2">
      <c r="C180" s="315"/>
    </row>
    <row r="182" spans="3:3" x14ac:dyDescent="0.2">
      <c r="C182" s="315"/>
    </row>
    <row r="183" spans="3:3" x14ac:dyDescent="0.2">
      <c r="C183" s="315"/>
    </row>
    <row r="185" spans="3:3" x14ac:dyDescent="0.2">
      <c r="C185" s="315"/>
    </row>
    <row r="186" spans="3:3" x14ac:dyDescent="0.2">
      <c r="C186" s="315"/>
    </row>
    <row r="188" spans="3:3" x14ac:dyDescent="0.2">
      <c r="C188" s="315"/>
    </row>
    <row r="189" spans="3:3" x14ac:dyDescent="0.2">
      <c r="C189" s="315"/>
    </row>
    <row r="191" spans="3:3" x14ac:dyDescent="0.2">
      <c r="C191" s="315"/>
    </row>
    <row r="192" spans="3:3" x14ac:dyDescent="0.2">
      <c r="C192" s="315"/>
    </row>
    <row r="194" spans="1:9" x14ac:dyDescent="0.2">
      <c r="C194" s="315"/>
    </row>
    <row r="195" spans="1:9" x14ac:dyDescent="0.2">
      <c r="C195" s="315"/>
    </row>
    <row r="197" spans="1:9" x14ac:dyDescent="0.2">
      <c r="C197" s="315"/>
    </row>
    <row r="198" spans="1:9" x14ac:dyDescent="0.2">
      <c r="C198" s="315"/>
    </row>
    <row r="200" spans="1:9" x14ac:dyDescent="0.2">
      <c r="A200" s="291"/>
      <c r="B200" s="292"/>
      <c r="C200" s="292"/>
      <c r="D200" s="293"/>
      <c r="E200" s="292"/>
      <c r="F200" s="293"/>
      <c r="G200" s="293"/>
      <c r="H200" s="293"/>
      <c r="I200" s="293"/>
    </row>
  </sheetData>
  <pageMargins left="0.7" right="0.7" top="0.75" bottom="0.75" header="0.3" footer="0.3"/>
  <pageSetup scale="9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6"/>
  <sheetViews>
    <sheetView view="pageBreakPreview" zoomScale="60" zoomScaleNormal="100" workbookViewId="0">
      <selection activeCell="K11" sqref="K11"/>
    </sheetView>
  </sheetViews>
  <sheetFormatPr defaultColWidth="9.140625" defaultRowHeight="12.75" x14ac:dyDescent="0.2"/>
  <cols>
    <col min="1" max="1" width="4.28515625" style="189" customWidth="1"/>
    <col min="2" max="2" width="9.28515625" style="168" customWidth="1"/>
    <col min="3" max="3" width="36.7109375" style="168" customWidth="1"/>
    <col min="4" max="4" width="6.7109375" style="153" customWidth="1"/>
    <col min="5" max="5" width="6.7109375" style="168" customWidth="1"/>
    <col min="6" max="7" width="8.28515625" style="153" customWidth="1"/>
    <col min="8" max="9" width="10.28515625" style="153" customWidth="1"/>
    <col min="10" max="16384" width="9.140625" style="136"/>
  </cols>
  <sheetData>
    <row r="1" spans="1:9" ht="25.5" x14ac:dyDescent="0.2">
      <c r="A1" s="140" t="s">
        <v>3210</v>
      </c>
      <c r="B1" s="183" t="s">
        <v>20</v>
      </c>
      <c r="C1" s="183" t="s">
        <v>1735</v>
      </c>
      <c r="D1" s="182" t="s">
        <v>24</v>
      </c>
      <c r="E1" s="183" t="s">
        <v>1734</v>
      </c>
      <c r="F1" s="182" t="s">
        <v>29</v>
      </c>
      <c r="G1" s="182" t="s">
        <v>27</v>
      </c>
      <c r="H1" s="182" t="s">
        <v>23</v>
      </c>
      <c r="I1" s="182" t="s">
        <v>34</v>
      </c>
    </row>
    <row r="2" spans="1:9" x14ac:dyDescent="0.2">
      <c r="C2" s="198"/>
    </row>
    <row r="3" spans="1:9" ht="102" x14ac:dyDescent="0.2">
      <c r="C3" s="198" t="s">
        <v>1996</v>
      </c>
      <c r="D3" s="209"/>
      <c r="E3" s="206"/>
    </row>
    <row r="4" spans="1:9" x14ac:dyDescent="0.2">
      <c r="A4" s="189">
        <v>1</v>
      </c>
      <c r="C4" s="204" t="s">
        <v>1908</v>
      </c>
      <c r="D4" s="209">
        <v>48</v>
      </c>
      <c r="E4" s="206" t="s">
        <v>62</v>
      </c>
      <c r="F4" s="153">
        <v>0</v>
      </c>
      <c r="G4" s="153">
        <v>0</v>
      </c>
      <c r="H4" s="153">
        <f>ROUND(D4*F4, 0)</f>
        <v>0</v>
      </c>
      <c r="I4" s="153">
        <f>ROUND(D4*G4, 0)</f>
        <v>0</v>
      </c>
    </row>
    <row r="5" spans="1:9" x14ac:dyDescent="0.2">
      <c r="A5" s="189">
        <v>2</v>
      </c>
      <c r="C5" s="204" t="s">
        <v>1907</v>
      </c>
      <c r="D5" s="209">
        <v>29</v>
      </c>
      <c r="E5" s="206" t="s">
        <v>62</v>
      </c>
      <c r="F5" s="153">
        <v>0</v>
      </c>
      <c r="G5" s="153">
        <v>0</v>
      </c>
      <c r="H5" s="153">
        <f>ROUND(D5*F5, 0)</f>
        <v>0</v>
      </c>
      <c r="I5" s="153">
        <f>ROUND(D5*G5, 0)</f>
        <v>0</v>
      </c>
    </row>
    <row r="6" spans="1:9" x14ac:dyDescent="0.2">
      <c r="A6" s="189">
        <v>3</v>
      </c>
      <c r="C6" s="204" t="s">
        <v>1906</v>
      </c>
      <c r="D6" s="209">
        <v>9</v>
      </c>
      <c r="E6" s="206" t="s">
        <v>62</v>
      </c>
      <c r="F6" s="153">
        <v>0</v>
      </c>
      <c r="G6" s="153">
        <v>0</v>
      </c>
      <c r="H6" s="153">
        <f>ROUND(D6*F6, 0)</f>
        <v>0</v>
      </c>
      <c r="I6" s="153">
        <f>ROUND(D6*G6, 0)</f>
        <v>0</v>
      </c>
    </row>
    <row r="7" spans="1:9" x14ac:dyDescent="0.2">
      <c r="C7" s="200"/>
    </row>
    <row r="8" spans="1:9" ht="51" x14ac:dyDescent="0.2">
      <c r="C8" s="203" t="s">
        <v>2651</v>
      </c>
      <c r="D8" s="202"/>
      <c r="E8" s="201"/>
    </row>
    <row r="9" spans="1:9" x14ac:dyDescent="0.2">
      <c r="A9" s="189" t="s">
        <v>620</v>
      </c>
      <c r="C9" s="188" t="s">
        <v>1906</v>
      </c>
      <c r="D9" s="209">
        <v>2</v>
      </c>
      <c r="E9" s="206" t="s">
        <v>4</v>
      </c>
      <c r="F9" s="153">
        <v>0</v>
      </c>
      <c r="G9" s="153">
        <v>0</v>
      </c>
      <c r="H9" s="153">
        <f>ROUND(D9*F9, 0)</f>
        <v>0</v>
      </c>
      <c r="I9" s="153">
        <f>ROUND(D9*G9, 0)</f>
        <v>0</v>
      </c>
    </row>
    <row r="10" spans="1:9" x14ac:dyDescent="0.2">
      <c r="C10" s="200"/>
    </row>
    <row r="11" spans="1:9" ht="25.5" x14ac:dyDescent="0.2">
      <c r="A11" s="189" t="s">
        <v>621</v>
      </c>
      <c r="C11" s="198" t="s">
        <v>1969</v>
      </c>
      <c r="D11" s="153">
        <v>5</v>
      </c>
      <c r="E11" s="168" t="s">
        <v>4</v>
      </c>
      <c r="F11" s="153">
        <v>0</v>
      </c>
      <c r="G11" s="153">
        <v>0</v>
      </c>
      <c r="H11" s="153">
        <f>ROUND(D11*F11, 0)</f>
        <v>0</v>
      </c>
      <c r="I11" s="153">
        <f>ROUND(D11*G11, 0)</f>
        <v>0</v>
      </c>
    </row>
    <row r="12" spans="1:9" x14ac:dyDescent="0.2">
      <c r="C12" s="200"/>
    </row>
    <row r="13" spans="1:9" ht="63.75" x14ac:dyDescent="0.2">
      <c r="A13" s="189" t="s">
        <v>622</v>
      </c>
      <c r="C13" s="198" t="s">
        <v>1971</v>
      </c>
      <c r="D13" s="153">
        <v>4</v>
      </c>
      <c r="E13" s="168" t="s">
        <v>4</v>
      </c>
      <c r="F13" s="153">
        <v>0</v>
      </c>
      <c r="G13" s="153">
        <v>0</v>
      </c>
      <c r="H13" s="153">
        <f>ROUND(D13*F13, 0)</f>
        <v>0</v>
      </c>
      <c r="I13" s="153">
        <f>ROUND(D13*G13, 0)</f>
        <v>0</v>
      </c>
    </row>
    <row r="14" spans="1:9" x14ac:dyDescent="0.2">
      <c r="C14" s="212"/>
    </row>
    <row r="15" spans="1:9" ht="51" x14ac:dyDescent="0.2">
      <c r="C15" s="198" t="s">
        <v>1968</v>
      </c>
      <c r="D15" s="209"/>
      <c r="E15" s="206"/>
    </row>
    <row r="16" spans="1:9" x14ac:dyDescent="0.2">
      <c r="A16" s="189" t="s">
        <v>623</v>
      </c>
      <c r="C16" s="211" t="s">
        <v>1817</v>
      </c>
      <c r="D16" s="209">
        <v>29</v>
      </c>
      <c r="E16" s="206" t="s">
        <v>62</v>
      </c>
      <c r="F16" s="153">
        <v>0</v>
      </c>
      <c r="G16" s="153">
        <v>0</v>
      </c>
      <c r="H16" s="153">
        <f>ROUND(D16*F16, 0)</f>
        <v>0</v>
      </c>
      <c r="I16" s="153">
        <f>ROUND(D16*G16, 0)</f>
        <v>0</v>
      </c>
    </row>
    <row r="17" spans="1:11" x14ac:dyDescent="0.2">
      <c r="A17" s="189" t="s">
        <v>624</v>
      </c>
      <c r="C17" s="211" t="s">
        <v>1815</v>
      </c>
      <c r="D17" s="209">
        <v>4</v>
      </c>
      <c r="E17" s="206" t="s">
        <v>62</v>
      </c>
      <c r="F17" s="153">
        <v>0</v>
      </c>
      <c r="G17" s="153">
        <v>0</v>
      </c>
      <c r="H17" s="153">
        <f>ROUND(D17*F17, 0)</f>
        <v>0</v>
      </c>
      <c r="I17" s="153">
        <f>ROUND(D17*G17, 0)</f>
        <v>0</v>
      </c>
    </row>
    <row r="18" spans="1:11" x14ac:dyDescent="0.2">
      <c r="C18" s="200"/>
    </row>
    <row r="19" spans="1:11" ht="63.75" x14ac:dyDescent="0.2">
      <c r="C19" s="198" t="s">
        <v>1965</v>
      </c>
      <c r="D19" s="209"/>
      <c r="E19" s="206"/>
    </row>
    <row r="20" spans="1:11" x14ac:dyDescent="0.2">
      <c r="A20" s="189" t="s">
        <v>625</v>
      </c>
      <c r="C20" s="198" t="s">
        <v>1963</v>
      </c>
      <c r="D20" s="209">
        <v>12</v>
      </c>
      <c r="E20" s="206" t="s">
        <v>62</v>
      </c>
      <c r="F20" s="153">
        <v>0</v>
      </c>
      <c r="G20" s="153">
        <v>0</v>
      </c>
      <c r="H20" s="153">
        <f>ROUND(D20*F20, 0)</f>
        <v>0</v>
      </c>
      <c r="I20" s="153">
        <f>ROUND(D20*G20, 0)</f>
        <v>0</v>
      </c>
    </row>
    <row r="21" spans="1:11" x14ac:dyDescent="0.2">
      <c r="A21" s="189" t="s">
        <v>1832</v>
      </c>
      <c r="C21" s="200" t="s">
        <v>1961</v>
      </c>
      <c r="D21" s="207">
        <v>7</v>
      </c>
      <c r="E21" s="210" t="s">
        <v>62</v>
      </c>
      <c r="F21" s="153">
        <v>0</v>
      </c>
      <c r="G21" s="153">
        <v>0</v>
      </c>
      <c r="H21" s="153">
        <f>ROUND(D21*F21, 0)</f>
        <v>0</v>
      </c>
      <c r="I21" s="153">
        <f>ROUND(D21*G21, 0)</f>
        <v>0</v>
      </c>
      <c r="J21" s="146"/>
      <c r="K21" s="186"/>
    </row>
    <row r="22" spans="1:11" x14ac:dyDescent="0.2">
      <c r="A22" s="189" t="s">
        <v>1830</v>
      </c>
      <c r="C22" s="198" t="s">
        <v>1959</v>
      </c>
      <c r="D22" s="209">
        <v>3</v>
      </c>
      <c r="E22" s="206" t="s">
        <v>62</v>
      </c>
      <c r="F22" s="153">
        <v>0</v>
      </c>
      <c r="G22" s="153">
        <v>0</v>
      </c>
      <c r="H22" s="153">
        <f>ROUND(D22*F22, 0)</f>
        <v>0</v>
      </c>
      <c r="I22" s="153">
        <f>ROUND(D22*G22, 0)</f>
        <v>0</v>
      </c>
    </row>
    <row r="23" spans="1:11" x14ac:dyDescent="0.2">
      <c r="A23" s="189" t="s">
        <v>1828</v>
      </c>
      <c r="C23" s="198" t="s">
        <v>1957</v>
      </c>
      <c r="D23" s="209">
        <v>7</v>
      </c>
      <c r="E23" s="206" t="s">
        <v>62</v>
      </c>
      <c r="F23" s="153">
        <v>0</v>
      </c>
      <c r="G23" s="153">
        <v>0</v>
      </c>
      <c r="H23" s="153">
        <f>ROUND(D23*F23, 0)</f>
        <v>0</v>
      </c>
      <c r="I23" s="153">
        <f>ROUND(D23*G23, 0)</f>
        <v>0</v>
      </c>
    </row>
    <row r="24" spans="1:11" x14ac:dyDescent="0.2">
      <c r="C24" s="200"/>
    </row>
    <row r="25" spans="1:11" ht="25.5" x14ac:dyDescent="0.2">
      <c r="A25" s="189" t="s">
        <v>1826</v>
      </c>
      <c r="C25" s="200" t="s">
        <v>2650</v>
      </c>
      <c r="D25" s="153">
        <v>3</v>
      </c>
      <c r="E25" s="168" t="s">
        <v>4</v>
      </c>
      <c r="F25" s="153">
        <v>0</v>
      </c>
      <c r="G25" s="153">
        <v>0</v>
      </c>
      <c r="H25" s="153">
        <f>ROUND(D25*F25, 0)</f>
        <v>0</v>
      </c>
      <c r="I25" s="153">
        <f>ROUND(D25*G25, 0)</f>
        <v>0</v>
      </c>
    </row>
    <row r="26" spans="1:11" x14ac:dyDescent="0.2">
      <c r="C26" s="200"/>
    </row>
    <row r="27" spans="1:11" ht="25.5" x14ac:dyDescent="0.2">
      <c r="A27" s="189" t="s">
        <v>1823</v>
      </c>
      <c r="C27" s="200" t="s">
        <v>2649</v>
      </c>
      <c r="D27" s="153">
        <v>1</v>
      </c>
      <c r="E27" s="168" t="s">
        <v>4</v>
      </c>
      <c r="F27" s="153">
        <v>0</v>
      </c>
      <c r="G27" s="153">
        <v>0</v>
      </c>
      <c r="H27" s="153">
        <f>ROUND(D27*F27, 0)</f>
        <v>0</v>
      </c>
      <c r="I27" s="153">
        <f>ROUND(D27*G27, 0)</f>
        <v>0</v>
      </c>
    </row>
    <row r="28" spans="1:11" x14ac:dyDescent="0.2">
      <c r="C28" s="200"/>
    </row>
    <row r="29" spans="1:11" ht="25.5" x14ac:dyDescent="0.2">
      <c r="A29" s="189" t="s">
        <v>1821</v>
      </c>
      <c r="C29" s="200" t="s">
        <v>2594</v>
      </c>
      <c r="D29" s="153">
        <v>1</v>
      </c>
      <c r="E29" s="168" t="s">
        <v>4</v>
      </c>
      <c r="F29" s="153">
        <v>0</v>
      </c>
      <c r="G29" s="153">
        <v>0</v>
      </c>
      <c r="H29" s="153">
        <f>ROUND(D29*F29, 0)</f>
        <v>0</v>
      </c>
      <c r="I29" s="153">
        <f>ROUND(D29*G29, 0)</f>
        <v>0</v>
      </c>
    </row>
    <row r="30" spans="1:11" x14ac:dyDescent="0.2">
      <c r="C30" s="208"/>
    </row>
    <row r="31" spans="1:11" ht="38.25" x14ac:dyDescent="0.2">
      <c r="A31" s="189" t="s">
        <v>1818</v>
      </c>
      <c r="C31" s="200" t="s">
        <v>2648</v>
      </c>
      <c r="D31" s="153">
        <v>3</v>
      </c>
      <c r="E31" s="168" t="s">
        <v>4</v>
      </c>
      <c r="F31" s="153">
        <v>0</v>
      </c>
      <c r="G31" s="153">
        <v>0</v>
      </c>
      <c r="H31" s="153">
        <f>ROUND(D31*F31, 0)</f>
        <v>0</v>
      </c>
      <c r="I31" s="153">
        <f>ROUND(D31*G31, 0)</f>
        <v>0</v>
      </c>
    </row>
    <row r="32" spans="1:11" x14ac:dyDescent="0.2">
      <c r="C32" s="200"/>
    </row>
    <row r="33" spans="1:9" ht="38.25" x14ac:dyDescent="0.2">
      <c r="A33" s="189" t="s">
        <v>1816</v>
      </c>
      <c r="C33" s="200" t="s">
        <v>2647</v>
      </c>
      <c r="D33" s="153">
        <v>1</v>
      </c>
      <c r="E33" s="168" t="s">
        <v>4</v>
      </c>
      <c r="F33" s="153">
        <v>0</v>
      </c>
      <c r="G33" s="153">
        <v>0</v>
      </c>
      <c r="H33" s="153">
        <f>ROUND(D33*F33, 0)</f>
        <v>0</v>
      </c>
      <c r="I33" s="153">
        <f>ROUND(D33*G33, 0)</f>
        <v>0</v>
      </c>
    </row>
    <row r="34" spans="1:9" x14ac:dyDescent="0.2">
      <c r="C34" s="208"/>
    </row>
    <row r="35" spans="1:9" ht="25.5" x14ac:dyDescent="0.2">
      <c r="A35" s="189" t="s">
        <v>1814</v>
      </c>
      <c r="C35" s="200" t="s">
        <v>2646</v>
      </c>
      <c r="D35" s="153">
        <v>1</v>
      </c>
      <c r="E35" s="168" t="s">
        <v>4</v>
      </c>
      <c r="F35" s="153">
        <v>0</v>
      </c>
      <c r="G35" s="153">
        <v>0</v>
      </c>
      <c r="H35" s="153">
        <f>ROUND(D35*F35, 0)</f>
        <v>0</v>
      </c>
      <c r="I35" s="153">
        <f>ROUND(D35*G35, 0)</f>
        <v>0</v>
      </c>
    </row>
    <row r="36" spans="1:9" x14ac:dyDescent="0.2">
      <c r="C36" s="200"/>
    </row>
    <row r="37" spans="1:9" x14ac:dyDescent="0.2">
      <c r="A37" s="189" t="s">
        <v>1812</v>
      </c>
      <c r="C37" s="200" t="s">
        <v>2645</v>
      </c>
      <c r="D37" s="153">
        <v>1</v>
      </c>
      <c r="E37" s="168" t="s">
        <v>4</v>
      </c>
      <c r="F37" s="153">
        <v>0</v>
      </c>
      <c r="G37" s="153">
        <v>0</v>
      </c>
      <c r="H37" s="153">
        <f>ROUND(D37*F37, 0)</f>
        <v>0</v>
      </c>
      <c r="I37" s="153">
        <f>ROUND(D37*G37, 0)</f>
        <v>0</v>
      </c>
    </row>
    <row r="38" spans="1:9" x14ac:dyDescent="0.2">
      <c r="C38" s="200"/>
    </row>
    <row r="39" spans="1:9" ht="63.75" x14ac:dyDescent="0.2">
      <c r="A39" s="189" t="s">
        <v>1810</v>
      </c>
      <c r="C39" s="200" t="s">
        <v>2644</v>
      </c>
      <c r="D39" s="153">
        <v>7</v>
      </c>
      <c r="E39" s="168" t="s">
        <v>4</v>
      </c>
      <c r="F39" s="153">
        <v>0</v>
      </c>
      <c r="G39" s="153">
        <v>0</v>
      </c>
      <c r="H39" s="153">
        <f>ROUND(D39*F39, 0)</f>
        <v>0</v>
      </c>
      <c r="I39" s="153">
        <f>ROUND(D39*G39, 0)</f>
        <v>0</v>
      </c>
    </row>
    <row r="40" spans="1:9" x14ac:dyDescent="0.2">
      <c r="C40" s="200"/>
    </row>
    <row r="41" spans="1:9" ht="76.5" x14ac:dyDescent="0.2">
      <c r="A41" s="189" t="s">
        <v>1808</v>
      </c>
      <c r="C41" s="198" t="s">
        <v>2643</v>
      </c>
      <c r="D41" s="153">
        <v>12</v>
      </c>
      <c r="E41" s="168" t="s">
        <v>62</v>
      </c>
      <c r="F41" s="153">
        <v>0</v>
      </c>
      <c r="G41" s="153">
        <v>0</v>
      </c>
      <c r="H41" s="153">
        <f>ROUND(D41*F41, 0)</f>
        <v>0</v>
      </c>
      <c r="I41" s="153">
        <f>ROUND(D41*G41, 0)</f>
        <v>0</v>
      </c>
    </row>
    <row r="42" spans="1:9" x14ac:dyDescent="0.2">
      <c r="C42" s="200"/>
    </row>
    <row r="43" spans="1:9" ht="76.5" x14ac:dyDescent="0.2">
      <c r="A43" s="189" t="s">
        <v>1866</v>
      </c>
      <c r="C43" s="198" t="s">
        <v>2642</v>
      </c>
      <c r="D43" s="153">
        <v>10</v>
      </c>
      <c r="E43" s="168" t="s">
        <v>62</v>
      </c>
      <c r="F43" s="153">
        <v>0</v>
      </c>
      <c r="G43" s="153">
        <v>0</v>
      </c>
      <c r="H43" s="153">
        <f>ROUND(D43*F43, 0)</f>
        <v>0</v>
      </c>
      <c r="I43" s="153">
        <f>ROUND(D43*G43, 0)</f>
        <v>0</v>
      </c>
    </row>
    <row r="44" spans="1:9" x14ac:dyDescent="0.2">
      <c r="C44" s="200"/>
    </row>
    <row r="45" spans="1:9" ht="76.5" x14ac:dyDescent="0.2">
      <c r="A45" s="189" t="s">
        <v>1864</v>
      </c>
      <c r="C45" s="198" t="s">
        <v>2641</v>
      </c>
      <c r="D45" s="153">
        <v>8</v>
      </c>
      <c r="E45" s="168" t="s">
        <v>62</v>
      </c>
      <c r="F45" s="153">
        <v>0</v>
      </c>
      <c r="G45" s="153">
        <v>0</v>
      </c>
      <c r="H45" s="153">
        <f>ROUND(D45*F45, 0)</f>
        <v>0</v>
      </c>
      <c r="I45" s="153">
        <f>ROUND(D45*G45, 0)</f>
        <v>0</v>
      </c>
    </row>
    <row r="46" spans="1:9" x14ac:dyDescent="0.2">
      <c r="C46" s="200"/>
    </row>
    <row r="47" spans="1:9" ht="76.5" x14ac:dyDescent="0.2">
      <c r="A47" s="189" t="s">
        <v>1862</v>
      </c>
      <c r="C47" s="198" t="s">
        <v>2036</v>
      </c>
      <c r="D47" s="153">
        <v>5</v>
      </c>
      <c r="E47" s="168" t="s">
        <v>62</v>
      </c>
      <c r="F47" s="153">
        <v>0</v>
      </c>
      <c r="G47" s="153">
        <v>0</v>
      </c>
      <c r="H47" s="153">
        <f>ROUND(D47*F47, 0)</f>
        <v>0</v>
      </c>
      <c r="I47" s="153">
        <f>ROUND(D47*G47, 0)</f>
        <v>0</v>
      </c>
    </row>
    <row r="48" spans="1:9" x14ac:dyDescent="0.2">
      <c r="C48" s="200"/>
    </row>
    <row r="49" spans="1:9" ht="76.5" x14ac:dyDescent="0.2">
      <c r="A49" s="189" t="s">
        <v>1860</v>
      </c>
      <c r="C49" s="198" t="s">
        <v>2640</v>
      </c>
      <c r="D49" s="153">
        <v>3</v>
      </c>
      <c r="E49" s="168" t="s">
        <v>4</v>
      </c>
      <c r="F49" s="153">
        <v>0</v>
      </c>
      <c r="G49" s="153">
        <v>0</v>
      </c>
      <c r="H49" s="153">
        <f>ROUND(D49*F49, 0)</f>
        <v>0</v>
      </c>
      <c r="I49" s="153">
        <f>ROUND(D49*G49, 0)</f>
        <v>0</v>
      </c>
    </row>
    <row r="50" spans="1:9" x14ac:dyDescent="0.2">
      <c r="C50" s="198" t="s">
        <v>2639</v>
      </c>
    </row>
    <row r="51" spans="1:9" x14ac:dyDescent="0.2">
      <c r="C51" s="199"/>
    </row>
    <row r="52" spans="1:9" ht="76.5" x14ac:dyDescent="0.2">
      <c r="A52" s="189" t="s">
        <v>1858</v>
      </c>
      <c r="C52" s="198" t="s">
        <v>2638</v>
      </c>
      <c r="D52" s="153">
        <v>3</v>
      </c>
      <c r="E52" s="168" t="s">
        <v>4</v>
      </c>
      <c r="F52" s="153">
        <v>0</v>
      </c>
      <c r="G52" s="153">
        <v>0</v>
      </c>
      <c r="H52" s="153">
        <f>ROUND(D52*F52, 0)</f>
        <v>0</v>
      </c>
      <c r="I52" s="153">
        <f>ROUND(D52*G52, 0)</f>
        <v>0</v>
      </c>
    </row>
    <row r="53" spans="1:9" x14ac:dyDescent="0.2">
      <c r="C53" s="198" t="s">
        <v>2637</v>
      </c>
    </row>
    <row r="54" spans="1:9" x14ac:dyDescent="0.2">
      <c r="A54" s="189" t="s">
        <v>1856</v>
      </c>
      <c r="C54" s="200"/>
    </row>
    <row r="55" spans="1:9" ht="76.5" x14ac:dyDescent="0.2">
      <c r="C55" s="198" t="s">
        <v>2635</v>
      </c>
      <c r="D55" s="153">
        <v>8</v>
      </c>
      <c r="E55" s="168" t="s">
        <v>4</v>
      </c>
      <c r="F55" s="153">
        <v>0</v>
      </c>
      <c r="G55" s="153">
        <v>0</v>
      </c>
      <c r="H55" s="153">
        <f>ROUND(D55*F55, 0)</f>
        <v>0</v>
      </c>
      <c r="I55" s="153">
        <f>ROUND(D55*G55, 0)</f>
        <v>0</v>
      </c>
    </row>
    <row r="56" spans="1:9" x14ac:dyDescent="0.2">
      <c r="A56" s="189" t="s">
        <v>1854</v>
      </c>
      <c r="C56" s="198" t="s">
        <v>2636</v>
      </c>
    </row>
    <row r="57" spans="1:9" x14ac:dyDescent="0.2">
      <c r="C57" s="200"/>
    </row>
    <row r="58" spans="1:9" ht="76.5" x14ac:dyDescent="0.2">
      <c r="A58" s="189" t="s">
        <v>1852</v>
      </c>
      <c r="C58" s="198" t="s">
        <v>2635</v>
      </c>
      <c r="D58" s="153">
        <v>9</v>
      </c>
      <c r="E58" s="168" t="s">
        <v>4</v>
      </c>
      <c r="F58" s="153">
        <v>0</v>
      </c>
      <c r="G58" s="153">
        <v>0</v>
      </c>
      <c r="H58" s="153">
        <f>ROUND(D58*F58, 0)</f>
        <v>0</v>
      </c>
      <c r="I58" s="153">
        <f>ROUND(D58*G58, 0)</f>
        <v>0</v>
      </c>
    </row>
    <row r="59" spans="1:9" x14ac:dyDescent="0.2">
      <c r="C59" s="198" t="s">
        <v>2634</v>
      </c>
    </row>
    <row r="60" spans="1:9" x14ac:dyDescent="0.2">
      <c r="A60" s="189" t="s">
        <v>1850</v>
      </c>
      <c r="C60" s="200"/>
    </row>
    <row r="61" spans="1:9" ht="76.5" x14ac:dyDescent="0.2">
      <c r="C61" s="198" t="s">
        <v>2633</v>
      </c>
      <c r="D61" s="153">
        <v>9</v>
      </c>
      <c r="E61" s="168" t="s">
        <v>4</v>
      </c>
      <c r="F61" s="153">
        <v>0</v>
      </c>
      <c r="G61" s="153">
        <v>0</v>
      </c>
      <c r="H61" s="153">
        <f>ROUND(D61*F61, 0)</f>
        <v>0</v>
      </c>
      <c r="I61" s="153">
        <f>ROUND(D61*G61, 0)</f>
        <v>0</v>
      </c>
    </row>
    <row r="62" spans="1:9" ht="25.5" x14ac:dyDescent="0.2">
      <c r="A62" s="189" t="s">
        <v>1847</v>
      </c>
      <c r="C62" s="198" t="s">
        <v>2632</v>
      </c>
    </row>
    <row r="63" spans="1:9" x14ac:dyDescent="0.2">
      <c r="C63" s="200"/>
    </row>
    <row r="64" spans="1:9" ht="89.25" x14ac:dyDescent="0.2">
      <c r="A64" s="189" t="s">
        <v>1994</v>
      </c>
      <c r="C64" s="198" t="s">
        <v>2630</v>
      </c>
      <c r="D64" s="153">
        <v>7</v>
      </c>
      <c r="E64" s="168" t="s">
        <v>4</v>
      </c>
      <c r="F64" s="153">
        <v>0</v>
      </c>
      <c r="G64" s="153">
        <v>0</v>
      </c>
      <c r="H64" s="153">
        <f>ROUND(D64*F64, 0)</f>
        <v>0</v>
      </c>
      <c r="I64" s="153">
        <f>ROUND(D64*G64, 0)</f>
        <v>0</v>
      </c>
    </row>
    <row r="65" spans="1:9" ht="25.5" x14ac:dyDescent="0.2">
      <c r="A65" s="189" t="s">
        <v>1993</v>
      </c>
      <c r="C65" s="198" t="s">
        <v>2631</v>
      </c>
    </row>
    <row r="66" spans="1:9" x14ac:dyDescent="0.2">
      <c r="C66" s="200"/>
    </row>
    <row r="67" spans="1:9" ht="89.25" x14ac:dyDescent="0.2">
      <c r="A67" s="189" t="s">
        <v>1992</v>
      </c>
      <c r="C67" s="198" t="s">
        <v>2630</v>
      </c>
      <c r="D67" s="153">
        <v>8</v>
      </c>
      <c r="E67" s="168" t="s">
        <v>4</v>
      </c>
      <c r="F67" s="153">
        <v>0</v>
      </c>
      <c r="G67" s="153">
        <v>0</v>
      </c>
      <c r="H67" s="153">
        <f>ROUND(D67*F67, 0)</f>
        <v>0</v>
      </c>
      <c r="I67" s="153">
        <f>ROUND(D67*G67, 0)</f>
        <v>0</v>
      </c>
    </row>
    <row r="68" spans="1:9" x14ac:dyDescent="0.2">
      <c r="C68" s="200"/>
    </row>
    <row r="69" spans="1:9" ht="89.25" x14ac:dyDescent="0.2">
      <c r="A69" s="189" t="s">
        <v>1991</v>
      </c>
      <c r="C69" s="198" t="s">
        <v>2630</v>
      </c>
      <c r="D69" s="153">
        <v>4</v>
      </c>
      <c r="E69" s="168" t="s">
        <v>4</v>
      </c>
      <c r="F69" s="153">
        <v>0</v>
      </c>
      <c r="G69" s="153">
        <v>0</v>
      </c>
      <c r="H69" s="153">
        <f>ROUND(D69*F69, 0)</f>
        <v>0</v>
      </c>
      <c r="I69" s="153">
        <f>ROUND(D69*G69, 0)</f>
        <v>0</v>
      </c>
    </row>
    <row r="70" spans="1:9" ht="25.5" x14ac:dyDescent="0.2">
      <c r="C70" s="198" t="s">
        <v>2629</v>
      </c>
    </row>
    <row r="71" spans="1:9" x14ac:dyDescent="0.2">
      <c r="C71" s="200"/>
    </row>
    <row r="72" spans="1:9" ht="102" x14ac:dyDescent="0.2">
      <c r="A72" s="189" t="s">
        <v>1990</v>
      </c>
      <c r="C72" s="198" t="s">
        <v>2495</v>
      </c>
      <c r="D72" s="153">
        <v>5</v>
      </c>
      <c r="E72" s="168" t="s">
        <v>62</v>
      </c>
      <c r="F72" s="153">
        <v>0</v>
      </c>
      <c r="G72" s="153">
        <v>0</v>
      </c>
      <c r="H72" s="153">
        <f>ROUND(D72*F72, 0)</f>
        <v>0</v>
      </c>
      <c r="I72" s="153">
        <f>ROUND(D72*G72, 0)</f>
        <v>0</v>
      </c>
    </row>
    <row r="73" spans="1:9" x14ac:dyDescent="0.2">
      <c r="C73" s="198" t="s">
        <v>2628</v>
      </c>
    </row>
    <row r="74" spans="1:9" x14ac:dyDescent="0.2">
      <c r="C74" s="200"/>
    </row>
    <row r="75" spans="1:9" ht="102" x14ac:dyDescent="0.2">
      <c r="A75" s="189" t="s">
        <v>1989</v>
      </c>
      <c r="C75" s="198" t="s">
        <v>2495</v>
      </c>
      <c r="D75" s="153">
        <v>5</v>
      </c>
      <c r="E75" s="168" t="s">
        <v>62</v>
      </c>
      <c r="F75" s="153">
        <v>0</v>
      </c>
      <c r="G75" s="153">
        <v>0</v>
      </c>
      <c r="H75" s="153">
        <f>ROUND(D75*F75, 0)</f>
        <v>0</v>
      </c>
      <c r="I75" s="153">
        <f>ROUND(D75*G75, 0)</f>
        <v>0</v>
      </c>
    </row>
    <row r="76" spans="1:9" x14ac:dyDescent="0.2">
      <c r="C76" s="198" t="s">
        <v>2492</v>
      </c>
    </row>
    <row r="77" spans="1:9" x14ac:dyDescent="0.2">
      <c r="C77" s="200"/>
    </row>
    <row r="78" spans="1:9" ht="51" x14ac:dyDescent="0.2">
      <c r="A78" s="189" t="s">
        <v>1988</v>
      </c>
      <c r="C78" s="200" t="s">
        <v>2627</v>
      </c>
      <c r="D78" s="153">
        <v>2</v>
      </c>
      <c r="E78" s="168" t="s">
        <v>4</v>
      </c>
      <c r="F78" s="153">
        <v>0</v>
      </c>
      <c r="G78" s="153">
        <v>0</v>
      </c>
      <c r="H78" s="153">
        <f>ROUND(D78*F78, 0)</f>
        <v>0</v>
      </c>
      <c r="I78" s="153">
        <f>ROUND(D78*G78, 0)</f>
        <v>0</v>
      </c>
    </row>
    <row r="79" spans="1:9" x14ac:dyDescent="0.2">
      <c r="C79" s="200" t="s">
        <v>2401</v>
      </c>
    </row>
    <row r="80" spans="1:9" x14ac:dyDescent="0.2">
      <c r="C80" s="200"/>
    </row>
    <row r="81" spans="1:9" ht="51" x14ac:dyDescent="0.2">
      <c r="A81" s="189" t="s">
        <v>1987</v>
      </c>
      <c r="C81" s="200" t="s">
        <v>2626</v>
      </c>
      <c r="D81" s="153">
        <v>2</v>
      </c>
      <c r="E81" s="168" t="s">
        <v>4</v>
      </c>
      <c r="F81" s="153">
        <v>0</v>
      </c>
      <c r="G81" s="153">
        <v>0</v>
      </c>
      <c r="H81" s="153">
        <f>ROUND(D81*F81, 0)</f>
        <v>0</v>
      </c>
      <c r="I81" s="153">
        <f>ROUND(D81*G81, 0)</f>
        <v>0</v>
      </c>
    </row>
    <row r="82" spans="1:9" x14ac:dyDescent="0.2">
      <c r="C82" s="200" t="s">
        <v>2406</v>
      </c>
    </row>
    <row r="83" spans="1:9" x14ac:dyDescent="0.2">
      <c r="C83" s="200"/>
    </row>
    <row r="84" spans="1:9" x14ac:dyDescent="0.2">
      <c r="A84" s="189" t="s">
        <v>1985</v>
      </c>
      <c r="C84" s="199" t="s">
        <v>2625</v>
      </c>
      <c r="D84" s="153">
        <v>6</v>
      </c>
      <c r="E84" s="168" t="s">
        <v>4</v>
      </c>
      <c r="F84" s="153">
        <v>0</v>
      </c>
      <c r="G84" s="153">
        <v>0</v>
      </c>
      <c r="H84" s="153">
        <f>ROUND(D84*F84, 0)</f>
        <v>0</v>
      </c>
      <c r="I84" s="153">
        <f>ROUND(D84*G84, 0)</f>
        <v>0</v>
      </c>
    </row>
    <row r="86" spans="1:9" x14ac:dyDescent="0.2">
      <c r="A86" s="189" t="s">
        <v>1983</v>
      </c>
      <c r="C86" s="199" t="s">
        <v>2624</v>
      </c>
      <c r="D86" s="153">
        <v>1</v>
      </c>
      <c r="E86" s="168" t="s">
        <v>4</v>
      </c>
      <c r="F86" s="153">
        <v>0</v>
      </c>
      <c r="G86" s="153">
        <v>0</v>
      </c>
      <c r="H86" s="153">
        <f>ROUND(D86*F86, 0)</f>
        <v>0</v>
      </c>
      <c r="I86" s="153">
        <f>ROUND(D86*G86, 0)</f>
        <v>0</v>
      </c>
    </row>
    <row r="87" spans="1:9" x14ac:dyDescent="0.2">
      <c r="C87" s="199"/>
    </row>
    <row r="88" spans="1:9" x14ac:dyDescent="0.2">
      <c r="A88" s="189" t="s">
        <v>1982</v>
      </c>
      <c r="C88" s="200" t="s">
        <v>2623</v>
      </c>
      <c r="D88" s="153">
        <v>1</v>
      </c>
      <c r="E88" s="168" t="s">
        <v>4</v>
      </c>
      <c r="F88" s="153">
        <v>0</v>
      </c>
      <c r="G88" s="153">
        <v>0</v>
      </c>
      <c r="H88" s="153">
        <f>ROUND(D88*F88, 0)</f>
        <v>0</v>
      </c>
      <c r="I88" s="153">
        <f>ROUND(D88*G88, 0)</f>
        <v>0</v>
      </c>
    </row>
    <row r="89" spans="1:9" x14ac:dyDescent="0.2">
      <c r="C89" s="200"/>
    </row>
    <row r="90" spans="1:9" ht="63.75" x14ac:dyDescent="0.2">
      <c r="A90" s="189" t="s">
        <v>1981</v>
      </c>
      <c r="C90" s="200" t="s">
        <v>2291</v>
      </c>
      <c r="D90" s="153">
        <v>13</v>
      </c>
      <c r="E90" s="168" t="s">
        <v>62</v>
      </c>
      <c r="F90" s="153">
        <v>0</v>
      </c>
      <c r="G90" s="153">
        <v>0</v>
      </c>
      <c r="H90" s="153">
        <f>ROUND(D90*F90, 0)</f>
        <v>0</v>
      </c>
      <c r="I90" s="153">
        <f>ROUND(D90*G90, 0)</f>
        <v>0</v>
      </c>
    </row>
    <row r="91" spans="1:9" x14ac:dyDescent="0.2">
      <c r="C91" s="200"/>
    </row>
    <row r="92" spans="1:9" ht="63.75" x14ac:dyDescent="0.2">
      <c r="A92" s="189" t="s">
        <v>1980</v>
      </c>
      <c r="C92" s="200" t="s">
        <v>2290</v>
      </c>
      <c r="D92" s="153">
        <v>13</v>
      </c>
      <c r="E92" s="168" t="s">
        <v>62</v>
      </c>
      <c r="F92" s="153">
        <v>0</v>
      </c>
      <c r="G92" s="153">
        <v>0</v>
      </c>
      <c r="H92" s="153">
        <f>ROUND(D92*F92, 0)</f>
        <v>0</v>
      </c>
      <c r="I92" s="153">
        <f>ROUND(D92*G92, 0)</f>
        <v>0</v>
      </c>
    </row>
    <row r="93" spans="1:9" x14ac:dyDescent="0.2">
      <c r="C93" s="199"/>
    </row>
    <row r="94" spans="1:9" ht="51" x14ac:dyDescent="0.2">
      <c r="A94" s="189" t="s">
        <v>1979</v>
      </c>
      <c r="C94" s="200" t="s">
        <v>2282</v>
      </c>
      <c r="D94" s="146"/>
      <c r="E94" s="146"/>
    </row>
    <row r="95" spans="1:9" x14ac:dyDescent="0.2">
      <c r="C95" s="190" t="s">
        <v>1905</v>
      </c>
      <c r="D95" s="146">
        <v>12</v>
      </c>
      <c r="E95" s="146" t="s">
        <v>62</v>
      </c>
      <c r="F95" s="153">
        <v>0</v>
      </c>
      <c r="G95" s="153">
        <v>0</v>
      </c>
      <c r="H95" s="153">
        <f>ROUND(D95*F95, 0)</f>
        <v>0</v>
      </c>
      <c r="I95" s="153">
        <f>ROUND(D95*G95, 0)</f>
        <v>0</v>
      </c>
    </row>
    <row r="96" spans="1:9" x14ac:dyDescent="0.2">
      <c r="C96" s="199"/>
    </row>
    <row r="97" spans="1:9" ht="63.75" x14ac:dyDescent="0.2">
      <c r="A97" s="189" t="s">
        <v>1978</v>
      </c>
      <c r="C97" s="200" t="s">
        <v>2622</v>
      </c>
      <c r="D97" s="153">
        <v>1</v>
      </c>
      <c r="E97" s="168" t="s">
        <v>4</v>
      </c>
      <c r="F97" s="153">
        <v>0</v>
      </c>
      <c r="G97" s="153">
        <v>0</v>
      </c>
      <c r="H97" s="153">
        <f>ROUND(D97*F97, 0)</f>
        <v>0</v>
      </c>
      <c r="I97" s="153">
        <f>ROUND(D97*G97, 0)</f>
        <v>0</v>
      </c>
    </row>
    <row r="98" spans="1:9" x14ac:dyDescent="0.2">
      <c r="C98" s="200"/>
    </row>
    <row r="99" spans="1:9" ht="63.75" x14ac:dyDescent="0.2">
      <c r="A99" s="189" t="s">
        <v>1976</v>
      </c>
      <c r="C99" s="200" t="s">
        <v>2621</v>
      </c>
      <c r="D99" s="153">
        <v>1</v>
      </c>
      <c r="E99" s="168" t="s">
        <v>4</v>
      </c>
      <c r="F99" s="153">
        <v>0</v>
      </c>
      <c r="G99" s="153">
        <v>0</v>
      </c>
      <c r="H99" s="153">
        <f>ROUND(D99*F99, 0)</f>
        <v>0</v>
      </c>
      <c r="I99" s="153">
        <f>ROUND(D99*G99, 0)</f>
        <v>0</v>
      </c>
    </row>
    <row r="100" spans="1:9" x14ac:dyDescent="0.2">
      <c r="C100" s="200"/>
    </row>
    <row r="101" spans="1:9" ht="51" x14ac:dyDescent="0.2">
      <c r="A101" s="189" t="s">
        <v>1974</v>
      </c>
      <c r="C101" s="200" t="s">
        <v>2620</v>
      </c>
      <c r="D101" s="153">
        <v>1</v>
      </c>
      <c r="E101" s="168" t="s">
        <v>4</v>
      </c>
      <c r="F101" s="153">
        <v>0</v>
      </c>
      <c r="G101" s="153">
        <v>0</v>
      </c>
      <c r="H101" s="153">
        <f>ROUND(D101*F101, 0)</f>
        <v>0</v>
      </c>
      <c r="I101" s="153">
        <f>ROUND(D101*G101, 0)</f>
        <v>0</v>
      </c>
    </row>
    <row r="102" spans="1:9" x14ac:dyDescent="0.2">
      <c r="C102" s="199"/>
    </row>
    <row r="103" spans="1:9" ht="76.5" x14ac:dyDescent="0.2">
      <c r="A103" s="189" t="s">
        <v>1972</v>
      </c>
      <c r="C103" s="200" t="s">
        <v>2619</v>
      </c>
      <c r="D103" s="153">
        <v>1</v>
      </c>
      <c r="E103" s="168" t="s">
        <v>4</v>
      </c>
      <c r="F103" s="153">
        <v>0</v>
      </c>
      <c r="G103" s="153">
        <v>0</v>
      </c>
      <c r="H103" s="153">
        <f>ROUND(D103*F103, 0)</f>
        <v>0</v>
      </c>
      <c r="I103" s="153">
        <f>ROUND(D103*G103, 0)</f>
        <v>0</v>
      </c>
    </row>
    <row r="104" spans="1:9" x14ac:dyDescent="0.2">
      <c r="C104" s="200"/>
    </row>
    <row r="105" spans="1:9" ht="76.5" x14ac:dyDescent="0.2">
      <c r="A105" s="189" t="s">
        <v>1970</v>
      </c>
      <c r="C105" s="155" t="s">
        <v>2233</v>
      </c>
      <c r="D105" s="154">
        <v>1</v>
      </c>
      <c r="E105" s="152" t="s">
        <v>138</v>
      </c>
      <c r="F105" s="153">
        <v>0</v>
      </c>
      <c r="G105" s="153">
        <v>0</v>
      </c>
      <c r="H105" s="153">
        <f>ROUND(D105*F105, 0)</f>
        <v>0</v>
      </c>
      <c r="I105" s="153">
        <f>ROUND(D105*G105, 0)</f>
        <v>0</v>
      </c>
    </row>
    <row r="106" spans="1:9" x14ac:dyDescent="0.2">
      <c r="C106" s="200"/>
    </row>
    <row r="107" spans="1:9" ht="25.5" x14ac:dyDescent="0.2">
      <c r="A107" s="189" t="s">
        <v>1967</v>
      </c>
      <c r="C107" s="155" t="s">
        <v>2230</v>
      </c>
      <c r="D107" s="154">
        <v>1</v>
      </c>
      <c r="E107" s="152" t="s">
        <v>138</v>
      </c>
      <c r="F107" s="153">
        <v>0</v>
      </c>
      <c r="G107" s="153">
        <v>0</v>
      </c>
      <c r="H107" s="153">
        <f>ROUND(D107*F107, 0)</f>
        <v>0</v>
      </c>
      <c r="I107" s="153">
        <f>ROUND(D107*G107, 0)</f>
        <v>0</v>
      </c>
    </row>
    <row r="108" spans="1:9" x14ac:dyDescent="0.2">
      <c r="C108" s="199"/>
    </row>
    <row r="109" spans="1:9" ht="38.25" x14ac:dyDescent="0.2">
      <c r="A109" s="189" t="s">
        <v>1966</v>
      </c>
      <c r="C109" s="155" t="s">
        <v>2063</v>
      </c>
      <c r="D109" s="154">
        <v>1</v>
      </c>
      <c r="E109" s="152" t="s">
        <v>138</v>
      </c>
      <c r="F109" s="153">
        <v>0</v>
      </c>
      <c r="G109" s="153">
        <v>0</v>
      </c>
      <c r="H109" s="153">
        <f>ROUND(D109*F109, 0)</f>
        <v>0</v>
      </c>
      <c r="I109" s="153">
        <f>ROUND(D109*G109, 0)</f>
        <v>0</v>
      </c>
    </row>
    <row r="110" spans="1:9" x14ac:dyDescent="0.2">
      <c r="C110" s="200"/>
    </row>
    <row r="111" spans="1:9" ht="76.5" x14ac:dyDescent="0.2">
      <c r="A111" s="189" t="s">
        <v>1964</v>
      </c>
      <c r="C111" s="155" t="s">
        <v>2226</v>
      </c>
      <c r="D111" s="154">
        <v>1</v>
      </c>
      <c r="E111" s="152" t="s">
        <v>138</v>
      </c>
      <c r="F111" s="153">
        <v>0</v>
      </c>
      <c r="G111" s="153">
        <v>0</v>
      </c>
      <c r="H111" s="153">
        <f>ROUND(D111*F111, 0)</f>
        <v>0</v>
      </c>
      <c r="I111" s="153">
        <f>ROUND(D111*G111, 0)</f>
        <v>0</v>
      </c>
    </row>
    <row r="112" spans="1:9" x14ac:dyDescent="0.2">
      <c r="C112" s="200"/>
    </row>
    <row r="113" spans="1:9" ht="127.5" x14ac:dyDescent="0.2">
      <c r="A113" s="189" t="s">
        <v>1962</v>
      </c>
      <c r="C113" s="155" t="s">
        <v>2225</v>
      </c>
      <c r="D113" s="154">
        <v>1</v>
      </c>
      <c r="E113" s="152" t="s">
        <v>138</v>
      </c>
      <c r="F113" s="153">
        <v>0</v>
      </c>
      <c r="G113" s="153">
        <v>0</v>
      </c>
      <c r="H113" s="153">
        <f>ROUND(D113*F113, 0)</f>
        <v>0</v>
      </c>
      <c r="I113" s="153">
        <f>ROUND(D113*G113, 0)</f>
        <v>0</v>
      </c>
    </row>
    <row r="114" spans="1:9" x14ac:dyDescent="0.2">
      <c r="C114" s="199"/>
    </row>
    <row r="115" spans="1:9" ht="76.5" x14ac:dyDescent="0.2">
      <c r="A115" s="189" t="s">
        <v>1960</v>
      </c>
      <c r="C115" s="155" t="s">
        <v>1886</v>
      </c>
      <c r="D115" s="154">
        <v>1</v>
      </c>
      <c r="E115" s="152" t="s">
        <v>138</v>
      </c>
      <c r="F115" s="153">
        <v>0</v>
      </c>
      <c r="G115" s="153">
        <v>0</v>
      </c>
      <c r="H115" s="153">
        <f>ROUND(D115*F115, 0)</f>
        <v>0</v>
      </c>
      <c r="I115" s="153">
        <f>ROUND(D115*G115, 0)</f>
        <v>0</v>
      </c>
    </row>
    <row r="116" spans="1:9" x14ac:dyDescent="0.2">
      <c r="C116" s="200"/>
    </row>
    <row r="117" spans="1:9" ht="63.75" x14ac:dyDescent="0.2">
      <c r="A117" s="189" t="s">
        <v>1958</v>
      </c>
      <c r="C117" s="155" t="s">
        <v>1885</v>
      </c>
      <c r="D117" s="154">
        <v>1</v>
      </c>
      <c r="E117" s="152" t="s">
        <v>138</v>
      </c>
      <c r="F117" s="153">
        <v>0</v>
      </c>
      <c r="G117" s="153">
        <v>0</v>
      </c>
      <c r="H117" s="153">
        <f>ROUND(D117*F117, 0)</f>
        <v>0</v>
      </c>
      <c r="I117" s="153">
        <f>ROUND(D117*G117, 0)</f>
        <v>0</v>
      </c>
    </row>
    <row r="118" spans="1:9" x14ac:dyDescent="0.2">
      <c r="C118" s="200"/>
    </row>
    <row r="119" spans="1:9" ht="63.75" x14ac:dyDescent="0.2">
      <c r="A119" s="189" t="s">
        <v>1956</v>
      </c>
      <c r="C119" s="155" t="s">
        <v>2053</v>
      </c>
      <c r="D119" s="154">
        <v>1</v>
      </c>
      <c r="E119" s="152" t="s">
        <v>138</v>
      </c>
      <c r="F119" s="153">
        <v>0</v>
      </c>
      <c r="G119" s="153">
        <v>0</v>
      </c>
      <c r="H119" s="153">
        <f>ROUND(D119*F119, 0)</f>
        <v>0</v>
      </c>
      <c r="I119" s="153">
        <f>ROUND(D119*G119, 0)</f>
        <v>0</v>
      </c>
    </row>
    <row r="120" spans="1:9" x14ac:dyDescent="0.2">
      <c r="C120" s="199"/>
    </row>
    <row r="121" spans="1:9" ht="51" x14ac:dyDescent="0.2">
      <c r="A121" s="189" t="s">
        <v>1954</v>
      </c>
      <c r="C121" s="155" t="s">
        <v>2216</v>
      </c>
      <c r="D121" s="154">
        <v>1</v>
      </c>
      <c r="E121" s="152" t="s">
        <v>138</v>
      </c>
      <c r="F121" s="153">
        <v>0</v>
      </c>
      <c r="G121" s="153">
        <v>0</v>
      </c>
      <c r="H121" s="153">
        <f>ROUND(D121*F121, 0)</f>
        <v>0</v>
      </c>
      <c r="I121" s="153">
        <f>ROUND(D121*G121, 0)</f>
        <v>0</v>
      </c>
    </row>
    <row r="122" spans="1:9" x14ac:dyDescent="0.2">
      <c r="C122" s="200"/>
    </row>
    <row r="123" spans="1:9" ht="38.25" x14ac:dyDescent="0.2">
      <c r="A123" s="189" t="s">
        <v>1952</v>
      </c>
      <c r="C123" s="155" t="s">
        <v>2215</v>
      </c>
      <c r="D123" s="154">
        <v>1</v>
      </c>
      <c r="E123" s="152" t="s">
        <v>138</v>
      </c>
      <c r="F123" s="153">
        <v>0</v>
      </c>
      <c r="G123" s="153">
        <v>0</v>
      </c>
      <c r="H123" s="153">
        <f>ROUND(D123*F123, 0)</f>
        <v>0</v>
      </c>
      <c r="I123" s="153">
        <f>ROUND(D123*G123, 0)</f>
        <v>0</v>
      </c>
    </row>
    <row r="124" spans="1:9" x14ac:dyDescent="0.2">
      <c r="C124" s="200"/>
    </row>
    <row r="125" spans="1:9" ht="25.5" x14ac:dyDescent="0.2">
      <c r="A125" s="189" t="s">
        <v>1950</v>
      </c>
      <c r="C125" s="155" t="s">
        <v>2214</v>
      </c>
      <c r="D125" s="154">
        <v>1</v>
      </c>
      <c r="E125" s="152" t="s">
        <v>138</v>
      </c>
      <c r="F125" s="153">
        <v>0</v>
      </c>
      <c r="G125" s="153">
        <v>0</v>
      </c>
      <c r="H125" s="153">
        <f>ROUND(D125*F125, 0)</f>
        <v>0</v>
      </c>
      <c r="I125" s="153">
        <f>ROUND(D125*G125, 0)</f>
        <v>0</v>
      </c>
    </row>
    <row r="126" spans="1:9" x14ac:dyDescent="0.2">
      <c r="C126" s="155"/>
      <c r="D126" s="154"/>
      <c r="E126" s="152"/>
    </row>
    <row r="127" spans="1:9" ht="51" x14ac:dyDescent="0.2">
      <c r="A127" s="189" t="s">
        <v>1948</v>
      </c>
      <c r="C127" s="184" t="s">
        <v>2213</v>
      </c>
      <c r="D127" s="146">
        <v>5</v>
      </c>
      <c r="E127" s="146" t="s">
        <v>4</v>
      </c>
      <c r="F127" s="153">
        <v>0</v>
      </c>
      <c r="G127" s="153">
        <v>0</v>
      </c>
      <c r="H127" s="153">
        <f>ROUND(D127*F127, 0)</f>
        <v>0</v>
      </c>
      <c r="I127" s="153">
        <f>ROUND(D127*G127, 0)</f>
        <v>0</v>
      </c>
    </row>
    <row r="128" spans="1:9" x14ac:dyDescent="0.2">
      <c r="C128" s="200"/>
    </row>
    <row r="129" spans="1:9" ht="63.75" x14ac:dyDescent="0.2">
      <c r="A129" s="189" t="s">
        <v>1946</v>
      </c>
      <c r="C129" s="198" t="s">
        <v>2618</v>
      </c>
      <c r="D129" s="153">
        <v>3</v>
      </c>
      <c r="E129" s="168" t="s">
        <v>4</v>
      </c>
      <c r="F129" s="153">
        <v>0</v>
      </c>
      <c r="G129" s="153">
        <v>0</v>
      </c>
      <c r="H129" s="153">
        <f>ROUND(D129*F129, 0)</f>
        <v>0</v>
      </c>
      <c r="I129" s="153">
        <f>ROUND(D129*G129, 0)</f>
        <v>0</v>
      </c>
    </row>
    <row r="130" spans="1:9" x14ac:dyDescent="0.2">
      <c r="C130" s="198"/>
    </row>
    <row r="131" spans="1:9" ht="51" x14ac:dyDescent="0.2">
      <c r="A131" s="189" t="s">
        <v>1944</v>
      </c>
      <c r="B131" s="136"/>
      <c r="C131" s="205" t="s">
        <v>2617</v>
      </c>
      <c r="D131" s="153">
        <v>3</v>
      </c>
      <c r="E131" s="168" t="s">
        <v>4</v>
      </c>
      <c r="F131" s="153">
        <v>0</v>
      </c>
      <c r="G131" s="153">
        <v>0</v>
      </c>
      <c r="H131" s="153">
        <f>ROUND(D131*F131, 0)</f>
        <v>0</v>
      </c>
      <c r="I131" s="153">
        <f>ROUND(D131*G131, 0)</f>
        <v>0</v>
      </c>
    </row>
    <row r="132" spans="1:9" x14ac:dyDescent="0.2">
      <c r="C132" s="199"/>
    </row>
    <row r="133" spans="1:9" ht="63.75" x14ac:dyDescent="0.2">
      <c r="A133" s="189" t="s">
        <v>1942</v>
      </c>
      <c r="C133" s="205" t="s">
        <v>2616</v>
      </c>
      <c r="D133" s="153">
        <v>3</v>
      </c>
      <c r="E133" s="168" t="s">
        <v>4</v>
      </c>
      <c r="F133" s="153">
        <v>0</v>
      </c>
      <c r="G133" s="153">
        <v>0</v>
      </c>
      <c r="H133" s="153">
        <f>ROUND(D133*F133, 0)</f>
        <v>0</v>
      </c>
      <c r="I133" s="153">
        <f>ROUND(D133*G133, 0)</f>
        <v>0</v>
      </c>
    </row>
    <row r="134" spans="1:9" x14ac:dyDescent="0.2">
      <c r="C134" s="200"/>
    </row>
    <row r="135" spans="1:9" ht="229.5" x14ac:dyDescent="0.2">
      <c r="A135" s="189" t="s">
        <v>1940</v>
      </c>
      <c r="C135" s="199" t="s">
        <v>2009</v>
      </c>
      <c r="D135" s="153">
        <v>3</v>
      </c>
      <c r="E135" s="168" t="s">
        <v>4</v>
      </c>
      <c r="F135" s="153">
        <v>0</v>
      </c>
      <c r="G135" s="153">
        <v>0</v>
      </c>
      <c r="H135" s="153">
        <f>ROUND(D135*F135, 0)</f>
        <v>0</v>
      </c>
      <c r="I135" s="153">
        <f>ROUND(D135*G135, 0)</f>
        <v>0</v>
      </c>
    </row>
    <row r="136" spans="1:9" x14ac:dyDescent="0.2">
      <c r="C136" s="200"/>
    </row>
    <row r="137" spans="1:9" ht="38.25" x14ac:dyDescent="0.2">
      <c r="A137" s="189" t="s">
        <v>1938</v>
      </c>
      <c r="C137" s="200" t="s">
        <v>2615</v>
      </c>
      <c r="D137" s="153">
        <v>3</v>
      </c>
      <c r="E137" s="168" t="s">
        <v>4</v>
      </c>
      <c r="F137" s="153">
        <v>0</v>
      </c>
      <c r="G137" s="153">
        <v>0</v>
      </c>
      <c r="H137" s="153">
        <f>ROUND(D137*F137, 0)</f>
        <v>0</v>
      </c>
      <c r="I137" s="153">
        <f>ROUND(D137*G137, 0)</f>
        <v>0</v>
      </c>
    </row>
    <row r="138" spans="1:9" x14ac:dyDescent="0.2">
      <c r="C138" s="199"/>
    </row>
    <row r="139" spans="1:9" ht="63.75" x14ac:dyDescent="0.2">
      <c r="A139" s="189" t="s">
        <v>1935</v>
      </c>
      <c r="C139" s="200" t="s">
        <v>2614</v>
      </c>
      <c r="D139" s="153">
        <v>3</v>
      </c>
      <c r="E139" s="168" t="s">
        <v>4</v>
      </c>
      <c r="F139" s="153">
        <v>0</v>
      </c>
      <c r="G139" s="153">
        <v>0</v>
      </c>
      <c r="H139" s="153">
        <f>ROUND(D139*F139, 0)</f>
        <v>0</v>
      </c>
      <c r="I139" s="153">
        <f>ROUND(D139*G139, 0)</f>
        <v>0</v>
      </c>
    </row>
    <row r="140" spans="1:9" x14ac:dyDescent="0.2">
      <c r="C140" s="200"/>
    </row>
    <row r="141" spans="1:9" ht="38.25" x14ac:dyDescent="0.2">
      <c r="A141" s="189" t="s">
        <v>1933</v>
      </c>
      <c r="C141" s="199" t="s">
        <v>2613</v>
      </c>
      <c r="D141" s="153">
        <v>3</v>
      </c>
      <c r="E141" s="168" t="s">
        <v>4</v>
      </c>
      <c r="F141" s="153">
        <v>0</v>
      </c>
      <c r="G141" s="153">
        <v>0</v>
      </c>
      <c r="H141" s="153">
        <f>ROUND(D141*F141, 0)</f>
        <v>0</v>
      </c>
      <c r="I141" s="153">
        <f>ROUND(D141*G141, 0)</f>
        <v>0</v>
      </c>
    </row>
    <row r="142" spans="1:9" x14ac:dyDescent="0.2">
      <c r="C142" s="200"/>
    </row>
    <row r="143" spans="1:9" ht="38.25" x14ac:dyDescent="0.2">
      <c r="A143" s="189" t="s">
        <v>1931</v>
      </c>
      <c r="C143" s="200" t="s">
        <v>2612</v>
      </c>
      <c r="D143" s="153">
        <v>3</v>
      </c>
      <c r="E143" s="168" t="s">
        <v>4</v>
      </c>
      <c r="F143" s="153">
        <v>0</v>
      </c>
      <c r="G143" s="153">
        <v>0</v>
      </c>
      <c r="H143" s="153">
        <f>ROUND(D143*F143, 0)</f>
        <v>0</v>
      </c>
      <c r="I143" s="153">
        <f>ROUND(D143*G143, 0)</f>
        <v>0</v>
      </c>
    </row>
    <row r="144" spans="1:9" x14ac:dyDescent="0.2">
      <c r="C144" s="199"/>
    </row>
    <row r="145" spans="1:9" ht="51" x14ac:dyDescent="0.2">
      <c r="A145" s="189" t="s">
        <v>1929</v>
      </c>
      <c r="C145" s="200" t="s">
        <v>2611</v>
      </c>
      <c r="D145" s="153">
        <v>3</v>
      </c>
      <c r="E145" s="168" t="s">
        <v>4</v>
      </c>
      <c r="F145" s="153">
        <v>0</v>
      </c>
      <c r="G145" s="153">
        <v>0</v>
      </c>
      <c r="H145" s="153">
        <f>ROUND(D145*F145, 0)</f>
        <v>0</v>
      </c>
      <c r="I145" s="153">
        <f>ROUND(D145*G145, 0)</f>
        <v>0</v>
      </c>
    </row>
    <row r="146" spans="1:9" x14ac:dyDescent="0.2">
      <c r="C146" s="200"/>
    </row>
    <row r="147" spans="1:9" ht="38.25" x14ac:dyDescent="0.2">
      <c r="A147" s="189" t="s">
        <v>1927</v>
      </c>
      <c r="C147" s="199" t="s">
        <v>2610</v>
      </c>
      <c r="D147" s="153">
        <v>3</v>
      </c>
      <c r="E147" s="168" t="s">
        <v>4</v>
      </c>
      <c r="F147" s="153">
        <v>0</v>
      </c>
      <c r="G147" s="153">
        <v>0</v>
      </c>
      <c r="H147" s="153">
        <f>ROUND(D147*F147, 0)</f>
        <v>0</v>
      </c>
      <c r="I147" s="153">
        <f>ROUND(D147*G147, 0)</f>
        <v>0</v>
      </c>
    </row>
    <row r="148" spans="1:9" x14ac:dyDescent="0.2">
      <c r="C148" s="200"/>
    </row>
    <row r="149" spans="1:9" ht="51" x14ac:dyDescent="0.2">
      <c r="A149" s="189" t="s">
        <v>1925</v>
      </c>
      <c r="C149" s="200" t="s">
        <v>2609</v>
      </c>
      <c r="D149" s="153">
        <v>3</v>
      </c>
      <c r="E149" s="168" t="s">
        <v>4</v>
      </c>
      <c r="F149" s="153">
        <v>0</v>
      </c>
      <c r="G149" s="153">
        <v>0</v>
      </c>
      <c r="H149" s="153">
        <f>ROUND(D149*F149, 0)</f>
        <v>0</v>
      </c>
      <c r="I149" s="153">
        <f>ROUND(D149*G149, 0)</f>
        <v>0</v>
      </c>
    </row>
    <row r="150" spans="1:9" x14ac:dyDescent="0.2">
      <c r="C150" s="199"/>
    </row>
    <row r="151" spans="1:9" ht="63.75" x14ac:dyDescent="0.2">
      <c r="A151" s="189" t="s">
        <v>1923</v>
      </c>
      <c r="C151" s="200" t="s">
        <v>2608</v>
      </c>
      <c r="D151" s="153">
        <v>3</v>
      </c>
      <c r="E151" s="168" t="s">
        <v>4</v>
      </c>
      <c r="F151" s="153">
        <v>0</v>
      </c>
      <c r="G151" s="153">
        <v>0</v>
      </c>
      <c r="H151" s="153">
        <f>ROUND(D151*F151, 0)</f>
        <v>0</v>
      </c>
      <c r="I151" s="153">
        <f>ROUND(D151*G151, 0)</f>
        <v>0</v>
      </c>
    </row>
    <row r="152" spans="1:9" x14ac:dyDescent="0.2">
      <c r="C152" s="200"/>
    </row>
    <row r="153" spans="1:9" x14ac:dyDescent="0.2">
      <c r="A153" s="140"/>
      <c r="B153" s="183"/>
      <c r="C153" s="183" t="s">
        <v>1515</v>
      </c>
      <c r="D153" s="182"/>
      <c r="E153" s="183"/>
      <c r="F153" s="182"/>
      <c r="G153" s="182"/>
      <c r="H153" s="182">
        <f>SUM(H3:H151)</f>
        <v>0</v>
      </c>
      <c r="I153" s="182">
        <f>SUM(I3:I151)</f>
        <v>0</v>
      </c>
    </row>
    <row r="154" spans="1:9" x14ac:dyDescent="0.2">
      <c r="C154" s="200"/>
    </row>
    <row r="155" spans="1:9" x14ac:dyDescent="0.2">
      <c r="C155" s="200"/>
    </row>
    <row r="156" spans="1:9" x14ac:dyDescent="0.2">
      <c r="C156" s="199"/>
    </row>
    <row r="157" spans="1:9" x14ac:dyDescent="0.2">
      <c r="C157" s="200"/>
    </row>
    <row r="158" spans="1:9" x14ac:dyDescent="0.2">
      <c r="C158" s="200"/>
    </row>
    <row r="159" spans="1:9" x14ac:dyDescent="0.2">
      <c r="C159" s="199"/>
    </row>
    <row r="160" spans="1:9" x14ac:dyDescent="0.2">
      <c r="C160" s="200"/>
    </row>
    <row r="161" spans="3:3" x14ac:dyDescent="0.2">
      <c r="C161" s="200"/>
    </row>
    <row r="162" spans="3:3" x14ac:dyDescent="0.2">
      <c r="C162" s="199"/>
    </row>
    <row r="163" spans="3:3" x14ac:dyDescent="0.2">
      <c r="C163" s="200"/>
    </row>
    <row r="164" spans="3:3" x14ac:dyDescent="0.2">
      <c r="C164" s="200"/>
    </row>
    <row r="165" spans="3:3" x14ac:dyDescent="0.2">
      <c r="C165" s="199"/>
    </row>
    <row r="166" spans="3:3" x14ac:dyDescent="0.2">
      <c r="C166" s="200"/>
    </row>
    <row r="167" spans="3:3" x14ac:dyDescent="0.2">
      <c r="C167" s="200"/>
    </row>
    <row r="168" spans="3:3" x14ac:dyDescent="0.2">
      <c r="C168" s="199"/>
    </row>
    <row r="169" spans="3:3" x14ac:dyDescent="0.2">
      <c r="C169" s="200"/>
    </row>
    <row r="170" spans="3:3" x14ac:dyDescent="0.2">
      <c r="C170" s="200"/>
    </row>
    <row r="171" spans="3:3" x14ac:dyDescent="0.2">
      <c r="C171" s="199"/>
    </row>
    <row r="172" spans="3:3" x14ac:dyDescent="0.2">
      <c r="C172" s="200"/>
    </row>
    <row r="173" spans="3:3" x14ac:dyDescent="0.2">
      <c r="C173" s="200"/>
    </row>
    <row r="174" spans="3:3" x14ac:dyDescent="0.2">
      <c r="C174" s="199"/>
    </row>
    <row r="175" spans="3:3" x14ac:dyDescent="0.2">
      <c r="C175" s="200"/>
    </row>
    <row r="176" spans="3:3" x14ac:dyDescent="0.2">
      <c r="C176" s="200"/>
    </row>
    <row r="177" spans="3:3" x14ac:dyDescent="0.2">
      <c r="C177" s="199"/>
    </row>
    <row r="178" spans="3:3" x14ac:dyDescent="0.2">
      <c r="C178" s="200"/>
    </row>
    <row r="179" spans="3:3" x14ac:dyDescent="0.2">
      <c r="C179" s="200"/>
    </row>
    <row r="180" spans="3:3" x14ac:dyDescent="0.2">
      <c r="C180" s="199"/>
    </row>
    <row r="181" spans="3:3" x14ac:dyDescent="0.2">
      <c r="C181" s="200"/>
    </row>
    <row r="182" spans="3:3" x14ac:dyDescent="0.2">
      <c r="C182" s="200"/>
    </row>
    <row r="183" spans="3:3" x14ac:dyDescent="0.2">
      <c r="C183" s="199"/>
    </row>
    <row r="184" spans="3:3" x14ac:dyDescent="0.2">
      <c r="C184" s="200"/>
    </row>
    <row r="185" spans="3:3" x14ac:dyDescent="0.2">
      <c r="C185" s="200"/>
    </row>
    <row r="186" spans="3:3" x14ac:dyDescent="0.2">
      <c r="C186" s="199"/>
    </row>
    <row r="187" spans="3:3" x14ac:dyDescent="0.2">
      <c r="C187" s="200"/>
    </row>
    <row r="188" spans="3:3" x14ac:dyDescent="0.2">
      <c r="C188" s="200"/>
    </row>
    <row r="190" spans="3:3" x14ac:dyDescent="0.2">
      <c r="C190" s="198"/>
    </row>
    <row r="191" spans="3:3" x14ac:dyDescent="0.2">
      <c r="C191" s="198"/>
    </row>
    <row r="193" spans="1:9" x14ac:dyDescent="0.2">
      <c r="C193" s="198"/>
    </row>
    <row r="194" spans="1:9" x14ac:dyDescent="0.2">
      <c r="C194" s="198"/>
    </row>
    <row r="196" spans="1:9" x14ac:dyDescent="0.2">
      <c r="A196" s="140"/>
      <c r="B196" s="183"/>
      <c r="C196" s="183"/>
      <c r="D196" s="182"/>
      <c r="E196" s="183"/>
      <c r="F196" s="182"/>
      <c r="G196" s="182"/>
      <c r="H196" s="182"/>
      <c r="I196" s="182"/>
    </row>
  </sheetData>
  <pageMargins left="0.7" right="0.7" top="0.75" bottom="0.75" header="0.3" footer="0.3"/>
  <pageSetup paperSize="9" scale="86"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12"/>
  <sheetViews>
    <sheetView view="pageBreakPreview" zoomScale="60" zoomScaleNormal="100" workbookViewId="0">
      <selection activeCell="L11" sqref="L11:L12"/>
    </sheetView>
  </sheetViews>
  <sheetFormatPr defaultColWidth="8.85546875" defaultRowHeight="12.75" x14ac:dyDescent="0.2"/>
  <cols>
    <col min="1" max="2" width="8.85546875" style="28"/>
    <col min="3" max="3" width="51.5703125" style="28" customWidth="1"/>
    <col min="4" max="8" width="8.85546875" style="28"/>
    <col min="9" max="9" width="11.140625" style="28" customWidth="1"/>
    <col min="10" max="16384" width="8.85546875" style="28"/>
  </cols>
  <sheetData>
    <row r="1" spans="1:9" ht="25.5" x14ac:dyDescent="0.2">
      <c r="A1" s="291" t="s">
        <v>25</v>
      </c>
      <c r="B1" s="292"/>
      <c r="C1" s="292" t="s">
        <v>1735</v>
      </c>
      <c r="D1" s="293" t="s">
        <v>24</v>
      </c>
      <c r="E1" s="292" t="s">
        <v>1734</v>
      </c>
      <c r="F1" s="293" t="s">
        <v>29</v>
      </c>
      <c r="G1" s="293" t="s">
        <v>27</v>
      </c>
      <c r="H1" s="293" t="s">
        <v>23</v>
      </c>
      <c r="I1" s="293" t="s">
        <v>34</v>
      </c>
    </row>
    <row r="2" spans="1:9" ht="165.75" x14ac:dyDescent="0.2">
      <c r="A2" s="314">
        <v>214</v>
      </c>
      <c r="B2" s="313"/>
      <c r="C2" s="318" t="s">
        <v>2655</v>
      </c>
      <c r="D2" s="302">
        <v>1420</v>
      </c>
      <c r="E2" s="313" t="s">
        <v>3209</v>
      </c>
      <c r="F2" s="302">
        <v>0</v>
      </c>
      <c r="G2" s="302">
        <v>0</v>
      </c>
      <c r="H2" s="302">
        <f>ROUND(D2*F2, 0)</f>
        <v>0</v>
      </c>
      <c r="I2" s="302">
        <f>ROUND(D2*G2, 0)</f>
        <v>0</v>
      </c>
    </row>
    <row r="3" spans="1:9" x14ac:dyDescent="0.2">
      <c r="A3" s="314"/>
      <c r="B3" s="313"/>
      <c r="C3" s="318"/>
      <c r="D3" s="302"/>
      <c r="E3" s="313"/>
      <c r="F3" s="302"/>
      <c r="G3" s="302"/>
      <c r="H3" s="302"/>
      <c r="I3" s="302"/>
    </row>
    <row r="4" spans="1:9" x14ac:dyDescent="0.2">
      <c r="A4" s="314"/>
      <c r="B4" s="313"/>
      <c r="C4" s="315"/>
      <c r="D4" s="302"/>
      <c r="E4" s="313"/>
      <c r="F4" s="302"/>
      <c r="G4" s="302"/>
      <c r="H4" s="302"/>
      <c r="I4" s="302"/>
    </row>
    <row r="5" spans="1:9" ht="153" x14ac:dyDescent="0.2">
      <c r="A5" s="314">
        <v>215</v>
      </c>
      <c r="B5" s="313"/>
      <c r="C5" s="315" t="s">
        <v>2654</v>
      </c>
      <c r="D5" s="302">
        <v>27</v>
      </c>
      <c r="E5" s="313" t="s">
        <v>62</v>
      </c>
      <c r="F5" s="302">
        <v>0</v>
      </c>
      <c r="G5" s="302">
        <v>0</v>
      </c>
      <c r="H5" s="302">
        <f>ROUND(D5*F5, 0)</f>
        <v>0</v>
      </c>
      <c r="I5" s="302">
        <f>ROUND(D5*G5, 0)</f>
        <v>0</v>
      </c>
    </row>
    <row r="6" spans="1:9" x14ac:dyDescent="0.2">
      <c r="A6" s="314"/>
      <c r="B6" s="313"/>
      <c r="C6" s="315"/>
      <c r="D6" s="302"/>
      <c r="E6" s="313"/>
      <c r="F6" s="302"/>
      <c r="G6" s="302"/>
      <c r="H6" s="302"/>
      <c r="I6" s="302"/>
    </row>
    <row r="7" spans="1:9" x14ac:dyDescent="0.2">
      <c r="A7" s="314"/>
      <c r="B7" s="313"/>
      <c r="C7" s="318" t="s">
        <v>2653</v>
      </c>
      <c r="D7" s="302"/>
      <c r="E7" s="313"/>
      <c r="F7" s="302"/>
      <c r="G7" s="302"/>
      <c r="H7" s="302"/>
      <c r="I7" s="302"/>
    </row>
    <row r="8" spans="1:9" x14ac:dyDescent="0.2">
      <c r="A8" s="314"/>
      <c r="B8" s="313"/>
      <c r="C8" s="315" t="s">
        <v>2652</v>
      </c>
      <c r="D8" s="313">
        <v>48</v>
      </c>
      <c r="E8" s="313" t="s">
        <v>4</v>
      </c>
      <c r="F8" s="302">
        <v>0</v>
      </c>
      <c r="G8" s="302">
        <v>0</v>
      </c>
      <c r="H8" s="302">
        <f>ROUND(D8*F8, 0)</f>
        <v>0</v>
      </c>
      <c r="I8" s="302">
        <f>ROUND(D8*G8, 0)</f>
        <v>0</v>
      </c>
    </row>
    <row r="9" spans="1:9" x14ac:dyDescent="0.2">
      <c r="A9" s="314"/>
      <c r="B9" s="313"/>
      <c r="C9" s="315"/>
      <c r="D9" s="313"/>
      <c r="E9" s="313"/>
      <c r="F9" s="302"/>
      <c r="G9" s="302"/>
      <c r="H9" s="302"/>
      <c r="I9" s="302"/>
    </row>
    <row r="10" spans="1:9" ht="40.5" x14ac:dyDescent="0.2">
      <c r="A10" s="314"/>
      <c r="B10" s="313"/>
      <c r="C10" s="313" t="s">
        <v>3211</v>
      </c>
      <c r="D10" s="313">
        <v>12</v>
      </c>
      <c r="E10" s="313" t="s">
        <v>4</v>
      </c>
      <c r="F10" s="302">
        <v>0</v>
      </c>
      <c r="G10" s="302">
        <v>0</v>
      </c>
      <c r="H10" s="302">
        <f>ROUND(D10*F10, 0)</f>
        <v>0</v>
      </c>
      <c r="I10" s="302">
        <f>ROUND(D10*G10, 0)</f>
        <v>0</v>
      </c>
    </row>
    <row r="12" spans="1:9" x14ac:dyDescent="0.2">
      <c r="A12" s="291"/>
      <c r="B12" s="292"/>
      <c r="C12" s="292" t="s">
        <v>1515</v>
      </c>
      <c r="D12" s="293"/>
      <c r="E12" s="292"/>
      <c r="F12" s="293"/>
      <c r="G12" s="293"/>
      <c r="H12" s="293">
        <f>ROUND(SUM(H2:H10),0)</f>
        <v>0</v>
      </c>
      <c r="I12" s="293">
        <f>ROUND(SUM(I2:I10),0)</f>
        <v>0</v>
      </c>
    </row>
  </sheetData>
  <pageMargins left="0.7" right="0.7" top="0.75" bottom="0.75" header="0.3" footer="0.3"/>
  <pageSetup paperSize="9" scale="61"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FF00"/>
  </sheetPr>
  <dimension ref="A1:K363"/>
  <sheetViews>
    <sheetView view="pageBreakPreview" zoomScale="115" zoomScaleNormal="85" zoomScaleSheetLayoutView="115" workbookViewId="0">
      <selection activeCell="G18" sqref="G18"/>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1" s="10" customFormat="1" x14ac:dyDescent="0.2">
      <c r="A1" s="13"/>
      <c r="B1" s="13"/>
      <c r="C1" s="13"/>
      <c r="D1" s="13"/>
      <c r="E1" s="13"/>
      <c r="F1" s="20"/>
      <c r="G1" s="20"/>
      <c r="H1" s="20"/>
      <c r="I1" s="20"/>
      <c r="J1" s="29"/>
      <c r="K1" s="94" t="s">
        <v>18</v>
      </c>
    </row>
    <row r="2" spans="1:11" s="10" customFormat="1" x14ac:dyDescent="0.2">
      <c r="A2" s="13"/>
      <c r="B2" s="13"/>
      <c r="C2" s="13"/>
      <c r="D2" s="13"/>
      <c r="E2" s="13"/>
      <c r="F2" s="20"/>
      <c r="G2" s="20"/>
      <c r="H2" s="20"/>
      <c r="I2" s="20"/>
      <c r="J2" s="29"/>
      <c r="K2" s="10" t="s">
        <v>1514</v>
      </c>
    </row>
    <row r="3" spans="1:11" s="10" customFormat="1" x14ac:dyDescent="0.2">
      <c r="A3" s="13"/>
      <c r="B3" s="13"/>
      <c r="C3" s="13"/>
      <c r="D3" s="13"/>
      <c r="E3" s="13"/>
      <c r="F3" s="20"/>
      <c r="G3" s="20"/>
      <c r="H3" s="20"/>
      <c r="I3" s="20"/>
      <c r="J3" s="29"/>
      <c r="K3" s="10" t="s">
        <v>1513</v>
      </c>
    </row>
    <row r="4" spans="1:11" s="10" customFormat="1" x14ac:dyDescent="0.2">
      <c r="A4" s="13"/>
      <c r="B4" s="13"/>
      <c r="C4" s="13"/>
      <c r="D4" s="13"/>
      <c r="E4" s="13"/>
      <c r="F4" s="20"/>
      <c r="G4" s="20"/>
      <c r="H4" s="20"/>
      <c r="I4" s="20"/>
      <c r="J4" s="20"/>
      <c r="K4" s="10" t="s">
        <v>1512</v>
      </c>
    </row>
    <row r="5" spans="1:11" s="10" customFormat="1" x14ac:dyDescent="0.2">
      <c r="A5" s="13"/>
      <c r="B5" s="13"/>
      <c r="C5" s="13"/>
      <c r="D5" s="13"/>
      <c r="E5" s="13"/>
      <c r="F5" s="20"/>
      <c r="G5" s="20"/>
      <c r="H5" s="20"/>
      <c r="I5" s="20"/>
      <c r="J5" s="20"/>
    </row>
    <row r="6" spans="1:11" s="10" customFormat="1" x14ac:dyDescent="0.2">
      <c r="A6" s="14"/>
      <c r="B6" s="14"/>
      <c r="C6" s="13"/>
      <c r="D6" s="13"/>
      <c r="E6" s="13"/>
      <c r="F6" s="20"/>
      <c r="G6" s="20"/>
      <c r="H6" s="20"/>
      <c r="I6" s="20"/>
      <c r="J6" s="20"/>
    </row>
    <row r="7" spans="1:11" s="10" customFormat="1" ht="20.25" x14ac:dyDescent="0.3">
      <c r="A7" s="534" t="s">
        <v>1511</v>
      </c>
      <c r="B7" s="534"/>
      <c r="C7" s="534"/>
      <c r="D7" s="534"/>
      <c r="E7" s="534"/>
      <c r="F7" s="534"/>
      <c r="G7" s="534"/>
      <c r="H7" s="534"/>
      <c r="I7" s="534"/>
      <c r="J7" s="534"/>
    </row>
    <row r="8" spans="1:11" s="10" customFormat="1" ht="18" x14ac:dyDescent="0.25">
      <c r="A8" s="535" t="s">
        <v>2</v>
      </c>
      <c r="B8" s="535"/>
      <c r="C8" s="535"/>
      <c r="D8" s="535"/>
      <c r="E8" s="535"/>
      <c r="F8" s="535"/>
      <c r="G8" s="535"/>
      <c r="H8" s="535"/>
      <c r="I8" s="535"/>
      <c r="J8" s="535"/>
    </row>
    <row r="9" spans="1:11" s="10" customFormat="1" x14ac:dyDescent="0.2">
      <c r="A9" s="13"/>
      <c r="B9" s="13"/>
      <c r="C9" s="13"/>
      <c r="D9" s="13"/>
      <c r="E9" s="13"/>
    </row>
    <row r="10" spans="1:11" s="10" customFormat="1" ht="18" x14ac:dyDescent="0.25">
      <c r="A10" s="530"/>
      <c r="B10" s="530"/>
      <c r="C10" s="530"/>
      <c r="D10" s="530"/>
      <c r="E10" s="530"/>
      <c r="F10" s="530"/>
      <c r="G10" s="530"/>
      <c r="H10" s="530"/>
      <c r="I10" s="530"/>
      <c r="J10" s="530"/>
    </row>
    <row r="11" spans="1:11" s="10" customFormat="1" ht="18" x14ac:dyDescent="0.25">
      <c r="A11" s="530"/>
      <c r="B11" s="530"/>
      <c r="C11" s="530"/>
      <c r="D11" s="530"/>
      <c r="E11" s="530"/>
      <c r="F11" s="530"/>
      <c r="G11" s="530"/>
      <c r="H11" s="530"/>
      <c r="I11" s="530"/>
      <c r="J11" s="530"/>
    </row>
    <row r="12" spans="1:11" s="10" customFormat="1" x14ac:dyDescent="0.2">
      <c r="A12" s="14"/>
      <c r="B12" s="14"/>
      <c r="C12" s="13"/>
      <c r="D12" s="13"/>
      <c r="E12" s="13"/>
      <c r="F12" s="20"/>
      <c r="G12" s="20"/>
      <c r="H12" s="20"/>
      <c r="I12" s="20"/>
      <c r="J12" s="20"/>
    </row>
    <row r="13" spans="1:11" s="10" customFormat="1" ht="15.75" x14ac:dyDescent="0.25">
      <c r="A13" s="531" t="s">
        <v>42</v>
      </c>
      <c r="B13" s="531"/>
      <c r="C13" s="531"/>
      <c r="D13" s="531"/>
      <c r="E13" s="531"/>
      <c r="F13" s="531"/>
      <c r="G13" s="531"/>
      <c r="H13" s="531"/>
      <c r="I13" s="531"/>
      <c r="J13" s="531"/>
    </row>
    <row r="14" spans="1:11" s="10" customFormat="1" x14ac:dyDescent="0.2">
      <c r="A14" s="14"/>
      <c r="B14" s="14"/>
      <c r="C14" s="13"/>
      <c r="D14" s="13"/>
      <c r="E14" s="13"/>
      <c r="F14" s="20"/>
      <c r="G14" s="20"/>
      <c r="H14" s="20"/>
      <c r="I14" s="20"/>
      <c r="J14" s="20"/>
    </row>
    <row r="15" spans="1:11" s="10" customFormat="1" ht="15.75" x14ac:dyDescent="0.25">
      <c r="A15" s="532" t="s">
        <v>1510</v>
      </c>
      <c r="B15" s="532"/>
      <c r="C15" s="532"/>
      <c r="D15" s="532"/>
      <c r="E15" s="532"/>
      <c r="F15" s="532"/>
      <c r="G15" s="532"/>
      <c r="H15" s="532"/>
      <c r="I15" s="532"/>
      <c r="J15" s="532"/>
    </row>
    <row r="16" spans="1:11"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1508</v>
      </c>
      <c r="D24" s="13"/>
      <c r="E24" s="13"/>
      <c r="F24" s="20"/>
      <c r="G24" s="20"/>
      <c r="H24" s="20">
        <f>H49</f>
        <v>0</v>
      </c>
      <c r="I24" s="20">
        <f>I49</f>
        <v>0</v>
      </c>
      <c r="J24" s="20">
        <f>SUM(H24:I24)</f>
        <v>0</v>
      </c>
    </row>
    <row r="25" spans="1:10" s="10" customFormat="1" ht="15" customHeight="1" x14ac:dyDescent="0.2">
      <c r="A25" s="14"/>
      <c r="B25" s="14"/>
      <c r="C25" s="13" t="s">
        <v>1509</v>
      </c>
      <c r="D25" s="13"/>
      <c r="E25" s="13"/>
      <c r="F25" s="20"/>
      <c r="G25" s="20"/>
      <c r="H25" s="20">
        <f>H62</f>
        <v>0</v>
      </c>
      <c r="I25" s="20">
        <f>I62</f>
        <v>0</v>
      </c>
      <c r="J25" s="20">
        <f>SUM(H25:I25)</f>
        <v>0</v>
      </c>
    </row>
    <row r="26" spans="1:10" s="10" customFormat="1" ht="2.4500000000000002" customHeight="1" x14ac:dyDescent="0.2">
      <c r="A26" s="14"/>
      <c r="B26" s="14"/>
      <c r="C26" s="15"/>
      <c r="D26" s="15"/>
      <c r="E26" s="15"/>
      <c r="F26" s="21"/>
      <c r="G26" s="21"/>
      <c r="H26" s="21"/>
      <c r="I26" s="21"/>
      <c r="J26" s="21"/>
    </row>
    <row r="27" spans="1:10" s="10" customFormat="1" x14ac:dyDescent="0.2">
      <c r="A27" s="14"/>
      <c r="B27" s="14"/>
      <c r="C27" s="17" t="s">
        <v>6</v>
      </c>
      <c r="D27" s="13"/>
      <c r="E27" s="13"/>
      <c r="F27" s="20"/>
      <c r="G27" s="20"/>
      <c r="H27" s="22">
        <f>SUM(H24:H26)</f>
        <v>0</v>
      </c>
      <c r="I27" s="22">
        <f>SUM(I24:I26)</f>
        <v>0</v>
      </c>
      <c r="J27" s="22">
        <f>SUM(J24:J26)</f>
        <v>0</v>
      </c>
    </row>
    <row r="28" spans="1:10" s="10" customFormat="1" x14ac:dyDescent="0.2">
      <c r="A28" s="14"/>
      <c r="B28" s="14"/>
      <c r="C28" s="13"/>
      <c r="D28" s="13"/>
      <c r="E28" s="13"/>
      <c r="F28" s="20"/>
      <c r="G28" s="20"/>
      <c r="H28" s="20"/>
      <c r="I28" s="20"/>
      <c r="J28" s="20"/>
    </row>
    <row r="29" spans="1:10" s="10" customFormat="1" x14ac:dyDescent="0.2">
      <c r="A29" s="31"/>
      <c r="B29" s="31"/>
      <c r="C29" s="13"/>
      <c r="D29" s="13"/>
      <c r="E29" s="13"/>
      <c r="F29" s="20"/>
      <c r="G29" s="20"/>
      <c r="H29" s="20"/>
      <c r="I29" s="20"/>
      <c r="J29" s="32"/>
    </row>
    <row r="30" spans="1:10" s="10" customFormat="1" x14ac:dyDescent="0.2">
      <c r="A30" s="31"/>
      <c r="B30" s="31"/>
      <c r="C30" s="13"/>
      <c r="D30" s="13"/>
      <c r="E30" s="13"/>
      <c r="F30" s="20"/>
      <c r="G30" s="20"/>
      <c r="H30" s="20"/>
      <c r="I30" s="20"/>
      <c r="J30" s="29"/>
    </row>
    <row r="31" spans="1:10" s="10" customFormat="1" x14ac:dyDescent="0.2">
      <c r="A31" s="31"/>
      <c r="B31" s="31"/>
      <c r="C31" s="89" t="s">
        <v>1508</v>
      </c>
      <c r="D31" s="13"/>
      <c r="E31" s="13"/>
      <c r="F31" s="20"/>
      <c r="G31" s="20"/>
      <c r="H31" s="20"/>
      <c r="I31" s="20"/>
      <c r="J31" s="29"/>
    </row>
    <row r="32" spans="1:10" customFormat="1" x14ac:dyDescent="0.2">
      <c r="B32" s="80"/>
      <c r="C32" s="89" t="s">
        <v>28</v>
      </c>
      <c r="D32" s="89"/>
      <c r="E32" s="20"/>
      <c r="F32" s="79"/>
      <c r="G32" s="20"/>
      <c r="H32" s="88" t="s">
        <v>0</v>
      </c>
      <c r="I32" s="88" t="s">
        <v>5</v>
      </c>
      <c r="J32" s="87" t="s">
        <v>1497</v>
      </c>
    </row>
    <row r="33" spans="1:10" customFormat="1" x14ac:dyDescent="0.2">
      <c r="B33" s="80"/>
      <c r="C33" s="86"/>
      <c r="D33" s="86"/>
      <c r="E33" s="21"/>
      <c r="F33" s="85"/>
      <c r="G33" s="21"/>
      <c r="H33" s="21"/>
      <c r="I33" s="30"/>
      <c r="J33" s="30"/>
    </row>
    <row r="34" spans="1:10" customFormat="1" x14ac:dyDescent="0.2">
      <c r="B34" s="80"/>
      <c r="C34" s="10"/>
      <c r="D34" s="49"/>
      <c r="E34" s="20"/>
      <c r="F34" s="79"/>
      <c r="G34" s="20"/>
      <c r="H34" s="20"/>
      <c r="I34" s="20"/>
      <c r="J34" s="20"/>
    </row>
    <row r="35" spans="1:10" customFormat="1" x14ac:dyDescent="0.2">
      <c r="B35" s="84" t="s">
        <v>1496</v>
      </c>
      <c r="C35" s="10" t="s">
        <v>1507</v>
      </c>
      <c r="D35" s="10"/>
      <c r="E35" s="82"/>
      <c r="F35" s="81"/>
      <c r="H35" s="1">
        <f>'24_1_Sprinkler'!H31</f>
        <v>0</v>
      </c>
      <c r="I35" s="1">
        <f>'24_1_Sprinkler'!I31</f>
        <v>0</v>
      </c>
      <c r="J35" s="1">
        <f>H35+I35</f>
        <v>0</v>
      </c>
    </row>
    <row r="36" spans="1:10" customFormat="1" x14ac:dyDescent="0.2">
      <c r="B36" s="83"/>
      <c r="C36" s="10"/>
      <c r="D36" s="10"/>
      <c r="E36" s="82"/>
      <c r="F36" s="81"/>
    </row>
    <row r="37" spans="1:10" customFormat="1" x14ac:dyDescent="0.2">
      <c r="B37" s="84" t="s">
        <v>1494</v>
      </c>
      <c r="C37" s="10" t="s">
        <v>1506</v>
      </c>
      <c r="D37" s="10"/>
      <c r="E37" s="82"/>
      <c r="F37" s="81"/>
      <c r="H37" s="1">
        <f>'24_1_Sprinkler'!H47</f>
        <v>0</v>
      </c>
      <c r="I37" s="1">
        <f>'24_1_Sprinkler'!I47</f>
        <v>0</v>
      </c>
      <c r="J37" s="1">
        <f>H37+I37</f>
        <v>0</v>
      </c>
    </row>
    <row r="38" spans="1:10" customFormat="1" x14ac:dyDescent="0.2">
      <c r="B38" s="84"/>
      <c r="C38" s="10"/>
      <c r="D38" s="10"/>
      <c r="E38" s="82"/>
      <c r="F38" s="81"/>
    </row>
    <row r="39" spans="1:10" customFormat="1" x14ac:dyDescent="0.2">
      <c r="B39" s="84" t="s">
        <v>1493</v>
      </c>
      <c r="C39" s="10" t="s">
        <v>1505</v>
      </c>
      <c r="D39" s="10"/>
      <c r="E39" s="82"/>
      <c r="F39" s="81"/>
      <c r="H39" s="1">
        <f>'24_1_Sprinkler'!H119</f>
        <v>0</v>
      </c>
      <c r="I39" s="1">
        <f>'24_1_Sprinkler'!I119</f>
        <v>0</v>
      </c>
      <c r="J39" s="1">
        <f>H39+I39</f>
        <v>0</v>
      </c>
    </row>
    <row r="40" spans="1:10" customFormat="1" x14ac:dyDescent="0.2">
      <c r="B40" s="83"/>
      <c r="C40" s="10"/>
      <c r="D40" s="10"/>
      <c r="E40" s="82"/>
      <c r="F40" s="81"/>
    </row>
    <row r="41" spans="1:10" customFormat="1" x14ac:dyDescent="0.2">
      <c r="B41" s="84" t="s">
        <v>1504</v>
      </c>
      <c r="C41" s="10" t="s">
        <v>1503</v>
      </c>
      <c r="D41" s="10"/>
      <c r="E41" s="82"/>
      <c r="F41" s="81"/>
      <c r="H41" s="1">
        <f>'24_1_Sprinkler'!H207</f>
        <v>0</v>
      </c>
      <c r="I41" s="1">
        <f>'24_1_Sprinkler'!I207</f>
        <v>0</v>
      </c>
      <c r="J41" s="1">
        <f>H41+I41</f>
        <v>0</v>
      </c>
    </row>
    <row r="42" spans="1:10" customFormat="1" x14ac:dyDescent="0.2">
      <c r="B42" s="83"/>
      <c r="C42" s="10"/>
      <c r="D42" s="10"/>
      <c r="E42" s="82"/>
      <c r="F42" s="81"/>
    </row>
    <row r="43" spans="1:10" customFormat="1" x14ac:dyDescent="0.2">
      <c r="B43" s="84" t="s">
        <v>1502</v>
      </c>
      <c r="C43" s="10" t="s">
        <v>1501</v>
      </c>
      <c r="D43" s="10"/>
      <c r="E43" s="82"/>
      <c r="F43" s="81"/>
      <c r="H43" s="1">
        <f>'24_1_Sprinkler'!H223</f>
        <v>0</v>
      </c>
      <c r="I43" s="1">
        <f>'24_1_Sprinkler'!I223</f>
        <v>0</v>
      </c>
      <c r="J43" s="1">
        <f>H43+I43</f>
        <v>0</v>
      </c>
    </row>
    <row r="44" spans="1:10" customFormat="1" x14ac:dyDescent="0.2">
      <c r="B44" s="83"/>
      <c r="C44" s="10"/>
      <c r="D44" s="10"/>
      <c r="E44" s="82"/>
      <c r="F44" s="81"/>
    </row>
    <row r="45" spans="1:10" customFormat="1" x14ac:dyDescent="0.2">
      <c r="B45" s="83" t="s">
        <v>1500</v>
      </c>
      <c r="C45" s="10" t="s">
        <v>337</v>
      </c>
      <c r="D45" s="10"/>
      <c r="E45" s="82"/>
      <c r="F45" s="81"/>
      <c r="H45" s="1">
        <f>'24_1_Sprinkler'!H263</f>
        <v>0</v>
      </c>
      <c r="I45" s="1">
        <f>'24_1_Sprinkler'!I263</f>
        <v>0</v>
      </c>
      <c r="J45" s="1">
        <f>H45+I45</f>
        <v>0</v>
      </c>
    </row>
    <row r="46" spans="1:10" customFormat="1" x14ac:dyDescent="0.2">
      <c r="B46" s="83"/>
      <c r="C46" s="10"/>
      <c r="D46" s="10"/>
      <c r="E46" s="82"/>
      <c r="F46" s="81"/>
    </row>
    <row r="47" spans="1:10" customFormat="1" x14ac:dyDescent="0.2">
      <c r="A47" s="7"/>
      <c r="B47" s="93" t="s">
        <v>1499</v>
      </c>
      <c r="C47" s="86" t="s">
        <v>1492</v>
      </c>
      <c r="D47" s="86"/>
      <c r="E47" s="21"/>
      <c r="F47" s="85"/>
      <c r="G47" s="21"/>
      <c r="H47" s="11">
        <f>'24_1_Sprinkler'!H270</f>
        <v>0</v>
      </c>
      <c r="I47" s="11">
        <f>'24_1_Sprinkler'!I270</f>
        <v>0</v>
      </c>
      <c r="J47" s="11">
        <f>H47+I47</f>
        <v>0</v>
      </c>
    </row>
    <row r="48" spans="1:10" customFormat="1" x14ac:dyDescent="0.2">
      <c r="A48" s="46"/>
      <c r="B48" s="80"/>
      <c r="C48" s="92"/>
      <c r="D48" s="92"/>
      <c r="E48" s="90"/>
      <c r="F48" s="91"/>
      <c r="G48" s="90"/>
      <c r="H48" s="90"/>
      <c r="I48" s="90"/>
      <c r="J48" s="90"/>
    </row>
    <row r="49" spans="1:10" customFormat="1" x14ac:dyDescent="0.2">
      <c r="B49" s="80"/>
      <c r="C49" s="10"/>
      <c r="D49" s="10"/>
      <c r="E49" s="20"/>
      <c r="F49" s="79"/>
      <c r="G49" s="78" t="s">
        <v>1491</v>
      </c>
      <c r="H49" s="22">
        <f>SUM(H34:H48)</f>
        <v>0</v>
      </c>
      <c r="I49" s="22">
        <f>SUM(I34:I48)</f>
        <v>0</v>
      </c>
      <c r="J49" s="22">
        <f>SUM(J34:J48)</f>
        <v>0</v>
      </c>
    </row>
    <row r="50" spans="1:10" s="19" customFormat="1" x14ac:dyDescent="0.2">
      <c r="A50" s="7"/>
      <c r="B50" s="69"/>
      <c r="C50" s="45"/>
      <c r="D50" s="8"/>
      <c r="E50" s="8"/>
      <c r="F50" s="9"/>
      <c r="G50" s="9"/>
      <c r="H50" s="9"/>
      <c r="I50" s="9"/>
      <c r="J50" s="9"/>
    </row>
    <row r="51" spans="1:10" x14ac:dyDescent="0.2">
      <c r="A51" s="46"/>
      <c r="B51" s="12"/>
      <c r="C51" s="2"/>
      <c r="E51" s="1"/>
      <c r="J51" s="3"/>
    </row>
    <row r="52" spans="1:10" x14ac:dyDescent="0.2">
      <c r="B52" s="31"/>
      <c r="C52" s="89" t="s">
        <v>1498</v>
      </c>
      <c r="D52" s="13"/>
      <c r="E52" s="13"/>
      <c r="F52" s="20"/>
      <c r="G52" s="20"/>
      <c r="H52" s="20"/>
      <c r="I52" s="20"/>
      <c r="J52" s="29"/>
    </row>
    <row r="53" spans="1:10" x14ac:dyDescent="0.2">
      <c r="B53" s="80"/>
      <c r="C53" s="89" t="s">
        <v>28</v>
      </c>
      <c r="D53" s="89"/>
      <c r="E53" s="20"/>
      <c r="F53" s="79"/>
      <c r="G53" s="20"/>
      <c r="H53" s="88" t="s">
        <v>0</v>
      </c>
      <c r="I53" s="88" t="s">
        <v>5</v>
      </c>
      <c r="J53" s="87" t="s">
        <v>1497</v>
      </c>
    </row>
    <row r="54" spans="1:10" x14ac:dyDescent="0.2">
      <c r="B54" s="80"/>
      <c r="C54" s="86"/>
      <c r="D54" s="86"/>
      <c r="E54" s="21"/>
      <c r="F54" s="85"/>
      <c r="G54" s="21"/>
      <c r="H54" s="21"/>
      <c r="I54" s="30"/>
      <c r="J54" s="30"/>
    </row>
    <row r="55" spans="1:10" x14ac:dyDescent="0.2">
      <c r="B55" s="80"/>
      <c r="C55" s="10"/>
      <c r="D55" s="49"/>
      <c r="E55" s="20"/>
      <c r="F55" s="79"/>
      <c r="G55" s="20"/>
      <c r="H55" s="20"/>
      <c r="I55" s="20"/>
      <c r="J55" s="20"/>
    </row>
    <row r="56" spans="1:10" x14ac:dyDescent="0.2">
      <c r="B56" s="84" t="s">
        <v>1496</v>
      </c>
      <c r="C56" s="10" t="s">
        <v>1495</v>
      </c>
      <c r="D56" s="10"/>
      <c r="E56" s="82"/>
      <c r="F56" s="81"/>
      <c r="G56"/>
      <c r="H56" s="1">
        <f>'24_2_Gázzaloltó'!H23</f>
        <v>0</v>
      </c>
      <c r="I56" s="1">
        <f>'24_2_Gázzaloltó'!I23</f>
        <v>0</v>
      </c>
      <c r="J56" s="1">
        <f>H56+I56</f>
        <v>0</v>
      </c>
    </row>
    <row r="57" spans="1:10" x14ac:dyDescent="0.2">
      <c r="B57" s="83"/>
      <c r="C57" s="10"/>
      <c r="D57" s="10"/>
      <c r="E57" s="82"/>
      <c r="F57" s="81"/>
      <c r="G57"/>
      <c r="H57"/>
      <c r="I57"/>
      <c r="J57"/>
    </row>
    <row r="58" spans="1:10" x14ac:dyDescent="0.2">
      <c r="B58" s="84" t="s">
        <v>1494</v>
      </c>
      <c r="C58" s="10" t="s">
        <v>337</v>
      </c>
      <c r="D58" s="10"/>
      <c r="E58" s="82"/>
      <c r="F58" s="81"/>
      <c r="G58"/>
      <c r="H58" s="1">
        <f>'24_2_Gázzaloltó'!H43</f>
        <v>0</v>
      </c>
      <c r="I58" s="1">
        <f>'24_2_Gázzaloltó'!I43</f>
        <v>0</v>
      </c>
      <c r="J58" s="1">
        <f>H58+I58</f>
        <v>0</v>
      </c>
    </row>
    <row r="59" spans="1:10" x14ac:dyDescent="0.2">
      <c r="B59" s="84"/>
      <c r="C59" s="10"/>
      <c r="D59" s="10"/>
      <c r="E59" s="82"/>
      <c r="F59" s="81"/>
      <c r="G59"/>
      <c r="H59"/>
      <c r="I59"/>
      <c r="J59"/>
    </row>
    <row r="60" spans="1:10" x14ac:dyDescent="0.2">
      <c r="B60" s="84" t="s">
        <v>1493</v>
      </c>
      <c r="C60" s="10" t="s">
        <v>1492</v>
      </c>
      <c r="D60" s="10"/>
      <c r="E60" s="82"/>
      <c r="F60" s="81"/>
      <c r="G60"/>
      <c r="H60" s="1">
        <f>'24_2_Gázzaloltó'!H49</f>
        <v>0</v>
      </c>
      <c r="I60" s="1">
        <f>'24_2_Gázzaloltó'!I49</f>
        <v>0</v>
      </c>
      <c r="J60" s="1">
        <f>H60+I60</f>
        <v>0</v>
      </c>
    </row>
    <row r="61" spans="1:10" x14ac:dyDescent="0.2">
      <c r="B61" s="83"/>
      <c r="C61" s="10"/>
      <c r="D61" s="10"/>
      <c r="E61" s="82"/>
      <c r="F61" s="81"/>
      <c r="G61"/>
      <c r="H61"/>
      <c r="I61"/>
      <c r="J61"/>
    </row>
    <row r="62" spans="1:10" x14ac:dyDescent="0.2">
      <c r="B62" s="80"/>
      <c r="C62" s="10"/>
      <c r="D62" s="10"/>
      <c r="E62" s="20"/>
      <c r="F62" s="79"/>
      <c r="G62" s="78" t="s">
        <v>1491</v>
      </c>
      <c r="H62" s="22">
        <f>SUM(H55:H61)</f>
        <v>0</v>
      </c>
      <c r="I62" s="22">
        <f>SUM(I55:I61)</f>
        <v>0</v>
      </c>
      <c r="J62" s="22">
        <f>SUM(J55:J61)</f>
        <v>0</v>
      </c>
    </row>
    <row r="63" spans="1:10" x14ac:dyDescent="0.2">
      <c r="B63" s="69"/>
      <c r="C63" s="45"/>
      <c r="D63" s="8"/>
      <c r="E63" s="8"/>
      <c r="F63" s="9"/>
      <c r="G63" s="9"/>
      <c r="H63" s="9"/>
      <c r="I63" s="9"/>
      <c r="J63" s="9"/>
    </row>
    <row r="68" spans="1:10" x14ac:dyDescent="0.2">
      <c r="A68" s="56"/>
      <c r="B68" s="57"/>
      <c r="C68" s="58"/>
      <c r="D68" s="39"/>
      <c r="E68" s="39"/>
      <c r="F68" s="53"/>
      <c r="G68" s="53"/>
      <c r="H68" s="53"/>
      <c r="I68" s="53"/>
      <c r="J68" s="53"/>
    </row>
    <row r="69" spans="1:10" x14ac:dyDescent="0.2">
      <c r="A69" s="56"/>
      <c r="B69" s="57"/>
      <c r="C69" s="58"/>
      <c r="D69" s="39"/>
      <c r="E69" s="39"/>
      <c r="F69" s="53"/>
      <c r="G69" s="53"/>
      <c r="H69" s="53"/>
      <c r="I69" s="53"/>
      <c r="J69" s="53"/>
    </row>
    <row r="70" spans="1:10" x14ac:dyDescent="0.2">
      <c r="A70" s="56"/>
      <c r="B70" s="57"/>
      <c r="C70" s="58"/>
      <c r="D70" s="39"/>
      <c r="E70" s="39"/>
      <c r="F70" s="53"/>
      <c r="G70" s="53"/>
      <c r="H70" s="53"/>
      <c r="I70" s="53"/>
      <c r="J70" s="53"/>
    </row>
    <row r="71" spans="1:10" x14ac:dyDescent="0.2">
      <c r="A71" s="56"/>
      <c r="B71" s="57"/>
      <c r="C71" s="58"/>
      <c r="D71" s="39"/>
      <c r="E71" s="39"/>
      <c r="F71" s="53"/>
      <c r="G71" s="53"/>
      <c r="H71" s="53"/>
      <c r="I71" s="53"/>
      <c r="J71" s="53"/>
    </row>
    <row r="72" spans="1:10" x14ac:dyDescent="0.2">
      <c r="A72" s="56"/>
      <c r="B72" s="57"/>
      <c r="C72" s="58"/>
      <c r="D72" s="39"/>
      <c r="E72" s="39"/>
      <c r="F72" s="53"/>
      <c r="G72" s="53"/>
      <c r="H72" s="53"/>
      <c r="I72" s="53"/>
      <c r="J72" s="53"/>
    </row>
    <row r="73" spans="1:10" x14ac:dyDescent="0.2">
      <c r="A73" s="56"/>
      <c r="B73" s="57"/>
      <c r="C73" s="58"/>
      <c r="D73" s="39"/>
      <c r="E73" s="39"/>
      <c r="F73" s="53"/>
      <c r="G73" s="53"/>
      <c r="H73" s="53"/>
      <c r="I73" s="53"/>
      <c r="J73" s="53"/>
    </row>
    <row r="74" spans="1:10" x14ac:dyDescent="0.2">
      <c r="A74" s="56"/>
      <c r="B74" s="57"/>
      <c r="C74" s="58"/>
      <c r="D74" s="39"/>
      <c r="E74" s="39"/>
      <c r="F74" s="53"/>
      <c r="G74" s="53"/>
      <c r="H74" s="53"/>
      <c r="I74" s="53"/>
      <c r="J74" s="53"/>
    </row>
    <row r="75" spans="1:10" x14ac:dyDescent="0.2">
      <c r="A75" s="56"/>
      <c r="B75" s="57"/>
      <c r="C75" s="58"/>
      <c r="D75" s="39"/>
      <c r="E75" s="39"/>
      <c r="F75" s="53"/>
      <c r="G75" s="53"/>
      <c r="H75" s="59"/>
      <c r="I75" s="59"/>
      <c r="J75" s="59"/>
    </row>
    <row r="76" spans="1:10" x14ac:dyDescent="0.2">
      <c r="A76" s="56"/>
      <c r="B76" s="57"/>
      <c r="C76" s="58"/>
      <c r="D76" s="39"/>
      <c r="E76" s="39"/>
      <c r="F76" s="53"/>
      <c r="G76" s="53"/>
      <c r="H76" s="53"/>
      <c r="I76" s="53"/>
      <c r="J76" s="53"/>
    </row>
    <row r="77" spans="1:10" x14ac:dyDescent="0.2">
      <c r="A77" s="56"/>
      <c r="B77" s="57"/>
      <c r="C77" s="63"/>
      <c r="D77" s="39"/>
      <c r="E77" s="39"/>
      <c r="F77" s="53"/>
      <c r="G77" s="53"/>
      <c r="H77" s="53"/>
      <c r="I77" s="53"/>
      <c r="J77" s="53"/>
    </row>
    <row r="78" spans="1:10" x14ac:dyDescent="0.2">
      <c r="A78" s="56"/>
      <c r="B78" s="57"/>
      <c r="C78" s="58"/>
      <c r="D78" s="39"/>
      <c r="E78" s="39"/>
      <c r="F78" s="53"/>
      <c r="G78" s="53"/>
      <c r="H78" s="53"/>
      <c r="I78" s="53"/>
      <c r="J78" s="53"/>
    </row>
    <row r="79" spans="1:10" x14ac:dyDescent="0.2">
      <c r="A79" s="56"/>
      <c r="B79" s="58"/>
      <c r="C79" s="58"/>
      <c r="D79" s="39"/>
      <c r="E79" s="39"/>
      <c r="F79" s="53"/>
      <c r="G79" s="53"/>
      <c r="H79" s="53"/>
      <c r="I79" s="53"/>
      <c r="J79" s="53"/>
    </row>
    <row r="80" spans="1:10" x14ac:dyDescent="0.2">
      <c r="A80" s="56"/>
      <c r="B80" s="57"/>
      <c r="C80" s="58"/>
      <c r="D80" s="39"/>
      <c r="E80" s="39"/>
      <c r="F80" s="53"/>
      <c r="G80" s="53"/>
      <c r="H80" s="53"/>
      <c r="I80" s="53"/>
      <c r="J80" s="53"/>
    </row>
    <row r="81" spans="1:10" x14ac:dyDescent="0.2">
      <c r="A81" s="56"/>
      <c r="B81" s="57"/>
      <c r="C81" s="58"/>
      <c r="D81" s="39"/>
      <c r="E81" s="39"/>
      <c r="F81" s="53"/>
      <c r="G81" s="53"/>
      <c r="H81" s="53"/>
      <c r="I81" s="53"/>
      <c r="J81" s="53"/>
    </row>
    <row r="82" spans="1:10" x14ac:dyDescent="0.2">
      <c r="A82" s="56"/>
      <c r="B82" s="57"/>
      <c r="C82" s="58"/>
      <c r="D82" s="39"/>
      <c r="E82" s="39"/>
      <c r="F82" s="53"/>
      <c r="G82" s="53"/>
      <c r="H82" s="53"/>
      <c r="I82" s="53"/>
      <c r="J82" s="53"/>
    </row>
    <row r="83" spans="1:10" x14ac:dyDescent="0.2">
      <c r="A83" s="56"/>
      <c r="B83" s="57"/>
      <c r="C83" s="58"/>
      <c r="D83" s="39"/>
      <c r="E83" s="39"/>
      <c r="F83" s="53"/>
      <c r="G83" s="53"/>
      <c r="H83" s="53"/>
      <c r="I83" s="53"/>
      <c r="J83" s="53"/>
    </row>
    <row r="84" spans="1:10" x14ac:dyDescent="0.2">
      <c r="A84" s="56"/>
      <c r="B84" s="57"/>
      <c r="C84" s="58"/>
      <c r="D84" s="39"/>
      <c r="E84" s="39"/>
      <c r="F84" s="53"/>
      <c r="G84" s="53"/>
      <c r="H84" s="53"/>
      <c r="I84" s="53"/>
      <c r="J84" s="53"/>
    </row>
    <row r="85" spans="1:10" x14ac:dyDescent="0.2">
      <c r="A85" s="56"/>
      <c r="B85" s="57"/>
      <c r="C85" s="58"/>
      <c r="D85" s="39"/>
      <c r="E85" s="39"/>
      <c r="F85" s="53"/>
      <c r="G85" s="53"/>
      <c r="H85" s="53"/>
      <c r="I85" s="53"/>
      <c r="J85" s="53"/>
    </row>
    <row r="86" spans="1:10" x14ac:dyDescent="0.2">
      <c r="A86" s="56"/>
      <c r="B86" s="57"/>
      <c r="C86" s="58"/>
      <c r="D86" s="39"/>
      <c r="E86" s="39"/>
      <c r="F86" s="53"/>
      <c r="G86" s="53"/>
      <c r="H86" s="53"/>
      <c r="I86" s="53"/>
      <c r="J86" s="53"/>
    </row>
    <row r="87" spans="1:10" x14ac:dyDescent="0.2">
      <c r="A87" s="56"/>
      <c r="B87" s="57"/>
      <c r="C87" s="58"/>
      <c r="D87" s="39"/>
      <c r="E87" s="39"/>
      <c r="F87" s="53"/>
      <c r="G87" s="53"/>
      <c r="H87" s="53"/>
      <c r="I87" s="53"/>
      <c r="J87" s="53"/>
    </row>
    <row r="88" spans="1:10" x14ac:dyDescent="0.2">
      <c r="A88" s="56"/>
      <c r="B88" s="57"/>
      <c r="C88" s="58"/>
      <c r="D88" s="39"/>
      <c r="E88" s="39"/>
      <c r="F88" s="53"/>
      <c r="G88" s="53"/>
      <c r="H88" s="53"/>
      <c r="I88" s="53"/>
      <c r="J88" s="53"/>
    </row>
    <row r="89" spans="1:10" x14ac:dyDescent="0.2">
      <c r="A89" s="56"/>
      <c r="B89" s="57"/>
      <c r="C89" s="58"/>
      <c r="D89" s="39"/>
      <c r="E89" s="39"/>
      <c r="F89" s="53"/>
      <c r="G89" s="53"/>
      <c r="H89" s="53"/>
      <c r="I89" s="53"/>
      <c r="J89" s="53"/>
    </row>
    <row r="90" spans="1:10" s="77" customFormat="1" x14ac:dyDescent="0.2">
      <c r="A90" s="56"/>
      <c r="B90" s="57"/>
      <c r="C90" s="58"/>
      <c r="D90" s="39"/>
      <c r="E90" s="39"/>
      <c r="F90" s="53"/>
      <c r="G90" s="53"/>
      <c r="H90" s="53"/>
      <c r="I90" s="53"/>
      <c r="J90" s="53"/>
    </row>
    <row r="91" spans="1:10" x14ac:dyDescent="0.2">
      <c r="A91" s="56"/>
      <c r="B91" s="57"/>
      <c r="C91" s="58"/>
      <c r="D91" s="39"/>
      <c r="E91" s="39"/>
      <c r="F91" s="53"/>
      <c r="G91" s="53"/>
      <c r="H91" s="59"/>
      <c r="I91" s="59"/>
      <c r="J91" s="59"/>
    </row>
    <row r="92" spans="1:10" x14ac:dyDescent="0.2">
      <c r="A92" s="56"/>
      <c r="B92" s="57"/>
      <c r="C92" s="58"/>
      <c r="D92" s="39"/>
      <c r="E92" s="39"/>
      <c r="F92" s="53"/>
      <c r="G92" s="53"/>
      <c r="H92" s="53"/>
      <c r="I92" s="53"/>
      <c r="J92" s="53"/>
    </row>
    <row r="93" spans="1:10" s="77" customFormat="1" x14ac:dyDescent="0.2">
      <c r="A93" s="56"/>
      <c r="B93" s="57"/>
      <c r="C93" s="63"/>
      <c r="D93" s="39"/>
      <c r="E93" s="39"/>
      <c r="F93" s="53"/>
      <c r="G93" s="53"/>
      <c r="H93" s="53"/>
      <c r="I93" s="53"/>
      <c r="J93" s="53"/>
    </row>
    <row r="94" spans="1:10" x14ac:dyDescent="0.2">
      <c r="A94" s="56"/>
      <c r="B94" s="57"/>
      <c r="C94" s="58"/>
      <c r="D94" s="39"/>
      <c r="E94" s="39"/>
      <c r="F94" s="53"/>
      <c r="G94" s="53"/>
      <c r="H94" s="53"/>
      <c r="I94" s="53"/>
      <c r="J94" s="53"/>
    </row>
    <row r="95" spans="1:10" s="77" customFormat="1" x14ac:dyDescent="0.2">
      <c r="A95" s="56"/>
      <c r="B95" s="58"/>
      <c r="C95" s="58"/>
      <c r="D95" s="39"/>
      <c r="E95" s="39"/>
      <c r="F95" s="53"/>
      <c r="G95" s="53"/>
      <c r="H95" s="53"/>
      <c r="I95" s="53"/>
      <c r="J95" s="53"/>
    </row>
    <row r="96" spans="1:10" x14ac:dyDescent="0.2">
      <c r="A96" s="56"/>
      <c r="B96" s="57"/>
      <c r="C96" s="58"/>
      <c r="D96" s="39"/>
      <c r="E96" s="39"/>
      <c r="F96" s="53"/>
      <c r="G96" s="53"/>
      <c r="H96" s="53"/>
      <c r="I96" s="53"/>
      <c r="J96" s="53"/>
    </row>
    <row r="97" spans="1:10" x14ac:dyDescent="0.2">
      <c r="A97" s="56"/>
      <c r="B97" s="57"/>
      <c r="C97" s="58"/>
      <c r="D97" s="39"/>
      <c r="E97" s="39"/>
      <c r="F97" s="53"/>
      <c r="G97" s="53"/>
      <c r="H97" s="53"/>
      <c r="I97" s="53"/>
      <c r="J97" s="53"/>
    </row>
    <row r="98" spans="1:10" x14ac:dyDescent="0.2">
      <c r="A98" s="56"/>
      <c r="B98" s="57"/>
      <c r="C98" s="58"/>
      <c r="D98" s="39"/>
      <c r="E98" s="39"/>
      <c r="F98" s="53"/>
      <c r="G98" s="53"/>
      <c r="H98" s="53"/>
      <c r="I98" s="53"/>
      <c r="J98" s="53"/>
    </row>
    <row r="99" spans="1:10" x14ac:dyDescent="0.2">
      <c r="A99" s="56"/>
      <c r="B99" s="57"/>
      <c r="C99" s="58"/>
      <c r="D99" s="39"/>
      <c r="E99" s="39"/>
      <c r="F99" s="53"/>
      <c r="G99" s="53"/>
      <c r="H99" s="53"/>
      <c r="I99" s="53"/>
      <c r="J99" s="53"/>
    </row>
    <row r="100" spans="1:10" x14ac:dyDescent="0.2">
      <c r="A100" s="56"/>
      <c r="B100" s="57"/>
      <c r="C100" s="58"/>
      <c r="D100" s="39"/>
      <c r="E100" s="39"/>
      <c r="F100" s="53"/>
      <c r="G100" s="53"/>
      <c r="H100" s="53"/>
      <c r="I100" s="53"/>
      <c r="J100" s="53"/>
    </row>
    <row r="101" spans="1:10" x14ac:dyDescent="0.2">
      <c r="A101" s="56"/>
      <c r="B101" s="57"/>
      <c r="C101" s="58"/>
      <c r="D101" s="39"/>
      <c r="E101" s="39"/>
      <c r="F101" s="53"/>
      <c r="G101" s="53"/>
      <c r="H101" s="53"/>
      <c r="I101" s="53"/>
      <c r="J101" s="53"/>
    </row>
    <row r="102" spans="1:10" x14ac:dyDescent="0.2">
      <c r="A102" s="56"/>
      <c r="B102" s="57"/>
      <c r="C102" s="58"/>
      <c r="D102" s="39"/>
      <c r="E102" s="39"/>
      <c r="F102" s="53"/>
      <c r="G102" s="53"/>
      <c r="H102" s="53"/>
      <c r="I102" s="53"/>
      <c r="J102" s="53"/>
    </row>
    <row r="103" spans="1:10" x14ac:dyDescent="0.2">
      <c r="A103" s="56"/>
      <c r="B103" s="57"/>
      <c r="C103" s="58"/>
      <c r="D103" s="39"/>
      <c r="E103" s="39"/>
      <c r="F103" s="53"/>
      <c r="G103" s="53"/>
      <c r="H103" s="53"/>
      <c r="I103" s="53"/>
      <c r="J103" s="53"/>
    </row>
    <row r="104" spans="1:10" x14ac:dyDescent="0.2">
      <c r="A104" s="56"/>
      <c r="B104" s="57"/>
      <c r="C104" s="58"/>
      <c r="D104" s="39"/>
      <c r="E104" s="39"/>
      <c r="F104" s="53"/>
      <c r="G104" s="53"/>
      <c r="H104" s="53"/>
      <c r="I104" s="53"/>
      <c r="J104" s="53"/>
    </row>
    <row r="105" spans="1:10" x14ac:dyDescent="0.2">
      <c r="A105" s="56"/>
      <c r="B105" s="57"/>
      <c r="C105" s="58"/>
      <c r="D105" s="39"/>
      <c r="E105" s="39"/>
      <c r="F105" s="53"/>
      <c r="G105" s="53"/>
      <c r="H105" s="53"/>
      <c r="I105" s="53"/>
      <c r="J105" s="53"/>
    </row>
    <row r="106" spans="1:10" s="55" customFormat="1" x14ac:dyDescent="0.2">
      <c r="A106" s="56"/>
      <c r="B106" s="57"/>
      <c r="C106" s="58"/>
      <c r="D106" s="39"/>
      <c r="E106" s="39"/>
      <c r="F106" s="53"/>
      <c r="G106" s="53"/>
      <c r="H106" s="53"/>
      <c r="I106" s="53"/>
      <c r="J106" s="53"/>
    </row>
    <row r="107" spans="1:10" x14ac:dyDescent="0.2">
      <c r="A107" s="56"/>
      <c r="B107" s="57"/>
      <c r="C107" s="58"/>
      <c r="D107" s="39"/>
      <c r="E107" s="39"/>
      <c r="F107" s="53"/>
      <c r="G107" s="53"/>
      <c r="H107" s="59"/>
      <c r="I107" s="59"/>
      <c r="J107" s="59"/>
    </row>
    <row r="108" spans="1:10" x14ac:dyDescent="0.2">
      <c r="A108" s="56"/>
      <c r="B108" s="57"/>
      <c r="C108" s="58"/>
      <c r="D108" s="39"/>
      <c r="E108" s="39"/>
      <c r="F108" s="53"/>
      <c r="G108" s="53"/>
      <c r="H108" s="53"/>
      <c r="I108" s="53"/>
      <c r="J108" s="53"/>
    </row>
    <row r="109" spans="1:10" s="55" customFormat="1" x14ac:dyDescent="0.2">
      <c r="A109" s="56"/>
      <c r="B109" s="57"/>
      <c r="C109" s="63"/>
      <c r="D109" s="39"/>
      <c r="E109" s="39"/>
      <c r="F109" s="53"/>
      <c r="G109" s="53"/>
      <c r="H109" s="53"/>
      <c r="I109" s="53"/>
      <c r="J109" s="53"/>
    </row>
    <row r="110" spans="1:10" x14ac:dyDescent="0.2">
      <c r="A110" s="56"/>
      <c r="B110" s="57"/>
      <c r="C110" s="58"/>
      <c r="D110" s="39"/>
      <c r="E110" s="39"/>
      <c r="F110" s="53"/>
      <c r="G110" s="53"/>
      <c r="H110" s="53"/>
      <c r="I110" s="53"/>
      <c r="J110" s="53"/>
    </row>
    <row r="111" spans="1:10" s="55" customFormat="1" x14ac:dyDescent="0.2">
      <c r="A111" s="56"/>
      <c r="B111" s="58"/>
      <c r="C111" s="58"/>
      <c r="D111" s="39"/>
      <c r="E111" s="39"/>
      <c r="F111" s="53"/>
      <c r="G111" s="53"/>
      <c r="H111" s="53"/>
      <c r="I111" s="53"/>
      <c r="J111" s="53"/>
    </row>
    <row r="112" spans="1:10" x14ac:dyDescent="0.2">
      <c r="A112" s="56"/>
      <c r="B112" s="57"/>
      <c r="C112" s="58"/>
      <c r="D112" s="39"/>
      <c r="E112" s="39"/>
      <c r="F112" s="53"/>
      <c r="G112" s="53"/>
      <c r="H112" s="53"/>
      <c r="I112" s="53"/>
      <c r="J112" s="53"/>
    </row>
    <row r="113" spans="1:10" x14ac:dyDescent="0.2">
      <c r="A113" s="56"/>
      <c r="B113" s="57"/>
      <c r="C113" s="58"/>
      <c r="D113" s="39"/>
      <c r="E113" s="39"/>
      <c r="F113" s="53"/>
      <c r="G113" s="53"/>
      <c r="H113" s="53"/>
      <c r="I113" s="53"/>
      <c r="J113" s="53"/>
    </row>
    <row r="114" spans="1:10" x14ac:dyDescent="0.2">
      <c r="A114" s="56"/>
      <c r="B114" s="57"/>
      <c r="C114" s="58"/>
      <c r="D114" s="39"/>
      <c r="E114" s="39"/>
      <c r="F114" s="53"/>
      <c r="G114" s="53"/>
      <c r="H114" s="53"/>
      <c r="I114" s="53"/>
      <c r="J114" s="53"/>
    </row>
    <row r="115" spans="1:10" x14ac:dyDescent="0.2">
      <c r="A115" s="56"/>
      <c r="B115" s="57"/>
      <c r="C115" s="58"/>
      <c r="D115" s="39"/>
      <c r="E115" s="39"/>
      <c r="F115" s="53"/>
      <c r="G115" s="53"/>
      <c r="H115" s="53"/>
      <c r="I115" s="53"/>
      <c r="J115" s="53"/>
    </row>
    <row r="116" spans="1:10" x14ac:dyDescent="0.2">
      <c r="A116" s="56"/>
      <c r="B116" s="57"/>
      <c r="C116" s="58"/>
      <c r="D116" s="39"/>
      <c r="E116" s="39"/>
      <c r="F116" s="53"/>
      <c r="G116" s="53"/>
      <c r="H116" s="53"/>
      <c r="I116" s="53"/>
      <c r="J116" s="53"/>
    </row>
    <row r="117" spans="1:10" x14ac:dyDescent="0.2">
      <c r="A117" s="56"/>
      <c r="B117" s="57"/>
      <c r="C117" s="58"/>
      <c r="D117" s="39"/>
      <c r="E117" s="39"/>
      <c r="F117" s="53"/>
      <c r="G117" s="53"/>
      <c r="H117" s="53"/>
      <c r="I117" s="53"/>
      <c r="J117" s="53"/>
    </row>
    <row r="118" spans="1:10" x14ac:dyDescent="0.2">
      <c r="A118" s="56"/>
      <c r="B118" s="57"/>
      <c r="C118" s="58"/>
      <c r="D118" s="39"/>
      <c r="E118" s="39"/>
      <c r="F118" s="53"/>
      <c r="G118" s="53"/>
      <c r="H118" s="53"/>
      <c r="I118" s="53"/>
      <c r="J118" s="53"/>
    </row>
    <row r="119" spans="1:10" x14ac:dyDescent="0.2">
      <c r="A119" s="56"/>
      <c r="B119" s="57"/>
      <c r="C119" s="58"/>
      <c r="D119" s="39"/>
      <c r="E119" s="39"/>
      <c r="F119" s="53"/>
      <c r="G119" s="53"/>
      <c r="H119" s="53"/>
      <c r="I119" s="53"/>
      <c r="J119" s="53"/>
    </row>
    <row r="120" spans="1:10" x14ac:dyDescent="0.2">
      <c r="A120" s="56"/>
      <c r="B120" s="57"/>
      <c r="C120" s="58"/>
      <c r="D120" s="39"/>
      <c r="E120" s="39"/>
      <c r="F120" s="53"/>
      <c r="G120" s="53"/>
      <c r="H120" s="53"/>
      <c r="I120" s="53"/>
      <c r="J120" s="53"/>
    </row>
    <row r="121" spans="1:10" x14ac:dyDescent="0.2">
      <c r="A121" s="56"/>
      <c r="B121" s="57"/>
      <c r="C121" s="58"/>
      <c r="D121" s="39"/>
      <c r="E121" s="39"/>
      <c r="F121" s="53"/>
      <c r="G121" s="53"/>
      <c r="H121" s="53"/>
      <c r="I121" s="53"/>
      <c r="J121" s="53"/>
    </row>
    <row r="122" spans="1:10" x14ac:dyDescent="0.2">
      <c r="A122" s="56"/>
      <c r="B122" s="57"/>
      <c r="C122" s="58"/>
      <c r="D122" s="39"/>
      <c r="E122" s="39"/>
      <c r="F122" s="53"/>
      <c r="G122" s="53"/>
      <c r="H122" s="53"/>
      <c r="I122" s="53"/>
      <c r="J122" s="53"/>
    </row>
    <row r="123" spans="1:10" x14ac:dyDescent="0.2">
      <c r="A123" s="56"/>
      <c r="B123" s="57"/>
      <c r="C123" s="58"/>
      <c r="D123" s="39"/>
      <c r="E123" s="39"/>
      <c r="F123" s="53"/>
      <c r="G123" s="53"/>
      <c r="H123" s="59"/>
      <c r="I123" s="59"/>
      <c r="J123" s="59"/>
    </row>
    <row r="124" spans="1:10" x14ac:dyDescent="0.2">
      <c r="A124" s="56"/>
      <c r="B124" s="57"/>
      <c r="C124" s="58"/>
      <c r="D124" s="39"/>
      <c r="E124" s="39"/>
      <c r="F124" s="53"/>
      <c r="G124" s="53"/>
      <c r="H124" s="53"/>
      <c r="I124" s="53"/>
      <c r="J124" s="53"/>
    </row>
    <row r="125" spans="1:10" x14ac:dyDescent="0.2">
      <c r="A125" s="56"/>
      <c r="B125" s="57"/>
      <c r="C125" s="63"/>
      <c r="D125" s="39"/>
      <c r="E125" s="39"/>
      <c r="F125" s="53"/>
      <c r="G125" s="53"/>
      <c r="H125" s="53"/>
      <c r="I125" s="53"/>
      <c r="J125" s="53"/>
    </row>
    <row r="126" spans="1:10" x14ac:dyDescent="0.2">
      <c r="A126" s="56"/>
      <c r="B126" s="57"/>
      <c r="C126" s="58"/>
      <c r="D126" s="39"/>
      <c r="E126" s="39"/>
      <c r="F126" s="53"/>
      <c r="G126" s="53"/>
      <c r="H126" s="53"/>
      <c r="I126" s="53"/>
      <c r="J126" s="53"/>
    </row>
    <row r="127" spans="1:10" x14ac:dyDescent="0.2">
      <c r="A127" s="56"/>
      <c r="B127" s="58"/>
      <c r="C127" s="58"/>
      <c r="D127" s="39"/>
      <c r="E127" s="39"/>
      <c r="F127" s="53"/>
      <c r="G127" s="53"/>
      <c r="H127" s="53"/>
      <c r="I127" s="53"/>
      <c r="J127" s="53"/>
    </row>
    <row r="128" spans="1:10" x14ac:dyDescent="0.2">
      <c r="A128" s="56"/>
      <c r="B128" s="57"/>
      <c r="C128" s="58"/>
      <c r="D128" s="39"/>
      <c r="E128" s="39"/>
      <c r="F128" s="53"/>
      <c r="G128" s="53"/>
      <c r="H128" s="53"/>
      <c r="I128" s="53"/>
      <c r="J128" s="53"/>
    </row>
    <row r="129" spans="1:10" x14ac:dyDescent="0.2">
      <c r="A129" s="56"/>
      <c r="B129" s="57"/>
      <c r="C129" s="58"/>
      <c r="D129" s="39"/>
      <c r="E129" s="39"/>
      <c r="F129" s="53"/>
      <c r="G129" s="53"/>
      <c r="H129" s="53"/>
      <c r="I129" s="53"/>
      <c r="J129" s="53"/>
    </row>
    <row r="130" spans="1:10" x14ac:dyDescent="0.2">
      <c r="A130" s="56"/>
      <c r="B130" s="57"/>
      <c r="C130" s="58"/>
      <c r="D130" s="39"/>
      <c r="E130" s="39"/>
      <c r="F130" s="53"/>
      <c r="G130" s="53"/>
      <c r="H130" s="53"/>
      <c r="I130" s="53"/>
      <c r="J130" s="53"/>
    </row>
    <row r="131" spans="1:10" x14ac:dyDescent="0.2">
      <c r="A131" s="56"/>
      <c r="B131" s="57"/>
      <c r="C131" s="58"/>
      <c r="D131" s="39"/>
      <c r="E131" s="39"/>
      <c r="F131" s="53"/>
      <c r="G131" s="53"/>
      <c r="H131" s="53"/>
      <c r="I131" s="53"/>
      <c r="J131" s="53"/>
    </row>
    <row r="132" spans="1:10" x14ac:dyDescent="0.2">
      <c r="A132" s="56"/>
      <c r="B132" s="57"/>
      <c r="C132" s="58"/>
      <c r="D132" s="39"/>
      <c r="E132" s="39"/>
      <c r="F132" s="53"/>
      <c r="G132" s="53"/>
      <c r="H132" s="53"/>
      <c r="I132" s="53"/>
      <c r="J132" s="53"/>
    </row>
    <row r="133" spans="1:10" x14ac:dyDescent="0.2">
      <c r="A133" s="56"/>
      <c r="B133" s="57"/>
      <c r="C133" s="58"/>
      <c r="D133" s="39"/>
      <c r="E133" s="39"/>
      <c r="F133" s="53"/>
      <c r="G133" s="53"/>
      <c r="H133" s="53"/>
      <c r="I133" s="53"/>
      <c r="J133" s="53"/>
    </row>
    <row r="134" spans="1:10" x14ac:dyDescent="0.2">
      <c r="A134" s="56"/>
      <c r="B134" s="57"/>
      <c r="C134" s="58"/>
      <c r="D134" s="39"/>
      <c r="E134" s="39"/>
      <c r="F134" s="53"/>
      <c r="G134" s="53"/>
      <c r="H134" s="53"/>
      <c r="I134" s="53"/>
      <c r="J134" s="53"/>
    </row>
    <row r="135" spans="1:10" x14ac:dyDescent="0.2">
      <c r="A135" s="56"/>
      <c r="B135" s="57"/>
      <c r="C135" s="58"/>
      <c r="D135" s="39"/>
      <c r="E135" s="39"/>
      <c r="F135" s="53"/>
      <c r="G135" s="53"/>
      <c r="H135" s="53"/>
      <c r="I135" s="53"/>
      <c r="J135" s="53"/>
    </row>
    <row r="136" spans="1:10" x14ac:dyDescent="0.2">
      <c r="A136" s="56"/>
      <c r="B136" s="57"/>
      <c r="C136" s="58"/>
      <c r="D136" s="39"/>
      <c r="E136" s="39"/>
      <c r="F136" s="53"/>
      <c r="G136" s="53"/>
      <c r="H136" s="53"/>
      <c r="I136" s="53"/>
      <c r="J136" s="53"/>
    </row>
    <row r="137" spans="1:10" x14ac:dyDescent="0.2">
      <c r="A137" s="56"/>
      <c r="B137" s="57"/>
      <c r="C137" s="58"/>
      <c r="D137" s="39"/>
      <c r="E137" s="39"/>
      <c r="F137" s="53"/>
      <c r="G137" s="53"/>
      <c r="H137" s="53"/>
      <c r="I137" s="53"/>
      <c r="J137" s="53"/>
    </row>
    <row r="138" spans="1:10" x14ac:dyDescent="0.2">
      <c r="A138" s="56"/>
      <c r="B138" s="57"/>
      <c r="C138" s="58"/>
      <c r="D138" s="39"/>
      <c r="E138" s="39"/>
      <c r="F138" s="53"/>
      <c r="G138" s="53"/>
      <c r="H138" s="53"/>
      <c r="I138" s="53"/>
      <c r="J138" s="53"/>
    </row>
    <row r="139" spans="1:10" x14ac:dyDescent="0.2">
      <c r="A139" s="56"/>
      <c r="B139" s="57"/>
      <c r="C139" s="58"/>
      <c r="D139" s="39"/>
      <c r="E139" s="39"/>
      <c r="F139" s="53"/>
      <c r="G139" s="53"/>
      <c r="H139" s="59"/>
      <c r="I139" s="59"/>
      <c r="J139" s="59"/>
    </row>
    <row r="140" spans="1:10" x14ac:dyDescent="0.2">
      <c r="A140" s="56"/>
      <c r="B140" s="57"/>
      <c r="C140" s="58"/>
      <c r="D140" s="39"/>
      <c r="E140" s="39"/>
      <c r="F140" s="53"/>
      <c r="G140" s="53"/>
      <c r="H140" s="53"/>
      <c r="I140" s="53"/>
      <c r="J140" s="53"/>
    </row>
    <row r="141" spans="1:10" x14ac:dyDescent="0.2">
      <c r="A141" s="56"/>
      <c r="B141" s="57"/>
      <c r="C141" s="63"/>
      <c r="D141" s="39"/>
      <c r="E141" s="39"/>
      <c r="F141" s="53"/>
      <c r="G141" s="53"/>
      <c r="H141" s="53"/>
      <c r="I141" s="53"/>
      <c r="J141" s="53"/>
    </row>
    <row r="142" spans="1:10" x14ac:dyDescent="0.2">
      <c r="A142" s="56"/>
      <c r="B142" s="57"/>
      <c r="C142" s="58"/>
      <c r="D142" s="39"/>
      <c r="E142" s="39"/>
      <c r="F142" s="53"/>
      <c r="G142" s="53"/>
      <c r="H142" s="53"/>
      <c r="I142" s="53"/>
      <c r="J142" s="53"/>
    </row>
    <row r="143" spans="1:10" x14ac:dyDescent="0.2">
      <c r="A143" s="56"/>
      <c r="B143" s="58"/>
      <c r="C143" s="58"/>
      <c r="D143" s="39"/>
      <c r="E143" s="39"/>
      <c r="F143" s="53"/>
      <c r="G143" s="53"/>
      <c r="H143" s="53"/>
      <c r="I143" s="53"/>
      <c r="J143" s="53"/>
    </row>
    <row r="144" spans="1:10" x14ac:dyDescent="0.2">
      <c r="A144" s="56"/>
      <c r="B144" s="57"/>
      <c r="C144" s="58"/>
      <c r="D144" s="39"/>
      <c r="E144" s="39"/>
      <c r="F144" s="53"/>
      <c r="G144" s="53"/>
      <c r="H144" s="53"/>
      <c r="I144" s="53"/>
      <c r="J144" s="53"/>
    </row>
    <row r="145" spans="1:10" x14ac:dyDescent="0.2">
      <c r="A145" s="56"/>
      <c r="B145" s="57"/>
      <c r="C145" s="58"/>
      <c r="D145" s="39"/>
      <c r="E145" s="39"/>
      <c r="F145" s="53"/>
      <c r="G145" s="53"/>
      <c r="H145" s="53"/>
      <c r="I145" s="53"/>
      <c r="J145" s="53"/>
    </row>
    <row r="146" spans="1:10" x14ac:dyDescent="0.2">
      <c r="A146" s="56"/>
      <c r="B146" s="57"/>
      <c r="C146" s="58"/>
      <c r="D146" s="39"/>
      <c r="E146" s="39"/>
      <c r="F146" s="53"/>
      <c r="G146" s="53"/>
      <c r="H146" s="53"/>
      <c r="I146" s="53"/>
      <c r="J146" s="53"/>
    </row>
    <row r="147" spans="1:10" x14ac:dyDescent="0.2">
      <c r="A147" s="56"/>
      <c r="B147" s="57"/>
      <c r="C147" s="58"/>
      <c r="D147" s="39"/>
      <c r="E147" s="39"/>
      <c r="F147" s="53"/>
      <c r="G147" s="53"/>
      <c r="H147" s="53"/>
      <c r="I147" s="53"/>
      <c r="J147" s="53"/>
    </row>
    <row r="148" spans="1:10" x14ac:dyDescent="0.2">
      <c r="A148" s="56"/>
      <c r="B148" s="57"/>
      <c r="C148" s="58"/>
      <c r="D148" s="39"/>
      <c r="E148" s="39"/>
      <c r="F148" s="53"/>
      <c r="G148" s="53"/>
      <c r="H148" s="53"/>
      <c r="I148" s="53"/>
      <c r="J148" s="53"/>
    </row>
    <row r="149" spans="1:10" x14ac:dyDescent="0.2">
      <c r="A149" s="56"/>
      <c r="B149" s="57"/>
      <c r="C149" s="58"/>
      <c r="D149" s="39"/>
      <c r="E149" s="39"/>
      <c r="F149" s="53"/>
      <c r="G149" s="53"/>
      <c r="H149" s="53"/>
      <c r="I149" s="53"/>
      <c r="J149" s="53"/>
    </row>
    <row r="150" spans="1:10" x14ac:dyDescent="0.2">
      <c r="A150" s="56"/>
      <c r="B150" s="57"/>
      <c r="C150" s="58"/>
      <c r="D150" s="39"/>
      <c r="E150" s="39"/>
      <c r="F150" s="53"/>
      <c r="G150" s="53"/>
      <c r="H150" s="53"/>
      <c r="I150" s="53"/>
      <c r="J150" s="53"/>
    </row>
    <row r="151" spans="1:10" x14ac:dyDescent="0.2">
      <c r="A151" s="56"/>
      <c r="B151" s="57"/>
      <c r="C151" s="58"/>
      <c r="D151" s="39"/>
      <c r="E151" s="39"/>
      <c r="F151" s="53"/>
      <c r="G151" s="53"/>
      <c r="H151" s="53"/>
      <c r="I151" s="53"/>
      <c r="J151" s="53"/>
    </row>
    <row r="152" spans="1:10" x14ac:dyDescent="0.2">
      <c r="A152" s="56"/>
      <c r="B152" s="57"/>
      <c r="C152" s="58"/>
      <c r="D152" s="39"/>
      <c r="E152" s="39"/>
      <c r="F152" s="53"/>
      <c r="G152" s="53"/>
      <c r="H152" s="53"/>
      <c r="I152" s="53"/>
      <c r="J152" s="53"/>
    </row>
    <row r="153" spans="1:10" x14ac:dyDescent="0.2">
      <c r="A153" s="56"/>
      <c r="B153" s="57"/>
      <c r="C153" s="58"/>
      <c r="D153" s="39"/>
      <c r="E153" s="39"/>
      <c r="F153" s="53"/>
      <c r="G153" s="53"/>
      <c r="H153" s="53"/>
      <c r="I153" s="53"/>
      <c r="J153" s="53"/>
    </row>
    <row r="154" spans="1:10" s="77" customFormat="1" x14ac:dyDescent="0.2">
      <c r="A154" s="56"/>
      <c r="B154" s="57"/>
      <c r="C154" s="58"/>
      <c r="D154" s="39"/>
      <c r="E154" s="39"/>
      <c r="F154" s="53"/>
      <c r="G154" s="53"/>
      <c r="H154" s="53"/>
      <c r="I154" s="53"/>
      <c r="J154" s="53"/>
    </row>
    <row r="155" spans="1:10" x14ac:dyDescent="0.2">
      <c r="A155" s="56"/>
      <c r="B155" s="57"/>
      <c r="C155" s="58"/>
      <c r="D155" s="39"/>
      <c r="E155" s="39"/>
      <c r="F155" s="53"/>
      <c r="G155" s="53"/>
      <c r="H155" s="59"/>
      <c r="I155" s="59"/>
      <c r="J155" s="59"/>
    </row>
    <row r="156" spans="1:10" x14ac:dyDescent="0.2">
      <c r="A156" s="56"/>
      <c r="B156" s="57"/>
      <c r="C156" s="58"/>
      <c r="D156" s="39"/>
      <c r="E156" s="39"/>
      <c r="F156" s="53"/>
      <c r="G156" s="53"/>
      <c r="H156" s="53"/>
      <c r="I156" s="53"/>
      <c r="J156" s="53"/>
    </row>
    <row r="157" spans="1:10" s="77" customFormat="1" x14ac:dyDescent="0.2">
      <c r="A157" s="56"/>
      <c r="B157" s="57"/>
      <c r="C157" s="63"/>
      <c r="D157" s="39"/>
      <c r="E157" s="39"/>
      <c r="F157" s="53"/>
      <c r="G157" s="53"/>
      <c r="H157" s="53"/>
      <c r="I157" s="53"/>
      <c r="J157" s="53"/>
    </row>
    <row r="158" spans="1:10" x14ac:dyDescent="0.2">
      <c r="A158" s="56"/>
      <c r="B158" s="57"/>
      <c r="C158" s="58"/>
      <c r="D158" s="39"/>
      <c r="E158" s="39"/>
      <c r="F158" s="53"/>
      <c r="G158" s="53"/>
      <c r="H158" s="53"/>
      <c r="I158" s="53"/>
      <c r="J158" s="53"/>
    </row>
    <row r="159" spans="1:10" s="77" customFormat="1" x14ac:dyDescent="0.2">
      <c r="A159" s="56"/>
      <c r="B159" s="58"/>
      <c r="C159" s="58"/>
      <c r="D159" s="39"/>
      <c r="E159" s="39"/>
      <c r="F159" s="53"/>
      <c r="G159" s="53"/>
      <c r="H159" s="53"/>
      <c r="I159" s="53"/>
      <c r="J159" s="53"/>
    </row>
    <row r="160" spans="1:10" x14ac:dyDescent="0.2">
      <c r="A160" s="56"/>
      <c r="B160" s="57"/>
      <c r="C160" s="58"/>
      <c r="D160" s="39"/>
      <c r="E160" s="39"/>
      <c r="F160" s="53"/>
      <c r="G160" s="53"/>
      <c r="H160" s="53"/>
      <c r="I160" s="53"/>
      <c r="J160" s="53"/>
    </row>
    <row r="161" spans="1:10" x14ac:dyDescent="0.2">
      <c r="A161" s="56"/>
      <c r="B161" s="57"/>
      <c r="C161" s="58"/>
      <c r="D161" s="39"/>
      <c r="E161" s="39"/>
      <c r="F161" s="53"/>
      <c r="G161" s="53"/>
      <c r="H161" s="53"/>
      <c r="I161" s="53"/>
      <c r="J161" s="53"/>
    </row>
    <row r="162" spans="1:10" x14ac:dyDescent="0.2">
      <c r="A162" s="56"/>
      <c r="B162" s="57"/>
      <c r="C162" s="58"/>
      <c r="D162" s="39"/>
      <c r="E162" s="39"/>
      <c r="F162" s="53"/>
      <c r="G162" s="53"/>
      <c r="H162" s="53"/>
      <c r="I162" s="53"/>
      <c r="J162" s="53"/>
    </row>
    <row r="163" spans="1:10" x14ac:dyDescent="0.2">
      <c r="A163" s="56"/>
      <c r="B163" s="57"/>
      <c r="C163" s="58"/>
      <c r="D163" s="39"/>
      <c r="E163" s="39"/>
      <c r="F163" s="53"/>
      <c r="G163" s="53"/>
      <c r="H163" s="53"/>
      <c r="I163" s="53"/>
      <c r="J163" s="53"/>
    </row>
    <row r="164" spans="1:10" x14ac:dyDescent="0.2">
      <c r="A164" s="56"/>
      <c r="B164" s="57"/>
      <c r="C164" s="58"/>
      <c r="D164" s="39"/>
      <c r="E164" s="39"/>
      <c r="F164" s="53"/>
      <c r="G164" s="53"/>
      <c r="H164" s="53"/>
      <c r="I164" s="53"/>
      <c r="J164" s="53"/>
    </row>
    <row r="165" spans="1:10" x14ac:dyDescent="0.2">
      <c r="A165" s="56"/>
      <c r="B165" s="57"/>
      <c r="C165" s="58"/>
      <c r="D165" s="39"/>
      <c r="E165" s="39"/>
      <c r="F165" s="53"/>
      <c r="G165" s="53"/>
      <c r="H165" s="53"/>
      <c r="I165" s="53"/>
      <c r="J165" s="53"/>
    </row>
    <row r="166" spans="1:10" x14ac:dyDescent="0.2">
      <c r="A166" s="56"/>
      <c r="B166" s="57"/>
      <c r="C166" s="58"/>
      <c r="D166" s="39"/>
      <c r="E166" s="39"/>
      <c r="F166" s="53"/>
      <c r="G166" s="53"/>
      <c r="H166" s="53"/>
      <c r="I166" s="53"/>
      <c r="J166" s="53"/>
    </row>
    <row r="167" spans="1:10" x14ac:dyDescent="0.2">
      <c r="A167" s="56"/>
      <c r="B167" s="57"/>
      <c r="C167" s="58"/>
      <c r="D167" s="39"/>
      <c r="E167" s="39"/>
      <c r="F167" s="53"/>
      <c r="G167" s="53"/>
      <c r="H167" s="53"/>
      <c r="I167" s="53"/>
      <c r="J167" s="53"/>
    </row>
    <row r="168" spans="1:10" x14ac:dyDescent="0.2">
      <c r="A168" s="56"/>
      <c r="B168" s="57"/>
      <c r="C168" s="58"/>
      <c r="D168" s="39"/>
      <c r="E168" s="39"/>
      <c r="F168" s="53"/>
      <c r="G168" s="53"/>
      <c r="H168" s="53"/>
      <c r="I168" s="53"/>
      <c r="J168" s="53"/>
    </row>
    <row r="169" spans="1:10" x14ac:dyDescent="0.2">
      <c r="A169" s="56"/>
      <c r="B169" s="57"/>
      <c r="C169" s="58"/>
      <c r="D169" s="39"/>
      <c r="E169" s="39"/>
      <c r="F169" s="53"/>
      <c r="G169" s="53"/>
      <c r="H169" s="53"/>
      <c r="I169" s="53"/>
      <c r="J169" s="53"/>
    </row>
    <row r="170" spans="1:10" s="55" customFormat="1" x14ac:dyDescent="0.2">
      <c r="A170" s="56"/>
      <c r="B170" s="57"/>
      <c r="C170" s="58"/>
      <c r="D170" s="39"/>
      <c r="E170" s="39"/>
      <c r="F170" s="53"/>
      <c r="G170" s="53"/>
      <c r="H170" s="53"/>
      <c r="I170" s="53"/>
      <c r="J170" s="53"/>
    </row>
    <row r="171" spans="1:10" x14ac:dyDescent="0.2">
      <c r="A171" s="56"/>
      <c r="B171" s="57"/>
      <c r="C171" s="58"/>
      <c r="D171" s="39"/>
      <c r="E171" s="39"/>
      <c r="F171" s="53"/>
      <c r="G171" s="53"/>
      <c r="H171" s="59"/>
      <c r="I171" s="59"/>
      <c r="J171" s="59"/>
    </row>
    <row r="172" spans="1:10" x14ac:dyDescent="0.2">
      <c r="A172" s="56"/>
      <c r="B172" s="57"/>
      <c r="C172" s="58"/>
      <c r="D172" s="39"/>
      <c r="E172" s="39"/>
      <c r="F172" s="53"/>
      <c r="G172" s="53"/>
      <c r="H172" s="53"/>
      <c r="I172" s="53"/>
      <c r="J172" s="53"/>
    </row>
    <row r="173" spans="1:10" s="55" customFormat="1" x14ac:dyDescent="0.2">
      <c r="A173" s="56"/>
      <c r="B173" s="57"/>
      <c r="C173" s="63"/>
      <c r="D173" s="39"/>
      <c r="E173" s="39"/>
      <c r="F173" s="53"/>
      <c r="G173" s="53"/>
      <c r="H173" s="53"/>
      <c r="I173" s="53"/>
      <c r="J173" s="53"/>
    </row>
    <row r="174" spans="1:10" x14ac:dyDescent="0.2">
      <c r="A174" s="56"/>
      <c r="B174" s="57"/>
      <c r="C174" s="58"/>
      <c r="D174" s="39"/>
      <c r="E174" s="39"/>
      <c r="F174" s="53"/>
      <c r="G174" s="53"/>
      <c r="H174" s="53"/>
      <c r="I174" s="53"/>
      <c r="J174" s="53"/>
    </row>
    <row r="175" spans="1:10" s="55" customFormat="1" x14ac:dyDescent="0.2">
      <c r="A175" s="56"/>
      <c r="B175" s="58"/>
      <c r="C175" s="58"/>
      <c r="D175" s="39"/>
      <c r="E175" s="39"/>
      <c r="F175" s="53"/>
      <c r="G175" s="53"/>
      <c r="H175" s="53"/>
      <c r="I175" s="53"/>
      <c r="J175" s="53"/>
    </row>
    <row r="176" spans="1:10" x14ac:dyDescent="0.2">
      <c r="A176" s="56"/>
      <c r="B176" s="57"/>
      <c r="C176" s="58"/>
      <c r="D176" s="39"/>
      <c r="E176" s="39"/>
      <c r="F176" s="53"/>
      <c r="G176" s="53"/>
      <c r="H176" s="53"/>
      <c r="I176" s="53"/>
      <c r="J176" s="53"/>
    </row>
    <row r="177" spans="1:10" x14ac:dyDescent="0.2">
      <c r="A177" s="56"/>
      <c r="B177" s="57"/>
      <c r="C177" s="58"/>
      <c r="D177" s="39"/>
      <c r="E177" s="39"/>
      <c r="F177" s="53"/>
      <c r="G177" s="53"/>
      <c r="H177" s="53"/>
      <c r="I177" s="53"/>
      <c r="J177" s="53"/>
    </row>
    <row r="178" spans="1:10" x14ac:dyDescent="0.2">
      <c r="A178" s="56"/>
      <c r="B178" s="57"/>
      <c r="C178" s="58"/>
      <c r="D178" s="39"/>
      <c r="E178" s="39"/>
      <c r="F178" s="53"/>
      <c r="G178" s="53"/>
      <c r="H178" s="53"/>
      <c r="I178" s="53"/>
      <c r="J178" s="53"/>
    </row>
    <row r="179" spans="1:10" x14ac:dyDescent="0.2">
      <c r="A179" s="56"/>
      <c r="B179" s="57"/>
      <c r="C179" s="58"/>
      <c r="D179" s="39"/>
      <c r="E179" s="39"/>
      <c r="F179" s="53"/>
      <c r="G179" s="53"/>
      <c r="H179" s="53"/>
      <c r="I179" s="53"/>
      <c r="J179" s="53"/>
    </row>
    <row r="180" spans="1:10" x14ac:dyDescent="0.2">
      <c r="A180" s="56"/>
      <c r="B180" s="57"/>
      <c r="C180" s="58"/>
      <c r="D180" s="39"/>
      <c r="E180" s="39"/>
      <c r="F180" s="53"/>
      <c r="G180" s="53"/>
      <c r="H180" s="53"/>
      <c r="I180" s="53"/>
      <c r="J180" s="53"/>
    </row>
    <row r="181" spans="1:10" x14ac:dyDescent="0.2">
      <c r="A181" s="56"/>
      <c r="B181" s="57"/>
      <c r="C181" s="58"/>
      <c r="D181" s="39"/>
      <c r="E181" s="39"/>
      <c r="F181" s="53"/>
      <c r="G181" s="53"/>
      <c r="H181" s="53"/>
      <c r="I181" s="53"/>
      <c r="J181" s="53"/>
    </row>
    <row r="182" spans="1:10" x14ac:dyDescent="0.2">
      <c r="A182" s="56"/>
      <c r="B182" s="57"/>
      <c r="C182" s="58"/>
      <c r="D182" s="39"/>
      <c r="E182" s="39"/>
      <c r="F182" s="53"/>
      <c r="G182" s="53"/>
      <c r="H182" s="53"/>
      <c r="I182" s="53"/>
      <c r="J182" s="53"/>
    </row>
    <row r="183" spans="1:10" x14ac:dyDescent="0.2">
      <c r="A183" s="56"/>
      <c r="B183" s="57"/>
      <c r="C183" s="58"/>
      <c r="D183" s="39"/>
      <c r="E183" s="39"/>
      <c r="F183" s="53"/>
      <c r="G183" s="53"/>
      <c r="H183" s="53"/>
      <c r="I183" s="53"/>
      <c r="J183" s="53"/>
    </row>
    <row r="184" spans="1:10" x14ac:dyDescent="0.2">
      <c r="A184" s="56"/>
      <c r="B184" s="57"/>
      <c r="C184" s="58"/>
      <c r="D184" s="39"/>
      <c r="E184" s="39"/>
      <c r="F184" s="53"/>
      <c r="G184" s="53"/>
      <c r="H184" s="53"/>
      <c r="I184" s="53"/>
      <c r="J184" s="53"/>
    </row>
    <row r="185" spans="1:10" x14ac:dyDescent="0.2">
      <c r="A185" s="56"/>
      <c r="B185" s="57"/>
      <c r="C185" s="58"/>
      <c r="D185" s="39"/>
      <c r="E185" s="39"/>
      <c r="F185" s="53"/>
      <c r="G185" s="53"/>
      <c r="H185" s="53"/>
      <c r="I185" s="53"/>
      <c r="J185" s="53"/>
    </row>
    <row r="186" spans="1:10" x14ac:dyDescent="0.2">
      <c r="A186" s="56"/>
      <c r="B186" s="57"/>
      <c r="C186" s="58"/>
      <c r="D186" s="39"/>
      <c r="E186" s="39"/>
      <c r="F186" s="53"/>
      <c r="G186" s="53"/>
      <c r="H186" s="53"/>
      <c r="I186" s="53"/>
      <c r="J186" s="53"/>
    </row>
    <row r="187" spans="1:10" x14ac:dyDescent="0.2">
      <c r="A187" s="56"/>
      <c r="B187" s="57"/>
      <c r="C187" s="58"/>
      <c r="D187" s="39"/>
      <c r="E187" s="39"/>
      <c r="F187" s="53"/>
      <c r="G187" s="53"/>
      <c r="H187" s="59"/>
      <c r="I187" s="59"/>
      <c r="J187" s="59"/>
    </row>
    <row r="188" spans="1:10" x14ac:dyDescent="0.2">
      <c r="A188" s="56"/>
      <c r="B188" s="57"/>
      <c r="C188" s="58"/>
      <c r="D188" s="39"/>
      <c r="E188" s="39"/>
      <c r="F188" s="53"/>
      <c r="G188" s="53"/>
      <c r="H188" s="53"/>
      <c r="I188" s="53"/>
      <c r="J188" s="53"/>
    </row>
    <row r="189" spans="1:10" x14ac:dyDescent="0.2">
      <c r="A189" s="56"/>
      <c r="B189" s="57"/>
      <c r="C189" s="63"/>
      <c r="D189" s="39"/>
      <c r="E189" s="39"/>
      <c r="F189" s="53"/>
      <c r="G189" s="53"/>
      <c r="H189" s="53"/>
      <c r="I189" s="53"/>
      <c r="J189" s="53"/>
    </row>
    <row r="190" spans="1:10" x14ac:dyDescent="0.2">
      <c r="A190" s="56"/>
      <c r="B190" s="57"/>
      <c r="C190" s="58"/>
      <c r="D190" s="39"/>
      <c r="E190" s="39"/>
      <c r="F190" s="53"/>
      <c r="G190" s="53"/>
      <c r="H190" s="53"/>
      <c r="I190" s="53"/>
      <c r="J190" s="53"/>
    </row>
    <row r="191" spans="1:10" x14ac:dyDescent="0.2">
      <c r="A191" s="56"/>
      <c r="B191" s="58"/>
      <c r="C191" s="58"/>
      <c r="D191" s="39"/>
      <c r="E191" s="39"/>
      <c r="F191" s="53"/>
      <c r="G191" s="53"/>
      <c r="H191" s="53"/>
      <c r="I191" s="53"/>
      <c r="J191" s="53"/>
    </row>
    <row r="192" spans="1:10" x14ac:dyDescent="0.2">
      <c r="A192" s="56"/>
      <c r="B192" s="57"/>
      <c r="C192" s="58"/>
      <c r="D192" s="39"/>
      <c r="E192" s="39"/>
      <c r="F192" s="53"/>
      <c r="G192" s="53"/>
      <c r="H192" s="53"/>
      <c r="I192" s="53"/>
      <c r="J192" s="53"/>
    </row>
    <row r="193" spans="1:10" x14ac:dyDescent="0.2">
      <c r="A193" s="56"/>
      <c r="B193" s="57"/>
      <c r="C193" s="58"/>
      <c r="D193" s="39"/>
      <c r="E193" s="39"/>
      <c r="F193" s="53"/>
      <c r="G193" s="53"/>
      <c r="H193" s="53"/>
      <c r="I193" s="53"/>
      <c r="J193" s="53"/>
    </row>
    <row r="194" spans="1:10" x14ac:dyDescent="0.2">
      <c r="A194" s="56"/>
      <c r="B194" s="57"/>
      <c r="C194" s="58"/>
      <c r="D194" s="39"/>
      <c r="E194" s="39"/>
      <c r="F194" s="53"/>
      <c r="G194" s="53"/>
      <c r="H194" s="53"/>
      <c r="I194" s="53"/>
      <c r="J194" s="53"/>
    </row>
    <row r="195" spans="1:10" x14ac:dyDescent="0.2">
      <c r="A195" s="56"/>
      <c r="B195" s="57"/>
      <c r="C195" s="58"/>
      <c r="D195" s="39"/>
      <c r="E195" s="39"/>
      <c r="F195" s="53"/>
      <c r="G195" s="53"/>
      <c r="H195" s="53"/>
      <c r="I195" s="53"/>
      <c r="J195" s="53"/>
    </row>
    <row r="196" spans="1:10" x14ac:dyDescent="0.2">
      <c r="A196" s="56"/>
      <c r="B196" s="57"/>
      <c r="C196" s="58"/>
      <c r="D196" s="39"/>
      <c r="E196" s="39"/>
      <c r="F196" s="53"/>
      <c r="G196" s="53"/>
      <c r="H196" s="53"/>
      <c r="I196" s="53"/>
      <c r="J196" s="53"/>
    </row>
    <row r="197" spans="1:10" x14ac:dyDescent="0.2">
      <c r="A197" s="56"/>
      <c r="B197" s="57"/>
      <c r="C197" s="58"/>
      <c r="D197" s="39"/>
      <c r="E197" s="39"/>
      <c r="F197" s="53"/>
      <c r="G197" s="53"/>
      <c r="H197" s="53"/>
      <c r="I197" s="53"/>
      <c r="J197" s="53"/>
    </row>
    <row r="198" spans="1:10" x14ac:dyDescent="0.2">
      <c r="A198" s="56"/>
      <c r="B198" s="57"/>
      <c r="C198" s="58"/>
      <c r="D198" s="39"/>
      <c r="E198" s="39"/>
      <c r="F198" s="53"/>
      <c r="G198" s="53"/>
      <c r="H198" s="53"/>
      <c r="I198" s="53"/>
      <c r="J198" s="53"/>
    </row>
    <row r="199" spans="1:10" x14ac:dyDescent="0.2">
      <c r="A199" s="56"/>
      <c r="B199" s="57"/>
      <c r="C199" s="58"/>
      <c r="D199" s="39"/>
      <c r="E199" s="39"/>
      <c r="F199" s="53"/>
      <c r="G199" s="53"/>
      <c r="H199" s="53"/>
      <c r="I199" s="53"/>
      <c r="J199" s="53"/>
    </row>
    <row r="200" spans="1:10" x14ac:dyDescent="0.2">
      <c r="A200" s="56"/>
      <c r="B200" s="57"/>
      <c r="C200" s="58"/>
      <c r="D200" s="39"/>
      <c r="E200" s="39"/>
      <c r="F200" s="53"/>
      <c r="G200" s="53"/>
      <c r="H200" s="53"/>
      <c r="I200" s="53"/>
      <c r="J200" s="53"/>
    </row>
    <row r="201" spans="1:10" x14ac:dyDescent="0.2">
      <c r="A201" s="56"/>
      <c r="B201" s="57"/>
      <c r="C201" s="58"/>
      <c r="D201" s="39"/>
      <c r="E201" s="39"/>
      <c r="F201" s="53"/>
      <c r="G201" s="53"/>
      <c r="H201" s="53"/>
      <c r="I201" s="53"/>
      <c r="J201" s="53"/>
    </row>
    <row r="202" spans="1:10" x14ac:dyDescent="0.2">
      <c r="A202" s="56"/>
      <c r="B202" s="57"/>
      <c r="C202" s="58"/>
      <c r="D202" s="39"/>
      <c r="E202" s="39"/>
      <c r="F202" s="53"/>
      <c r="G202" s="53"/>
      <c r="H202" s="53"/>
      <c r="I202" s="53"/>
      <c r="J202" s="53"/>
    </row>
    <row r="203" spans="1:10" x14ac:dyDescent="0.2">
      <c r="A203" s="56"/>
      <c r="B203" s="57"/>
      <c r="C203" s="58"/>
      <c r="D203" s="39"/>
      <c r="E203" s="39"/>
      <c r="F203" s="53"/>
      <c r="G203" s="53"/>
      <c r="H203" s="59"/>
      <c r="I203" s="59"/>
      <c r="J203" s="59"/>
    </row>
    <row r="204" spans="1:10" x14ac:dyDescent="0.2">
      <c r="A204" s="56"/>
      <c r="B204" s="57"/>
      <c r="C204" s="58"/>
      <c r="D204" s="39"/>
      <c r="E204" s="39"/>
      <c r="F204" s="53"/>
      <c r="G204" s="53"/>
      <c r="H204" s="53"/>
      <c r="I204" s="53"/>
      <c r="J204" s="53"/>
    </row>
    <row r="205" spans="1:10" x14ac:dyDescent="0.2">
      <c r="A205" s="56"/>
      <c r="B205" s="57"/>
      <c r="C205" s="63"/>
      <c r="D205" s="39"/>
      <c r="E205" s="39"/>
      <c r="F205" s="53"/>
      <c r="G205" s="53"/>
      <c r="H205" s="53"/>
      <c r="I205" s="53"/>
      <c r="J205" s="53"/>
    </row>
    <row r="206" spans="1:10" x14ac:dyDescent="0.2">
      <c r="A206" s="56"/>
      <c r="B206" s="57"/>
      <c r="C206" s="58"/>
      <c r="D206" s="39"/>
      <c r="E206" s="39"/>
      <c r="F206" s="53"/>
      <c r="G206" s="53"/>
      <c r="H206" s="53"/>
      <c r="I206" s="53"/>
      <c r="J206" s="53"/>
    </row>
    <row r="207" spans="1:10" x14ac:dyDescent="0.2">
      <c r="A207" s="56"/>
      <c r="B207" s="58"/>
      <c r="C207" s="58"/>
      <c r="D207" s="39"/>
      <c r="E207" s="39"/>
      <c r="F207" s="53"/>
      <c r="G207" s="53"/>
      <c r="H207" s="53"/>
      <c r="I207" s="53"/>
      <c r="J207" s="53"/>
    </row>
    <row r="208" spans="1:10" x14ac:dyDescent="0.2">
      <c r="A208" s="56"/>
      <c r="B208" s="57"/>
      <c r="C208" s="58"/>
      <c r="D208" s="39"/>
      <c r="E208" s="39"/>
      <c r="F208" s="53"/>
      <c r="G208" s="53"/>
      <c r="H208" s="53"/>
      <c r="I208" s="53"/>
      <c r="J208" s="53"/>
    </row>
    <row r="209" spans="1:10" x14ac:dyDescent="0.2">
      <c r="A209" s="56"/>
      <c r="B209" s="57"/>
      <c r="C209" s="58"/>
      <c r="D209" s="39"/>
      <c r="E209" s="39"/>
      <c r="F209" s="53"/>
      <c r="G209" s="53"/>
      <c r="H209" s="53"/>
      <c r="I209" s="53"/>
      <c r="J209" s="53"/>
    </row>
    <row r="210" spans="1:10" x14ac:dyDescent="0.2">
      <c r="A210" s="56"/>
      <c r="B210" s="57"/>
      <c r="C210" s="58"/>
      <c r="D210" s="39"/>
      <c r="E210" s="39"/>
      <c r="F210" s="53"/>
      <c r="G210" s="53"/>
      <c r="H210" s="53"/>
      <c r="I210" s="53"/>
      <c r="J210" s="53"/>
    </row>
    <row r="211" spans="1:10" x14ac:dyDescent="0.2">
      <c r="A211" s="56"/>
      <c r="B211" s="57"/>
      <c r="C211" s="58"/>
      <c r="D211" s="39"/>
      <c r="E211" s="39"/>
      <c r="F211" s="53"/>
      <c r="G211" s="53"/>
      <c r="H211" s="53"/>
      <c r="I211" s="53"/>
      <c r="J211" s="53"/>
    </row>
    <row r="212" spans="1:10" x14ac:dyDescent="0.2">
      <c r="A212" s="56"/>
      <c r="B212" s="57"/>
      <c r="C212" s="58"/>
      <c r="D212" s="39"/>
      <c r="E212" s="39"/>
      <c r="F212" s="53"/>
      <c r="G212" s="53"/>
      <c r="H212" s="53"/>
      <c r="I212" s="53"/>
      <c r="J212" s="53"/>
    </row>
    <row r="213" spans="1:10" x14ac:dyDescent="0.2">
      <c r="A213" s="56"/>
      <c r="B213" s="57"/>
      <c r="C213" s="58"/>
      <c r="D213" s="39"/>
      <c r="E213" s="39"/>
      <c r="F213" s="53"/>
      <c r="G213" s="53"/>
      <c r="H213" s="53"/>
      <c r="I213" s="53"/>
      <c r="J213" s="53"/>
    </row>
    <row r="214" spans="1:10" x14ac:dyDescent="0.2">
      <c r="A214" s="56"/>
      <c r="B214" s="57"/>
      <c r="C214" s="58"/>
      <c r="D214" s="39"/>
      <c r="E214" s="39"/>
      <c r="F214" s="53"/>
      <c r="G214" s="53"/>
      <c r="H214" s="53"/>
      <c r="I214" s="53"/>
      <c r="J214" s="53"/>
    </row>
    <row r="215" spans="1:10" x14ac:dyDescent="0.2">
      <c r="A215" s="56"/>
      <c r="B215" s="57"/>
      <c r="C215" s="58"/>
      <c r="D215" s="39"/>
      <c r="E215" s="39"/>
      <c r="F215" s="53"/>
      <c r="G215" s="53"/>
      <c r="H215" s="53"/>
      <c r="I215" s="53"/>
      <c r="J215" s="53"/>
    </row>
    <row r="216" spans="1:10" x14ac:dyDescent="0.2">
      <c r="A216" s="56"/>
      <c r="B216" s="57"/>
      <c r="C216" s="58"/>
      <c r="D216" s="39"/>
      <c r="E216" s="39"/>
      <c r="F216" s="53"/>
      <c r="G216" s="53"/>
      <c r="H216" s="53"/>
      <c r="I216" s="53"/>
      <c r="J216" s="53"/>
    </row>
    <row r="217" spans="1:10" x14ac:dyDescent="0.2">
      <c r="A217" s="56"/>
      <c r="B217" s="57"/>
      <c r="C217" s="58"/>
      <c r="D217" s="39"/>
      <c r="E217" s="39"/>
      <c r="F217" s="53"/>
      <c r="G217" s="53"/>
      <c r="H217" s="53"/>
      <c r="I217" s="53"/>
      <c r="J217" s="53"/>
    </row>
    <row r="218" spans="1:10" s="77" customFormat="1" x14ac:dyDescent="0.2">
      <c r="A218" s="56"/>
      <c r="B218" s="57"/>
      <c r="C218" s="58"/>
      <c r="D218" s="39"/>
      <c r="E218" s="39"/>
      <c r="F218" s="53"/>
      <c r="G218" s="53"/>
      <c r="H218" s="53"/>
      <c r="I218" s="53"/>
      <c r="J218" s="53"/>
    </row>
    <row r="219" spans="1:10" x14ac:dyDescent="0.2">
      <c r="A219" s="56"/>
      <c r="B219" s="57"/>
      <c r="C219" s="58"/>
      <c r="D219" s="39"/>
      <c r="E219" s="39"/>
      <c r="F219" s="53"/>
      <c r="G219" s="53"/>
      <c r="H219" s="59"/>
      <c r="I219" s="59"/>
      <c r="J219" s="59"/>
    </row>
    <row r="220" spans="1:10" x14ac:dyDescent="0.2">
      <c r="A220" s="56"/>
      <c r="B220" s="57"/>
      <c r="C220" s="58"/>
      <c r="D220" s="39"/>
      <c r="E220" s="39"/>
      <c r="F220" s="53"/>
      <c r="G220" s="53"/>
      <c r="H220" s="53"/>
      <c r="I220" s="53"/>
      <c r="J220" s="53"/>
    </row>
    <row r="221" spans="1:10" s="77" customFormat="1" x14ac:dyDescent="0.2">
      <c r="A221" s="56"/>
      <c r="B221" s="57"/>
      <c r="C221" s="63"/>
      <c r="D221" s="39"/>
      <c r="E221" s="39"/>
      <c r="F221" s="53"/>
      <c r="G221" s="53"/>
      <c r="H221" s="53"/>
      <c r="I221" s="53"/>
      <c r="J221" s="53"/>
    </row>
    <row r="222" spans="1:10" x14ac:dyDescent="0.2">
      <c r="A222" s="56"/>
      <c r="B222" s="57"/>
      <c r="C222" s="58"/>
      <c r="D222" s="39"/>
      <c r="E222" s="39"/>
      <c r="F222" s="53"/>
      <c r="G222" s="53"/>
      <c r="H222" s="53"/>
      <c r="I222" s="53"/>
      <c r="J222" s="53"/>
    </row>
    <row r="223" spans="1:10" s="77" customFormat="1" x14ac:dyDescent="0.2">
      <c r="A223" s="56"/>
      <c r="B223" s="58"/>
      <c r="C223" s="58"/>
      <c r="D223" s="39"/>
      <c r="E223" s="39"/>
      <c r="F223" s="53"/>
      <c r="G223" s="53"/>
      <c r="H223" s="53"/>
      <c r="I223" s="53"/>
      <c r="J223" s="53"/>
    </row>
    <row r="224" spans="1:10" x14ac:dyDescent="0.2">
      <c r="A224" s="56"/>
      <c r="B224" s="57"/>
      <c r="C224" s="58"/>
      <c r="D224" s="39"/>
      <c r="E224" s="39"/>
      <c r="F224" s="53"/>
      <c r="G224" s="53"/>
      <c r="H224" s="53"/>
      <c r="I224" s="53"/>
      <c r="J224" s="53"/>
    </row>
    <row r="225" spans="1:10" x14ac:dyDescent="0.2">
      <c r="A225" s="56"/>
      <c r="B225" s="57"/>
      <c r="C225" s="58"/>
      <c r="D225" s="39"/>
      <c r="E225" s="39"/>
      <c r="F225" s="53"/>
      <c r="G225" s="53"/>
      <c r="H225" s="53"/>
      <c r="I225" s="53"/>
      <c r="J225" s="53"/>
    </row>
    <row r="226" spans="1:10" x14ac:dyDescent="0.2">
      <c r="A226" s="56"/>
      <c r="B226" s="57"/>
      <c r="C226" s="58"/>
      <c r="D226" s="39"/>
      <c r="E226" s="39"/>
      <c r="F226" s="53"/>
      <c r="G226" s="53"/>
      <c r="H226" s="53"/>
      <c r="I226" s="53"/>
      <c r="J226" s="53"/>
    </row>
    <row r="227" spans="1:10" x14ac:dyDescent="0.2">
      <c r="A227" s="56"/>
      <c r="B227" s="57"/>
      <c r="C227" s="58"/>
      <c r="D227" s="39"/>
      <c r="E227" s="39"/>
      <c r="F227" s="53"/>
      <c r="G227" s="53"/>
      <c r="H227" s="53"/>
      <c r="I227" s="53"/>
      <c r="J227" s="53"/>
    </row>
    <row r="228" spans="1:10" x14ac:dyDescent="0.2">
      <c r="A228" s="56"/>
      <c r="B228" s="57"/>
      <c r="C228" s="58"/>
      <c r="D228" s="39"/>
      <c r="E228" s="39"/>
      <c r="F228" s="53"/>
      <c r="G228" s="53"/>
      <c r="H228" s="53"/>
      <c r="I228" s="53"/>
      <c r="J228" s="53"/>
    </row>
    <row r="229" spans="1:10" x14ac:dyDescent="0.2">
      <c r="A229" s="56"/>
      <c r="B229" s="57"/>
      <c r="C229" s="58"/>
      <c r="D229" s="39"/>
      <c r="E229" s="39"/>
      <c r="F229" s="53"/>
      <c r="G229" s="53"/>
      <c r="H229" s="53"/>
      <c r="I229" s="53"/>
      <c r="J229" s="53"/>
    </row>
    <row r="230" spans="1:10" x14ac:dyDescent="0.2">
      <c r="A230" s="56"/>
      <c r="B230" s="57"/>
      <c r="C230" s="58"/>
      <c r="D230" s="39"/>
      <c r="E230" s="39"/>
      <c r="F230" s="53"/>
      <c r="G230" s="53"/>
      <c r="H230" s="53"/>
      <c r="I230" s="53"/>
      <c r="J230" s="53"/>
    </row>
    <row r="231" spans="1:10" x14ac:dyDescent="0.2">
      <c r="A231" s="56"/>
      <c r="B231" s="57"/>
      <c r="C231" s="58"/>
      <c r="D231" s="39"/>
      <c r="E231" s="39"/>
      <c r="F231" s="53"/>
      <c r="G231" s="53"/>
      <c r="H231" s="53"/>
      <c r="I231" s="53"/>
      <c r="J231" s="53"/>
    </row>
    <row r="232" spans="1:10" x14ac:dyDescent="0.2">
      <c r="A232" s="56"/>
      <c r="B232" s="57"/>
      <c r="C232" s="58"/>
      <c r="D232" s="39"/>
      <c r="E232" s="39"/>
      <c r="F232" s="53"/>
      <c r="G232" s="53"/>
      <c r="H232" s="53"/>
      <c r="I232" s="53"/>
      <c r="J232" s="53"/>
    </row>
    <row r="233" spans="1:10" x14ac:dyDescent="0.2">
      <c r="A233" s="56"/>
      <c r="B233" s="57"/>
      <c r="C233" s="58"/>
      <c r="D233" s="39"/>
      <c r="E233" s="39"/>
      <c r="F233" s="53"/>
      <c r="G233" s="53"/>
      <c r="H233" s="53"/>
      <c r="I233" s="53"/>
      <c r="J233" s="53"/>
    </row>
    <row r="234" spans="1:10" s="55" customFormat="1" x14ac:dyDescent="0.2">
      <c r="A234" s="56"/>
      <c r="B234" s="57"/>
      <c r="C234" s="58"/>
      <c r="D234" s="39"/>
      <c r="E234" s="39"/>
      <c r="F234" s="53"/>
      <c r="G234" s="53"/>
      <c r="H234" s="53"/>
      <c r="I234" s="53"/>
      <c r="J234" s="53"/>
    </row>
    <row r="235" spans="1:10" x14ac:dyDescent="0.2">
      <c r="A235" s="56"/>
      <c r="B235" s="57"/>
      <c r="C235" s="58"/>
      <c r="D235" s="39"/>
      <c r="E235" s="39"/>
      <c r="F235" s="53"/>
      <c r="G235" s="53"/>
      <c r="H235" s="59"/>
      <c r="I235" s="59"/>
      <c r="J235" s="59"/>
    </row>
    <row r="236" spans="1:10" x14ac:dyDescent="0.2">
      <c r="A236" s="56"/>
      <c r="B236" s="57"/>
      <c r="C236" s="58"/>
      <c r="D236" s="39"/>
      <c r="E236" s="39"/>
      <c r="F236" s="53"/>
      <c r="G236" s="53"/>
      <c r="H236" s="53"/>
      <c r="I236" s="53"/>
      <c r="J236" s="53"/>
    </row>
    <row r="237" spans="1:10" s="55" customFormat="1" x14ac:dyDescent="0.2">
      <c r="A237" s="56"/>
      <c r="B237" s="57"/>
      <c r="C237" s="63"/>
      <c r="D237" s="39"/>
      <c r="E237" s="39"/>
      <c r="F237" s="53"/>
      <c r="G237" s="53"/>
      <c r="H237" s="53"/>
      <c r="I237" s="53"/>
      <c r="J237" s="53"/>
    </row>
    <row r="238" spans="1:10" x14ac:dyDescent="0.2">
      <c r="A238" s="56"/>
      <c r="B238" s="57"/>
      <c r="C238" s="58"/>
      <c r="D238" s="39"/>
      <c r="E238" s="39"/>
      <c r="F238" s="53"/>
      <c r="G238" s="53"/>
      <c r="H238" s="53"/>
      <c r="I238" s="53"/>
      <c r="J238" s="53"/>
    </row>
    <row r="239" spans="1:10" s="55" customFormat="1" x14ac:dyDescent="0.2">
      <c r="A239" s="56"/>
      <c r="B239" s="58"/>
      <c r="C239" s="58"/>
      <c r="D239" s="39"/>
      <c r="E239" s="39"/>
      <c r="F239" s="53"/>
      <c r="G239" s="53"/>
      <c r="H239" s="53"/>
      <c r="I239" s="53"/>
      <c r="J239" s="53"/>
    </row>
    <row r="240" spans="1:10" x14ac:dyDescent="0.2">
      <c r="A240" s="56"/>
      <c r="B240" s="57"/>
      <c r="C240" s="58"/>
      <c r="D240" s="39"/>
      <c r="E240" s="39"/>
      <c r="F240" s="53"/>
      <c r="G240" s="53"/>
      <c r="H240" s="53"/>
      <c r="I240" s="53"/>
      <c r="J240" s="53"/>
    </row>
    <row r="241" spans="1:10" x14ac:dyDescent="0.2">
      <c r="A241" s="56"/>
      <c r="B241" s="57"/>
      <c r="C241" s="58"/>
      <c r="D241" s="39"/>
      <c r="E241" s="39"/>
      <c r="F241" s="53"/>
      <c r="G241" s="53"/>
      <c r="H241" s="53"/>
      <c r="I241" s="53"/>
      <c r="J241" s="53"/>
    </row>
    <row r="242" spans="1:10" x14ac:dyDescent="0.2">
      <c r="A242" s="56"/>
      <c r="B242" s="57"/>
      <c r="C242" s="58"/>
      <c r="D242" s="39"/>
      <c r="E242" s="39"/>
      <c r="F242" s="53"/>
      <c r="G242" s="53"/>
      <c r="H242" s="53"/>
      <c r="I242" s="53"/>
      <c r="J242" s="53"/>
    </row>
    <row r="243" spans="1:10" x14ac:dyDescent="0.2">
      <c r="A243" s="56"/>
      <c r="B243" s="57"/>
      <c r="C243" s="58"/>
      <c r="D243" s="39"/>
      <c r="E243" s="39"/>
      <c r="F243" s="53"/>
      <c r="G243" s="53"/>
      <c r="H243" s="53"/>
      <c r="I243" s="53"/>
      <c r="J243" s="53"/>
    </row>
    <row r="244" spans="1:10" x14ac:dyDescent="0.2">
      <c r="A244" s="56"/>
      <c r="B244" s="57"/>
      <c r="C244" s="58"/>
      <c r="D244" s="39"/>
      <c r="E244" s="39"/>
      <c r="F244" s="53"/>
      <c r="G244" s="53"/>
      <c r="H244" s="53"/>
      <c r="I244" s="53"/>
      <c r="J244" s="53"/>
    </row>
    <row r="245" spans="1:10" x14ac:dyDescent="0.2">
      <c r="A245" s="56"/>
      <c r="B245" s="57"/>
      <c r="C245" s="58"/>
      <c r="D245" s="39"/>
      <c r="E245" s="39"/>
      <c r="F245" s="53"/>
      <c r="G245" s="53"/>
      <c r="H245" s="53"/>
      <c r="I245" s="53"/>
      <c r="J245" s="53"/>
    </row>
    <row r="246" spans="1:10" x14ac:dyDescent="0.2">
      <c r="A246" s="56"/>
      <c r="B246" s="57"/>
      <c r="C246" s="58"/>
      <c r="D246" s="39"/>
      <c r="E246" s="39"/>
      <c r="F246" s="53"/>
      <c r="G246" s="53"/>
      <c r="H246" s="53"/>
      <c r="I246" s="53"/>
      <c r="J246" s="53"/>
    </row>
    <row r="247" spans="1:10" x14ac:dyDescent="0.2">
      <c r="A247" s="56"/>
      <c r="B247" s="57"/>
      <c r="C247" s="58"/>
      <c r="D247" s="39"/>
      <c r="E247" s="39"/>
      <c r="F247" s="53"/>
      <c r="G247" s="53"/>
      <c r="H247" s="53"/>
      <c r="I247" s="53"/>
      <c r="J247" s="53"/>
    </row>
    <row r="248" spans="1:10" x14ac:dyDescent="0.2">
      <c r="A248" s="56"/>
      <c r="B248" s="57"/>
      <c r="C248" s="58"/>
      <c r="D248" s="39"/>
      <c r="E248" s="39"/>
      <c r="F248" s="53"/>
      <c r="G248" s="53"/>
      <c r="H248" s="53"/>
      <c r="I248" s="53"/>
      <c r="J248" s="53"/>
    </row>
    <row r="249" spans="1:10" x14ac:dyDescent="0.2">
      <c r="A249" s="56"/>
      <c r="B249" s="57"/>
      <c r="C249" s="58"/>
      <c r="D249" s="39"/>
      <c r="E249" s="39"/>
      <c r="F249" s="53"/>
      <c r="G249" s="53"/>
      <c r="H249" s="53"/>
      <c r="I249" s="53"/>
      <c r="J249" s="53"/>
    </row>
    <row r="250" spans="1:10" x14ac:dyDescent="0.2">
      <c r="A250" s="56"/>
      <c r="B250" s="57"/>
      <c r="C250" s="58"/>
      <c r="D250" s="39"/>
      <c r="E250" s="39"/>
      <c r="F250" s="53"/>
      <c r="G250" s="53"/>
      <c r="H250" s="53"/>
      <c r="I250" s="53"/>
      <c r="J250" s="53"/>
    </row>
    <row r="251" spans="1:10" x14ac:dyDescent="0.2">
      <c r="A251" s="56"/>
      <c r="B251" s="57"/>
      <c r="C251" s="58"/>
      <c r="D251" s="39"/>
      <c r="E251" s="39"/>
      <c r="F251" s="53"/>
      <c r="G251" s="53"/>
      <c r="H251" s="59"/>
      <c r="I251" s="59"/>
      <c r="J251" s="59"/>
    </row>
    <row r="252" spans="1:10" x14ac:dyDescent="0.2">
      <c r="A252" s="56"/>
      <c r="B252" s="57"/>
      <c r="C252" s="58"/>
      <c r="D252" s="39"/>
      <c r="E252" s="39"/>
      <c r="F252" s="53"/>
      <c r="G252" s="53"/>
      <c r="H252" s="53"/>
      <c r="I252" s="53"/>
      <c r="J252" s="53"/>
    </row>
    <row r="253" spans="1:10" x14ac:dyDescent="0.2">
      <c r="A253" s="56"/>
      <c r="B253" s="57"/>
      <c r="C253" s="63"/>
      <c r="D253" s="39"/>
      <c r="E253" s="39"/>
      <c r="F253" s="53"/>
      <c r="G253" s="53"/>
      <c r="H253" s="53"/>
      <c r="I253" s="53"/>
      <c r="J253" s="53"/>
    </row>
    <row r="254" spans="1:10" x14ac:dyDescent="0.2">
      <c r="A254" s="56"/>
      <c r="B254" s="57"/>
      <c r="C254" s="58"/>
      <c r="D254" s="39"/>
      <c r="E254" s="39"/>
      <c r="F254" s="53"/>
      <c r="G254" s="53"/>
      <c r="H254" s="53"/>
      <c r="I254" s="53"/>
      <c r="J254" s="53"/>
    </row>
    <row r="255" spans="1:10" x14ac:dyDescent="0.2">
      <c r="A255" s="56"/>
      <c r="B255" s="58"/>
      <c r="C255" s="58"/>
      <c r="D255" s="39"/>
      <c r="E255" s="39"/>
      <c r="F255" s="53"/>
      <c r="G255" s="53"/>
      <c r="H255" s="53"/>
      <c r="I255" s="53"/>
      <c r="J255" s="53"/>
    </row>
    <row r="256" spans="1:10" x14ac:dyDescent="0.2">
      <c r="A256" s="56"/>
      <c r="B256" s="57"/>
      <c r="C256" s="58"/>
      <c r="D256" s="39"/>
      <c r="E256" s="39"/>
      <c r="F256" s="53"/>
      <c r="G256" s="53"/>
      <c r="H256" s="53"/>
      <c r="I256" s="53"/>
      <c r="J256" s="53"/>
    </row>
    <row r="257" spans="1:10" x14ac:dyDescent="0.2">
      <c r="A257" s="56"/>
      <c r="B257" s="57"/>
      <c r="C257" s="58"/>
      <c r="D257" s="39"/>
      <c r="E257" s="39"/>
      <c r="F257" s="53"/>
      <c r="G257" s="53"/>
      <c r="H257" s="53"/>
      <c r="I257" s="53"/>
      <c r="J257" s="53"/>
    </row>
    <row r="258" spans="1:10" x14ac:dyDescent="0.2">
      <c r="A258" s="56"/>
      <c r="B258" s="57"/>
      <c r="C258" s="58"/>
      <c r="D258" s="39"/>
      <c r="E258" s="39"/>
      <c r="F258" s="53"/>
      <c r="G258" s="53"/>
      <c r="H258" s="53"/>
      <c r="I258" s="53"/>
      <c r="J258" s="53"/>
    </row>
    <row r="259" spans="1:10" x14ac:dyDescent="0.2">
      <c r="A259" s="56"/>
      <c r="B259" s="57"/>
      <c r="C259" s="58"/>
      <c r="D259" s="39"/>
      <c r="E259" s="39"/>
      <c r="F259" s="53"/>
      <c r="G259" s="53"/>
      <c r="H259" s="53"/>
      <c r="I259" s="53"/>
      <c r="J259" s="53"/>
    </row>
    <row r="260" spans="1:10" x14ac:dyDescent="0.2">
      <c r="A260" s="56"/>
      <c r="B260" s="57"/>
      <c r="C260" s="58"/>
      <c r="D260" s="39"/>
      <c r="E260" s="39"/>
      <c r="F260" s="53"/>
      <c r="G260" s="53"/>
      <c r="H260" s="53"/>
      <c r="I260" s="53"/>
      <c r="J260" s="53"/>
    </row>
    <row r="261" spans="1:10" x14ac:dyDescent="0.2">
      <c r="A261" s="56"/>
      <c r="B261" s="57"/>
      <c r="C261" s="58"/>
      <c r="D261" s="39"/>
      <c r="E261" s="39"/>
      <c r="F261" s="53"/>
      <c r="G261" s="53"/>
      <c r="H261" s="53"/>
      <c r="I261" s="53"/>
      <c r="J261" s="53"/>
    </row>
    <row r="262" spans="1:10" x14ac:dyDescent="0.2">
      <c r="A262" s="56"/>
      <c r="B262" s="57"/>
      <c r="C262" s="58"/>
      <c r="D262" s="39"/>
      <c r="E262" s="39"/>
      <c r="F262" s="53"/>
      <c r="G262" s="53"/>
      <c r="H262" s="53"/>
      <c r="I262" s="53"/>
      <c r="J262" s="53"/>
    </row>
    <row r="263" spans="1:10" x14ac:dyDescent="0.2">
      <c r="A263" s="56"/>
      <c r="B263" s="57"/>
      <c r="C263" s="58"/>
      <c r="D263" s="39"/>
      <c r="E263" s="39"/>
      <c r="F263" s="53"/>
      <c r="G263" s="53"/>
      <c r="H263" s="53"/>
      <c r="I263" s="53"/>
      <c r="J263" s="53"/>
    </row>
    <row r="264" spans="1:10" x14ac:dyDescent="0.2">
      <c r="A264" s="56"/>
      <c r="B264" s="57"/>
      <c r="C264" s="58"/>
      <c r="D264" s="39"/>
      <c r="E264" s="39"/>
      <c r="F264" s="53"/>
      <c r="G264" s="53"/>
      <c r="H264" s="53"/>
      <c r="I264" s="53"/>
      <c r="J264" s="53"/>
    </row>
    <row r="265" spans="1:10" x14ac:dyDescent="0.2">
      <c r="A265" s="56"/>
      <c r="B265" s="57"/>
      <c r="C265" s="58"/>
      <c r="D265" s="39"/>
      <c r="E265" s="39"/>
      <c r="F265" s="53"/>
      <c r="G265" s="53"/>
      <c r="H265" s="53"/>
      <c r="I265" s="53"/>
      <c r="J265" s="53"/>
    </row>
    <row r="266" spans="1:10" x14ac:dyDescent="0.2">
      <c r="A266" s="56"/>
      <c r="B266" s="57"/>
      <c r="C266" s="58"/>
      <c r="D266" s="39"/>
      <c r="E266" s="39"/>
      <c r="F266" s="53"/>
      <c r="G266" s="53"/>
      <c r="H266" s="53"/>
      <c r="I266" s="53"/>
      <c r="J266" s="53"/>
    </row>
    <row r="267" spans="1:10" x14ac:dyDescent="0.2">
      <c r="A267" s="56"/>
      <c r="B267" s="57"/>
      <c r="C267" s="58"/>
      <c r="D267" s="39"/>
      <c r="E267" s="39"/>
      <c r="F267" s="53"/>
      <c r="G267" s="53"/>
      <c r="H267" s="59"/>
      <c r="I267" s="59"/>
      <c r="J267" s="59"/>
    </row>
    <row r="268" spans="1:10" x14ac:dyDescent="0.2">
      <c r="A268" s="56"/>
      <c r="B268" s="57"/>
      <c r="C268" s="58"/>
      <c r="D268" s="39"/>
      <c r="E268" s="39"/>
      <c r="F268" s="53"/>
      <c r="G268" s="53"/>
      <c r="H268" s="53"/>
      <c r="I268" s="53"/>
      <c r="J268" s="53"/>
    </row>
    <row r="269" spans="1:10" x14ac:dyDescent="0.2">
      <c r="A269" s="56"/>
      <c r="B269" s="57"/>
      <c r="C269" s="63"/>
      <c r="D269" s="39"/>
      <c r="E269" s="39"/>
      <c r="F269" s="53"/>
      <c r="G269" s="53"/>
      <c r="H269" s="53"/>
      <c r="I269" s="53"/>
      <c r="J269" s="53"/>
    </row>
    <row r="270" spans="1:10" x14ac:dyDescent="0.2">
      <c r="A270" s="56"/>
      <c r="B270" s="57"/>
      <c r="C270" s="58"/>
      <c r="D270" s="39"/>
      <c r="E270" s="39"/>
      <c r="F270" s="53"/>
      <c r="G270" s="53"/>
      <c r="H270" s="53"/>
      <c r="I270" s="53"/>
      <c r="J270" s="53"/>
    </row>
    <row r="271" spans="1:10" x14ac:dyDescent="0.2">
      <c r="A271" s="56"/>
      <c r="B271" s="58"/>
      <c r="C271" s="58"/>
      <c r="D271" s="39"/>
      <c r="E271" s="39"/>
      <c r="F271" s="53"/>
      <c r="G271" s="53"/>
      <c r="H271" s="53"/>
      <c r="I271" s="53"/>
      <c r="J271" s="53"/>
    </row>
    <row r="272" spans="1:10" x14ac:dyDescent="0.2">
      <c r="A272" s="56"/>
      <c r="B272" s="57"/>
      <c r="C272" s="58"/>
      <c r="D272" s="39"/>
      <c r="E272" s="39"/>
      <c r="F272" s="53"/>
      <c r="G272" s="53"/>
      <c r="H272" s="53"/>
      <c r="I272" s="53"/>
      <c r="J272" s="53"/>
    </row>
    <row r="273" spans="1:10" x14ac:dyDescent="0.2">
      <c r="A273" s="56"/>
      <c r="B273" s="57"/>
      <c r="C273" s="58"/>
      <c r="D273" s="39"/>
      <c r="E273" s="39"/>
      <c r="F273" s="53"/>
      <c r="G273" s="53"/>
      <c r="H273" s="53"/>
      <c r="I273" s="53"/>
      <c r="J273" s="53"/>
    </row>
    <row r="274" spans="1:10" x14ac:dyDescent="0.2">
      <c r="A274" s="56"/>
      <c r="B274" s="57"/>
      <c r="C274" s="58"/>
      <c r="D274" s="39"/>
      <c r="E274" s="39"/>
      <c r="F274" s="53"/>
      <c r="G274" s="53"/>
      <c r="H274" s="53"/>
      <c r="I274" s="53"/>
      <c r="J274" s="53"/>
    </row>
    <row r="275" spans="1:10" x14ac:dyDescent="0.2">
      <c r="A275" s="56"/>
      <c r="B275" s="57"/>
      <c r="C275" s="58"/>
      <c r="D275" s="39"/>
      <c r="E275" s="39"/>
      <c r="F275" s="53"/>
      <c r="G275" s="53"/>
      <c r="H275" s="53"/>
      <c r="I275" s="53"/>
      <c r="J275" s="53"/>
    </row>
    <row r="276" spans="1:10" x14ac:dyDescent="0.2">
      <c r="A276" s="56"/>
      <c r="B276" s="57"/>
      <c r="C276" s="58"/>
      <c r="D276" s="39"/>
      <c r="E276" s="39"/>
      <c r="F276" s="53"/>
      <c r="G276" s="53"/>
      <c r="H276" s="53"/>
      <c r="I276" s="53"/>
      <c r="J276" s="53"/>
    </row>
    <row r="277" spans="1:10" x14ac:dyDescent="0.2">
      <c r="A277" s="56"/>
      <c r="B277" s="57"/>
      <c r="C277" s="58"/>
      <c r="D277" s="39"/>
      <c r="E277" s="39"/>
      <c r="F277" s="53"/>
      <c r="G277" s="53"/>
      <c r="H277" s="53"/>
      <c r="I277" s="53"/>
      <c r="J277" s="53"/>
    </row>
    <row r="278" spans="1:10" x14ac:dyDescent="0.2">
      <c r="A278" s="56"/>
      <c r="B278" s="57"/>
      <c r="C278" s="58"/>
      <c r="D278" s="39"/>
      <c r="E278" s="39"/>
      <c r="F278" s="53"/>
      <c r="G278" s="53"/>
      <c r="H278" s="53"/>
      <c r="I278" s="53"/>
      <c r="J278" s="53"/>
    </row>
    <row r="279" spans="1:10" x14ac:dyDescent="0.2">
      <c r="A279" s="56"/>
      <c r="B279" s="57"/>
      <c r="C279" s="58"/>
      <c r="D279" s="39"/>
      <c r="E279" s="39"/>
      <c r="F279" s="53"/>
      <c r="G279" s="53"/>
      <c r="H279" s="53"/>
      <c r="I279" s="53"/>
      <c r="J279" s="53"/>
    </row>
    <row r="280" spans="1:10" x14ac:dyDescent="0.2">
      <c r="A280" s="56"/>
      <c r="B280" s="57"/>
      <c r="C280" s="58"/>
      <c r="D280" s="39"/>
      <c r="E280" s="39"/>
      <c r="F280" s="53"/>
      <c r="G280" s="53"/>
      <c r="H280" s="53"/>
      <c r="I280" s="53"/>
      <c r="J280" s="53"/>
    </row>
    <row r="281" spans="1:10" x14ac:dyDescent="0.2">
      <c r="A281" s="56"/>
      <c r="B281" s="57"/>
      <c r="C281" s="58"/>
      <c r="D281" s="39"/>
      <c r="E281" s="39"/>
      <c r="F281" s="53"/>
      <c r="G281" s="53"/>
      <c r="H281" s="53"/>
      <c r="I281" s="53"/>
      <c r="J281" s="53"/>
    </row>
    <row r="282" spans="1:10" s="77" customFormat="1" x14ac:dyDescent="0.2">
      <c r="A282" s="56"/>
      <c r="B282" s="57"/>
      <c r="C282" s="58"/>
      <c r="D282" s="39"/>
      <c r="E282" s="39"/>
      <c r="F282" s="53"/>
      <c r="G282" s="53"/>
      <c r="H282" s="53"/>
      <c r="I282" s="53"/>
      <c r="J282" s="53"/>
    </row>
    <row r="283" spans="1:10" x14ac:dyDescent="0.2">
      <c r="A283" s="56"/>
      <c r="B283" s="57"/>
      <c r="C283" s="58"/>
      <c r="D283" s="39"/>
      <c r="E283" s="39"/>
      <c r="F283" s="53"/>
      <c r="G283" s="53"/>
      <c r="H283" s="59"/>
      <c r="I283" s="59"/>
      <c r="J283" s="59"/>
    </row>
    <row r="284" spans="1:10" x14ac:dyDescent="0.2">
      <c r="A284" s="56"/>
      <c r="B284" s="57"/>
      <c r="C284" s="58"/>
      <c r="D284" s="39"/>
      <c r="E284" s="39"/>
      <c r="F284" s="53"/>
      <c r="G284" s="53"/>
      <c r="H284" s="53"/>
      <c r="I284" s="53"/>
      <c r="J284" s="53"/>
    </row>
    <row r="285" spans="1:10" s="77" customFormat="1" x14ac:dyDescent="0.2">
      <c r="A285" s="56"/>
      <c r="B285" s="57"/>
      <c r="C285" s="63"/>
      <c r="D285" s="39"/>
      <c r="E285" s="39"/>
      <c r="F285" s="53"/>
      <c r="G285" s="53"/>
      <c r="H285" s="53"/>
      <c r="I285" s="53"/>
      <c r="J285" s="53"/>
    </row>
    <row r="286" spans="1:10" x14ac:dyDescent="0.2">
      <c r="A286" s="56"/>
      <c r="B286" s="57"/>
      <c r="C286" s="58"/>
      <c r="D286" s="39"/>
      <c r="E286" s="39"/>
      <c r="F286" s="53"/>
      <c r="G286" s="53"/>
      <c r="H286" s="53"/>
      <c r="I286" s="53"/>
      <c r="J286" s="53"/>
    </row>
    <row r="287" spans="1:10" s="77" customFormat="1" x14ac:dyDescent="0.2">
      <c r="A287" s="56"/>
      <c r="B287" s="58"/>
      <c r="C287" s="58"/>
      <c r="D287" s="39"/>
      <c r="E287" s="39"/>
      <c r="F287" s="53"/>
      <c r="G287" s="53"/>
      <c r="H287" s="53"/>
      <c r="I287" s="53"/>
      <c r="J287" s="53"/>
    </row>
    <row r="288" spans="1:10" x14ac:dyDescent="0.2">
      <c r="A288" s="56"/>
      <c r="B288" s="57"/>
      <c r="C288" s="58"/>
      <c r="D288" s="39"/>
      <c r="E288" s="39"/>
      <c r="F288" s="53"/>
      <c r="G288" s="53"/>
      <c r="H288" s="53"/>
      <c r="I288" s="53"/>
      <c r="J288" s="53"/>
    </row>
    <row r="289" spans="1:10" x14ac:dyDescent="0.2">
      <c r="A289" s="56"/>
      <c r="B289" s="57"/>
      <c r="C289" s="58"/>
      <c r="D289" s="39"/>
      <c r="E289" s="39"/>
      <c r="F289" s="53"/>
      <c r="G289" s="53"/>
      <c r="H289" s="53"/>
      <c r="I289" s="53"/>
      <c r="J289" s="53"/>
    </row>
    <row r="290" spans="1:10" x14ac:dyDescent="0.2">
      <c r="A290" s="56"/>
      <c r="B290" s="57"/>
      <c r="C290" s="58"/>
      <c r="D290" s="39"/>
      <c r="E290" s="39"/>
      <c r="F290" s="53"/>
      <c r="G290" s="53"/>
      <c r="H290" s="53"/>
      <c r="I290" s="53"/>
      <c r="J290" s="53"/>
    </row>
    <row r="291" spans="1:10" x14ac:dyDescent="0.2">
      <c r="A291" s="56"/>
      <c r="B291" s="57"/>
      <c r="C291" s="58"/>
      <c r="D291" s="39"/>
      <c r="E291" s="39"/>
      <c r="F291" s="53"/>
      <c r="G291" s="53"/>
      <c r="H291" s="53"/>
      <c r="I291" s="53"/>
      <c r="J291" s="53"/>
    </row>
    <row r="292" spans="1:10" x14ac:dyDescent="0.2">
      <c r="A292" s="56"/>
      <c r="B292" s="57"/>
      <c r="C292" s="58"/>
      <c r="D292" s="39"/>
      <c r="E292" s="39"/>
      <c r="F292" s="53"/>
      <c r="G292" s="53"/>
      <c r="H292" s="53"/>
      <c r="I292" s="53"/>
      <c r="J292" s="53"/>
    </row>
    <row r="293" spans="1:10" x14ac:dyDescent="0.2">
      <c r="A293" s="56"/>
      <c r="B293" s="57"/>
      <c r="C293" s="58"/>
      <c r="D293" s="39"/>
      <c r="E293" s="39"/>
      <c r="F293" s="53"/>
      <c r="G293" s="53"/>
      <c r="H293" s="53"/>
      <c r="I293" s="53"/>
      <c r="J293" s="53"/>
    </row>
    <row r="294" spans="1:10" x14ac:dyDescent="0.2">
      <c r="A294" s="56"/>
      <c r="B294" s="57"/>
      <c r="C294" s="58"/>
      <c r="D294" s="39"/>
      <c r="E294" s="39"/>
      <c r="F294" s="53"/>
      <c r="G294" s="53"/>
      <c r="H294" s="53"/>
      <c r="I294" s="53"/>
      <c r="J294" s="53"/>
    </row>
    <row r="295" spans="1:10" x14ac:dyDescent="0.2">
      <c r="A295" s="56"/>
      <c r="B295" s="57"/>
      <c r="C295" s="58"/>
      <c r="D295" s="39"/>
      <c r="E295" s="39"/>
      <c r="F295" s="53"/>
      <c r="G295" s="53"/>
      <c r="H295" s="53"/>
      <c r="I295" s="53"/>
      <c r="J295" s="53"/>
    </row>
    <row r="296" spans="1:10" x14ac:dyDescent="0.2">
      <c r="A296" s="56"/>
      <c r="B296" s="57"/>
      <c r="C296" s="58"/>
      <c r="D296" s="39"/>
      <c r="E296" s="39"/>
      <c r="F296" s="53"/>
      <c r="G296" s="53"/>
      <c r="H296" s="53"/>
      <c r="I296" s="53"/>
      <c r="J296" s="53"/>
    </row>
    <row r="297" spans="1:10" x14ac:dyDescent="0.2">
      <c r="A297" s="56"/>
      <c r="B297" s="57"/>
      <c r="C297" s="58"/>
      <c r="D297" s="39"/>
      <c r="E297" s="39"/>
      <c r="F297" s="53"/>
      <c r="G297" s="53"/>
      <c r="H297" s="53"/>
      <c r="I297" s="53"/>
      <c r="J297" s="53"/>
    </row>
    <row r="298" spans="1:10" s="55" customFormat="1" x14ac:dyDescent="0.2">
      <c r="A298" s="56"/>
      <c r="B298" s="57"/>
      <c r="C298" s="58"/>
      <c r="D298" s="39"/>
      <c r="E298" s="39"/>
      <c r="F298" s="53"/>
      <c r="G298" s="53"/>
      <c r="H298" s="53"/>
      <c r="I298" s="53"/>
      <c r="J298" s="53"/>
    </row>
    <row r="299" spans="1:10" x14ac:dyDescent="0.2">
      <c r="A299" s="56"/>
      <c r="B299" s="57"/>
      <c r="C299" s="58"/>
      <c r="D299" s="39"/>
      <c r="E299" s="39"/>
      <c r="F299" s="53"/>
      <c r="G299" s="53"/>
      <c r="H299" s="59"/>
      <c r="I299" s="59"/>
      <c r="J299" s="59"/>
    </row>
    <row r="300" spans="1:10" x14ac:dyDescent="0.2">
      <c r="A300" s="56"/>
      <c r="B300" s="57"/>
      <c r="C300" s="58"/>
      <c r="D300" s="39"/>
      <c r="E300" s="39"/>
      <c r="F300" s="53"/>
      <c r="G300" s="53"/>
      <c r="H300" s="53"/>
      <c r="I300" s="53"/>
      <c r="J300" s="53"/>
    </row>
    <row r="301" spans="1:10" s="55" customFormat="1" x14ac:dyDescent="0.2">
      <c r="A301" s="56"/>
      <c r="B301" s="57"/>
      <c r="C301" s="63"/>
      <c r="D301" s="39"/>
      <c r="E301" s="39"/>
      <c r="F301" s="53"/>
      <c r="G301" s="53"/>
      <c r="H301" s="53"/>
      <c r="I301" s="53"/>
      <c r="J301" s="53"/>
    </row>
    <row r="302" spans="1:10" x14ac:dyDescent="0.2">
      <c r="A302" s="56"/>
      <c r="B302" s="57"/>
      <c r="C302" s="58"/>
      <c r="D302" s="39"/>
      <c r="E302" s="39"/>
      <c r="F302" s="53"/>
      <c r="G302" s="53"/>
      <c r="H302" s="53"/>
      <c r="I302" s="53"/>
      <c r="J302" s="53"/>
    </row>
    <row r="303" spans="1:10" s="55" customFormat="1" x14ac:dyDescent="0.2">
      <c r="A303" s="56"/>
      <c r="B303" s="58"/>
      <c r="C303" s="58"/>
      <c r="D303" s="39"/>
      <c r="E303" s="39"/>
      <c r="F303" s="53"/>
      <c r="G303" s="53"/>
      <c r="H303" s="53"/>
      <c r="I303" s="53"/>
      <c r="J303" s="53"/>
    </row>
    <row r="304" spans="1:10" x14ac:dyDescent="0.2">
      <c r="A304" s="56"/>
      <c r="B304" s="57"/>
      <c r="C304" s="58"/>
      <c r="D304" s="39"/>
      <c r="E304" s="39"/>
      <c r="F304" s="53"/>
      <c r="G304" s="53"/>
      <c r="H304" s="53"/>
      <c r="I304" s="53"/>
      <c r="J304" s="53"/>
    </row>
    <row r="305" spans="1:10" x14ac:dyDescent="0.2">
      <c r="A305" s="56"/>
      <c r="B305" s="57"/>
      <c r="C305" s="58"/>
      <c r="D305" s="39"/>
      <c r="E305" s="39"/>
      <c r="F305" s="53"/>
      <c r="G305" s="53"/>
      <c r="H305" s="53"/>
      <c r="I305" s="53"/>
      <c r="J305" s="53"/>
    </row>
    <row r="306" spans="1:10" x14ac:dyDescent="0.2">
      <c r="A306" s="56"/>
      <c r="B306" s="57"/>
      <c r="C306" s="58"/>
      <c r="D306" s="39"/>
      <c r="E306" s="39"/>
      <c r="F306" s="53"/>
      <c r="G306" s="53"/>
      <c r="H306" s="53"/>
      <c r="I306" s="53"/>
      <c r="J306" s="53"/>
    </row>
    <row r="307" spans="1:10" x14ac:dyDescent="0.2">
      <c r="A307" s="56"/>
      <c r="B307" s="57"/>
      <c r="C307" s="58"/>
      <c r="D307" s="39"/>
      <c r="E307" s="39"/>
      <c r="F307" s="53"/>
      <c r="G307" s="53"/>
      <c r="H307" s="53"/>
      <c r="I307" s="53"/>
      <c r="J307" s="53"/>
    </row>
    <row r="308" spans="1:10" x14ac:dyDescent="0.2">
      <c r="A308" s="56"/>
      <c r="B308" s="57"/>
      <c r="C308" s="58"/>
      <c r="D308" s="39"/>
      <c r="E308" s="39"/>
      <c r="F308" s="53"/>
      <c r="G308" s="53"/>
      <c r="H308" s="53"/>
      <c r="I308" s="53"/>
      <c r="J308" s="53"/>
    </row>
    <row r="309" spans="1:10" x14ac:dyDescent="0.2">
      <c r="A309" s="56"/>
      <c r="B309" s="57"/>
      <c r="C309" s="58"/>
      <c r="D309" s="39"/>
      <c r="E309" s="39"/>
      <c r="F309" s="53"/>
      <c r="G309" s="53"/>
      <c r="H309" s="53"/>
      <c r="I309" s="53"/>
      <c r="J309" s="53"/>
    </row>
    <row r="310" spans="1:10" x14ac:dyDescent="0.2">
      <c r="A310" s="56"/>
      <c r="B310" s="57"/>
      <c r="C310" s="58"/>
      <c r="D310" s="39"/>
      <c r="E310" s="39"/>
      <c r="F310" s="53"/>
      <c r="G310" s="53"/>
      <c r="H310" s="53"/>
      <c r="I310" s="53"/>
      <c r="J310" s="53"/>
    </row>
    <row r="311" spans="1:10" x14ac:dyDescent="0.2">
      <c r="A311" s="56"/>
      <c r="B311" s="57"/>
      <c r="C311" s="58"/>
      <c r="D311" s="39"/>
      <c r="E311" s="39"/>
      <c r="F311" s="53"/>
      <c r="G311" s="53"/>
      <c r="H311" s="53"/>
      <c r="I311" s="53"/>
      <c r="J311" s="53"/>
    </row>
    <row r="312" spans="1:10" x14ac:dyDescent="0.2">
      <c r="A312" s="56"/>
      <c r="B312" s="57"/>
      <c r="C312" s="58"/>
      <c r="D312" s="39"/>
      <c r="E312" s="39"/>
      <c r="F312" s="53"/>
      <c r="G312" s="53"/>
      <c r="H312" s="53"/>
      <c r="I312" s="53"/>
      <c r="J312" s="53"/>
    </row>
    <row r="313" spans="1:10" x14ac:dyDescent="0.2">
      <c r="A313" s="56"/>
      <c r="B313" s="57"/>
      <c r="C313" s="58"/>
      <c r="D313" s="39"/>
      <c r="E313" s="39"/>
      <c r="F313" s="53"/>
      <c r="G313" s="53"/>
      <c r="H313" s="53"/>
      <c r="I313" s="53"/>
      <c r="J313" s="53"/>
    </row>
    <row r="314" spans="1:10" x14ac:dyDescent="0.2">
      <c r="A314" s="56"/>
      <c r="B314" s="57"/>
      <c r="C314" s="58"/>
      <c r="D314" s="39"/>
      <c r="E314" s="39"/>
      <c r="F314" s="53"/>
      <c r="G314" s="53"/>
      <c r="H314" s="53"/>
      <c r="I314" s="53"/>
      <c r="J314" s="53"/>
    </row>
    <row r="315" spans="1:10" x14ac:dyDescent="0.2">
      <c r="A315" s="56"/>
      <c r="B315" s="57"/>
      <c r="C315" s="58"/>
      <c r="D315" s="39"/>
      <c r="E315" s="39"/>
      <c r="F315" s="53"/>
      <c r="G315" s="53"/>
      <c r="H315" s="59"/>
      <c r="I315" s="59"/>
      <c r="J315" s="59"/>
    </row>
    <row r="316" spans="1:10" x14ac:dyDescent="0.2">
      <c r="A316" s="56"/>
      <c r="B316" s="57"/>
      <c r="C316" s="58"/>
      <c r="D316" s="39"/>
      <c r="E316" s="39"/>
      <c r="F316" s="53"/>
      <c r="G316" s="53"/>
      <c r="H316" s="53"/>
      <c r="I316" s="53"/>
      <c r="J316" s="53"/>
    </row>
    <row r="317" spans="1:10" x14ac:dyDescent="0.2">
      <c r="A317" s="56"/>
      <c r="B317" s="57"/>
      <c r="C317" s="63"/>
      <c r="D317" s="39"/>
      <c r="E317" s="39"/>
      <c r="F317" s="53"/>
      <c r="G317" s="53"/>
      <c r="H317" s="53"/>
      <c r="I317" s="53"/>
      <c r="J317" s="53"/>
    </row>
    <row r="318" spans="1:10" x14ac:dyDescent="0.2">
      <c r="A318" s="56"/>
      <c r="B318" s="57"/>
      <c r="C318" s="58"/>
      <c r="D318" s="39"/>
      <c r="E318" s="39"/>
      <c r="F318" s="53"/>
      <c r="G318" s="53"/>
      <c r="H318" s="53"/>
      <c r="I318" s="53"/>
      <c r="J318" s="53"/>
    </row>
    <row r="319" spans="1:10" x14ac:dyDescent="0.2">
      <c r="A319" s="56"/>
      <c r="B319" s="58"/>
      <c r="C319" s="58"/>
      <c r="D319" s="39"/>
      <c r="E319" s="39"/>
      <c r="F319" s="53"/>
      <c r="G319" s="53"/>
      <c r="H319" s="53"/>
      <c r="I319" s="53"/>
      <c r="J319" s="53"/>
    </row>
    <row r="320" spans="1:10" x14ac:dyDescent="0.2">
      <c r="A320" s="56"/>
      <c r="B320" s="57"/>
      <c r="C320" s="58"/>
      <c r="D320" s="39"/>
      <c r="E320" s="39"/>
      <c r="F320" s="53"/>
      <c r="G320" s="53"/>
      <c r="H320" s="53"/>
      <c r="I320" s="53"/>
      <c r="J320" s="53"/>
    </row>
    <row r="321" spans="1:10" x14ac:dyDescent="0.2">
      <c r="A321" s="56"/>
      <c r="B321" s="57"/>
      <c r="C321" s="58"/>
      <c r="D321" s="39"/>
      <c r="E321" s="39"/>
      <c r="F321" s="53"/>
      <c r="G321" s="53"/>
      <c r="H321" s="53"/>
      <c r="I321" s="53"/>
      <c r="J321" s="53"/>
    </row>
    <row r="322" spans="1:10" x14ac:dyDescent="0.2">
      <c r="A322" s="56"/>
      <c r="B322" s="57"/>
      <c r="C322" s="58"/>
      <c r="D322" s="39"/>
      <c r="E322" s="39"/>
      <c r="F322" s="53"/>
      <c r="G322" s="53"/>
      <c r="H322" s="53"/>
      <c r="I322" s="53"/>
      <c r="J322" s="53"/>
    </row>
    <row r="323" spans="1:10" x14ac:dyDescent="0.2">
      <c r="A323" s="56"/>
      <c r="B323" s="57"/>
      <c r="C323" s="58"/>
      <c r="D323" s="39"/>
      <c r="E323" s="39"/>
      <c r="F323" s="53"/>
      <c r="G323" s="53"/>
      <c r="H323" s="53"/>
      <c r="I323" s="53"/>
      <c r="J323" s="53"/>
    </row>
    <row r="324" spans="1:10" x14ac:dyDescent="0.2">
      <c r="A324" s="56"/>
      <c r="B324" s="57"/>
      <c r="C324" s="58"/>
      <c r="D324" s="39"/>
      <c r="E324" s="39"/>
      <c r="F324" s="53"/>
      <c r="G324" s="53"/>
      <c r="H324" s="53"/>
      <c r="I324" s="53"/>
      <c r="J324" s="53"/>
    </row>
    <row r="325" spans="1:10" x14ac:dyDescent="0.2">
      <c r="A325" s="56"/>
      <c r="B325" s="57"/>
      <c r="C325" s="58"/>
      <c r="D325" s="39"/>
      <c r="E325" s="39"/>
      <c r="F325" s="53"/>
      <c r="G325" s="53"/>
      <c r="H325" s="53"/>
      <c r="I325" s="53"/>
      <c r="J325" s="53"/>
    </row>
    <row r="326" spans="1:10" x14ac:dyDescent="0.2">
      <c r="A326" s="56"/>
      <c r="B326" s="57"/>
      <c r="C326" s="58"/>
      <c r="D326" s="39"/>
      <c r="E326" s="39"/>
      <c r="F326" s="53"/>
      <c r="G326" s="53"/>
      <c r="H326" s="53"/>
      <c r="I326" s="53"/>
      <c r="J326" s="53"/>
    </row>
    <row r="327" spans="1:10" x14ac:dyDescent="0.2">
      <c r="A327" s="56"/>
      <c r="B327" s="57"/>
      <c r="C327" s="58"/>
      <c r="D327" s="39"/>
      <c r="E327" s="39"/>
      <c r="F327" s="53"/>
      <c r="G327" s="53"/>
      <c r="H327" s="53"/>
      <c r="I327" s="53"/>
      <c r="J327" s="53"/>
    </row>
    <row r="328" spans="1:10" x14ac:dyDescent="0.2">
      <c r="A328" s="56"/>
      <c r="B328" s="57"/>
      <c r="C328" s="58"/>
      <c r="D328" s="39"/>
      <c r="E328" s="39"/>
      <c r="F328" s="53"/>
      <c r="G328" s="53"/>
      <c r="H328" s="53"/>
      <c r="I328" s="53"/>
      <c r="J328" s="53"/>
    </row>
    <row r="329" spans="1:10" x14ac:dyDescent="0.2">
      <c r="A329" s="56"/>
      <c r="B329" s="57"/>
      <c r="C329" s="58"/>
      <c r="D329" s="39"/>
      <c r="E329" s="39"/>
      <c r="F329" s="53"/>
      <c r="G329" s="53"/>
      <c r="H329" s="53"/>
      <c r="I329" s="53"/>
      <c r="J329" s="53"/>
    </row>
    <row r="330" spans="1:10" x14ac:dyDescent="0.2">
      <c r="A330" s="56"/>
      <c r="B330" s="57"/>
      <c r="C330" s="58"/>
      <c r="D330" s="39"/>
      <c r="E330" s="39"/>
      <c r="F330" s="53"/>
      <c r="G330" s="53"/>
      <c r="H330" s="53"/>
      <c r="I330" s="53"/>
      <c r="J330" s="53"/>
    </row>
    <row r="331" spans="1:10" x14ac:dyDescent="0.2">
      <c r="A331" s="56"/>
      <c r="B331" s="57"/>
      <c r="C331" s="58"/>
      <c r="D331" s="39"/>
      <c r="E331" s="39"/>
      <c r="F331" s="53"/>
      <c r="G331" s="53"/>
      <c r="H331" s="59"/>
      <c r="I331" s="59"/>
      <c r="J331" s="59"/>
    </row>
    <row r="332" spans="1:10" x14ac:dyDescent="0.2">
      <c r="A332" s="56"/>
      <c r="B332" s="57"/>
      <c r="C332" s="58"/>
      <c r="D332" s="39"/>
      <c r="E332" s="39"/>
      <c r="F332" s="53"/>
      <c r="G332" s="53"/>
      <c r="H332" s="53"/>
      <c r="I332" s="53"/>
      <c r="J332" s="53"/>
    </row>
    <row r="333" spans="1:10" x14ac:dyDescent="0.2">
      <c r="A333" s="56"/>
      <c r="B333" s="57"/>
      <c r="C333" s="63"/>
      <c r="D333" s="39"/>
      <c r="E333" s="39"/>
      <c r="F333" s="53"/>
      <c r="G333" s="53"/>
      <c r="H333" s="53"/>
      <c r="I333" s="53"/>
      <c r="J333" s="53"/>
    </row>
    <row r="334" spans="1:10" x14ac:dyDescent="0.2">
      <c r="A334" s="56"/>
      <c r="B334" s="57"/>
      <c r="C334" s="58"/>
      <c r="D334" s="39"/>
      <c r="E334" s="39"/>
      <c r="F334" s="53"/>
      <c r="G334" s="53"/>
      <c r="H334" s="53"/>
      <c r="I334" s="53"/>
      <c r="J334" s="53"/>
    </row>
    <row r="335" spans="1:10" x14ac:dyDescent="0.2">
      <c r="A335" s="56"/>
      <c r="B335" s="58"/>
      <c r="C335" s="58"/>
      <c r="D335" s="39"/>
      <c r="E335" s="39"/>
      <c r="F335" s="53"/>
      <c r="G335" s="53"/>
      <c r="H335" s="53"/>
      <c r="I335" s="53"/>
      <c r="J335" s="53"/>
    </row>
    <row r="336" spans="1:10" x14ac:dyDescent="0.2">
      <c r="A336" s="56"/>
      <c r="B336" s="57"/>
      <c r="C336" s="58"/>
      <c r="D336" s="39"/>
      <c r="E336" s="39"/>
      <c r="F336" s="53"/>
      <c r="G336" s="53"/>
      <c r="H336" s="53"/>
      <c r="I336" s="53"/>
      <c r="J336" s="53"/>
    </row>
    <row r="337" spans="1:10" x14ac:dyDescent="0.2">
      <c r="A337" s="56"/>
      <c r="B337" s="57"/>
      <c r="C337" s="58"/>
      <c r="D337" s="39"/>
      <c r="E337" s="39"/>
      <c r="F337" s="53"/>
      <c r="G337" s="53"/>
      <c r="H337" s="53"/>
      <c r="I337" s="53"/>
      <c r="J337" s="53"/>
    </row>
    <row r="338" spans="1:10" x14ac:dyDescent="0.2">
      <c r="A338" s="56"/>
      <c r="B338" s="57"/>
      <c r="C338" s="58"/>
      <c r="D338" s="39"/>
      <c r="E338" s="39"/>
      <c r="F338" s="53"/>
      <c r="G338" s="53"/>
      <c r="H338" s="53"/>
      <c r="I338" s="53"/>
      <c r="J338" s="53"/>
    </row>
    <row r="339" spans="1:10" x14ac:dyDescent="0.2">
      <c r="A339" s="56"/>
      <c r="B339" s="57"/>
      <c r="C339" s="58"/>
      <c r="D339" s="39"/>
      <c r="E339" s="39"/>
      <c r="F339" s="53"/>
      <c r="G339" s="53"/>
      <c r="H339" s="53"/>
      <c r="I339" s="53"/>
      <c r="J339" s="53"/>
    </row>
    <row r="340" spans="1:10" x14ac:dyDescent="0.2">
      <c r="A340" s="56"/>
      <c r="B340" s="57"/>
      <c r="C340" s="58"/>
      <c r="D340" s="39"/>
      <c r="E340" s="39"/>
      <c r="F340" s="53"/>
      <c r="G340" s="53"/>
      <c r="H340" s="53"/>
      <c r="I340" s="53"/>
      <c r="J340" s="53"/>
    </row>
    <row r="341" spans="1:10" x14ac:dyDescent="0.2">
      <c r="A341" s="56"/>
      <c r="B341" s="57"/>
      <c r="C341" s="58"/>
      <c r="D341" s="39"/>
      <c r="E341" s="39"/>
      <c r="F341" s="53"/>
      <c r="G341" s="53"/>
      <c r="H341" s="53"/>
      <c r="I341" s="53"/>
      <c r="J341" s="53"/>
    </row>
    <row r="342" spans="1:10" x14ac:dyDescent="0.2">
      <c r="A342" s="56"/>
      <c r="B342" s="57"/>
      <c r="C342" s="58"/>
      <c r="D342" s="39"/>
      <c r="E342" s="39"/>
      <c r="F342" s="53"/>
      <c r="G342" s="53"/>
      <c r="H342" s="53"/>
      <c r="I342" s="53"/>
      <c r="J342" s="53"/>
    </row>
    <row r="343" spans="1:10" x14ac:dyDescent="0.2">
      <c r="A343" s="56"/>
      <c r="B343" s="57"/>
      <c r="C343" s="58"/>
      <c r="D343" s="39"/>
      <c r="E343" s="39"/>
      <c r="F343" s="53"/>
      <c r="G343" s="53"/>
      <c r="H343" s="53"/>
      <c r="I343" s="53"/>
      <c r="J343" s="53"/>
    </row>
    <row r="344" spans="1:10" x14ac:dyDescent="0.2">
      <c r="A344" s="56"/>
      <c r="B344" s="57"/>
      <c r="C344" s="58"/>
      <c r="D344" s="39"/>
      <c r="E344" s="39"/>
      <c r="F344" s="53"/>
      <c r="G344" s="53"/>
      <c r="H344" s="53"/>
      <c r="I344" s="53"/>
      <c r="J344" s="53"/>
    </row>
    <row r="345" spans="1:10" x14ac:dyDescent="0.2">
      <c r="A345" s="56"/>
      <c r="B345" s="57"/>
      <c r="C345" s="58"/>
      <c r="D345" s="39"/>
      <c r="E345" s="39"/>
      <c r="F345" s="53"/>
      <c r="G345" s="53"/>
      <c r="H345" s="53"/>
      <c r="I345" s="53"/>
      <c r="J345" s="53"/>
    </row>
    <row r="346" spans="1:10" s="77" customFormat="1" x14ac:dyDescent="0.2">
      <c r="A346" s="56"/>
      <c r="B346" s="57"/>
      <c r="C346" s="58"/>
      <c r="D346" s="39"/>
      <c r="E346" s="39"/>
      <c r="F346" s="53"/>
      <c r="G346" s="53"/>
      <c r="H346" s="53"/>
      <c r="I346" s="53"/>
      <c r="J346" s="53"/>
    </row>
    <row r="347" spans="1:10" x14ac:dyDescent="0.2">
      <c r="A347" s="56"/>
      <c r="B347" s="57"/>
      <c r="C347" s="58"/>
      <c r="D347" s="39"/>
      <c r="E347" s="39"/>
      <c r="F347" s="53"/>
      <c r="G347" s="53"/>
      <c r="H347" s="59"/>
      <c r="I347" s="59"/>
      <c r="J347" s="59"/>
    </row>
    <row r="348" spans="1:10" x14ac:dyDescent="0.2">
      <c r="A348" s="56"/>
      <c r="B348" s="57"/>
      <c r="C348" s="58"/>
      <c r="D348" s="39"/>
      <c r="E348" s="39"/>
      <c r="F348" s="53"/>
      <c r="G348" s="53"/>
      <c r="H348" s="53"/>
      <c r="I348" s="53"/>
      <c r="J348" s="53"/>
    </row>
    <row r="349" spans="1:10" s="77" customFormat="1" x14ac:dyDescent="0.2">
      <c r="A349" s="56"/>
      <c r="B349" s="57"/>
      <c r="C349" s="63"/>
      <c r="D349" s="39"/>
      <c r="E349" s="39"/>
      <c r="F349" s="53"/>
      <c r="G349" s="53"/>
      <c r="H349" s="53"/>
      <c r="I349" s="53"/>
      <c r="J349" s="53"/>
    </row>
    <row r="350" spans="1:10" x14ac:dyDescent="0.2">
      <c r="A350" s="56"/>
      <c r="B350" s="57"/>
      <c r="C350" s="58"/>
      <c r="D350" s="39"/>
      <c r="E350" s="39"/>
      <c r="F350" s="53"/>
      <c r="G350" s="53"/>
      <c r="H350" s="53"/>
      <c r="I350" s="53"/>
      <c r="J350" s="53"/>
    </row>
    <row r="351" spans="1:10" s="77" customFormat="1" x14ac:dyDescent="0.2">
      <c r="A351" s="56"/>
      <c r="B351" s="58"/>
      <c r="C351" s="58"/>
      <c r="D351" s="39"/>
      <c r="E351" s="39"/>
      <c r="F351" s="53"/>
      <c r="G351" s="53"/>
      <c r="H351" s="53"/>
      <c r="I351" s="53"/>
      <c r="J351" s="53"/>
    </row>
    <row r="352" spans="1:10" x14ac:dyDescent="0.2">
      <c r="A352" s="56"/>
      <c r="B352" s="57"/>
      <c r="C352" s="58"/>
      <c r="D352" s="39"/>
      <c r="E352" s="39"/>
      <c r="F352" s="53"/>
      <c r="G352" s="53"/>
      <c r="H352" s="53"/>
      <c r="I352" s="53"/>
      <c r="J352" s="53"/>
    </row>
    <row r="353" spans="1:10" x14ac:dyDescent="0.2">
      <c r="A353" s="56"/>
      <c r="B353" s="57"/>
      <c r="C353" s="58"/>
      <c r="D353" s="39"/>
      <c r="E353" s="39"/>
      <c r="F353" s="53"/>
      <c r="G353" s="53"/>
      <c r="H353" s="53"/>
      <c r="I353" s="53"/>
      <c r="J353" s="53"/>
    </row>
    <row r="354" spans="1:10" x14ac:dyDescent="0.2">
      <c r="A354" s="56"/>
      <c r="B354" s="57"/>
      <c r="C354" s="58"/>
      <c r="D354" s="39"/>
      <c r="E354" s="39"/>
      <c r="F354" s="53"/>
      <c r="G354" s="53"/>
      <c r="H354" s="53"/>
      <c r="I354" s="53"/>
      <c r="J354" s="53"/>
    </row>
    <row r="355" spans="1:10" x14ac:dyDescent="0.2">
      <c r="A355" s="56"/>
      <c r="B355" s="57"/>
      <c r="C355" s="58"/>
      <c r="D355" s="39"/>
      <c r="E355" s="39"/>
      <c r="F355" s="53"/>
      <c r="G355" s="53"/>
      <c r="H355" s="53"/>
      <c r="I355" s="53"/>
      <c r="J355" s="53"/>
    </row>
    <row r="356" spans="1:10" x14ac:dyDescent="0.2">
      <c r="A356" s="56"/>
      <c r="B356" s="57"/>
      <c r="C356" s="58"/>
      <c r="D356" s="39"/>
      <c r="E356" s="39"/>
      <c r="F356" s="53"/>
      <c r="G356" s="53"/>
      <c r="H356" s="53"/>
      <c r="I356" s="53"/>
      <c r="J356" s="53"/>
    </row>
    <row r="357" spans="1:10" x14ac:dyDescent="0.2">
      <c r="A357" s="56"/>
      <c r="B357" s="57"/>
      <c r="C357" s="58"/>
      <c r="D357" s="39"/>
      <c r="E357" s="39"/>
      <c r="F357" s="53"/>
      <c r="G357" s="53"/>
      <c r="H357" s="53"/>
      <c r="I357" s="53"/>
      <c r="J357" s="53"/>
    </row>
    <row r="358" spans="1:10" x14ac:dyDescent="0.2">
      <c r="A358" s="56"/>
      <c r="B358" s="57"/>
      <c r="C358" s="58"/>
      <c r="D358" s="39"/>
      <c r="E358" s="39"/>
      <c r="F358" s="53"/>
      <c r="G358" s="53"/>
      <c r="H358" s="53"/>
      <c r="I358" s="53"/>
      <c r="J358" s="53"/>
    </row>
    <row r="359" spans="1:10" x14ac:dyDescent="0.2">
      <c r="A359" s="56"/>
      <c r="B359" s="57"/>
      <c r="C359" s="58"/>
      <c r="D359" s="39"/>
      <c r="E359" s="39"/>
      <c r="F359" s="53"/>
      <c r="G359" s="53"/>
      <c r="H359" s="53"/>
      <c r="I359" s="53"/>
      <c r="J359" s="53"/>
    </row>
    <row r="360" spans="1:10" x14ac:dyDescent="0.2">
      <c r="A360" s="56"/>
      <c r="B360" s="57"/>
      <c r="C360" s="58"/>
      <c r="D360" s="39"/>
      <c r="E360" s="39"/>
      <c r="F360" s="53"/>
      <c r="G360" s="53"/>
      <c r="H360" s="53"/>
      <c r="I360" s="53"/>
      <c r="J360" s="53"/>
    </row>
    <row r="361" spans="1:10" x14ac:dyDescent="0.2">
      <c r="A361" s="56"/>
      <c r="B361" s="57"/>
      <c r="C361" s="58"/>
      <c r="D361" s="39"/>
      <c r="E361" s="39"/>
      <c r="F361" s="53"/>
      <c r="G361" s="53"/>
      <c r="H361" s="53"/>
      <c r="I361" s="53"/>
      <c r="J361" s="53"/>
    </row>
    <row r="362" spans="1:10" s="55" customFormat="1" x14ac:dyDescent="0.2">
      <c r="A362" s="56"/>
      <c r="B362" s="57"/>
      <c r="C362" s="58"/>
      <c r="D362" s="39"/>
      <c r="E362" s="39"/>
      <c r="F362" s="53"/>
      <c r="G362" s="53"/>
      <c r="H362" s="53"/>
      <c r="I362" s="53"/>
      <c r="J362" s="53"/>
    </row>
    <row r="363" spans="1:10" x14ac:dyDescent="0.2">
      <c r="A363" s="56"/>
      <c r="B363" s="57"/>
      <c r="C363" s="58"/>
      <c r="D363" s="39"/>
      <c r="E363" s="39"/>
      <c r="F363" s="53"/>
      <c r="G363" s="53"/>
      <c r="H363" s="59"/>
      <c r="I363" s="59"/>
      <c r="J363" s="59"/>
    </row>
  </sheetData>
  <mergeCells count="6">
    <mergeCell ref="A15:J15"/>
    <mergeCell ref="A7:J7"/>
    <mergeCell ref="A11:J11"/>
    <mergeCell ref="A8:J8"/>
    <mergeCell ref="A10:J10"/>
    <mergeCell ref="A13:J13"/>
  </mergeCell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19" manualBreakCount="19">
    <brk id="28" max="7" man="1"/>
    <brk id="76" max="7" man="1"/>
    <brk id="92" max="7" man="1"/>
    <brk id="108" max="7" man="1"/>
    <brk id="124" max="7" man="1"/>
    <brk id="140" max="7" man="1"/>
    <brk id="156" max="7" man="1"/>
    <brk id="172" max="7" man="1"/>
    <brk id="188" max="7" man="1"/>
    <brk id="204" max="7" man="1"/>
    <brk id="220" max="7" man="1"/>
    <brk id="236" max="7" man="1"/>
    <brk id="252" max="7" man="1"/>
    <brk id="268" max="7" man="1"/>
    <brk id="284" max="7" man="1"/>
    <brk id="300" max="7" man="1"/>
    <brk id="316" max="7" man="1"/>
    <brk id="332" max="7" man="1"/>
    <brk id="348" max="7"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270"/>
  <sheetViews>
    <sheetView zoomScale="115" zoomScaleNormal="115" workbookViewId="0">
      <selection activeCell="L22" sqref="L22"/>
    </sheetView>
  </sheetViews>
  <sheetFormatPr defaultRowHeight="12.75" x14ac:dyDescent="0.2"/>
  <cols>
    <col min="1" max="1" width="4.28515625" style="95" customWidth="1"/>
    <col min="2" max="2" width="12.140625" customWidth="1"/>
    <col min="3" max="3" width="36.7109375" customWidth="1"/>
    <col min="4" max="4" width="7.140625" style="82" bestFit="1" customWidth="1"/>
    <col min="5" max="5" width="6.7109375" customWidth="1"/>
    <col min="6" max="6" width="8.28515625" customWidth="1"/>
    <col min="7" max="7" width="9.5703125" customWidth="1"/>
    <col min="8" max="9" width="10.28515625" customWidth="1"/>
  </cols>
  <sheetData>
    <row r="1" spans="1:9" x14ac:dyDescent="0.2">
      <c r="A1" s="80"/>
      <c r="B1" s="89" t="s">
        <v>28</v>
      </c>
      <c r="C1" s="89"/>
      <c r="D1" s="20"/>
      <c r="E1" s="79"/>
      <c r="F1" s="20"/>
      <c r="G1" s="88" t="s">
        <v>0</v>
      </c>
      <c r="H1" s="88" t="s">
        <v>5</v>
      </c>
      <c r="I1" s="87" t="s">
        <v>1497</v>
      </c>
    </row>
    <row r="2" spans="1:9" x14ac:dyDescent="0.2">
      <c r="A2" s="80"/>
      <c r="B2" s="86"/>
      <c r="C2" s="86"/>
      <c r="D2" s="21"/>
      <c r="E2" s="85"/>
      <c r="F2" s="21"/>
      <c r="G2" s="21"/>
      <c r="H2" s="30"/>
      <c r="I2" s="30"/>
    </row>
    <row r="3" spans="1:9" x14ac:dyDescent="0.2">
      <c r="A3" s="80"/>
      <c r="B3" s="10"/>
      <c r="C3" s="49"/>
      <c r="D3" s="20"/>
      <c r="E3" s="79"/>
      <c r="F3" s="20"/>
      <c r="G3" s="20"/>
      <c r="H3" s="20"/>
      <c r="I3" s="20"/>
    </row>
    <row r="4" spans="1:9" x14ac:dyDescent="0.2">
      <c r="B4" s="10"/>
      <c r="C4" s="10"/>
      <c r="E4" s="81"/>
    </row>
    <row r="5" spans="1:9" x14ac:dyDescent="0.2">
      <c r="A5" s="105" t="s">
        <v>1496</v>
      </c>
      <c r="B5" s="10" t="s">
        <v>1507</v>
      </c>
      <c r="C5" s="10"/>
      <c r="E5" s="81"/>
      <c r="G5" s="1">
        <f>H31</f>
        <v>0</v>
      </c>
      <c r="H5" s="1">
        <f>I31</f>
        <v>0</v>
      </c>
      <c r="I5" s="1">
        <f>G5+H5</f>
        <v>0</v>
      </c>
    </row>
    <row r="6" spans="1:9" x14ac:dyDescent="0.2">
      <c r="B6" s="10"/>
      <c r="C6" s="10"/>
      <c r="E6" s="81"/>
    </row>
    <row r="7" spans="1:9" x14ac:dyDescent="0.2">
      <c r="A7" s="105" t="s">
        <v>1494</v>
      </c>
      <c r="B7" s="10" t="s">
        <v>1506</v>
      </c>
      <c r="C7" s="10"/>
      <c r="E7" s="81"/>
      <c r="G7" s="1">
        <f>H47</f>
        <v>0</v>
      </c>
      <c r="H7" s="1">
        <f>I47</f>
        <v>0</v>
      </c>
      <c r="I7" s="1">
        <f>G7+H7</f>
        <v>0</v>
      </c>
    </row>
    <row r="8" spans="1:9" x14ac:dyDescent="0.2">
      <c r="A8" s="105"/>
      <c r="B8" s="10"/>
      <c r="C8" s="10"/>
      <c r="E8" s="81"/>
    </row>
    <row r="9" spans="1:9" x14ac:dyDescent="0.2">
      <c r="A9" s="105" t="s">
        <v>1493</v>
      </c>
      <c r="B9" s="10" t="s">
        <v>1505</v>
      </c>
      <c r="C9" s="10"/>
      <c r="E9" s="81"/>
      <c r="G9" s="1">
        <f>H119</f>
        <v>0</v>
      </c>
      <c r="H9" s="1">
        <f>I119</f>
        <v>0</v>
      </c>
      <c r="I9" s="1">
        <f>G9+H9</f>
        <v>0</v>
      </c>
    </row>
    <row r="10" spans="1:9" x14ac:dyDescent="0.2">
      <c r="B10" s="10"/>
      <c r="C10" s="10"/>
      <c r="E10" s="81"/>
    </row>
    <row r="11" spans="1:9" x14ac:dyDescent="0.2">
      <c r="A11" s="105" t="s">
        <v>1504</v>
      </c>
      <c r="B11" s="10" t="s">
        <v>1503</v>
      </c>
      <c r="C11" s="10"/>
      <c r="E11" s="81"/>
      <c r="G11" s="1">
        <f>H207</f>
        <v>0</v>
      </c>
      <c r="H11" s="1">
        <f>I207</f>
        <v>0</v>
      </c>
      <c r="I11" s="1">
        <f>G11+H11</f>
        <v>0</v>
      </c>
    </row>
    <row r="12" spans="1:9" x14ac:dyDescent="0.2">
      <c r="B12" s="10"/>
      <c r="C12" s="10"/>
      <c r="E12" s="81"/>
    </row>
    <row r="13" spans="1:9" x14ac:dyDescent="0.2">
      <c r="A13" s="105" t="s">
        <v>1502</v>
      </c>
      <c r="B13" s="10" t="s">
        <v>1501</v>
      </c>
      <c r="C13" s="10"/>
      <c r="E13" s="81"/>
      <c r="G13" s="1">
        <f>H223</f>
        <v>0</v>
      </c>
      <c r="H13" s="1">
        <f>I223</f>
        <v>0</v>
      </c>
      <c r="I13" s="1">
        <f>G13+H13</f>
        <v>0</v>
      </c>
    </row>
    <row r="14" spans="1:9" x14ac:dyDescent="0.2">
      <c r="B14" s="10"/>
      <c r="C14" s="10"/>
      <c r="E14" s="81"/>
    </row>
    <row r="15" spans="1:9" x14ac:dyDescent="0.2">
      <c r="A15" s="95" t="s">
        <v>1500</v>
      </c>
      <c r="B15" s="10" t="s">
        <v>337</v>
      </c>
      <c r="C15" s="10"/>
      <c r="E15" s="81"/>
      <c r="G15" s="1">
        <f>H263</f>
        <v>0</v>
      </c>
      <c r="H15" s="1">
        <f>I263</f>
        <v>0</v>
      </c>
      <c r="I15" s="1">
        <f>G15+H15</f>
        <v>0</v>
      </c>
    </row>
    <row r="16" spans="1:9" x14ac:dyDescent="0.2">
      <c r="B16" s="10"/>
      <c r="C16" s="10"/>
      <c r="E16" s="81"/>
    </row>
    <row r="17" spans="1:10" x14ac:dyDescent="0.2">
      <c r="A17" s="130" t="s">
        <v>1499</v>
      </c>
      <c r="B17" s="86" t="s">
        <v>1492</v>
      </c>
      <c r="C17" s="86"/>
      <c r="D17" s="21"/>
      <c r="E17" s="85"/>
      <c r="F17" s="21"/>
      <c r="G17" s="11">
        <f>H270</f>
        <v>0</v>
      </c>
      <c r="H17" s="11">
        <f>I270</f>
        <v>0</v>
      </c>
      <c r="I17" s="11">
        <f>G17+H17</f>
        <v>0</v>
      </c>
    </row>
    <row r="18" spans="1:10" x14ac:dyDescent="0.2">
      <c r="A18" s="80"/>
      <c r="B18" s="92"/>
      <c r="C18" s="92"/>
      <c r="D18" s="90"/>
      <c r="E18" s="91"/>
      <c r="F18" s="90"/>
      <c r="G18" s="90"/>
      <c r="H18" s="90"/>
      <c r="I18" s="90"/>
    </row>
    <row r="19" spans="1:10" x14ac:dyDescent="0.2">
      <c r="A19" s="80"/>
      <c r="B19" s="10"/>
      <c r="C19" s="10"/>
      <c r="D19" s="20"/>
      <c r="E19" s="79"/>
      <c r="F19" s="78" t="s">
        <v>1491</v>
      </c>
      <c r="G19" s="22">
        <f>SUM(G3:G18)</f>
        <v>0</v>
      </c>
      <c r="H19" s="22">
        <f>SUM(H3:H18)</f>
        <v>0</v>
      </c>
      <c r="I19" s="22">
        <f>SUM(I3:I18)</f>
        <v>0</v>
      </c>
    </row>
    <row r="20" spans="1:10" x14ac:dyDescent="0.2">
      <c r="A20" s="80"/>
      <c r="B20" s="10"/>
      <c r="C20" s="10"/>
      <c r="D20" s="20"/>
      <c r="E20" s="79"/>
      <c r="F20" s="78"/>
      <c r="G20" s="22"/>
      <c r="H20" s="22"/>
      <c r="I20" s="22"/>
    </row>
    <row r="21" spans="1:10" x14ac:dyDescent="0.2">
      <c r="A21" s="80"/>
      <c r="B21" s="10"/>
      <c r="C21" s="10"/>
      <c r="D21" s="20"/>
      <c r="E21" s="79"/>
      <c r="F21" s="78"/>
      <c r="G21" s="22"/>
      <c r="H21" s="22"/>
      <c r="I21" s="22"/>
    </row>
    <row r="22" spans="1:10" x14ac:dyDescent="0.2">
      <c r="A22" s="80"/>
      <c r="B22" s="10"/>
      <c r="C22" s="10"/>
      <c r="D22" s="20"/>
      <c r="E22" s="79"/>
      <c r="F22" s="78"/>
      <c r="G22" s="22"/>
      <c r="H22" s="22"/>
      <c r="I22" s="22"/>
    </row>
    <row r="23" spans="1:10" x14ac:dyDescent="0.2">
      <c r="A23" s="80"/>
      <c r="B23" s="10"/>
      <c r="C23" s="10"/>
      <c r="D23" s="20"/>
      <c r="E23" s="79"/>
      <c r="F23" s="20"/>
      <c r="G23" s="78"/>
      <c r="H23" s="22"/>
      <c r="I23" s="22"/>
      <c r="J23" s="22"/>
    </row>
    <row r="24" spans="1:10" ht="25.5" x14ac:dyDescent="0.2">
      <c r="A24" s="129" t="s">
        <v>25</v>
      </c>
      <c r="B24" s="127" t="s">
        <v>20</v>
      </c>
      <c r="C24" s="127" t="s">
        <v>1735</v>
      </c>
      <c r="D24" s="128" t="s">
        <v>24</v>
      </c>
      <c r="E24" s="127" t="s">
        <v>1734</v>
      </c>
      <c r="F24" s="126" t="s">
        <v>29</v>
      </c>
      <c r="G24" s="126" t="s">
        <v>27</v>
      </c>
      <c r="H24" s="126" t="s">
        <v>23</v>
      </c>
      <c r="I24" s="126" t="s">
        <v>34</v>
      </c>
    </row>
    <row r="25" spans="1:10" x14ac:dyDescent="0.2">
      <c r="A25" s="113" t="s">
        <v>1496</v>
      </c>
      <c r="B25" s="111"/>
      <c r="C25" s="111" t="s">
        <v>1507</v>
      </c>
      <c r="D25" s="112"/>
      <c r="E25" s="111"/>
      <c r="F25" s="110"/>
      <c r="G25" s="110"/>
      <c r="H25" s="110"/>
      <c r="I25" s="110"/>
    </row>
    <row r="26" spans="1:10" x14ac:dyDescent="0.2">
      <c r="A26" s="113"/>
      <c r="B26" s="111"/>
      <c r="C26" s="111"/>
      <c r="D26" s="112"/>
      <c r="E26" s="111"/>
      <c r="F26" s="110"/>
      <c r="G26" s="110"/>
      <c r="H26" s="110"/>
      <c r="I26" s="110"/>
    </row>
    <row r="27" spans="1:10" ht="89.25" x14ac:dyDescent="0.2">
      <c r="A27" s="105" t="s">
        <v>1733</v>
      </c>
      <c r="B27" s="103"/>
      <c r="C27" s="119" t="s">
        <v>1732</v>
      </c>
      <c r="D27" s="104">
        <v>100</v>
      </c>
      <c r="E27" s="103" t="s">
        <v>62</v>
      </c>
      <c r="F27" s="102">
        <v>0</v>
      </c>
      <c r="G27" s="102">
        <v>0</v>
      </c>
      <c r="H27" s="102">
        <f>ROUND(D27*F27, 0)</f>
        <v>0</v>
      </c>
      <c r="I27" s="102">
        <f>ROUND(D27*G27, 0)</f>
        <v>0</v>
      </c>
    </row>
    <row r="28" spans="1:10" x14ac:dyDescent="0.2">
      <c r="A28" s="105"/>
      <c r="B28" s="103"/>
      <c r="C28" s="119"/>
      <c r="D28" s="104"/>
      <c r="E28" s="103"/>
      <c r="F28" s="102"/>
      <c r="G28" s="102"/>
      <c r="H28" s="102"/>
      <c r="I28" s="102"/>
    </row>
    <row r="29" spans="1:10" ht="25.5" x14ac:dyDescent="0.2">
      <c r="A29" s="105" t="s">
        <v>1731</v>
      </c>
      <c r="B29" s="103"/>
      <c r="C29" s="119" t="s">
        <v>1730</v>
      </c>
      <c r="D29" s="104">
        <v>1</v>
      </c>
      <c r="E29" s="103" t="s">
        <v>138</v>
      </c>
      <c r="F29" s="102">
        <v>0</v>
      </c>
      <c r="G29" s="102">
        <v>0</v>
      </c>
      <c r="H29" s="102">
        <f>ROUND(D29*F29, 0)</f>
        <v>0</v>
      </c>
      <c r="I29" s="102">
        <f>ROUND(D29*G29, 0)</f>
        <v>0</v>
      </c>
    </row>
    <row r="30" spans="1:10" x14ac:dyDescent="0.2">
      <c r="A30" s="105"/>
      <c r="B30" s="103"/>
      <c r="C30" s="103"/>
      <c r="D30" s="104"/>
      <c r="E30" s="103"/>
      <c r="F30" s="102"/>
      <c r="G30" s="102"/>
      <c r="H30" s="102"/>
      <c r="I30" s="102"/>
    </row>
    <row r="31" spans="1:10" x14ac:dyDescent="0.2">
      <c r="A31" s="101"/>
      <c r="B31" s="98"/>
      <c r="C31" s="98" t="s">
        <v>1507</v>
      </c>
      <c r="D31" s="99"/>
      <c r="E31" s="98"/>
      <c r="F31" s="96"/>
      <c r="G31" s="97" t="s">
        <v>1515</v>
      </c>
      <c r="H31" s="96">
        <f>SUM(H27:H30)</f>
        <v>0</v>
      </c>
      <c r="I31" s="96">
        <f>SUM(I27:I30)</f>
        <v>0</v>
      </c>
    </row>
    <row r="32" spans="1:10" x14ac:dyDescent="0.2">
      <c r="A32" s="105"/>
      <c r="B32" s="103"/>
      <c r="C32" s="103"/>
      <c r="D32" s="104"/>
      <c r="E32" s="103"/>
      <c r="F32" s="102"/>
      <c r="G32" s="102"/>
      <c r="H32" s="102"/>
      <c r="I32" s="102"/>
    </row>
    <row r="33" spans="1:9" x14ac:dyDescent="0.2">
      <c r="A33" s="117" t="s">
        <v>1494</v>
      </c>
      <c r="B33" s="115"/>
      <c r="C33" s="115" t="s">
        <v>1729</v>
      </c>
      <c r="D33" s="116"/>
      <c r="E33" s="115"/>
      <c r="F33" s="114"/>
      <c r="G33" s="114"/>
      <c r="H33" s="114"/>
      <c r="I33" s="114"/>
    </row>
    <row r="34" spans="1:9" x14ac:dyDescent="0.2">
      <c r="A34" s="105"/>
      <c r="B34" s="103"/>
      <c r="C34" s="103"/>
      <c r="D34" s="104"/>
      <c r="E34" s="103"/>
      <c r="F34" s="102"/>
      <c r="G34" s="102"/>
      <c r="H34" s="102"/>
      <c r="I34" s="102"/>
    </row>
    <row r="35" spans="1:9" ht="92.25" x14ac:dyDescent="0.2">
      <c r="A35" s="105" t="s">
        <v>1728</v>
      </c>
      <c r="B35" s="103"/>
      <c r="C35" s="119" t="s">
        <v>1727</v>
      </c>
      <c r="D35" s="104">
        <v>3</v>
      </c>
      <c r="E35" s="103" t="s">
        <v>4</v>
      </c>
      <c r="F35" s="102">
        <v>0</v>
      </c>
      <c r="G35" s="102">
        <v>0</v>
      </c>
      <c r="H35" s="102">
        <f>ROUND(D35*F35, 0)</f>
        <v>0</v>
      </c>
      <c r="I35" s="102">
        <f>ROUND(D35*G35, 0)</f>
        <v>0</v>
      </c>
    </row>
    <row r="36" spans="1:9" x14ac:dyDescent="0.2">
      <c r="A36" s="105"/>
      <c r="B36" s="103"/>
      <c r="C36" s="103"/>
      <c r="D36" s="104"/>
      <c r="E36" s="103"/>
      <c r="F36" s="102"/>
      <c r="G36" s="102"/>
      <c r="H36" s="102"/>
      <c r="I36" s="102"/>
    </row>
    <row r="37" spans="1:9" ht="38.25" x14ac:dyDescent="0.2">
      <c r="A37" s="105" t="s">
        <v>1726</v>
      </c>
      <c r="B37" s="103"/>
      <c r="C37" s="103" t="s">
        <v>1725</v>
      </c>
      <c r="D37" s="104">
        <v>1</v>
      </c>
      <c r="E37" s="103" t="s">
        <v>4</v>
      </c>
      <c r="F37" s="102">
        <v>0</v>
      </c>
      <c r="G37" s="102">
        <v>0</v>
      </c>
      <c r="H37" s="102">
        <f>ROUND(D37*F37, 0)</f>
        <v>0</v>
      </c>
      <c r="I37" s="102">
        <f>ROUND(D37*G37, 0)</f>
        <v>0</v>
      </c>
    </row>
    <row r="38" spans="1:9" x14ac:dyDescent="0.2">
      <c r="A38" s="105"/>
      <c r="B38" s="103"/>
      <c r="C38" s="103"/>
      <c r="D38" s="104"/>
      <c r="E38" s="103"/>
      <c r="F38" s="102"/>
      <c r="G38" s="102"/>
      <c r="H38" s="102"/>
      <c r="I38" s="102"/>
    </row>
    <row r="39" spans="1:9" ht="38.25" x14ac:dyDescent="0.2">
      <c r="A39" s="105" t="s">
        <v>1724</v>
      </c>
      <c r="B39" s="103"/>
      <c r="C39" s="119" t="s">
        <v>1723</v>
      </c>
      <c r="D39" s="104">
        <v>1</v>
      </c>
      <c r="E39" s="103" t="s">
        <v>4</v>
      </c>
      <c r="F39" s="102">
        <v>0</v>
      </c>
      <c r="G39" s="102">
        <v>0</v>
      </c>
      <c r="H39" s="102">
        <f>ROUND(D39*F39, 0)</f>
        <v>0</v>
      </c>
      <c r="I39" s="102">
        <f>ROUND(D39*G39, 0)</f>
        <v>0</v>
      </c>
    </row>
    <row r="40" spans="1:9" x14ac:dyDescent="0.2">
      <c r="A40" s="105"/>
      <c r="B40" s="103"/>
      <c r="C40" s="119"/>
      <c r="D40" s="104"/>
      <c r="E40" s="103"/>
      <c r="F40" s="102"/>
      <c r="G40" s="102"/>
      <c r="H40" s="102"/>
      <c r="I40" s="102"/>
    </row>
    <row r="41" spans="1:9" ht="25.5" x14ac:dyDescent="0.2">
      <c r="A41" s="105" t="s">
        <v>1722</v>
      </c>
      <c r="B41" s="103"/>
      <c r="C41" s="119" t="s">
        <v>1721</v>
      </c>
      <c r="D41" s="104">
        <v>1</v>
      </c>
      <c r="E41" s="103" t="s">
        <v>138</v>
      </c>
      <c r="F41" s="102">
        <v>0</v>
      </c>
      <c r="G41" s="102">
        <v>0</v>
      </c>
      <c r="H41" s="102">
        <f>ROUND(D41*F41, 0)</f>
        <v>0</v>
      </c>
      <c r="I41" s="102">
        <f>ROUND(D41*G41, 0)</f>
        <v>0</v>
      </c>
    </row>
    <row r="42" spans="1:9" x14ac:dyDescent="0.2">
      <c r="A42" s="105"/>
      <c r="B42" s="103"/>
      <c r="C42" s="119"/>
      <c r="D42" s="104"/>
      <c r="E42" s="103"/>
      <c r="F42" s="102"/>
      <c r="G42" s="102"/>
      <c r="H42" s="102"/>
      <c r="I42" s="102"/>
    </row>
    <row r="43" spans="1:9" x14ac:dyDescent="0.2">
      <c r="A43" s="105" t="s">
        <v>1720</v>
      </c>
      <c r="B43" s="103"/>
      <c r="C43" s="119" t="s">
        <v>1719</v>
      </c>
      <c r="D43" s="104">
        <v>1</v>
      </c>
      <c r="E43" s="103" t="s">
        <v>138</v>
      </c>
      <c r="F43" s="102">
        <v>0</v>
      </c>
      <c r="G43" s="102">
        <v>0</v>
      </c>
      <c r="H43" s="102">
        <f>ROUND(D43*F43, 0)</f>
        <v>0</v>
      </c>
      <c r="I43" s="102">
        <f>ROUND(D43*G43, 0)</f>
        <v>0</v>
      </c>
    </row>
    <row r="44" spans="1:9" x14ac:dyDescent="0.2">
      <c r="A44" s="105"/>
      <c r="B44" s="103"/>
      <c r="C44" s="119"/>
      <c r="D44" s="104"/>
      <c r="E44" s="103"/>
      <c r="F44" s="102"/>
      <c r="G44" s="102"/>
      <c r="H44" s="102"/>
      <c r="I44" s="102"/>
    </row>
    <row r="45" spans="1:9" x14ac:dyDescent="0.2">
      <c r="A45" s="105" t="s">
        <v>1718</v>
      </c>
      <c r="B45" s="103"/>
      <c r="C45" s="119" t="s">
        <v>1717</v>
      </c>
      <c r="D45" s="104">
        <v>4</v>
      </c>
      <c r="E45" s="103" t="s">
        <v>4</v>
      </c>
      <c r="F45" s="102">
        <v>0</v>
      </c>
      <c r="G45" s="102">
        <v>0</v>
      </c>
      <c r="H45" s="102">
        <f>ROUND(D45*F45, 0)</f>
        <v>0</v>
      </c>
      <c r="I45" s="102">
        <f>ROUND(D45*G45, 0)</f>
        <v>0</v>
      </c>
    </row>
    <row r="46" spans="1:9" x14ac:dyDescent="0.2">
      <c r="A46" s="105"/>
      <c r="B46" s="103"/>
      <c r="C46" s="119"/>
      <c r="D46" s="104"/>
      <c r="E46" s="103"/>
      <c r="F46" s="102"/>
      <c r="G46" s="102"/>
      <c r="H46" s="102"/>
      <c r="I46" s="102"/>
    </row>
    <row r="47" spans="1:9" x14ac:dyDescent="0.2">
      <c r="A47" s="101"/>
      <c r="B47" s="98"/>
      <c r="C47" s="98" t="s">
        <v>1506</v>
      </c>
      <c r="D47" s="99"/>
      <c r="E47" s="98"/>
      <c r="F47" s="96"/>
      <c r="G47" s="97" t="s">
        <v>1515</v>
      </c>
      <c r="H47" s="96">
        <f>SUM(H35:H45)</f>
        <v>0</v>
      </c>
      <c r="I47" s="96">
        <f>SUM(I35:I45)</f>
        <v>0</v>
      </c>
    </row>
    <row r="48" spans="1:9" x14ac:dyDescent="0.2">
      <c r="A48" s="105"/>
      <c r="B48" s="103"/>
      <c r="C48" s="103"/>
      <c r="D48" s="104"/>
      <c r="E48" s="103"/>
      <c r="F48" s="102"/>
      <c r="G48" s="102"/>
      <c r="H48" s="102"/>
      <c r="I48" s="102"/>
    </row>
    <row r="49" spans="1:9" x14ac:dyDescent="0.2">
      <c r="A49" s="117" t="s">
        <v>1493</v>
      </c>
      <c r="B49" s="115"/>
      <c r="C49" s="115" t="s">
        <v>1505</v>
      </c>
      <c r="D49" s="116"/>
      <c r="E49" s="115"/>
      <c r="F49" s="114"/>
      <c r="G49" s="114"/>
      <c r="H49" s="114"/>
      <c r="I49" s="114"/>
    </row>
    <row r="50" spans="1:9" x14ac:dyDescent="0.2">
      <c r="A50" s="105"/>
      <c r="B50" s="103"/>
      <c r="C50" s="119"/>
      <c r="D50" s="104"/>
      <c r="E50" s="103"/>
      <c r="F50" s="102"/>
      <c r="G50" s="102"/>
      <c r="H50" s="102"/>
      <c r="I50" s="102"/>
    </row>
    <row r="51" spans="1:9" x14ac:dyDescent="0.2">
      <c r="A51" s="105" t="s">
        <v>1716</v>
      </c>
      <c r="B51" s="103"/>
      <c r="C51" s="119" t="s">
        <v>1715</v>
      </c>
      <c r="D51" s="104">
        <v>1</v>
      </c>
      <c r="E51" s="103" t="s">
        <v>4</v>
      </c>
      <c r="F51" s="102">
        <v>0</v>
      </c>
      <c r="G51" s="102">
        <v>0</v>
      </c>
      <c r="H51" s="102">
        <f>ROUND(D51*F51, 0)</f>
        <v>0</v>
      </c>
      <c r="I51" s="102">
        <f>ROUND(D51*G51, 0)</f>
        <v>0</v>
      </c>
    </row>
    <row r="52" spans="1:9" x14ac:dyDescent="0.2">
      <c r="A52" s="105"/>
      <c r="B52" s="103"/>
      <c r="C52" s="103"/>
      <c r="D52" s="104"/>
      <c r="E52" s="103"/>
      <c r="F52" s="102"/>
      <c r="G52" s="102"/>
      <c r="H52" s="102"/>
      <c r="I52" s="102"/>
    </row>
    <row r="53" spans="1:9" ht="25.5" x14ac:dyDescent="0.2">
      <c r="A53" s="105" t="s">
        <v>1714</v>
      </c>
      <c r="B53" s="103"/>
      <c r="C53" s="119" t="s">
        <v>1713</v>
      </c>
      <c r="D53" s="104">
        <v>2</v>
      </c>
      <c r="E53" s="103" t="s">
        <v>4</v>
      </c>
      <c r="F53" s="102">
        <v>0</v>
      </c>
      <c r="G53" s="102">
        <v>0</v>
      </c>
      <c r="H53" s="102">
        <f>ROUND(D53*F53, 0)</f>
        <v>0</v>
      </c>
      <c r="I53" s="102">
        <f>ROUND(D53*G53, 0)</f>
        <v>0</v>
      </c>
    </row>
    <row r="54" spans="1:9" x14ac:dyDescent="0.2">
      <c r="A54" s="105"/>
      <c r="B54" s="103"/>
      <c r="C54" s="119"/>
      <c r="D54" s="104"/>
      <c r="E54" s="103"/>
      <c r="F54" s="102"/>
      <c r="G54" s="102"/>
      <c r="H54" s="102"/>
      <c r="I54" s="102"/>
    </row>
    <row r="55" spans="1:9" ht="25.5" x14ac:dyDescent="0.2">
      <c r="A55" s="105" t="s">
        <v>1712</v>
      </c>
      <c r="B55" s="103"/>
      <c r="C55" s="119" t="s">
        <v>1711</v>
      </c>
      <c r="D55" s="104">
        <v>3</v>
      </c>
      <c r="E55" s="103" t="s">
        <v>4</v>
      </c>
      <c r="F55" s="102">
        <v>0</v>
      </c>
      <c r="G55" s="102">
        <v>0</v>
      </c>
      <c r="H55" s="102">
        <f>ROUND(D55*F55, 0)</f>
        <v>0</v>
      </c>
      <c r="I55" s="102">
        <f>ROUND(D55*G55, 0)</f>
        <v>0</v>
      </c>
    </row>
    <row r="56" spans="1:9" x14ac:dyDescent="0.2">
      <c r="A56" s="105"/>
      <c r="B56" s="103"/>
      <c r="C56" s="103"/>
      <c r="D56" s="104"/>
      <c r="E56" s="103"/>
      <c r="F56" s="102"/>
      <c r="G56" s="102"/>
      <c r="H56" s="102"/>
      <c r="I56" s="102"/>
    </row>
    <row r="57" spans="1:9" ht="25.5" x14ac:dyDescent="0.2">
      <c r="A57" s="105" t="s">
        <v>1710</v>
      </c>
      <c r="B57" s="103"/>
      <c r="C57" s="119" t="s">
        <v>1709</v>
      </c>
      <c r="D57" s="104">
        <v>2</v>
      </c>
      <c r="E57" s="103" t="s">
        <v>4</v>
      </c>
      <c r="F57" s="102">
        <v>0</v>
      </c>
      <c r="G57" s="102">
        <v>0</v>
      </c>
      <c r="H57" s="102">
        <f>ROUND(D57*F57, 0)</f>
        <v>0</v>
      </c>
      <c r="I57" s="102">
        <f>ROUND(D57*G57, 0)</f>
        <v>0</v>
      </c>
    </row>
    <row r="58" spans="1:9" x14ac:dyDescent="0.2">
      <c r="A58" s="105"/>
      <c r="B58" s="103"/>
      <c r="C58" s="119"/>
      <c r="D58" s="104"/>
      <c r="E58" s="103"/>
      <c r="F58" s="102"/>
      <c r="G58" s="102"/>
      <c r="H58" s="102"/>
      <c r="I58" s="102"/>
    </row>
    <row r="59" spans="1:9" ht="25.5" x14ac:dyDescent="0.2">
      <c r="A59" s="105" t="s">
        <v>1708</v>
      </c>
      <c r="B59" s="103"/>
      <c r="C59" s="119" t="s">
        <v>1707</v>
      </c>
      <c r="D59" s="104">
        <v>7</v>
      </c>
      <c r="E59" s="103" t="s">
        <v>4</v>
      </c>
      <c r="F59" s="102">
        <v>0</v>
      </c>
      <c r="G59" s="102">
        <v>0</v>
      </c>
      <c r="H59" s="102">
        <f>ROUND(D59*F59, 0)</f>
        <v>0</v>
      </c>
      <c r="I59" s="102">
        <f>ROUND(D59*G59, 0)</f>
        <v>0</v>
      </c>
    </row>
    <row r="60" spans="1:9" x14ac:dyDescent="0.2">
      <c r="A60" s="105"/>
      <c r="B60" s="103"/>
      <c r="C60" s="103"/>
      <c r="D60" s="104"/>
      <c r="E60" s="103"/>
      <c r="F60" s="102"/>
      <c r="G60" s="102"/>
      <c r="H60" s="102"/>
      <c r="I60" s="102"/>
    </row>
    <row r="61" spans="1:9" ht="25.5" x14ac:dyDescent="0.2">
      <c r="A61" s="105" t="s">
        <v>1706</v>
      </c>
      <c r="B61" s="103"/>
      <c r="C61" s="119" t="s">
        <v>1705</v>
      </c>
      <c r="D61" s="104">
        <v>2</v>
      </c>
      <c r="E61" s="103" t="s">
        <v>4</v>
      </c>
      <c r="F61" s="102">
        <v>0</v>
      </c>
      <c r="G61" s="102">
        <v>0</v>
      </c>
      <c r="H61" s="102">
        <f>ROUND(D61*F61, 0)</f>
        <v>0</v>
      </c>
      <c r="I61" s="102">
        <f>ROUND(D61*G61, 0)</f>
        <v>0</v>
      </c>
    </row>
    <row r="62" spans="1:9" x14ac:dyDescent="0.2">
      <c r="A62" s="105"/>
      <c r="B62" s="103"/>
      <c r="C62" s="119"/>
      <c r="D62" s="104"/>
      <c r="E62" s="103"/>
      <c r="F62" s="102"/>
      <c r="G62" s="102"/>
      <c r="H62" s="102"/>
      <c r="I62" s="102"/>
    </row>
    <row r="63" spans="1:9" ht="25.5" x14ac:dyDescent="0.2">
      <c r="A63" s="105" t="s">
        <v>1704</v>
      </c>
      <c r="B63" s="103"/>
      <c r="C63" s="119" t="s">
        <v>1703</v>
      </c>
      <c r="D63" s="104">
        <v>1</v>
      </c>
      <c r="E63" s="103" t="s">
        <v>4</v>
      </c>
      <c r="F63" s="102">
        <v>0</v>
      </c>
      <c r="G63" s="102">
        <v>0</v>
      </c>
      <c r="H63" s="102">
        <f>ROUND(D63*F63, 0)</f>
        <v>0</v>
      </c>
      <c r="I63" s="102">
        <f>ROUND(D63*G63, 0)</f>
        <v>0</v>
      </c>
    </row>
    <row r="64" spans="1:9" x14ac:dyDescent="0.2">
      <c r="A64" s="105"/>
      <c r="B64" s="103"/>
      <c r="C64" s="119"/>
      <c r="D64" s="104"/>
      <c r="E64" s="103"/>
      <c r="F64" s="102"/>
      <c r="G64" s="102"/>
      <c r="H64" s="102"/>
      <c r="I64" s="102"/>
    </row>
    <row r="65" spans="1:9" ht="25.5" x14ac:dyDescent="0.2">
      <c r="A65" s="105" t="s">
        <v>1702</v>
      </c>
      <c r="B65" s="103"/>
      <c r="C65" s="119" t="s">
        <v>1701</v>
      </c>
      <c r="D65" s="104">
        <v>8</v>
      </c>
      <c r="E65" s="103" t="s">
        <v>4</v>
      </c>
      <c r="F65" s="102">
        <v>0</v>
      </c>
      <c r="G65" s="102">
        <v>0</v>
      </c>
      <c r="H65" s="102">
        <f>ROUND(D65*F65, 0)</f>
        <v>0</v>
      </c>
      <c r="I65" s="102">
        <f>ROUND(D65*G65, 0)</f>
        <v>0</v>
      </c>
    </row>
    <row r="66" spans="1:9" x14ac:dyDescent="0.2">
      <c r="A66" s="105"/>
      <c r="B66" s="103"/>
      <c r="C66" s="119"/>
      <c r="D66" s="104"/>
      <c r="E66" s="103"/>
      <c r="F66" s="102"/>
      <c r="G66" s="102"/>
      <c r="H66" s="102"/>
      <c r="I66" s="102"/>
    </row>
    <row r="67" spans="1:9" ht="25.5" x14ac:dyDescent="0.2">
      <c r="A67" s="105" t="s">
        <v>1700</v>
      </c>
      <c r="B67" s="103"/>
      <c r="C67" s="119" t="s">
        <v>1699</v>
      </c>
      <c r="D67" s="104">
        <v>26</v>
      </c>
      <c r="E67" s="103" t="s">
        <v>4</v>
      </c>
      <c r="F67" s="102">
        <v>0</v>
      </c>
      <c r="G67" s="102">
        <v>0</v>
      </c>
      <c r="H67" s="102">
        <f>ROUND(D67*F67, 0)</f>
        <v>0</v>
      </c>
      <c r="I67" s="102">
        <f>ROUND(D67*G67, 0)</f>
        <v>0</v>
      </c>
    </row>
    <row r="68" spans="1:9" x14ac:dyDescent="0.2">
      <c r="A68" s="105"/>
      <c r="B68" s="103"/>
      <c r="C68" s="119"/>
      <c r="D68" s="104"/>
      <c r="E68" s="103"/>
      <c r="F68" s="102"/>
      <c r="G68" s="102"/>
      <c r="H68" s="102"/>
      <c r="I68" s="102"/>
    </row>
    <row r="69" spans="1:9" ht="25.5" x14ac:dyDescent="0.2">
      <c r="A69" s="105" t="s">
        <v>1698</v>
      </c>
      <c r="B69" s="103"/>
      <c r="C69" s="119" t="s">
        <v>1697</v>
      </c>
      <c r="D69" s="104">
        <v>56</v>
      </c>
      <c r="E69" s="103" t="s">
        <v>4</v>
      </c>
      <c r="F69" s="102">
        <v>0</v>
      </c>
      <c r="G69" s="102">
        <v>0</v>
      </c>
      <c r="H69" s="102">
        <f>ROUND(D69*F69, 0)</f>
        <v>0</v>
      </c>
      <c r="I69" s="102">
        <f>ROUND(D69*G69, 0)</f>
        <v>0</v>
      </c>
    </row>
    <row r="70" spans="1:9" x14ac:dyDescent="0.2">
      <c r="A70" s="105"/>
      <c r="B70" s="103"/>
      <c r="C70" s="119"/>
      <c r="D70" s="104"/>
      <c r="E70" s="103"/>
      <c r="F70" s="102"/>
      <c r="G70" s="102"/>
      <c r="H70" s="102"/>
      <c r="I70" s="102"/>
    </row>
    <row r="71" spans="1:9" ht="25.5" x14ac:dyDescent="0.2">
      <c r="A71" s="105" t="s">
        <v>1696</v>
      </c>
      <c r="B71" s="103"/>
      <c r="C71" s="119" t="s">
        <v>1695</v>
      </c>
      <c r="D71" s="104">
        <v>13</v>
      </c>
      <c r="E71" s="103" t="s">
        <v>4</v>
      </c>
      <c r="F71" s="102">
        <v>0</v>
      </c>
      <c r="G71" s="102">
        <v>0</v>
      </c>
      <c r="H71" s="102">
        <f>ROUND(D71*F71, 0)</f>
        <v>0</v>
      </c>
      <c r="I71" s="102">
        <f>ROUND(D71*G71, 0)</f>
        <v>0</v>
      </c>
    </row>
    <row r="72" spans="1:9" x14ac:dyDescent="0.2">
      <c r="A72" s="105"/>
      <c r="B72" s="103"/>
      <c r="C72" s="119"/>
      <c r="D72" s="104"/>
      <c r="E72" s="103"/>
      <c r="F72" s="102"/>
      <c r="G72" s="102"/>
      <c r="H72" s="102"/>
      <c r="I72" s="102"/>
    </row>
    <row r="73" spans="1:9" x14ac:dyDescent="0.2">
      <c r="A73" s="105" t="s">
        <v>1694</v>
      </c>
      <c r="B73" s="103"/>
      <c r="C73" s="119" t="s">
        <v>1693</v>
      </c>
      <c r="D73" s="104">
        <v>3</v>
      </c>
      <c r="E73" s="103" t="s">
        <v>4</v>
      </c>
      <c r="F73" s="102">
        <v>0</v>
      </c>
      <c r="G73" s="102">
        <v>0</v>
      </c>
      <c r="H73" s="102">
        <f>ROUND(D73*F73, 0)</f>
        <v>0</v>
      </c>
      <c r="I73" s="102">
        <f>ROUND(D73*G73, 0)</f>
        <v>0</v>
      </c>
    </row>
    <row r="74" spans="1:9" x14ac:dyDescent="0.2">
      <c r="A74" s="105"/>
      <c r="B74" s="103"/>
      <c r="C74" s="119"/>
      <c r="D74" s="104"/>
      <c r="E74" s="103"/>
      <c r="F74" s="102"/>
      <c r="G74" s="102"/>
      <c r="H74" s="102"/>
      <c r="I74" s="102"/>
    </row>
    <row r="75" spans="1:9" x14ac:dyDescent="0.2">
      <c r="A75" s="105" t="s">
        <v>1692</v>
      </c>
      <c r="B75" s="103"/>
      <c r="C75" s="119" t="s">
        <v>1691</v>
      </c>
      <c r="D75" s="104">
        <v>1</v>
      </c>
      <c r="E75" s="103" t="s">
        <v>4</v>
      </c>
      <c r="F75" s="102">
        <v>0</v>
      </c>
      <c r="G75" s="102">
        <v>0</v>
      </c>
      <c r="H75" s="102">
        <f>ROUND(D75*F75, 0)</f>
        <v>0</v>
      </c>
      <c r="I75" s="102">
        <f>ROUND(D75*G75, 0)</f>
        <v>0</v>
      </c>
    </row>
    <row r="76" spans="1:9" x14ac:dyDescent="0.2">
      <c r="A76" s="105"/>
      <c r="B76" s="103"/>
      <c r="C76" s="119"/>
      <c r="D76" s="104"/>
      <c r="E76" s="103"/>
      <c r="F76" s="102"/>
      <c r="G76" s="102"/>
      <c r="H76" s="102"/>
      <c r="I76" s="102"/>
    </row>
    <row r="77" spans="1:9" x14ac:dyDescent="0.2">
      <c r="A77" s="105" t="s">
        <v>1690</v>
      </c>
      <c r="B77" s="103"/>
      <c r="C77" s="119" t="s">
        <v>1689</v>
      </c>
      <c r="D77" s="104">
        <v>2</v>
      </c>
      <c r="E77" s="103" t="s">
        <v>4</v>
      </c>
      <c r="F77" s="102">
        <v>0</v>
      </c>
      <c r="G77" s="102">
        <v>0</v>
      </c>
      <c r="H77" s="102">
        <f>ROUND(D77*F77, 0)</f>
        <v>0</v>
      </c>
      <c r="I77" s="102">
        <f>ROUND(D77*G77, 0)</f>
        <v>0</v>
      </c>
    </row>
    <row r="78" spans="1:9" x14ac:dyDescent="0.2">
      <c r="A78" s="105"/>
      <c r="B78" s="103"/>
      <c r="C78" s="119"/>
      <c r="D78" s="104"/>
      <c r="E78" s="103"/>
      <c r="F78" s="102"/>
      <c r="G78" s="102"/>
      <c r="H78" s="102"/>
      <c r="I78" s="102"/>
    </row>
    <row r="79" spans="1:9" x14ac:dyDescent="0.2">
      <c r="A79" s="105" t="s">
        <v>1688</v>
      </c>
      <c r="B79" s="103"/>
      <c r="C79" s="119" t="s">
        <v>1687</v>
      </c>
      <c r="D79" s="104">
        <v>46</v>
      </c>
      <c r="E79" s="103" t="s">
        <v>4</v>
      </c>
      <c r="F79" s="102">
        <v>0</v>
      </c>
      <c r="G79" s="102">
        <v>0</v>
      </c>
      <c r="H79" s="102">
        <f>ROUND(D79*F79, 0)</f>
        <v>0</v>
      </c>
      <c r="I79" s="102">
        <f>ROUND(D79*G79, 0)</f>
        <v>0</v>
      </c>
    </row>
    <row r="80" spans="1:9" x14ac:dyDescent="0.2">
      <c r="A80" s="105"/>
      <c r="B80" s="103"/>
      <c r="C80" s="119"/>
      <c r="D80" s="104"/>
      <c r="E80" s="103"/>
      <c r="F80" s="102"/>
      <c r="G80" s="102"/>
      <c r="H80" s="102"/>
      <c r="I80" s="102"/>
    </row>
    <row r="81" spans="1:9" x14ac:dyDescent="0.2">
      <c r="A81" s="105" t="s">
        <v>1686</v>
      </c>
      <c r="B81" s="103"/>
      <c r="C81" s="119" t="s">
        <v>1685</v>
      </c>
      <c r="D81" s="104">
        <v>13</v>
      </c>
      <c r="E81" s="103" t="s">
        <v>4</v>
      </c>
      <c r="F81" s="102">
        <v>0</v>
      </c>
      <c r="G81" s="102">
        <v>0</v>
      </c>
      <c r="H81" s="102">
        <f>ROUND(D81*F81, 0)</f>
        <v>0</v>
      </c>
      <c r="I81" s="102">
        <f>ROUND(D81*G81, 0)</f>
        <v>0</v>
      </c>
    </row>
    <row r="82" spans="1:9" x14ac:dyDescent="0.2">
      <c r="A82" s="105"/>
      <c r="B82" s="103"/>
      <c r="C82" s="119"/>
      <c r="D82" s="104"/>
      <c r="E82" s="103"/>
      <c r="F82" s="102"/>
      <c r="G82" s="102"/>
      <c r="H82" s="102"/>
      <c r="I82" s="102"/>
    </row>
    <row r="83" spans="1:9" ht="25.5" x14ac:dyDescent="0.2">
      <c r="A83" s="105" t="s">
        <v>1684</v>
      </c>
      <c r="B83" s="103"/>
      <c r="C83" s="119" t="s">
        <v>1683</v>
      </c>
      <c r="D83" s="104">
        <v>1</v>
      </c>
      <c r="E83" s="103" t="s">
        <v>4</v>
      </c>
      <c r="F83" s="102">
        <v>0</v>
      </c>
      <c r="G83" s="102">
        <v>0</v>
      </c>
      <c r="H83" s="102">
        <f>ROUND(D83*F83, 0)</f>
        <v>0</v>
      </c>
      <c r="I83" s="102">
        <f>ROUND(D83*G83, 0)</f>
        <v>0</v>
      </c>
    </row>
    <row r="84" spans="1:9" x14ac:dyDescent="0.2">
      <c r="A84" s="105"/>
      <c r="B84" s="103"/>
      <c r="C84" s="119"/>
      <c r="D84" s="104"/>
      <c r="E84" s="103"/>
      <c r="F84" s="102"/>
      <c r="G84" s="102"/>
      <c r="H84" s="102"/>
      <c r="I84" s="102"/>
    </row>
    <row r="85" spans="1:9" x14ac:dyDescent="0.2">
      <c r="A85" s="105" t="s">
        <v>1682</v>
      </c>
      <c r="B85" s="103"/>
      <c r="C85" s="119" t="s">
        <v>1681</v>
      </c>
      <c r="D85" s="104">
        <v>110</v>
      </c>
      <c r="E85" s="103" t="s">
        <v>4</v>
      </c>
      <c r="F85" s="102">
        <v>0</v>
      </c>
      <c r="G85" s="102">
        <v>0</v>
      </c>
      <c r="H85" s="102">
        <f>ROUND(D85*F85, 0)</f>
        <v>0</v>
      </c>
      <c r="I85" s="102">
        <f>ROUND(D85*G85, 0)</f>
        <v>0</v>
      </c>
    </row>
    <row r="86" spans="1:9" x14ac:dyDescent="0.2">
      <c r="A86" s="105"/>
      <c r="B86" s="103"/>
      <c r="C86" s="119"/>
      <c r="D86" s="104"/>
      <c r="E86" s="103"/>
      <c r="F86" s="102"/>
      <c r="G86" s="102"/>
      <c r="H86" s="102"/>
      <c r="I86" s="102"/>
    </row>
    <row r="87" spans="1:9" x14ac:dyDescent="0.2">
      <c r="A87" s="105" t="s">
        <v>1680</v>
      </c>
      <c r="B87" s="103"/>
      <c r="C87" s="119" t="s">
        <v>1679</v>
      </c>
      <c r="D87" s="104">
        <v>7</v>
      </c>
      <c r="E87" s="103" t="s">
        <v>4</v>
      </c>
      <c r="F87" s="102">
        <v>0</v>
      </c>
      <c r="G87" s="102">
        <v>0</v>
      </c>
      <c r="H87" s="102">
        <f>ROUND(D87*F87, 0)</f>
        <v>0</v>
      </c>
      <c r="I87" s="102">
        <f>ROUND(D87*G87, 0)</f>
        <v>0</v>
      </c>
    </row>
    <row r="88" spans="1:9" x14ac:dyDescent="0.2">
      <c r="A88" s="105"/>
      <c r="B88" s="103"/>
      <c r="C88" s="119"/>
      <c r="D88" s="104"/>
      <c r="E88" s="103"/>
      <c r="F88" s="102"/>
      <c r="G88" s="102"/>
      <c r="H88" s="102"/>
      <c r="I88" s="102"/>
    </row>
    <row r="89" spans="1:9" x14ac:dyDescent="0.2">
      <c r="A89" s="105" t="s">
        <v>1678</v>
      </c>
      <c r="B89" s="103"/>
      <c r="C89" s="119" t="s">
        <v>1677</v>
      </c>
      <c r="D89" s="104">
        <v>4</v>
      </c>
      <c r="E89" s="103" t="s">
        <v>4</v>
      </c>
      <c r="F89" s="102"/>
      <c r="G89" s="102"/>
      <c r="H89" s="102"/>
      <c r="I89" s="102"/>
    </row>
    <row r="90" spans="1:9" x14ac:dyDescent="0.2">
      <c r="A90" s="105"/>
      <c r="B90" s="103"/>
      <c r="C90" s="119"/>
      <c r="D90" s="104"/>
      <c r="E90" s="103"/>
      <c r="F90" s="102"/>
      <c r="G90" s="102"/>
      <c r="H90" s="102"/>
      <c r="I90" s="102"/>
    </row>
    <row r="91" spans="1:9" ht="25.5" x14ac:dyDescent="0.2">
      <c r="A91" s="105" t="s">
        <v>1676</v>
      </c>
      <c r="B91" s="103"/>
      <c r="C91" s="119" t="s">
        <v>1675</v>
      </c>
      <c r="D91" s="104">
        <v>13</v>
      </c>
      <c r="E91" s="103" t="s">
        <v>4</v>
      </c>
      <c r="F91" s="102">
        <v>0</v>
      </c>
      <c r="G91" s="102">
        <v>0</v>
      </c>
      <c r="H91" s="102">
        <f>ROUND(D91*F91, 0)</f>
        <v>0</v>
      </c>
      <c r="I91" s="102">
        <f>ROUND(D91*G91, 0)</f>
        <v>0</v>
      </c>
    </row>
    <row r="92" spans="1:9" x14ac:dyDescent="0.2">
      <c r="A92" s="105"/>
      <c r="B92" s="103"/>
      <c r="C92" s="119"/>
      <c r="D92" s="104"/>
      <c r="E92" s="103"/>
      <c r="F92" s="102"/>
      <c r="G92" s="102"/>
      <c r="H92" s="102"/>
      <c r="I92" s="102"/>
    </row>
    <row r="93" spans="1:9" ht="25.5" x14ac:dyDescent="0.2">
      <c r="A93" s="105" t="s">
        <v>1674</v>
      </c>
      <c r="B93" s="103"/>
      <c r="C93" s="119" t="s">
        <v>1673</v>
      </c>
      <c r="D93" s="104">
        <v>17</v>
      </c>
      <c r="E93" s="103" t="s">
        <v>4</v>
      </c>
      <c r="F93" s="102">
        <v>0</v>
      </c>
      <c r="G93" s="102">
        <v>0</v>
      </c>
      <c r="H93" s="102">
        <f>ROUND(D93*F93, 0)</f>
        <v>0</v>
      </c>
      <c r="I93" s="102">
        <f>ROUND(D93*G93, 0)</f>
        <v>0</v>
      </c>
    </row>
    <row r="94" spans="1:9" x14ac:dyDescent="0.2">
      <c r="A94" s="105"/>
      <c r="B94" s="103"/>
      <c r="C94" s="119"/>
      <c r="D94" s="104"/>
      <c r="E94" s="103"/>
      <c r="F94" s="102"/>
      <c r="G94" s="102"/>
      <c r="H94" s="102"/>
      <c r="I94" s="102"/>
    </row>
    <row r="95" spans="1:9" ht="25.5" x14ac:dyDescent="0.2">
      <c r="A95" s="105" t="s">
        <v>1672</v>
      </c>
      <c r="B95" s="103"/>
      <c r="C95" s="119" t="s">
        <v>1671</v>
      </c>
      <c r="D95" s="104">
        <v>2</v>
      </c>
      <c r="E95" s="103" t="s">
        <v>4</v>
      </c>
      <c r="F95" s="102">
        <v>0</v>
      </c>
      <c r="G95" s="102">
        <v>0</v>
      </c>
      <c r="H95" s="102">
        <f>ROUND(D95*F95, 0)</f>
        <v>0</v>
      </c>
      <c r="I95" s="102">
        <f>ROUND(D95*G95, 0)</f>
        <v>0</v>
      </c>
    </row>
    <row r="96" spans="1:9" x14ac:dyDescent="0.2">
      <c r="A96" s="105"/>
      <c r="B96" s="103"/>
      <c r="C96" s="119"/>
      <c r="D96" s="104"/>
      <c r="E96" s="103"/>
      <c r="F96" s="102"/>
      <c r="G96" s="102"/>
      <c r="H96" s="102"/>
      <c r="I96" s="102"/>
    </row>
    <row r="97" spans="1:9" ht="30" customHeight="1" x14ac:dyDescent="0.2">
      <c r="A97" s="105" t="s">
        <v>1670</v>
      </c>
      <c r="B97" s="103"/>
      <c r="C97" s="119" t="s">
        <v>1669</v>
      </c>
      <c r="D97" s="104">
        <v>1</v>
      </c>
      <c r="E97" s="103" t="s">
        <v>4</v>
      </c>
      <c r="F97" s="102">
        <v>0</v>
      </c>
      <c r="G97" s="102">
        <v>0</v>
      </c>
      <c r="H97" s="102">
        <f>ROUND(D97*F97, 0)</f>
        <v>0</v>
      </c>
      <c r="I97" s="102">
        <f>ROUND(D97*G97, 0)</f>
        <v>0</v>
      </c>
    </row>
    <row r="98" spans="1:9" x14ac:dyDescent="0.2">
      <c r="A98" s="105"/>
      <c r="B98" s="103"/>
      <c r="C98" s="119"/>
      <c r="D98" s="104"/>
      <c r="E98" s="103"/>
      <c r="F98" s="102"/>
      <c r="G98" s="102"/>
      <c r="H98" s="102"/>
      <c r="I98" s="102"/>
    </row>
    <row r="99" spans="1:9" ht="38.25" x14ac:dyDescent="0.2">
      <c r="A99" s="105" t="s">
        <v>1668</v>
      </c>
      <c r="B99" s="103"/>
      <c r="C99" s="119" t="s">
        <v>1667</v>
      </c>
      <c r="D99" s="104">
        <v>1</v>
      </c>
      <c r="E99" s="103" t="s">
        <v>4</v>
      </c>
      <c r="F99" s="102">
        <v>0</v>
      </c>
      <c r="G99" s="102">
        <v>0</v>
      </c>
      <c r="H99" s="102">
        <f>ROUND(D99*F99, 0)</f>
        <v>0</v>
      </c>
      <c r="I99" s="102">
        <f>ROUND(D99*G99, 0)</f>
        <v>0</v>
      </c>
    </row>
    <row r="100" spans="1:9" x14ac:dyDescent="0.2">
      <c r="A100" s="105"/>
      <c r="B100" s="103"/>
      <c r="C100" s="119"/>
      <c r="D100" s="104"/>
      <c r="E100" s="103"/>
      <c r="F100" s="102"/>
      <c r="G100" s="102"/>
      <c r="H100" s="102"/>
      <c r="I100" s="102"/>
    </row>
    <row r="101" spans="1:9" ht="25.5" x14ac:dyDescent="0.2">
      <c r="A101" s="105" t="s">
        <v>1666</v>
      </c>
      <c r="B101" s="103"/>
      <c r="C101" s="119" t="s">
        <v>1665</v>
      </c>
      <c r="D101" s="104">
        <v>10</v>
      </c>
      <c r="E101" s="103" t="s">
        <v>4</v>
      </c>
      <c r="F101" s="102">
        <v>0</v>
      </c>
      <c r="G101" s="102">
        <v>0</v>
      </c>
      <c r="H101" s="102">
        <f>ROUND(D101*F101, 0)</f>
        <v>0</v>
      </c>
      <c r="I101" s="102">
        <f>ROUND(D101*G101, 0)</f>
        <v>0</v>
      </c>
    </row>
    <row r="102" spans="1:9" x14ac:dyDescent="0.2">
      <c r="A102" s="105"/>
      <c r="B102" s="103"/>
      <c r="C102" s="119"/>
      <c r="D102" s="104"/>
      <c r="E102" s="103"/>
      <c r="F102" s="102"/>
      <c r="G102" s="102"/>
      <c r="H102" s="102"/>
      <c r="I102" s="102"/>
    </row>
    <row r="103" spans="1:9" ht="25.5" x14ac:dyDescent="0.2">
      <c r="A103" s="105" t="s">
        <v>1664</v>
      </c>
      <c r="B103" s="103"/>
      <c r="C103" s="119" t="s">
        <v>1663</v>
      </c>
      <c r="D103" s="104">
        <v>2</v>
      </c>
      <c r="E103" s="103" t="s">
        <v>4</v>
      </c>
      <c r="F103" s="102">
        <v>0</v>
      </c>
      <c r="G103" s="102">
        <v>0</v>
      </c>
      <c r="H103" s="102">
        <f>ROUND(D103*F103, 0)</f>
        <v>0</v>
      </c>
      <c r="I103" s="102">
        <f>ROUND(D103*G103, 0)</f>
        <v>0</v>
      </c>
    </row>
    <row r="104" spans="1:9" x14ac:dyDescent="0.2">
      <c r="A104" s="105"/>
      <c r="B104" s="103"/>
      <c r="C104" s="119"/>
      <c r="D104" s="104"/>
      <c r="E104" s="103"/>
      <c r="F104" s="102"/>
      <c r="G104" s="102"/>
      <c r="H104" s="102"/>
      <c r="I104" s="102"/>
    </row>
    <row r="105" spans="1:9" x14ac:dyDescent="0.2">
      <c r="A105" s="105" t="s">
        <v>1662</v>
      </c>
      <c r="B105" s="103"/>
      <c r="C105" s="119" t="s">
        <v>1661</v>
      </c>
      <c r="D105" s="104">
        <v>4</v>
      </c>
      <c r="E105" s="103" t="s">
        <v>4</v>
      </c>
      <c r="F105" s="102">
        <v>0</v>
      </c>
      <c r="G105" s="102">
        <v>0</v>
      </c>
      <c r="H105" s="102">
        <f>ROUND(D105*F105, 0)</f>
        <v>0</v>
      </c>
      <c r="I105" s="102">
        <f>ROUND(D105*G105, 0)</f>
        <v>0</v>
      </c>
    </row>
    <row r="106" spans="1:9" x14ac:dyDescent="0.2">
      <c r="A106" s="105"/>
      <c r="B106" s="103"/>
      <c r="C106" s="119"/>
      <c r="D106" s="104"/>
      <c r="E106" s="103"/>
      <c r="F106" s="102"/>
      <c r="G106" s="102"/>
      <c r="H106" s="102"/>
      <c r="I106" s="102"/>
    </row>
    <row r="107" spans="1:9" x14ac:dyDescent="0.2">
      <c r="A107" s="105" t="s">
        <v>1660</v>
      </c>
      <c r="B107" s="103"/>
      <c r="C107" s="119" t="s">
        <v>1659</v>
      </c>
      <c r="D107" s="104">
        <v>4</v>
      </c>
      <c r="E107" s="103" t="s">
        <v>4</v>
      </c>
      <c r="F107" s="102">
        <v>0</v>
      </c>
      <c r="G107" s="102">
        <v>0</v>
      </c>
      <c r="H107" s="102">
        <f>ROUND(D107*F107, 0)</f>
        <v>0</v>
      </c>
      <c r="I107" s="102">
        <f>ROUND(D107*G107, 0)</f>
        <v>0</v>
      </c>
    </row>
    <row r="108" spans="1:9" x14ac:dyDescent="0.2">
      <c r="A108" s="105"/>
      <c r="C108" s="119"/>
      <c r="D108" s="104"/>
      <c r="E108" s="103"/>
      <c r="F108" s="102"/>
      <c r="G108" s="102"/>
      <c r="H108" s="102"/>
      <c r="I108" s="102"/>
    </row>
    <row r="109" spans="1:9" ht="13.5" customHeight="1" x14ac:dyDescent="0.2">
      <c r="A109" s="105" t="s">
        <v>1658</v>
      </c>
      <c r="B109" s="103"/>
      <c r="C109" s="119" t="s">
        <v>1657</v>
      </c>
      <c r="D109" s="104">
        <v>32</v>
      </c>
      <c r="E109" s="103" t="s">
        <v>4</v>
      </c>
      <c r="F109" s="102">
        <v>0</v>
      </c>
      <c r="G109" s="102">
        <v>0</v>
      </c>
      <c r="H109" s="102">
        <f>ROUND(D109*F109, 0)</f>
        <v>0</v>
      </c>
      <c r="I109" s="102">
        <f>ROUND(D109*G109, 0)</f>
        <v>0</v>
      </c>
    </row>
    <row r="110" spans="1:9" x14ac:dyDescent="0.2">
      <c r="A110" s="105"/>
      <c r="B110" s="103"/>
    </row>
    <row r="111" spans="1:9" ht="25.5" x14ac:dyDescent="0.2">
      <c r="A111" s="105" t="s">
        <v>1656</v>
      </c>
      <c r="B111" s="103"/>
      <c r="C111" s="119" t="s">
        <v>1655</v>
      </c>
      <c r="D111" s="104">
        <v>4</v>
      </c>
      <c r="E111" s="103" t="s">
        <v>4</v>
      </c>
      <c r="F111" s="102">
        <v>0</v>
      </c>
      <c r="G111" s="102">
        <v>0</v>
      </c>
      <c r="H111" s="102">
        <f>ROUND(D111*F111, 0)</f>
        <v>0</v>
      </c>
      <c r="I111" s="102">
        <f>ROUND(D111*G111, 0)</f>
        <v>0</v>
      </c>
    </row>
    <row r="112" spans="1:9" x14ac:dyDescent="0.2">
      <c r="A112" s="105"/>
      <c r="C112" s="119"/>
      <c r="D112" s="104"/>
      <c r="E112" s="103"/>
      <c r="F112" s="102"/>
      <c r="G112" s="102"/>
      <c r="H112" s="102"/>
      <c r="I112" s="102"/>
    </row>
    <row r="113" spans="1:9" ht="51" x14ac:dyDescent="0.2">
      <c r="A113" s="105" t="s">
        <v>1654</v>
      </c>
      <c r="B113" s="103"/>
      <c r="C113" s="51" t="s">
        <v>1653</v>
      </c>
      <c r="D113" s="104">
        <v>5</v>
      </c>
      <c r="E113" s="103" t="s">
        <v>4</v>
      </c>
      <c r="F113" s="102">
        <v>0</v>
      </c>
      <c r="G113" s="102">
        <v>0</v>
      </c>
      <c r="H113" s="102">
        <f>ROUND(D113*F113, 0)</f>
        <v>0</v>
      </c>
      <c r="I113" s="102">
        <f>ROUND(D113*G113, 0)</f>
        <v>0</v>
      </c>
    </row>
    <row r="114" spans="1:9" x14ac:dyDescent="0.2">
      <c r="A114" s="105"/>
      <c r="B114" s="103"/>
    </row>
    <row r="115" spans="1:9" ht="25.5" x14ac:dyDescent="0.2">
      <c r="A115" s="105" t="s">
        <v>1652</v>
      </c>
      <c r="B115" s="103"/>
      <c r="C115" s="119" t="s">
        <v>1651</v>
      </c>
      <c r="D115" s="104">
        <v>120</v>
      </c>
      <c r="E115" s="103" t="s">
        <v>4</v>
      </c>
      <c r="F115" s="102">
        <v>0</v>
      </c>
      <c r="G115" s="102">
        <v>0</v>
      </c>
      <c r="H115" s="102">
        <f>ROUND(D115*F115, 0)</f>
        <v>0</v>
      </c>
      <c r="I115" s="102">
        <f>ROUND(D115*G115, 0)</f>
        <v>0</v>
      </c>
    </row>
    <row r="116" spans="1:9" x14ac:dyDescent="0.2">
      <c r="A116" s="105"/>
      <c r="C116" s="119"/>
      <c r="D116" s="104"/>
      <c r="E116" s="103"/>
      <c r="F116" s="102"/>
      <c r="G116" s="102"/>
      <c r="H116" s="102"/>
      <c r="I116" s="102"/>
    </row>
    <row r="117" spans="1:9" ht="25.5" x14ac:dyDescent="0.2">
      <c r="A117" s="105" t="s">
        <v>1650</v>
      </c>
      <c r="C117" s="119" t="s">
        <v>1649</v>
      </c>
      <c r="D117" s="104">
        <v>2</v>
      </c>
      <c r="E117" s="103" t="s">
        <v>4</v>
      </c>
      <c r="F117" s="102">
        <v>0</v>
      </c>
      <c r="G117" s="102">
        <v>0</v>
      </c>
      <c r="H117" s="102">
        <f>ROUND(D117*F117, 0)</f>
        <v>0</v>
      </c>
      <c r="I117" s="102">
        <f>ROUND(D117*G117, 0)</f>
        <v>0</v>
      </c>
    </row>
    <row r="119" spans="1:9" x14ac:dyDescent="0.2">
      <c r="A119" s="125"/>
      <c r="B119" s="98"/>
      <c r="C119" s="98" t="s">
        <v>1505</v>
      </c>
      <c r="D119" s="124"/>
      <c r="E119" s="123"/>
      <c r="F119" s="96"/>
      <c r="G119" s="97" t="s">
        <v>1515</v>
      </c>
      <c r="H119" s="96">
        <f>SUM(H51:H117)</f>
        <v>0</v>
      </c>
      <c r="I119" s="96">
        <f>SUM(I51:I117)</f>
        <v>0</v>
      </c>
    </row>
    <row r="120" spans="1:9" x14ac:dyDescent="0.2">
      <c r="B120" s="111"/>
      <c r="F120" s="102"/>
      <c r="G120" s="102"/>
      <c r="H120" s="102"/>
      <c r="I120" s="102"/>
    </row>
    <row r="121" spans="1:9" x14ac:dyDescent="0.2">
      <c r="A121" s="117" t="s">
        <v>1504</v>
      </c>
      <c r="B121" s="122"/>
      <c r="C121" s="115" t="s">
        <v>1503</v>
      </c>
      <c r="D121" s="116"/>
      <c r="E121" s="115"/>
      <c r="F121" s="121"/>
      <c r="G121" s="121"/>
      <c r="H121" s="121"/>
      <c r="I121" s="121"/>
    </row>
    <row r="122" spans="1:9" x14ac:dyDescent="0.2">
      <c r="A122" s="113"/>
      <c r="B122" s="103"/>
      <c r="C122" s="111"/>
      <c r="D122" s="112"/>
      <c r="E122" s="111"/>
      <c r="F122" s="110"/>
      <c r="G122" s="110"/>
      <c r="H122" s="110"/>
      <c r="I122" s="110"/>
    </row>
    <row r="123" spans="1:9" ht="102" x14ac:dyDescent="0.2">
      <c r="A123" s="105" t="s">
        <v>1648</v>
      </c>
      <c r="B123" s="111"/>
      <c r="C123" s="119" t="s">
        <v>1647</v>
      </c>
      <c r="D123" s="104">
        <v>12</v>
      </c>
      <c r="E123" s="103" t="s">
        <v>62</v>
      </c>
    </row>
    <row r="124" spans="1:9" x14ac:dyDescent="0.2">
      <c r="A124" s="105"/>
      <c r="B124" s="111"/>
      <c r="C124" s="119"/>
      <c r="D124" s="104"/>
      <c r="E124" s="103"/>
    </row>
    <row r="125" spans="1:9" ht="102" x14ac:dyDescent="0.2">
      <c r="A125" s="105" t="s">
        <v>1646</v>
      </c>
      <c r="B125" s="111"/>
      <c r="C125" s="119" t="s">
        <v>1645</v>
      </c>
      <c r="D125" s="104">
        <v>6</v>
      </c>
      <c r="E125" s="103" t="s">
        <v>62</v>
      </c>
    </row>
    <row r="126" spans="1:9" x14ac:dyDescent="0.2">
      <c r="A126" s="105"/>
      <c r="B126" s="111"/>
      <c r="C126" s="119"/>
      <c r="D126" s="104"/>
      <c r="E126" s="103"/>
    </row>
    <row r="127" spans="1:9" ht="102" x14ac:dyDescent="0.2">
      <c r="A127" s="105" t="s">
        <v>1644</v>
      </c>
      <c r="B127" s="111"/>
      <c r="C127" s="119" t="s">
        <v>1643</v>
      </c>
      <c r="D127" s="104">
        <v>1380</v>
      </c>
      <c r="E127" s="103" t="s">
        <v>62</v>
      </c>
    </row>
    <row r="128" spans="1:9" x14ac:dyDescent="0.2">
      <c r="A128" s="105"/>
      <c r="B128" s="111"/>
      <c r="C128" s="119"/>
      <c r="D128" s="104"/>
      <c r="E128" s="103"/>
    </row>
    <row r="129" spans="1:5" ht="89.25" x14ac:dyDescent="0.2">
      <c r="A129" s="105" t="s">
        <v>1642</v>
      </c>
      <c r="B129" s="111"/>
      <c r="C129" s="119" t="s">
        <v>1641</v>
      </c>
      <c r="D129" s="104">
        <v>2232</v>
      </c>
      <c r="E129" s="103" t="s">
        <v>62</v>
      </c>
    </row>
    <row r="130" spans="1:5" x14ac:dyDescent="0.2">
      <c r="A130" s="105"/>
      <c r="B130" s="111"/>
      <c r="C130" s="119"/>
      <c r="D130" s="104"/>
      <c r="E130" s="103"/>
    </row>
    <row r="131" spans="1:5" ht="89.25" x14ac:dyDescent="0.2">
      <c r="A131" s="105" t="s">
        <v>1640</v>
      </c>
      <c r="B131" s="111"/>
      <c r="C131" s="119" t="s">
        <v>1639</v>
      </c>
      <c r="D131" s="104">
        <v>5172</v>
      </c>
      <c r="E131" s="103" t="s">
        <v>62</v>
      </c>
    </row>
    <row r="132" spans="1:5" x14ac:dyDescent="0.2">
      <c r="A132" s="105"/>
      <c r="B132" s="111"/>
      <c r="C132" s="119"/>
      <c r="D132" s="104"/>
      <c r="E132" s="103"/>
    </row>
    <row r="133" spans="1:5" ht="89.25" x14ac:dyDescent="0.2">
      <c r="A133" s="105" t="s">
        <v>1638</v>
      </c>
      <c r="B133" s="111"/>
      <c r="C133" s="119" t="s">
        <v>1637</v>
      </c>
      <c r="D133" s="104">
        <v>636</v>
      </c>
      <c r="E133" s="103" t="s">
        <v>62</v>
      </c>
    </row>
    <row r="134" spans="1:5" x14ac:dyDescent="0.2">
      <c r="A134" s="105"/>
      <c r="B134" s="111"/>
      <c r="C134" s="119"/>
      <c r="D134" s="104"/>
      <c r="E134" s="103"/>
    </row>
    <row r="135" spans="1:5" ht="89.25" x14ac:dyDescent="0.2">
      <c r="A135" s="105" t="s">
        <v>1636</v>
      </c>
      <c r="B135" s="111"/>
      <c r="C135" s="119" t="s">
        <v>1635</v>
      </c>
      <c r="D135" s="104">
        <v>774</v>
      </c>
      <c r="E135" s="103" t="s">
        <v>62</v>
      </c>
    </row>
    <row r="136" spans="1:5" x14ac:dyDescent="0.2">
      <c r="A136" s="105"/>
      <c r="B136" s="111"/>
      <c r="C136" s="119"/>
      <c r="D136" s="104"/>
      <c r="E136" s="103"/>
    </row>
    <row r="137" spans="1:5" ht="89.25" x14ac:dyDescent="0.2">
      <c r="A137" s="105" t="s">
        <v>1634</v>
      </c>
      <c r="B137" s="111"/>
      <c r="C137" s="119" t="s">
        <v>1633</v>
      </c>
      <c r="D137" s="104">
        <v>3744</v>
      </c>
      <c r="E137" s="103" t="s">
        <v>62</v>
      </c>
    </row>
    <row r="138" spans="1:5" x14ac:dyDescent="0.2">
      <c r="A138" s="105"/>
      <c r="B138" s="111"/>
      <c r="C138" s="119"/>
      <c r="D138" s="104"/>
      <c r="E138" s="103"/>
    </row>
    <row r="139" spans="1:5" ht="102" x14ac:dyDescent="0.2">
      <c r="A139" s="105" t="s">
        <v>1632</v>
      </c>
      <c r="B139" s="111"/>
      <c r="C139" s="119" t="s">
        <v>1631</v>
      </c>
      <c r="D139" s="104">
        <v>11388</v>
      </c>
      <c r="E139" s="103" t="s">
        <v>62</v>
      </c>
    </row>
    <row r="140" spans="1:5" x14ac:dyDescent="0.2">
      <c r="A140" s="105"/>
      <c r="B140" s="111"/>
      <c r="C140" s="119"/>
      <c r="D140" s="104"/>
      <c r="E140" s="103"/>
    </row>
    <row r="141" spans="1:5" ht="89.25" x14ac:dyDescent="0.2">
      <c r="A141" s="105" t="s">
        <v>1630</v>
      </c>
      <c r="B141" s="111"/>
      <c r="C141" s="119" t="s">
        <v>1629</v>
      </c>
      <c r="D141" s="104">
        <v>14409</v>
      </c>
      <c r="E141" s="103" t="s">
        <v>62</v>
      </c>
    </row>
    <row r="142" spans="1:5" x14ac:dyDescent="0.2">
      <c r="A142" s="105"/>
      <c r="B142" s="111"/>
      <c r="C142" s="119"/>
      <c r="D142" s="104"/>
      <c r="E142" s="103"/>
    </row>
    <row r="143" spans="1:5" ht="89.25" x14ac:dyDescent="0.2">
      <c r="A143" s="105" t="s">
        <v>1628</v>
      </c>
      <c r="B143" s="111"/>
      <c r="C143" s="119" t="s">
        <v>1627</v>
      </c>
      <c r="D143" s="104">
        <v>780</v>
      </c>
      <c r="E143" s="103" t="s">
        <v>62</v>
      </c>
    </row>
    <row r="144" spans="1:5" x14ac:dyDescent="0.2">
      <c r="A144" s="105"/>
      <c r="B144" s="111"/>
      <c r="C144" s="119"/>
      <c r="D144" s="104"/>
      <c r="E144" s="103"/>
    </row>
    <row r="145" spans="1:5" ht="89.25" x14ac:dyDescent="0.2">
      <c r="A145" s="105" t="s">
        <v>1626</v>
      </c>
      <c r="B145" s="111"/>
      <c r="C145" s="119" t="s">
        <v>1625</v>
      </c>
      <c r="D145" s="104">
        <v>19526</v>
      </c>
      <c r="E145" s="103" t="s">
        <v>62</v>
      </c>
    </row>
    <row r="146" spans="1:5" x14ac:dyDescent="0.2">
      <c r="A146" s="105"/>
      <c r="B146" s="111"/>
      <c r="C146" s="119"/>
      <c r="D146" s="104"/>
      <c r="E146" s="103"/>
    </row>
    <row r="147" spans="1:5" ht="89.25" x14ac:dyDescent="0.2">
      <c r="A147" s="105" t="s">
        <v>1624</v>
      </c>
      <c r="B147" s="111"/>
      <c r="C147" s="119" t="s">
        <v>1623</v>
      </c>
      <c r="D147" s="104">
        <v>714</v>
      </c>
      <c r="E147" s="103" t="s">
        <v>62</v>
      </c>
    </row>
    <row r="148" spans="1:5" x14ac:dyDescent="0.2">
      <c r="A148" s="105"/>
      <c r="B148" s="111"/>
      <c r="C148" s="119"/>
      <c r="D148" s="104"/>
      <c r="E148" s="103"/>
    </row>
    <row r="149" spans="1:5" ht="89.25" x14ac:dyDescent="0.2">
      <c r="A149" s="105" t="s">
        <v>1622</v>
      </c>
      <c r="B149" s="111"/>
      <c r="C149" s="119" t="s">
        <v>1621</v>
      </c>
      <c r="D149" s="104">
        <v>36</v>
      </c>
      <c r="E149" s="103" t="s">
        <v>62</v>
      </c>
    </row>
    <row r="150" spans="1:5" x14ac:dyDescent="0.2">
      <c r="A150" s="105"/>
      <c r="B150" s="111"/>
      <c r="C150" s="119"/>
      <c r="D150" s="104"/>
      <c r="E150" s="103"/>
    </row>
    <row r="151" spans="1:5" ht="89.25" x14ac:dyDescent="0.2">
      <c r="A151" s="105" t="s">
        <v>1620</v>
      </c>
      <c r="B151" s="111"/>
      <c r="C151" s="119" t="s">
        <v>1619</v>
      </c>
      <c r="D151" s="104">
        <v>18</v>
      </c>
      <c r="E151" s="103" t="s">
        <v>62</v>
      </c>
    </row>
    <row r="152" spans="1:5" x14ac:dyDescent="0.2">
      <c r="A152" s="105"/>
      <c r="B152" s="111"/>
      <c r="C152" s="119"/>
      <c r="D152" s="104"/>
      <c r="E152" s="103"/>
    </row>
    <row r="153" spans="1:5" ht="76.5" x14ac:dyDescent="0.2">
      <c r="A153" s="105" t="s">
        <v>1618</v>
      </c>
      <c r="B153" s="111"/>
      <c r="C153" s="119" t="s">
        <v>1617</v>
      </c>
      <c r="D153" s="104">
        <v>30</v>
      </c>
      <c r="E153" s="103" t="s">
        <v>62</v>
      </c>
    </row>
    <row r="154" spans="1:5" x14ac:dyDescent="0.2">
      <c r="A154" s="105"/>
      <c r="B154" s="111"/>
      <c r="C154" s="119"/>
      <c r="D154" s="104"/>
      <c r="E154" s="103"/>
    </row>
    <row r="155" spans="1:5" ht="76.5" x14ac:dyDescent="0.2">
      <c r="A155" s="105" t="s">
        <v>1616</v>
      </c>
      <c r="B155" s="111"/>
      <c r="C155" s="119" t="s">
        <v>1615</v>
      </c>
      <c r="D155" s="104">
        <v>18</v>
      </c>
      <c r="E155" s="103" t="s">
        <v>62</v>
      </c>
    </row>
    <row r="156" spans="1:5" x14ac:dyDescent="0.2">
      <c r="A156" s="105"/>
      <c r="B156" s="111"/>
      <c r="C156" s="119"/>
      <c r="D156" s="104"/>
      <c r="E156" s="103"/>
    </row>
    <row r="157" spans="1:5" ht="76.5" x14ac:dyDescent="0.2">
      <c r="A157" s="105" t="s">
        <v>1614</v>
      </c>
      <c r="B157" s="111"/>
      <c r="C157" s="119" t="s">
        <v>1613</v>
      </c>
      <c r="D157" s="104">
        <v>348</v>
      </c>
      <c r="E157" s="103" t="s">
        <v>62</v>
      </c>
    </row>
    <row r="158" spans="1:5" x14ac:dyDescent="0.2">
      <c r="A158" s="105"/>
      <c r="B158" s="111"/>
      <c r="C158" s="119"/>
      <c r="D158" s="104"/>
      <c r="E158" s="103"/>
    </row>
    <row r="159" spans="1:5" ht="76.5" x14ac:dyDescent="0.2">
      <c r="A159" s="105" t="s">
        <v>1612</v>
      </c>
      <c r="B159" s="111"/>
      <c r="C159" s="119" t="s">
        <v>1611</v>
      </c>
      <c r="D159" s="104">
        <v>108</v>
      </c>
      <c r="E159" s="103" t="s">
        <v>62</v>
      </c>
    </row>
    <row r="160" spans="1:5" x14ac:dyDescent="0.2">
      <c r="A160" s="105"/>
      <c r="B160" s="111"/>
      <c r="C160" s="119"/>
      <c r="D160" s="104"/>
      <c r="E160" s="103"/>
    </row>
    <row r="161" spans="1:5" ht="76.5" x14ac:dyDescent="0.2">
      <c r="A161" s="105" t="s">
        <v>1610</v>
      </c>
      <c r="B161" s="111"/>
      <c r="C161" s="119" t="s">
        <v>1609</v>
      </c>
      <c r="D161" s="104">
        <v>192</v>
      </c>
      <c r="E161" s="103" t="s">
        <v>62</v>
      </c>
    </row>
    <row r="162" spans="1:5" x14ac:dyDescent="0.2">
      <c r="A162" s="105"/>
      <c r="B162" s="111"/>
      <c r="C162" s="119"/>
      <c r="D162" s="104"/>
      <c r="E162" s="103"/>
    </row>
    <row r="163" spans="1:5" ht="76.5" x14ac:dyDescent="0.2">
      <c r="A163" s="105" t="s">
        <v>1608</v>
      </c>
      <c r="B163" s="111"/>
      <c r="C163" s="119" t="s">
        <v>1607</v>
      </c>
      <c r="D163" s="104"/>
      <c r="E163" s="103"/>
    </row>
    <row r="164" spans="1:5" x14ac:dyDescent="0.2">
      <c r="A164" s="105"/>
      <c r="B164" s="111"/>
      <c r="C164" s="119"/>
      <c r="D164" s="104"/>
      <c r="E164" s="103"/>
    </row>
    <row r="165" spans="1:5" ht="76.5" x14ac:dyDescent="0.2">
      <c r="A165" s="105" t="s">
        <v>1606</v>
      </c>
      <c r="B165" s="111"/>
      <c r="C165" s="119" t="s">
        <v>1605</v>
      </c>
      <c r="D165" s="104">
        <v>822</v>
      </c>
      <c r="E165" s="103" t="s">
        <v>62</v>
      </c>
    </row>
    <row r="166" spans="1:5" x14ac:dyDescent="0.2">
      <c r="A166" s="105"/>
      <c r="B166" s="111"/>
      <c r="C166" s="119"/>
      <c r="D166" s="104"/>
      <c r="E166" s="103"/>
    </row>
    <row r="167" spans="1:5" ht="76.5" x14ac:dyDescent="0.2">
      <c r="A167" s="105" t="s">
        <v>1604</v>
      </c>
      <c r="B167" s="111"/>
      <c r="C167" s="119" t="s">
        <v>1603</v>
      </c>
      <c r="D167" s="104"/>
      <c r="E167" s="103"/>
    </row>
    <row r="168" spans="1:5" x14ac:dyDescent="0.2">
      <c r="A168" s="105"/>
      <c r="B168" s="111"/>
      <c r="C168" s="119"/>
      <c r="D168" s="104"/>
      <c r="E168" s="103"/>
    </row>
    <row r="169" spans="1:5" ht="76.5" x14ac:dyDescent="0.2">
      <c r="A169" s="105" t="s">
        <v>1602</v>
      </c>
      <c r="B169" s="111"/>
      <c r="C169" s="119" t="s">
        <v>1601</v>
      </c>
      <c r="D169" s="104">
        <v>5706</v>
      </c>
      <c r="E169" s="103" t="s">
        <v>62</v>
      </c>
    </row>
    <row r="170" spans="1:5" x14ac:dyDescent="0.2">
      <c r="A170" s="105"/>
      <c r="B170" s="111"/>
      <c r="C170" s="119"/>
      <c r="D170" s="104"/>
      <c r="E170" s="103"/>
    </row>
    <row r="171" spans="1:5" ht="76.5" x14ac:dyDescent="0.2">
      <c r="A171" s="105" t="s">
        <v>1600</v>
      </c>
      <c r="B171" s="111"/>
      <c r="C171" s="119" t="s">
        <v>1599</v>
      </c>
      <c r="D171" s="104">
        <v>6</v>
      </c>
      <c r="E171" s="103" t="s">
        <v>62</v>
      </c>
    </row>
    <row r="172" spans="1:5" x14ac:dyDescent="0.2">
      <c r="A172" s="105"/>
      <c r="B172" s="111"/>
      <c r="C172" s="119"/>
      <c r="D172" s="104"/>
      <c r="E172" s="103"/>
    </row>
    <row r="173" spans="1:5" ht="76.5" x14ac:dyDescent="0.2">
      <c r="A173" s="105" t="s">
        <v>1598</v>
      </c>
      <c r="B173" s="111"/>
      <c r="C173" s="119" t="s">
        <v>1597</v>
      </c>
      <c r="D173" s="104">
        <v>126</v>
      </c>
      <c r="E173" s="103" t="s">
        <v>62</v>
      </c>
    </row>
    <row r="174" spans="1:5" x14ac:dyDescent="0.2">
      <c r="A174" s="105"/>
      <c r="B174" s="111"/>
      <c r="C174" s="119"/>
      <c r="D174" s="104"/>
      <c r="E174" s="103"/>
    </row>
    <row r="175" spans="1:5" ht="76.5" x14ac:dyDescent="0.2">
      <c r="A175" s="105" t="s">
        <v>1596</v>
      </c>
      <c r="B175" s="111"/>
      <c r="C175" s="119" t="s">
        <v>1595</v>
      </c>
      <c r="D175" s="104">
        <v>60</v>
      </c>
      <c r="E175" s="103" t="s">
        <v>62</v>
      </c>
    </row>
    <row r="176" spans="1:5" x14ac:dyDescent="0.2">
      <c r="A176" s="105"/>
      <c r="B176" s="111"/>
      <c r="C176" s="119"/>
      <c r="D176" s="104"/>
      <c r="E176" s="103"/>
    </row>
    <row r="177" spans="1:5" ht="38.25" x14ac:dyDescent="0.2">
      <c r="A177" s="105" t="s">
        <v>1594</v>
      </c>
      <c r="B177" s="111"/>
      <c r="C177" s="119" t="s">
        <v>1593</v>
      </c>
      <c r="D177" s="104">
        <v>1852</v>
      </c>
      <c r="E177" s="103" t="s">
        <v>4</v>
      </c>
    </row>
    <row r="178" spans="1:5" x14ac:dyDescent="0.2">
      <c r="A178" s="105"/>
      <c r="B178" s="111"/>
      <c r="C178" s="119"/>
      <c r="D178" s="104"/>
      <c r="E178" s="103"/>
    </row>
    <row r="179" spans="1:5" ht="38.25" x14ac:dyDescent="0.2">
      <c r="A179" s="105" t="s">
        <v>1592</v>
      </c>
      <c r="B179" s="111"/>
      <c r="C179" s="119" t="s">
        <v>1591</v>
      </c>
      <c r="D179" s="104">
        <v>530</v>
      </c>
      <c r="E179" s="103" t="s">
        <v>4</v>
      </c>
    </row>
    <row r="180" spans="1:5" x14ac:dyDescent="0.2">
      <c r="A180" s="105"/>
      <c r="B180" s="111"/>
      <c r="C180" s="119"/>
      <c r="D180" s="104"/>
      <c r="E180" s="103"/>
    </row>
    <row r="181" spans="1:5" ht="38.25" x14ac:dyDescent="0.2">
      <c r="A181" s="105" t="s">
        <v>1590</v>
      </c>
      <c r="B181" s="111"/>
      <c r="C181" s="119" t="s">
        <v>1589</v>
      </c>
      <c r="D181" s="104">
        <v>1881</v>
      </c>
      <c r="E181" s="103" t="s">
        <v>4</v>
      </c>
    </row>
    <row r="182" spans="1:5" x14ac:dyDescent="0.2">
      <c r="A182" s="105"/>
      <c r="B182" s="111"/>
      <c r="C182" s="119"/>
      <c r="D182" s="104"/>
      <c r="E182" s="103"/>
    </row>
    <row r="183" spans="1:5" ht="38.25" x14ac:dyDescent="0.2">
      <c r="A183" s="105" t="s">
        <v>1588</v>
      </c>
      <c r="B183" s="111"/>
      <c r="C183" s="119" t="s">
        <v>1587</v>
      </c>
      <c r="D183" s="104">
        <v>1513</v>
      </c>
      <c r="E183" s="103" t="s">
        <v>4</v>
      </c>
    </row>
    <row r="184" spans="1:5" x14ac:dyDescent="0.2">
      <c r="A184" s="105"/>
      <c r="B184" s="111"/>
      <c r="C184" s="119"/>
      <c r="D184" s="104"/>
      <c r="E184" s="103"/>
    </row>
    <row r="185" spans="1:5" ht="38.25" x14ac:dyDescent="0.2">
      <c r="A185" s="105" t="s">
        <v>1586</v>
      </c>
      <c r="B185" s="111"/>
      <c r="C185" s="119" t="s">
        <v>1585</v>
      </c>
      <c r="D185" s="104">
        <v>80</v>
      </c>
      <c r="E185" s="103" t="s">
        <v>4</v>
      </c>
    </row>
    <row r="186" spans="1:5" x14ac:dyDescent="0.2">
      <c r="A186" s="105"/>
      <c r="B186" s="111"/>
      <c r="C186" s="119"/>
      <c r="D186" s="104"/>
      <c r="E186" s="103"/>
    </row>
    <row r="187" spans="1:5" ht="38.25" x14ac:dyDescent="0.2">
      <c r="A187" s="105" t="s">
        <v>1584</v>
      </c>
      <c r="B187" s="111"/>
      <c r="C187" s="119" t="s">
        <v>1583</v>
      </c>
      <c r="D187" s="104">
        <v>856</v>
      </c>
      <c r="E187" s="103" t="s">
        <v>4</v>
      </c>
    </row>
    <row r="188" spans="1:5" x14ac:dyDescent="0.2">
      <c r="A188" s="105"/>
      <c r="B188" s="111"/>
      <c r="C188" s="119"/>
      <c r="D188" s="104"/>
      <c r="E188" s="103"/>
    </row>
    <row r="189" spans="1:5" ht="38.25" x14ac:dyDescent="0.2">
      <c r="A189" s="105" t="s">
        <v>1582</v>
      </c>
      <c r="B189" s="111"/>
      <c r="C189" s="119" t="s">
        <v>1581</v>
      </c>
      <c r="D189" s="104">
        <v>739</v>
      </c>
      <c r="E189" s="103" t="s">
        <v>4</v>
      </c>
    </row>
    <row r="190" spans="1:5" x14ac:dyDescent="0.2">
      <c r="A190" s="105"/>
      <c r="B190" s="111"/>
      <c r="C190" s="119"/>
      <c r="D190" s="104"/>
      <c r="E190" s="103"/>
    </row>
    <row r="191" spans="1:5" ht="25.5" x14ac:dyDescent="0.2">
      <c r="A191" s="105" t="s">
        <v>1580</v>
      </c>
      <c r="B191" s="111"/>
      <c r="C191" s="119" t="s">
        <v>1579</v>
      </c>
      <c r="D191" s="104">
        <v>3484</v>
      </c>
      <c r="E191" s="103" t="s">
        <v>4</v>
      </c>
    </row>
    <row r="192" spans="1:5" x14ac:dyDescent="0.2">
      <c r="A192" s="105"/>
      <c r="B192" s="111"/>
      <c r="C192" s="119"/>
      <c r="D192" s="104"/>
      <c r="E192" s="103"/>
    </row>
    <row r="193" spans="1:9" ht="25.5" x14ac:dyDescent="0.2">
      <c r="A193" s="105" t="s">
        <v>1578</v>
      </c>
      <c r="B193" s="111"/>
      <c r="C193" s="119" t="s">
        <v>1577</v>
      </c>
      <c r="D193" s="104">
        <v>80</v>
      </c>
      <c r="E193" s="103" t="s">
        <v>4</v>
      </c>
    </row>
    <row r="194" spans="1:9" x14ac:dyDescent="0.2">
      <c r="A194" s="105"/>
      <c r="B194" s="111"/>
      <c r="C194" s="119"/>
      <c r="D194" s="104"/>
      <c r="E194" s="103"/>
    </row>
    <row r="195" spans="1:9" ht="25.5" x14ac:dyDescent="0.2">
      <c r="A195" s="105" t="s">
        <v>1576</v>
      </c>
      <c r="B195" s="111"/>
      <c r="C195" s="119" t="s">
        <v>1575</v>
      </c>
      <c r="D195" s="104">
        <v>719</v>
      </c>
      <c r="E195" s="103" t="s">
        <v>4</v>
      </c>
    </row>
    <row r="196" spans="1:9" x14ac:dyDescent="0.2">
      <c r="A196" s="105"/>
      <c r="B196" s="111"/>
      <c r="C196" s="119"/>
      <c r="D196" s="104"/>
      <c r="E196" s="103"/>
    </row>
    <row r="197" spans="1:9" ht="25.5" x14ac:dyDescent="0.2">
      <c r="A197" s="105" t="s">
        <v>1574</v>
      </c>
      <c r="B197" s="111"/>
      <c r="C197" s="119" t="s">
        <v>1573</v>
      </c>
      <c r="D197" s="104">
        <v>184</v>
      </c>
      <c r="E197" s="103" t="s">
        <v>4</v>
      </c>
    </row>
    <row r="198" spans="1:9" x14ac:dyDescent="0.2">
      <c r="A198" s="105"/>
      <c r="B198" s="111"/>
      <c r="C198" s="119"/>
      <c r="D198" s="104"/>
      <c r="E198" s="103"/>
    </row>
    <row r="199" spans="1:9" ht="25.5" x14ac:dyDescent="0.2">
      <c r="A199" s="105" t="s">
        <v>1572</v>
      </c>
      <c r="B199" s="111"/>
      <c r="C199" s="119" t="s">
        <v>1571</v>
      </c>
      <c r="D199" s="104">
        <v>18943</v>
      </c>
      <c r="E199" s="103" t="s">
        <v>4</v>
      </c>
    </row>
    <row r="200" spans="1:9" x14ac:dyDescent="0.2">
      <c r="A200" s="105"/>
      <c r="B200" s="111"/>
      <c r="C200" s="119"/>
      <c r="D200" s="104"/>
      <c r="E200" s="103"/>
    </row>
    <row r="201" spans="1:9" ht="25.5" x14ac:dyDescent="0.2">
      <c r="A201" s="105" t="s">
        <v>1570</v>
      </c>
      <c r="B201" s="111"/>
      <c r="C201" s="119" t="s">
        <v>1569</v>
      </c>
      <c r="D201" s="104">
        <v>5904</v>
      </c>
      <c r="E201" s="103" t="s">
        <v>4</v>
      </c>
    </row>
    <row r="202" spans="1:9" x14ac:dyDescent="0.2">
      <c r="A202" s="105"/>
      <c r="B202" s="111"/>
      <c r="C202" s="119"/>
      <c r="D202" s="104"/>
      <c r="E202" s="103"/>
    </row>
    <row r="203" spans="1:9" ht="38.25" x14ac:dyDescent="0.2">
      <c r="A203" s="105" t="s">
        <v>1568</v>
      </c>
      <c r="B203" s="111"/>
      <c r="C203" s="51" t="s">
        <v>1567</v>
      </c>
      <c r="D203" s="104">
        <v>4</v>
      </c>
      <c r="E203" s="103" t="s">
        <v>138</v>
      </c>
    </row>
    <row r="204" spans="1:9" x14ac:dyDescent="0.2">
      <c r="A204" s="105"/>
      <c r="B204" s="111"/>
      <c r="C204" s="51"/>
      <c r="D204" s="104"/>
      <c r="E204" s="103"/>
    </row>
    <row r="205" spans="1:9" x14ac:dyDescent="0.2">
      <c r="A205" s="105" t="s">
        <v>1566</v>
      </c>
      <c r="B205" s="111"/>
      <c r="C205" s="51" t="s">
        <v>1565</v>
      </c>
      <c r="D205" s="104">
        <v>1</v>
      </c>
      <c r="E205" s="103" t="s">
        <v>138</v>
      </c>
    </row>
    <row r="206" spans="1:9" x14ac:dyDescent="0.2">
      <c r="A206" s="105"/>
      <c r="B206" s="111"/>
      <c r="C206" s="119"/>
      <c r="D206" s="104"/>
      <c r="E206" s="103"/>
    </row>
    <row r="207" spans="1:9" x14ac:dyDescent="0.2">
      <c r="A207" s="120"/>
      <c r="B207" s="98"/>
      <c r="C207" s="98" t="s">
        <v>1503</v>
      </c>
      <c r="D207" s="99"/>
      <c r="E207" s="98"/>
      <c r="F207" s="96"/>
      <c r="G207" s="97" t="s">
        <v>1515</v>
      </c>
      <c r="H207" s="96">
        <f>SUM(H121:H206)</f>
        <v>0</v>
      </c>
      <c r="I207" s="96">
        <f>SUM(I121:I206)</f>
        <v>0</v>
      </c>
    </row>
    <row r="209" spans="1:9" x14ac:dyDescent="0.2">
      <c r="A209" s="117" t="s">
        <v>1502</v>
      </c>
      <c r="B209" s="115"/>
      <c r="C209" s="115" t="s">
        <v>1501</v>
      </c>
      <c r="D209" s="116"/>
      <c r="E209" s="115"/>
      <c r="F209" s="114"/>
      <c r="G209" s="114"/>
      <c r="H209" s="114"/>
      <c r="I209" s="114"/>
    </row>
    <row r="210" spans="1:9" x14ac:dyDescent="0.2">
      <c r="A210" s="113"/>
      <c r="B210" s="111"/>
      <c r="C210" s="111"/>
      <c r="D210" s="112"/>
      <c r="E210" s="111"/>
      <c r="F210" s="110"/>
      <c r="G210" s="110"/>
      <c r="H210" s="110"/>
      <c r="I210" s="110"/>
    </row>
    <row r="211" spans="1:9" ht="25.5" x14ac:dyDescent="0.2">
      <c r="A211" s="105" t="s">
        <v>1564</v>
      </c>
      <c r="B211" s="103"/>
      <c r="C211" s="119" t="s">
        <v>1563</v>
      </c>
      <c r="D211" s="104">
        <v>3</v>
      </c>
      <c r="E211" s="103" t="s">
        <v>4</v>
      </c>
      <c r="F211" s="102">
        <v>0</v>
      </c>
      <c r="G211" s="102">
        <v>0</v>
      </c>
      <c r="H211" s="102">
        <f>ROUND(D211*F211, 0)</f>
        <v>0</v>
      </c>
      <c r="I211" s="102">
        <f>ROUND(D211*G211, 0)</f>
        <v>0</v>
      </c>
    </row>
    <row r="212" spans="1:9" x14ac:dyDescent="0.2">
      <c r="A212" s="105"/>
      <c r="B212" s="103"/>
      <c r="C212" s="119"/>
      <c r="D212" s="104"/>
      <c r="E212" s="103"/>
      <c r="F212" s="102"/>
      <c r="G212" s="102"/>
      <c r="H212" s="102"/>
      <c r="I212" s="102"/>
    </row>
    <row r="213" spans="1:9" ht="25.5" x14ac:dyDescent="0.2">
      <c r="A213" s="105" t="s">
        <v>1562</v>
      </c>
      <c r="B213" s="103"/>
      <c r="C213" s="119" t="s">
        <v>1561</v>
      </c>
      <c r="D213" s="104">
        <v>2</v>
      </c>
      <c r="E213" s="103" t="s">
        <v>4</v>
      </c>
      <c r="F213" s="102">
        <v>0</v>
      </c>
      <c r="G213" s="102">
        <v>0</v>
      </c>
      <c r="H213" s="102">
        <f>ROUND(D213*F213, 0)</f>
        <v>0</v>
      </c>
      <c r="I213" s="102">
        <f>ROUND(D213*G213, 0)</f>
        <v>0</v>
      </c>
    </row>
    <row r="214" spans="1:9" x14ac:dyDescent="0.2">
      <c r="A214" s="105"/>
      <c r="B214" s="103"/>
      <c r="C214" s="119"/>
      <c r="D214" s="104"/>
      <c r="E214" s="103"/>
      <c r="F214" s="102"/>
      <c r="G214" s="102"/>
      <c r="H214" s="102"/>
      <c r="I214" s="102"/>
    </row>
    <row r="215" spans="1:9" ht="25.5" x14ac:dyDescent="0.2">
      <c r="A215" s="105" t="s">
        <v>1560</v>
      </c>
      <c r="B215" s="103"/>
      <c r="C215" s="119" t="s">
        <v>1559</v>
      </c>
      <c r="D215" s="104">
        <v>1</v>
      </c>
      <c r="E215" s="103" t="s">
        <v>4</v>
      </c>
      <c r="F215" s="102">
        <v>0</v>
      </c>
      <c r="G215" s="102">
        <v>0</v>
      </c>
      <c r="H215" s="102">
        <f>ROUND(D215*F215, 0)</f>
        <v>0</v>
      </c>
      <c r="I215" s="102">
        <f>ROUND(D215*G215, 0)</f>
        <v>0</v>
      </c>
    </row>
    <row r="216" spans="1:9" x14ac:dyDescent="0.2">
      <c r="A216" s="105"/>
      <c r="B216" s="103"/>
      <c r="C216" s="119"/>
      <c r="D216" s="104"/>
      <c r="E216" s="103"/>
      <c r="F216" s="102"/>
      <c r="G216" s="102"/>
      <c r="H216" s="102"/>
      <c r="I216" s="102"/>
    </row>
    <row r="217" spans="1:9" ht="38.25" x14ac:dyDescent="0.2">
      <c r="A217" s="105" t="s">
        <v>1558</v>
      </c>
      <c r="B217" s="103"/>
      <c r="C217" s="119" t="s">
        <v>1557</v>
      </c>
      <c r="D217" s="104">
        <v>3</v>
      </c>
      <c r="E217" s="103" t="s">
        <v>4</v>
      </c>
      <c r="F217" s="102">
        <v>0</v>
      </c>
      <c r="G217" s="102">
        <v>0</v>
      </c>
      <c r="H217" s="102">
        <f>ROUND(D217*F217, 0)</f>
        <v>0</v>
      </c>
      <c r="I217" s="102">
        <f>ROUND(D217*G217, 0)</f>
        <v>0</v>
      </c>
    </row>
    <row r="218" spans="1:9" x14ac:dyDescent="0.2">
      <c r="A218" s="105"/>
      <c r="B218" s="103"/>
      <c r="C218" s="119"/>
      <c r="D218" s="104"/>
      <c r="E218" s="103"/>
      <c r="F218" s="102"/>
      <c r="G218" s="102"/>
      <c r="H218" s="102"/>
      <c r="I218" s="102"/>
    </row>
    <row r="219" spans="1:9" ht="38.25" x14ac:dyDescent="0.2">
      <c r="A219" s="105" t="s">
        <v>1556</v>
      </c>
      <c r="B219" s="103"/>
      <c r="C219" s="119" t="s">
        <v>1555</v>
      </c>
      <c r="D219" s="104">
        <v>2</v>
      </c>
      <c r="E219" s="103" t="s">
        <v>4</v>
      </c>
      <c r="F219" s="102">
        <v>0</v>
      </c>
      <c r="G219" s="102">
        <v>0</v>
      </c>
      <c r="H219" s="102">
        <f>ROUND(D219*F219, 0)</f>
        <v>0</v>
      </c>
      <c r="I219" s="102">
        <f>ROUND(D219*G219, 0)</f>
        <v>0</v>
      </c>
    </row>
    <row r="220" spans="1:9" x14ac:dyDescent="0.2">
      <c r="A220" s="105"/>
      <c r="B220" s="103"/>
      <c r="C220" s="119"/>
      <c r="D220" s="104"/>
      <c r="E220" s="103"/>
      <c r="F220" s="102"/>
      <c r="G220" s="102"/>
      <c r="H220" s="102"/>
      <c r="I220" s="102"/>
    </row>
    <row r="221" spans="1:9" ht="38.25" x14ac:dyDescent="0.2">
      <c r="A221" s="105" t="s">
        <v>1553</v>
      </c>
      <c r="B221" s="103"/>
      <c r="C221" s="119" t="s">
        <v>1554</v>
      </c>
      <c r="D221" s="104">
        <v>1</v>
      </c>
      <c r="E221" s="103" t="s">
        <v>138</v>
      </c>
      <c r="F221" s="102">
        <v>0</v>
      </c>
      <c r="G221" s="102">
        <v>0</v>
      </c>
      <c r="H221" s="102">
        <f>ROUND(D221*F221, 0)</f>
        <v>0</v>
      </c>
      <c r="I221" s="102">
        <f>ROUND(D221*G221, 0)</f>
        <v>0</v>
      </c>
    </row>
    <row r="222" spans="1:9" x14ac:dyDescent="0.2">
      <c r="A222" s="105"/>
      <c r="B222" s="103"/>
      <c r="C222" s="103"/>
      <c r="D222" s="104"/>
      <c r="E222" s="103"/>
      <c r="F222" s="102"/>
      <c r="G222" s="102"/>
      <c r="H222" s="102"/>
      <c r="I222" s="102"/>
    </row>
    <row r="223" spans="1:9" x14ac:dyDescent="0.2">
      <c r="A223" s="120" t="s">
        <v>1553</v>
      </c>
      <c r="B223" s="100"/>
      <c r="C223" s="98" t="s">
        <v>1501</v>
      </c>
      <c r="D223" s="99"/>
      <c r="E223" s="98"/>
      <c r="F223" s="96"/>
      <c r="G223" s="97" t="s">
        <v>1515</v>
      </c>
      <c r="H223" s="96">
        <f>SUM(H211:H222)</f>
        <v>0</v>
      </c>
      <c r="I223" s="96">
        <f>SUM(I211:I222)</f>
        <v>0</v>
      </c>
    </row>
    <row r="224" spans="1:9" x14ac:dyDescent="0.2">
      <c r="A224" s="105"/>
      <c r="B224" s="103"/>
    </row>
    <row r="225" spans="1:9" x14ac:dyDescent="0.2">
      <c r="A225" s="117" t="s">
        <v>1500</v>
      </c>
      <c r="B225" s="115"/>
      <c r="C225" s="115" t="s">
        <v>337</v>
      </c>
      <c r="D225" s="116"/>
      <c r="E225" s="115"/>
      <c r="F225" s="114"/>
      <c r="G225" s="114"/>
      <c r="H225" s="114"/>
      <c r="I225" s="114"/>
    </row>
    <row r="226" spans="1:9" x14ac:dyDescent="0.2">
      <c r="A226" s="113"/>
      <c r="C226" s="111"/>
      <c r="D226" s="112"/>
      <c r="E226" s="111"/>
      <c r="F226" s="110"/>
      <c r="G226" s="110"/>
      <c r="H226" s="110"/>
      <c r="I226" s="110"/>
    </row>
    <row r="227" spans="1:9" x14ac:dyDescent="0.2">
      <c r="A227" s="105" t="s">
        <v>1552</v>
      </c>
      <c r="B227" s="111"/>
      <c r="C227" s="119" t="s">
        <v>1551</v>
      </c>
      <c r="D227" s="104">
        <v>5</v>
      </c>
      <c r="E227" s="103" t="s">
        <v>4</v>
      </c>
      <c r="F227" s="102">
        <v>0</v>
      </c>
      <c r="G227" s="102">
        <v>0</v>
      </c>
      <c r="H227" s="102">
        <f>ROUND(D227*F227, 0)</f>
        <v>0</v>
      </c>
      <c r="I227" s="102">
        <f>ROUND(D227*G227, 0)</f>
        <v>0</v>
      </c>
    </row>
    <row r="228" spans="1:9" x14ac:dyDescent="0.2">
      <c r="A228" s="105"/>
      <c r="B228" s="111"/>
      <c r="C228" s="119"/>
      <c r="D228" s="104"/>
      <c r="E228" s="103"/>
      <c r="F228" s="102"/>
      <c r="G228" s="102"/>
      <c r="H228" s="102"/>
      <c r="I228" s="102"/>
    </row>
    <row r="229" spans="1:9" x14ac:dyDescent="0.2">
      <c r="A229" s="105" t="s">
        <v>1550</v>
      </c>
      <c r="B229" s="103"/>
      <c r="C229" s="119" t="s">
        <v>1549</v>
      </c>
      <c r="D229" s="104">
        <v>13</v>
      </c>
      <c r="E229" s="103" t="s">
        <v>4</v>
      </c>
      <c r="F229" s="102">
        <v>0</v>
      </c>
      <c r="G229" s="102">
        <v>0</v>
      </c>
      <c r="H229" s="102">
        <f>ROUND(D229*F229, 0)</f>
        <v>0</v>
      </c>
      <c r="I229" s="102">
        <f>ROUND(D229*G229, 0)</f>
        <v>0</v>
      </c>
    </row>
    <row r="230" spans="1:9" x14ac:dyDescent="0.2">
      <c r="A230" s="105"/>
      <c r="B230" s="103"/>
      <c r="C230" s="119"/>
      <c r="D230" s="104"/>
      <c r="E230" s="103"/>
      <c r="F230" s="102"/>
      <c r="G230" s="102"/>
      <c r="H230" s="102"/>
      <c r="I230" s="102"/>
    </row>
    <row r="231" spans="1:9" ht="25.5" x14ac:dyDescent="0.2">
      <c r="A231" s="105" t="s">
        <v>1548</v>
      </c>
      <c r="B231" s="103"/>
      <c r="C231" s="119" t="s">
        <v>1547</v>
      </c>
      <c r="D231" s="104">
        <v>6</v>
      </c>
      <c r="E231" s="103" t="s">
        <v>4</v>
      </c>
      <c r="F231" s="102">
        <v>0</v>
      </c>
      <c r="G231" s="102">
        <v>0</v>
      </c>
      <c r="H231" s="102">
        <f>ROUND(D231*F231, 0)</f>
        <v>0</v>
      </c>
      <c r="I231" s="102">
        <f>ROUND(D231*G231, 0)</f>
        <v>0</v>
      </c>
    </row>
    <row r="232" spans="1:9" x14ac:dyDescent="0.2">
      <c r="A232" s="105"/>
      <c r="B232" s="103"/>
      <c r="C232" s="119"/>
      <c r="D232" s="104"/>
      <c r="E232" s="103"/>
      <c r="F232" s="102"/>
      <c r="G232" s="102"/>
      <c r="H232" s="102"/>
      <c r="I232" s="102"/>
    </row>
    <row r="233" spans="1:9" ht="25.5" x14ac:dyDescent="0.2">
      <c r="A233" s="105" t="s">
        <v>1546</v>
      </c>
      <c r="B233" s="103"/>
      <c r="C233" s="119" t="s">
        <v>1545</v>
      </c>
      <c r="D233" s="104">
        <v>2</v>
      </c>
      <c r="E233" s="103" t="s">
        <v>4</v>
      </c>
      <c r="F233" s="102">
        <v>0</v>
      </c>
      <c r="G233" s="102">
        <v>0</v>
      </c>
      <c r="H233" s="102">
        <f>ROUND(D233*F233, 0)</f>
        <v>0</v>
      </c>
      <c r="I233" s="102">
        <f>ROUND(D233*G233, 0)</f>
        <v>0</v>
      </c>
    </row>
    <row r="234" spans="1:9" x14ac:dyDescent="0.2">
      <c r="A234" s="105"/>
      <c r="B234" s="103"/>
      <c r="C234" s="119"/>
      <c r="D234" s="104"/>
      <c r="E234" s="103"/>
      <c r="F234" s="102"/>
      <c r="G234" s="102"/>
      <c r="H234" s="102"/>
      <c r="I234" s="102"/>
    </row>
    <row r="235" spans="1:9" ht="25.5" x14ac:dyDescent="0.2">
      <c r="A235" s="105" t="s">
        <v>1544</v>
      </c>
      <c r="B235" s="103"/>
      <c r="C235" s="103" t="s">
        <v>1543</v>
      </c>
      <c r="D235" s="104">
        <v>4</v>
      </c>
      <c r="E235" s="103" t="s">
        <v>4</v>
      </c>
      <c r="F235" s="102">
        <v>0</v>
      </c>
      <c r="G235" s="102">
        <v>0</v>
      </c>
      <c r="H235" s="102">
        <f>ROUND(D235*F235, 0)</f>
        <v>0</v>
      </c>
      <c r="I235" s="102">
        <f>ROUND(D235*G235, 0)</f>
        <v>0</v>
      </c>
    </row>
    <row r="236" spans="1:9" x14ac:dyDescent="0.2">
      <c r="A236" s="105"/>
      <c r="B236" s="103"/>
      <c r="C236" s="103"/>
      <c r="D236" s="104"/>
      <c r="E236" s="103"/>
      <c r="F236" s="102"/>
      <c r="G236" s="102"/>
      <c r="H236" s="102"/>
      <c r="I236" s="102"/>
    </row>
    <row r="237" spans="1:9" ht="25.5" x14ac:dyDescent="0.2">
      <c r="A237" s="105" t="s">
        <v>1542</v>
      </c>
      <c r="B237" s="103"/>
      <c r="C237" s="51" t="s">
        <v>1541</v>
      </c>
      <c r="D237" s="104">
        <v>4</v>
      </c>
      <c r="E237" s="103" t="s">
        <v>4</v>
      </c>
      <c r="F237" s="102">
        <v>0</v>
      </c>
      <c r="G237" s="102">
        <v>0</v>
      </c>
      <c r="H237" s="102">
        <f>ROUND(D237*F237, 0)</f>
        <v>0</v>
      </c>
      <c r="I237" s="102">
        <f>ROUND(D237*G237, 0)</f>
        <v>0</v>
      </c>
    </row>
    <row r="238" spans="1:9" x14ac:dyDescent="0.2">
      <c r="A238" s="105"/>
      <c r="B238" s="103"/>
      <c r="C238" s="51"/>
      <c r="D238" s="104"/>
      <c r="E238" s="103"/>
      <c r="F238" s="102"/>
      <c r="G238" s="102"/>
      <c r="H238" s="102"/>
      <c r="I238" s="102"/>
    </row>
    <row r="239" spans="1:9" x14ac:dyDescent="0.2">
      <c r="A239" s="105" t="s">
        <v>1540</v>
      </c>
      <c r="B239" s="103"/>
      <c r="C239" s="51" t="s">
        <v>1539</v>
      </c>
      <c r="D239" s="104">
        <v>10</v>
      </c>
      <c r="E239" s="103" t="s">
        <v>4</v>
      </c>
      <c r="F239" s="102">
        <v>0</v>
      </c>
      <c r="G239" s="102">
        <v>0</v>
      </c>
      <c r="H239" s="102">
        <f>ROUND(D239*F239, 0)</f>
        <v>0</v>
      </c>
      <c r="I239" s="102">
        <f>ROUND(D239*G239, 0)</f>
        <v>0</v>
      </c>
    </row>
    <row r="240" spans="1:9" x14ac:dyDescent="0.2">
      <c r="A240" s="105"/>
      <c r="B240" s="103"/>
      <c r="C240" s="103"/>
      <c r="D240" s="104"/>
      <c r="E240" s="103"/>
      <c r="F240" s="102"/>
      <c r="G240" s="102"/>
      <c r="H240" s="102"/>
      <c r="I240" s="102"/>
    </row>
    <row r="241" spans="1:9" x14ac:dyDescent="0.2">
      <c r="A241" s="105" t="s">
        <v>1538</v>
      </c>
      <c r="B241" s="103"/>
      <c r="C241" s="103" t="s">
        <v>1537</v>
      </c>
      <c r="D241" s="104">
        <v>8</v>
      </c>
      <c r="E241" s="103" t="s">
        <v>4</v>
      </c>
      <c r="F241" s="102">
        <v>0</v>
      </c>
      <c r="G241" s="102">
        <v>0</v>
      </c>
      <c r="H241" s="102">
        <f>ROUND(D241*F241, 0)</f>
        <v>0</v>
      </c>
      <c r="I241" s="102">
        <f>ROUND(D241*G241, 0)</f>
        <v>0</v>
      </c>
    </row>
    <row r="242" spans="1:9" x14ac:dyDescent="0.2">
      <c r="A242" s="105"/>
      <c r="B242" s="103"/>
      <c r="C242" s="103"/>
      <c r="D242" s="104"/>
      <c r="E242" s="103"/>
      <c r="F242" s="102"/>
      <c r="G242" s="102"/>
      <c r="H242" s="102"/>
      <c r="I242" s="102"/>
    </row>
    <row r="243" spans="1:9" x14ac:dyDescent="0.2">
      <c r="A243" s="105" t="s">
        <v>1536</v>
      </c>
      <c r="B243" s="103"/>
      <c r="C243" s="103" t="s">
        <v>1534</v>
      </c>
      <c r="D243" s="104">
        <v>1</v>
      </c>
      <c r="E243" s="103" t="s">
        <v>4</v>
      </c>
      <c r="F243" s="102">
        <v>0</v>
      </c>
      <c r="G243" s="102">
        <v>0</v>
      </c>
      <c r="H243" s="102">
        <f>ROUND(D243*F243, 0)</f>
        <v>0</v>
      </c>
      <c r="I243" s="102">
        <f>ROUND(D243*G243, 0)</f>
        <v>0</v>
      </c>
    </row>
    <row r="244" spans="1:9" x14ac:dyDescent="0.2">
      <c r="A244" s="105"/>
      <c r="B244" s="103"/>
      <c r="C244" s="103"/>
      <c r="D244" s="104"/>
      <c r="E244" s="103"/>
      <c r="F244" s="102"/>
      <c r="G244" s="102"/>
      <c r="H244" s="102"/>
      <c r="I244" s="102"/>
    </row>
    <row r="245" spans="1:9" x14ac:dyDescent="0.2">
      <c r="A245" s="105" t="s">
        <v>1535</v>
      </c>
      <c r="B245" s="103"/>
      <c r="C245" s="103" t="s">
        <v>1534</v>
      </c>
      <c r="D245" s="104">
        <v>4</v>
      </c>
      <c r="E245" s="103" t="s">
        <v>4</v>
      </c>
      <c r="F245" s="102"/>
      <c r="G245" s="102"/>
      <c r="H245" s="102"/>
      <c r="I245" s="102"/>
    </row>
    <row r="246" spans="1:9" x14ac:dyDescent="0.2">
      <c r="A246" s="105"/>
      <c r="B246" s="103"/>
      <c r="C246" s="103"/>
      <c r="D246" s="104"/>
      <c r="E246" s="103"/>
      <c r="F246" s="102"/>
      <c r="G246" s="102"/>
      <c r="H246" s="102"/>
      <c r="I246" s="102"/>
    </row>
    <row r="247" spans="1:9" x14ac:dyDescent="0.2">
      <c r="A247" s="105" t="s">
        <v>1533</v>
      </c>
      <c r="B247" s="103"/>
      <c r="C247" s="103" t="s">
        <v>1532</v>
      </c>
      <c r="D247" s="104">
        <v>1</v>
      </c>
      <c r="E247" s="103" t="s">
        <v>4</v>
      </c>
      <c r="F247" s="102">
        <v>0</v>
      </c>
      <c r="G247" s="102">
        <v>0</v>
      </c>
      <c r="H247" s="102">
        <f>ROUND(D247*F247, 0)</f>
        <v>0</v>
      </c>
      <c r="I247" s="102">
        <f>ROUND(D247*G247, 0)</f>
        <v>0</v>
      </c>
    </row>
    <row r="248" spans="1:9" x14ac:dyDescent="0.2">
      <c r="A248" s="105"/>
      <c r="B248" s="103"/>
      <c r="C248" s="103"/>
      <c r="D248" s="104"/>
      <c r="E248" s="103"/>
      <c r="F248" s="102"/>
      <c r="G248" s="102"/>
      <c r="H248" s="102"/>
      <c r="I248" s="102"/>
    </row>
    <row r="249" spans="1:9" ht="38.25" x14ac:dyDescent="0.2">
      <c r="A249" s="105" t="s">
        <v>1531</v>
      </c>
      <c r="B249" s="103"/>
      <c r="C249" s="51" t="s">
        <v>1530</v>
      </c>
      <c r="D249" s="104">
        <v>1</v>
      </c>
      <c r="E249" s="103" t="s">
        <v>138</v>
      </c>
      <c r="F249" s="102">
        <v>0</v>
      </c>
      <c r="G249" s="102">
        <v>0</v>
      </c>
      <c r="H249" s="102">
        <f>ROUND(D249*F249, 0)</f>
        <v>0</v>
      </c>
      <c r="I249" s="102">
        <f>ROUND(D249*G249, 0)</f>
        <v>0</v>
      </c>
    </row>
    <row r="250" spans="1:9" x14ac:dyDescent="0.2">
      <c r="A250" s="105"/>
      <c r="B250" s="103"/>
      <c r="C250" s="51"/>
      <c r="D250" s="104"/>
      <c r="E250" s="103"/>
      <c r="F250" s="102"/>
      <c r="G250" s="102"/>
      <c r="H250" s="102"/>
      <c r="I250" s="102"/>
    </row>
    <row r="251" spans="1:9" ht="25.5" x14ac:dyDescent="0.2">
      <c r="A251" s="105" t="s">
        <v>1529</v>
      </c>
      <c r="B251" s="103"/>
      <c r="C251" s="51" t="s">
        <v>1528</v>
      </c>
      <c r="D251" s="104">
        <v>5</v>
      </c>
      <c r="E251" s="103" t="s">
        <v>138</v>
      </c>
      <c r="F251" s="102">
        <v>0</v>
      </c>
      <c r="G251" s="102">
        <v>0</v>
      </c>
      <c r="H251" s="102">
        <f>ROUND(D251*F251, 0)</f>
        <v>0</v>
      </c>
      <c r="I251" s="102">
        <f>ROUND(D251*G251, 0)</f>
        <v>0</v>
      </c>
    </row>
    <row r="252" spans="1:9" x14ac:dyDescent="0.2">
      <c r="A252" s="105"/>
      <c r="B252" s="103"/>
      <c r="C252" s="51"/>
      <c r="D252" s="104"/>
      <c r="E252" s="103"/>
      <c r="F252" s="102"/>
      <c r="G252" s="102"/>
      <c r="H252" s="102"/>
      <c r="I252" s="102"/>
    </row>
    <row r="253" spans="1:9" ht="25.5" x14ac:dyDescent="0.2">
      <c r="A253" s="105" t="s">
        <v>1527</v>
      </c>
      <c r="B253" s="103"/>
      <c r="C253" s="51" t="s">
        <v>1526</v>
      </c>
      <c r="D253" s="104">
        <v>5</v>
      </c>
      <c r="E253" s="103" t="s">
        <v>138</v>
      </c>
      <c r="F253" s="102">
        <v>0</v>
      </c>
      <c r="G253" s="102">
        <v>0</v>
      </c>
      <c r="H253" s="102">
        <f>ROUND(D253*F253, 0)</f>
        <v>0</v>
      </c>
      <c r="I253" s="102">
        <f>ROUND(D253*G253, 0)</f>
        <v>0</v>
      </c>
    </row>
    <row r="254" spans="1:9" x14ac:dyDescent="0.2">
      <c r="A254" s="105"/>
      <c r="B254" s="103"/>
      <c r="C254" s="51"/>
      <c r="D254" s="104"/>
      <c r="E254" s="103"/>
      <c r="F254" s="102"/>
      <c r="G254" s="102"/>
      <c r="H254" s="102"/>
      <c r="I254" s="102"/>
    </row>
    <row r="255" spans="1:9" ht="38.25" x14ac:dyDescent="0.2">
      <c r="A255" s="105" t="s">
        <v>1525</v>
      </c>
      <c r="B255" s="103"/>
      <c r="C255" s="51" t="s">
        <v>1524</v>
      </c>
      <c r="D255" s="104">
        <v>1</v>
      </c>
      <c r="E255" s="103" t="s">
        <v>138</v>
      </c>
      <c r="F255" s="102">
        <v>0</v>
      </c>
      <c r="G255" s="102">
        <v>0</v>
      </c>
      <c r="H255" s="102">
        <f>ROUND(D255*F255, 0)</f>
        <v>0</v>
      </c>
      <c r="I255" s="102">
        <f>ROUND(D255*G255, 0)</f>
        <v>0</v>
      </c>
    </row>
    <row r="256" spans="1:9" x14ac:dyDescent="0.2">
      <c r="A256" s="105"/>
      <c r="B256" s="103"/>
      <c r="C256" s="51"/>
      <c r="D256" s="104"/>
      <c r="E256" s="103"/>
      <c r="F256" s="102"/>
      <c r="G256" s="102"/>
      <c r="H256" s="102"/>
      <c r="I256" s="102"/>
    </row>
    <row r="257" spans="1:9" ht="38.25" x14ac:dyDescent="0.2">
      <c r="A257" s="105" t="s">
        <v>1523</v>
      </c>
      <c r="B257" s="103"/>
      <c r="C257" s="51" t="s">
        <v>1522</v>
      </c>
      <c r="D257" s="104">
        <v>1</v>
      </c>
      <c r="E257" s="103" t="s">
        <v>138</v>
      </c>
      <c r="F257" s="102">
        <v>0</v>
      </c>
      <c r="G257" s="102">
        <v>0</v>
      </c>
      <c r="H257" s="102">
        <f>ROUND(D257*F257, 0)</f>
        <v>0</v>
      </c>
      <c r="I257" s="102">
        <f>ROUND(D257*G257, 0)</f>
        <v>0</v>
      </c>
    </row>
    <row r="258" spans="1:9" x14ac:dyDescent="0.2">
      <c r="A258" s="105"/>
      <c r="B258" s="103"/>
      <c r="C258" s="51"/>
      <c r="D258" s="104"/>
      <c r="E258" s="103"/>
      <c r="F258" s="102"/>
      <c r="G258" s="102"/>
      <c r="H258" s="102"/>
      <c r="I258" s="102"/>
    </row>
    <row r="259" spans="1:9" ht="38.25" x14ac:dyDescent="0.2">
      <c r="A259" s="105" t="s">
        <v>1521</v>
      </c>
      <c r="B259" s="103"/>
      <c r="C259" s="51" t="s">
        <v>1520</v>
      </c>
      <c r="D259" s="104">
        <v>1</v>
      </c>
      <c r="E259" s="103" t="s">
        <v>138</v>
      </c>
      <c r="F259" s="102">
        <v>0</v>
      </c>
      <c r="G259" s="102">
        <v>0</v>
      </c>
      <c r="H259" s="102">
        <f>ROUND(D259*F259, 0)</f>
        <v>0</v>
      </c>
      <c r="I259" s="102">
        <f>ROUND(D259*G259, 0)</f>
        <v>0</v>
      </c>
    </row>
    <row r="260" spans="1:9" x14ac:dyDescent="0.2">
      <c r="A260" s="105"/>
      <c r="B260" s="103"/>
      <c r="C260" s="51"/>
      <c r="D260" s="104"/>
      <c r="E260" s="103"/>
      <c r="F260" s="102"/>
      <c r="G260" s="102"/>
      <c r="H260" s="102"/>
      <c r="I260" s="102"/>
    </row>
    <row r="261" spans="1:9" x14ac:dyDescent="0.2">
      <c r="A261" s="105" t="s">
        <v>1519</v>
      </c>
      <c r="B261" s="103"/>
      <c r="C261" s="51" t="s">
        <v>1518</v>
      </c>
      <c r="D261" s="104">
        <v>1</v>
      </c>
      <c r="E261" s="103" t="s">
        <v>138</v>
      </c>
      <c r="F261" s="102">
        <v>0</v>
      </c>
      <c r="G261" s="102">
        <v>0</v>
      </c>
      <c r="H261" s="102">
        <f>ROUND(D261*F261, 0)</f>
        <v>0</v>
      </c>
      <c r="I261" s="102">
        <f>ROUND(D261*G261, 0)</f>
        <v>0</v>
      </c>
    </row>
    <row r="262" spans="1:9" x14ac:dyDescent="0.2">
      <c r="A262" s="105"/>
      <c r="B262" s="103"/>
      <c r="C262" s="51"/>
      <c r="D262" s="104"/>
      <c r="E262" s="103"/>
      <c r="F262" s="102"/>
      <c r="G262" s="102"/>
      <c r="H262" s="102"/>
      <c r="I262" s="102"/>
    </row>
    <row r="263" spans="1:9" x14ac:dyDescent="0.2">
      <c r="A263" s="101"/>
      <c r="B263" s="100"/>
      <c r="C263" s="98" t="s">
        <v>337</v>
      </c>
      <c r="D263" s="99"/>
      <c r="E263" s="98"/>
      <c r="F263" s="96"/>
      <c r="G263" s="97" t="s">
        <v>1515</v>
      </c>
      <c r="H263" s="96">
        <f>SUM(H227:H261)</f>
        <v>0</v>
      </c>
      <c r="I263" s="96">
        <f>SUM(I227:I261)</f>
        <v>0</v>
      </c>
    </row>
    <row r="264" spans="1:9" x14ac:dyDescent="0.2">
      <c r="A264" s="118"/>
      <c r="B264" s="103"/>
      <c r="C264" s="103"/>
      <c r="D264" s="104"/>
      <c r="E264" s="103"/>
      <c r="F264" s="102"/>
      <c r="G264" s="102"/>
      <c r="H264" s="102"/>
      <c r="I264" s="102"/>
    </row>
    <row r="265" spans="1:9" x14ac:dyDescent="0.2">
      <c r="A265" s="117" t="s">
        <v>1499</v>
      </c>
      <c r="B265" s="115"/>
      <c r="C265" s="115" t="s">
        <v>1492</v>
      </c>
      <c r="D265" s="116"/>
      <c r="E265" s="115"/>
      <c r="F265" s="114"/>
      <c r="G265" s="114"/>
      <c r="H265" s="114"/>
      <c r="I265" s="114"/>
    </row>
    <row r="266" spans="1:9" x14ac:dyDescent="0.2">
      <c r="A266" s="113"/>
      <c r="C266" s="111"/>
      <c r="D266" s="112"/>
      <c r="E266" s="111"/>
      <c r="F266" s="110"/>
      <c r="G266" s="110"/>
      <c r="H266" s="110"/>
      <c r="I266" s="110"/>
    </row>
    <row r="267" spans="1:9" x14ac:dyDescent="0.2">
      <c r="A267" s="105"/>
      <c r="B267" s="103"/>
      <c r="C267" s="51"/>
      <c r="D267" s="104"/>
      <c r="E267" s="103"/>
      <c r="F267" s="102"/>
      <c r="G267" s="102"/>
      <c r="H267" s="102"/>
      <c r="I267" s="102"/>
    </row>
    <row r="268" spans="1:9" s="106" customFormat="1" ht="51" x14ac:dyDescent="0.2">
      <c r="A268" s="105" t="s">
        <v>1517</v>
      </c>
      <c r="B268" s="108"/>
      <c r="C268" s="51" t="s">
        <v>1516</v>
      </c>
      <c r="D268" s="109">
        <v>390</v>
      </c>
      <c r="E268" s="108" t="s">
        <v>62</v>
      </c>
      <c r="F268" s="107">
        <v>0</v>
      </c>
      <c r="G268" s="107">
        <v>0</v>
      </c>
      <c r="H268" s="107">
        <f>ROUND(D268*F268, 0)</f>
        <v>0</v>
      </c>
      <c r="I268" s="107">
        <f>ROUND(D268*G268, 0)</f>
        <v>0</v>
      </c>
    </row>
    <row r="269" spans="1:9" x14ac:dyDescent="0.2">
      <c r="A269" s="105"/>
      <c r="B269" s="103"/>
      <c r="C269" s="51"/>
      <c r="D269" s="104"/>
      <c r="E269" s="103"/>
      <c r="F269" s="102"/>
      <c r="G269" s="102"/>
      <c r="H269" s="102"/>
      <c r="I269" s="102"/>
    </row>
    <row r="270" spans="1:9" x14ac:dyDescent="0.2">
      <c r="A270" s="101"/>
      <c r="B270" s="100"/>
      <c r="C270" s="98" t="s">
        <v>1492</v>
      </c>
      <c r="D270" s="99"/>
      <c r="E270" s="98"/>
      <c r="F270" s="96"/>
      <c r="G270" s="97" t="s">
        <v>1515</v>
      </c>
      <c r="H270" s="96">
        <f>SUM(H267:H268)</f>
        <v>0</v>
      </c>
      <c r="I270" s="96">
        <f>SUM(I267:I268)</f>
        <v>0</v>
      </c>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49"/>
  <sheetViews>
    <sheetView zoomScale="115" zoomScaleNormal="115" workbookViewId="0">
      <selection activeCell="G47" sqref="G47"/>
    </sheetView>
  </sheetViews>
  <sheetFormatPr defaultRowHeight="12.75" x14ac:dyDescent="0.2"/>
  <cols>
    <col min="1" max="1" width="4.28515625" style="95" customWidth="1"/>
    <col min="2" max="2" width="12.140625" customWidth="1"/>
    <col min="3" max="3" width="36.7109375" customWidth="1"/>
    <col min="4" max="4" width="7.140625" style="82" bestFit="1" customWidth="1"/>
    <col min="5" max="5" width="6.7109375" customWidth="1"/>
    <col min="6" max="6" width="8.28515625" customWidth="1"/>
    <col min="7" max="7" width="9.5703125" customWidth="1"/>
    <col min="8" max="9" width="10.28515625" customWidth="1"/>
  </cols>
  <sheetData>
    <row r="1" spans="1:10" x14ac:dyDescent="0.2">
      <c r="A1" s="80"/>
      <c r="B1" s="89" t="s">
        <v>28</v>
      </c>
      <c r="C1" s="89"/>
      <c r="D1" s="20"/>
      <c r="E1" s="79"/>
      <c r="F1" s="20"/>
      <c r="G1" s="88" t="s">
        <v>0</v>
      </c>
      <c r="H1" s="88" t="s">
        <v>5</v>
      </c>
      <c r="I1" s="87" t="s">
        <v>1497</v>
      </c>
    </row>
    <row r="2" spans="1:10" x14ac:dyDescent="0.2">
      <c r="A2" s="80"/>
      <c r="B2" s="86"/>
      <c r="C2" s="86"/>
      <c r="D2" s="21"/>
      <c r="E2" s="85"/>
      <c r="F2" s="21"/>
      <c r="G2" s="21"/>
      <c r="H2" s="30"/>
      <c r="I2" s="30"/>
    </row>
    <row r="3" spans="1:10" x14ac:dyDescent="0.2">
      <c r="A3" s="80"/>
      <c r="B3" s="10"/>
      <c r="C3" s="49"/>
      <c r="D3" s="20"/>
      <c r="E3" s="79"/>
      <c r="F3" s="20"/>
      <c r="G3" s="20"/>
      <c r="H3" s="20"/>
      <c r="I3" s="20"/>
    </row>
    <row r="4" spans="1:10" x14ac:dyDescent="0.2">
      <c r="B4" s="10"/>
      <c r="C4" s="10"/>
      <c r="E4" s="81"/>
    </row>
    <row r="5" spans="1:10" x14ac:dyDescent="0.2">
      <c r="A5" s="105" t="s">
        <v>1496</v>
      </c>
      <c r="B5" s="10" t="s">
        <v>1740</v>
      </c>
      <c r="C5" s="10"/>
      <c r="E5" s="81"/>
      <c r="G5" s="1">
        <f>H23</f>
        <v>0</v>
      </c>
      <c r="H5" s="1">
        <f>I23</f>
        <v>0</v>
      </c>
      <c r="I5" s="1">
        <f>G5+H5</f>
        <v>0</v>
      </c>
    </row>
    <row r="6" spans="1:10" x14ac:dyDescent="0.2">
      <c r="B6" s="10"/>
      <c r="C6" s="10"/>
      <c r="E6" s="81"/>
    </row>
    <row r="7" spans="1:10" x14ac:dyDescent="0.2">
      <c r="A7" s="95" t="s">
        <v>1500</v>
      </c>
      <c r="B7" s="10" t="s">
        <v>337</v>
      </c>
      <c r="C7" s="10"/>
      <c r="E7" s="81"/>
      <c r="G7" s="1">
        <f>H43</f>
        <v>0</v>
      </c>
      <c r="H7" s="1">
        <f>I43</f>
        <v>0</v>
      </c>
      <c r="I7" s="1">
        <f>G7+H7</f>
        <v>0</v>
      </c>
    </row>
    <row r="8" spans="1:10" x14ac:dyDescent="0.2">
      <c r="B8" s="10"/>
      <c r="C8" s="10"/>
      <c r="E8" s="81"/>
    </row>
    <row r="9" spans="1:10" x14ac:dyDescent="0.2">
      <c r="A9" s="130" t="s">
        <v>1499</v>
      </c>
      <c r="B9" s="86" t="s">
        <v>1492</v>
      </c>
      <c r="C9" s="86"/>
      <c r="D9" s="21"/>
      <c r="E9" s="85"/>
      <c r="F9" s="21"/>
      <c r="G9" s="11">
        <f>H49</f>
        <v>0</v>
      </c>
      <c r="H9" s="11">
        <f>I49</f>
        <v>0</v>
      </c>
      <c r="I9" s="11">
        <f>G9+H9</f>
        <v>0</v>
      </c>
    </row>
    <row r="10" spans="1:10" x14ac:dyDescent="0.2">
      <c r="A10" s="80"/>
      <c r="B10" s="92"/>
      <c r="C10" s="92"/>
      <c r="D10" s="90"/>
      <c r="E10" s="91"/>
      <c r="F10" s="90"/>
      <c r="G10" s="90"/>
      <c r="H10" s="90"/>
      <c r="I10" s="90"/>
    </row>
    <row r="11" spans="1:10" x14ac:dyDescent="0.2">
      <c r="A11" s="80"/>
      <c r="B11" s="10"/>
      <c r="C11" s="10"/>
      <c r="D11" s="20"/>
      <c r="E11" s="79"/>
      <c r="F11" s="78" t="s">
        <v>1491</v>
      </c>
      <c r="G11" s="22">
        <f>SUM(G3:G10)</f>
        <v>0</v>
      </c>
      <c r="H11" s="22">
        <f>SUM(H3:H10)</f>
        <v>0</v>
      </c>
      <c r="I11" s="22">
        <f>SUM(I3:I10)</f>
        <v>0</v>
      </c>
    </row>
    <row r="12" spans="1:10" x14ac:dyDescent="0.2">
      <c r="A12" s="80"/>
      <c r="B12" s="10"/>
      <c r="C12" s="10"/>
      <c r="D12" s="20"/>
      <c r="E12" s="79"/>
      <c r="F12" s="78"/>
      <c r="G12" s="22"/>
      <c r="H12" s="22"/>
      <c r="I12" s="22"/>
    </row>
    <row r="13" spans="1:10" x14ac:dyDescent="0.2">
      <c r="A13" s="80"/>
      <c r="B13" s="10"/>
      <c r="C13" s="10"/>
      <c r="D13" s="20"/>
      <c r="E13" s="79"/>
      <c r="F13" s="78"/>
      <c r="G13" s="22"/>
      <c r="H13" s="22"/>
      <c r="I13" s="22"/>
    </row>
    <row r="14" spans="1:10" x14ac:dyDescent="0.2">
      <c r="A14" s="80"/>
      <c r="B14" s="10"/>
      <c r="C14" s="10"/>
      <c r="D14" s="20"/>
      <c r="E14" s="79"/>
      <c r="F14" s="78"/>
      <c r="G14" s="22"/>
      <c r="H14" s="22"/>
      <c r="I14" s="22"/>
    </row>
    <row r="15" spans="1:10" x14ac:dyDescent="0.2">
      <c r="A15" s="80"/>
      <c r="B15" s="10"/>
      <c r="C15" s="10"/>
      <c r="D15" s="20"/>
      <c r="E15" s="79"/>
      <c r="F15" s="20"/>
      <c r="G15" s="78"/>
      <c r="H15" s="22"/>
      <c r="I15" s="22"/>
      <c r="J15" s="22"/>
    </row>
    <row r="16" spans="1:10" ht="25.5" x14ac:dyDescent="0.2">
      <c r="A16" s="129" t="s">
        <v>25</v>
      </c>
      <c r="B16" s="127" t="s">
        <v>20</v>
      </c>
      <c r="C16" s="127" t="s">
        <v>1735</v>
      </c>
      <c r="D16" s="128" t="s">
        <v>24</v>
      </c>
      <c r="E16" s="127" t="s">
        <v>1734</v>
      </c>
      <c r="F16" s="126" t="s">
        <v>29</v>
      </c>
      <c r="G16" s="126" t="s">
        <v>27</v>
      </c>
      <c r="H16" s="126" t="s">
        <v>23</v>
      </c>
      <c r="I16" s="126" t="s">
        <v>34</v>
      </c>
    </row>
    <row r="17" spans="1:9" x14ac:dyDescent="0.2">
      <c r="A17" s="113" t="s">
        <v>1496</v>
      </c>
      <c r="B17" s="111"/>
      <c r="C17" s="111" t="s">
        <v>1740</v>
      </c>
      <c r="D17" s="112"/>
      <c r="E17" s="111"/>
      <c r="F17" s="110"/>
      <c r="G17" s="110"/>
      <c r="H17" s="110"/>
      <c r="I17" s="110"/>
    </row>
    <row r="18" spans="1:9" x14ac:dyDescent="0.2">
      <c r="A18" s="113"/>
      <c r="B18" s="111"/>
      <c r="C18" s="111"/>
      <c r="D18" s="112"/>
      <c r="E18" s="111"/>
      <c r="F18" s="110"/>
      <c r="G18" s="110"/>
      <c r="H18" s="110"/>
      <c r="I18" s="110"/>
    </row>
    <row r="19" spans="1:9" ht="15.75" x14ac:dyDescent="0.2">
      <c r="A19" s="105" t="s">
        <v>1733</v>
      </c>
      <c r="B19" s="103"/>
      <c r="C19" s="119" t="s">
        <v>1742</v>
      </c>
      <c r="D19" s="104">
        <v>1</v>
      </c>
      <c r="E19" s="103" t="s">
        <v>138</v>
      </c>
      <c r="F19" s="102">
        <v>0</v>
      </c>
      <c r="G19" s="102">
        <v>0</v>
      </c>
      <c r="H19" s="102">
        <f>ROUND(D19*F19, 0)</f>
        <v>0</v>
      </c>
      <c r="I19" s="102">
        <f>ROUND(D19*G19, 0)</f>
        <v>0</v>
      </c>
    </row>
    <row r="20" spans="1:9" x14ac:dyDescent="0.2">
      <c r="A20" s="105"/>
      <c r="B20" s="103"/>
      <c r="C20" s="119"/>
      <c r="D20" s="104"/>
      <c r="E20" s="103"/>
      <c r="F20" s="102"/>
      <c r="G20" s="102"/>
      <c r="H20" s="102"/>
      <c r="I20" s="102"/>
    </row>
    <row r="21" spans="1:9" ht="15.75" x14ac:dyDescent="0.2">
      <c r="A21" s="105" t="s">
        <v>1731</v>
      </c>
      <c r="B21" s="103"/>
      <c r="C21" s="119" t="s">
        <v>1741</v>
      </c>
      <c r="D21" s="104">
        <v>1</v>
      </c>
      <c r="E21" s="103" t="s">
        <v>138</v>
      </c>
      <c r="F21" s="102">
        <v>0</v>
      </c>
      <c r="G21" s="102">
        <v>0</v>
      </c>
      <c r="H21" s="102">
        <f>ROUND(D21*F21, 0)</f>
        <v>0</v>
      </c>
      <c r="I21" s="102">
        <f>ROUND(D21*G21, 0)</f>
        <v>0</v>
      </c>
    </row>
    <row r="22" spans="1:9" x14ac:dyDescent="0.2">
      <c r="A22" s="105"/>
      <c r="B22" s="103"/>
      <c r="C22" s="103"/>
      <c r="D22" s="104"/>
      <c r="E22" s="103"/>
      <c r="F22" s="102"/>
      <c r="G22" s="102"/>
      <c r="H22" s="102"/>
      <c r="I22" s="102"/>
    </row>
    <row r="23" spans="1:9" x14ac:dyDescent="0.2">
      <c r="A23" s="101"/>
      <c r="B23" s="98"/>
      <c r="C23" s="98" t="s">
        <v>1740</v>
      </c>
      <c r="D23" s="99"/>
      <c r="E23" s="98"/>
      <c r="F23" s="96"/>
      <c r="G23" s="97" t="s">
        <v>1515</v>
      </c>
      <c r="H23" s="96">
        <f>SUM(H19:H22)</f>
        <v>0</v>
      </c>
      <c r="I23" s="96">
        <f>SUM(I19:I22)</f>
        <v>0</v>
      </c>
    </row>
    <row r="24" spans="1:9" x14ac:dyDescent="0.2">
      <c r="A24" s="105"/>
      <c r="B24" s="103"/>
      <c r="C24" s="103"/>
      <c r="D24" s="104"/>
      <c r="E24" s="103"/>
      <c r="F24" s="102"/>
      <c r="G24" s="102"/>
      <c r="H24" s="102"/>
      <c r="I24" s="102"/>
    </row>
    <row r="25" spans="1:9" x14ac:dyDescent="0.2">
      <c r="A25" s="117" t="s">
        <v>1500</v>
      </c>
      <c r="B25" s="115"/>
      <c r="C25" s="115" t="s">
        <v>337</v>
      </c>
      <c r="D25" s="116"/>
      <c r="E25" s="115"/>
      <c r="F25" s="114"/>
      <c r="G25" s="114"/>
      <c r="H25" s="114"/>
      <c r="I25" s="114"/>
    </row>
    <row r="26" spans="1:9" x14ac:dyDescent="0.2">
      <c r="A26" s="113"/>
      <c r="C26" s="111"/>
      <c r="D26" s="112"/>
      <c r="E26" s="111"/>
      <c r="F26" s="110"/>
      <c r="G26" s="110"/>
      <c r="H26" s="110"/>
      <c r="I26" s="110"/>
    </row>
    <row r="27" spans="1:9" ht="25.5" x14ac:dyDescent="0.2">
      <c r="A27" s="105" t="s">
        <v>1552</v>
      </c>
      <c r="B27" s="103"/>
      <c r="C27" s="51" t="s">
        <v>1739</v>
      </c>
      <c r="D27" s="104">
        <v>1</v>
      </c>
      <c r="E27" s="103" t="s">
        <v>138</v>
      </c>
      <c r="F27" s="102">
        <v>0</v>
      </c>
      <c r="G27" s="102">
        <v>0</v>
      </c>
      <c r="H27" s="102">
        <f>ROUND(D27*F27, 0)</f>
        <v>0</v>
      </c>
      <c r="I27" s="102">
        <f>ROUND(D27*G27, 0)</f>
        <v>0</v>
      </c>
    </row>
    <row r="28" spans="1:9" x14ac:dyDescent="0.2">
      <c r="A28" s="105"/>
      <c r="B28" s="103"/>
      <c r="C28" s="51"/>
      <c r="D28" s="104"/>
      <c r="E28" s="103"/>
      <c r="F28" s="102"/>
      <c r="G28" s="102"/>
      <c r="H28" s="102"/>
      <c r="I28" s="102"/>
    </row>
    <row r="29" spans="1:9" ht="25.5" x14ac:dyDescent="0.2">
      <c r="A29" s="105" t="s">
        <v>1550</v>
      </c>
      <c r="B29" s="103"/>
      <c r="C29" s="51" t="s">
        <v>1738</v>
      </c>
      <c r="D29" s="104">
        <v>5</v>
      </c>
      <c r="E29" s="103" t="s">
        <v>138</v>
      </c>
      <c r="F29" s="102">
        <v>0</v>
      </c>
      <c r="G29" s="102">
        <v>0</v>
      </c>
      <c r="H29" s="102">
        <f>ROUND(D29*F29, 0)</f>
        <v>0</v>
      </c>
      <c r="I29" s="102">
        <f>ROUND(D29*G29, 0)</f>
        <v>0</v>
      </c>
    </row>
    <row r="30" spans="1:9" x14ac:dyDescent="0.2">
      <c r="A30" s="105"/>
      <c r="B30" s="103"/>
      <c r="C30" s="51"/>
      <c r="D30" s="104"/>
      <c r="E30" s="103"/>
      <c r="F30" s="102"/>
      <c r="G30" s="102"/>
      <c r="H30" s="102"/>
      <c r="I30" s="102"/>
    </row>
    <row r="31" spans="1:9" x14ac:dyDescent="0.2">
      <c r="A31" s="105" t="s">
        <v>1548</v>
      </c>
      <c r="B31" s="103"/>
      <c r="C31" s="51" t="s">
        <v>1737</v>
      </c>
      <c r="D31" s="104">
        <v>5</v>
      </c>
      <c r="E31" s="103" t="s">
        <v>138</v>
      </c>
      <c r="F31" s="102">
        <v>0</v>
      </c>
      <c r="G31" s="102">
        <v>0</v>
      </c>
      <c r="H31" s="102">
        <f>ROUND(D31*F31, 0)</f>
        <v>0</v>
      </c>
      <c r="I31" s="102">
        <f>ROUND(D31*G31, 0)</f>
        <v>0</v>
      </c>
    </row>
    <row r="32" spans="1:9" x14ac:dyDescent="0.2">
      <c r="A32" s="105"/>
      <c r="B32" s="103"/>
      <c r="C32" s="51"/>
      <c r="D32" s="104"/>
      <c r="E32" s="103"/>
      <c r="F32" s="102"/>
      <c r="G32" s="102"/>
      <c r="H32" s="102"/>
      <c r="I32" s="102"/>
    </row>
    <row r="33" spans="1:9" ht="38.25" x14ac:dyDescent="0.2">
      <c r="A33" s="105" t="s">
        <v>1546</v>
      </c>
      <c r="B33" s="103"/>
      <c r="C33" s="51" t="s">
        <v>1736</v>
      </c>
      <c r="D33" s="104"/>
      <c r="E33" s="103"/>
      <c r="F33" s="102"/>
      <c r="G33" s="102"/>
      <c r="H33" s="102"/>
      <c r="I33" s="102"/>
    </row>
    <row r="34" spans="1:9" x14ac:dyDescent="0.2">
      <c r="C34" s="51"/>
      <c r="D34" s="104"/>
      <c r="E34" s="103"/>
      <c r="F34" s="102"/>
      <c r="G34" s="102"/>
      <c r="H34" s="102"/>
      <c r="I34" s="102"/>
    </row>
    <row r="35" spans="1:9" ht="38.25" x14ac:dyDescent="0.2">
      <c r="A35" s="105" t="s">
        <v>1544</v>
      </c>
      <c r="C35" s="51" t="s">
        <v>1524</v>
      </c>
      <c r="D35" s="104">
        <v>1</v>
      </c>
      <c r="E35" s="103" t="s">
        <v>138</v>
      </c>
      <c r="F35" s="102">
        <v>0</v>
      </c>
      <c r="G35" s="102">
        <v>0</v>
      </c>
      <c r="H35" s="102">
        <f>ROUND(D35*F35, 0)</f>
        <v>0</v>
      </c>
      <c r="I35" s="102">
        <f>ROUND(D35*G35, 0)</f>
        <v>0</v>
      </c>
    </row>
    <row r="36" spans="1:9" x14ac:dyDescent="0.2">
      <c r="A36" s="105"/>
      <c r="C36" s="51"/>
      <c r="D36" s="104"/>
      <c r="E36" s="103"/>
      <c r="F36" s="102"/>
      <c r="G36" s="102"/>
      <c r="H36" s="102"/>
      <c r="I36" s="102"/>
    </row>
    <row r="37" spans="1:9" ht="38.25" x14ac:dyDescent="0.2">
      <c r="A37" s="105" t="s">
        <v>1542</v>
      </c>
      <c r="B37" s="105"/>
      <c r="C37" s="51" t="s">
        <v>1522</v>
      </c>
      <c r="D37" s="104">
        <v>1</v>
      </c>
      <c r="E37" s="103" t="s">
        <v>138</v>
      </c>
      <c r="F37" s="102">
        <v>0</v>
      </c>
      <c r="G37" s="102">
        <v>0</v>
      </c>
      <c r="H37" s="102">
        <f>ROUND(D37*F37, 0)</f>
        <v>0</v>
      </c>
      <c r="I37" s="102">
        <f>ROUND(D37*G37, 0)</f>
        <v>0</v>
      </c>
    </row>
    <row r="38" spans="1:9" x14ac:dyDescent="0.2">
      <c r="B38" s="103"/>
      <c r="C38" s="51"/>
      <c r="D38" s="104"/>
      <c r="E38" s="103"/>
      <c r="F38" s="102"/>
      <c r="G38" s="102"/>
      <c r="H38" s="102"/>
      <c r="I38" s="102"/>
    </row>
    <row r="39" spans="1:9" ht="38.25" x14ac:dyDescent="0.2">
      <c r="A39" s="105" t="s">
        <v>1540</v>
      </c>
      <c r="B39" s="103"/>
      <c r="C39" s="51" t="s">
        <v>1520</v>
      </c>
      <c r="D39" s="104">
        <v>1</v>
      </c>
      <c r="E39" s="103" t="s">
        <v>138</v>
      </c>
      <c r="F39" s="102">
        <v>0</v>
      </c>
      <c r="G39" s="102">
        <v>0</v>
      </c>
      <c r="H39" s="102">
        <f>ROUND(D39*F39, 0)</f>
        <v>0</v>
      </c>
      <c r="I39" s="102">
        <f>ROUND(D39*G39, 0)</f>
        <v>0</v>
      </c>
    </row>
    <row r="40" spans="1:9" x14ac:dyDescent="0.2">
      <c r="A40" s="105"/>
      <c r="B40" s="103"/>
      <c r="C40" s="51"/>
      <c r="D40" s="104"/>
      <c r="E40" s="103"/>
      <c r="F40" s="102"/>
      <c r="G40" s="102"/>
      <c r="H40" s="102"/>
      <c r="I40" s="102"/>
    </row>
    <row r="41" spans="1:9" x14ac:dyDescent="0.2">
      <c r="A41" s="105" t="s">
        <v>1538</v>
      </c>
      <c r="B41" s="103"/>
      <c r="C41" s="51" t="s">
        <v>1518</v>
      </c>
      <c r="D41" s="104">
        <v>1</v>
      </c>
      <c r="E41" s="103" t="s">
        <v>138</v>
      </c>
      <c r="F41" s="102">
        <v>0</v>
      </c>
      <c r="G41" s="102">
        <v>0</v>
      </c>
      <c r="H41" s="102">
        <f>ROUND(D41*F41, 0)</f>
        <v>0</v>
      </c>
      <c r="I41" s="102">
        <f>ROUND(D41*G41, 0)</f>
        <v>0</v>
      </c>
    </row>
    <row r="42" spans="1:9" x14ac:dyDescent="0.2">
      <c r="A42" s="105"/>
      <c r="B42" s="103"/>
      <c r="C42" s="51"/>
      <c r="D42" s="104"/>
      <c r="E42" s="103"/>
      <c r="F42" s="102"/>
      <c r="G42" s="102"/>
      <c r="H42" s="102"/>
      <c r="I42" s="102"/>
    </row>
    <row r="43" spans="1:9" x14ac:dyDescent="0.2">
      <c r="A43" s="101"/>
      <c r="B43" s="100"/>
      <c r="C43" s="98" t="s">
        <v>337</v>
      </c>
      <c r="D43" s="99"/>
      <c r="E43" s="98"/>
      <c r="F43" s="96"/>
      <c r="G43" s="97" t="s">
        <v>1515</v>
      </c>
      <c r="H43" s="96">
        <f>SUM(H27:H41)</f>
        <v>0</v>
      </c>
      <c r="I43" s="96">
        <f>SUM(I27:I41)</f>
        <v>0</v>
      </c>
    </row>
    <row r="44" spans="1:9" x14ac:dyDescent="0.2">
      <c r="A44" s="118"/>
      <c r="B44" s="103"/>
      <c r="C44" s="103"/>
      <c r="D44" s="104"/>
      <c r="E44" s="103"/>
      <c r="F44" s="102"/>
      <c r="G44" s="102"/>
      <c r="H44" s="102"/>
      <c r="I44" s="102"/>
    </row>
    <row r="45" spans="1:9" x14ac:dyDescent="0.2">
      <c r="A45" s="117" t="s">
        <v>1499</v>
      </c>
      <c r="B45" s="115"/>
      <c r="C45" s="115" t="s">
        <v>1492</v>
      </c>
      <c r="D45" s="116"/>
      <c r="E45" s="115"/>
      <c r="F45" s="114"/>
      <c r="G45" s="114"/>
      <c r="H45" s="114"/>
      <c r="I45" s="114"/>
    </row>
    <row r="46" spans="1:9" x14ac:dyDescent="0.2">
      <c r="A46" s="113"/>
      <c r="C46" s="111"/>
      <c r="D46" s="112"/>
      <c r="E46" s="111"/>
      <c r="F46" s="110"/>
      <c r="G46" s="110"/>
      <c r="H46" s="110"/>
      <c r="I46" s="110"/>
    </row>
    <row r="47" spans="1:9" s="106" customFormat="1" x14ac:dyDescent="0.2">
      <c r="A47" s="105" t="s">
        <v>1517</v>
      </c>
      <c r="B47" s="108"/>
      <c r="C47" s="51"/>
      <c r="D47" s="109"/>
      <c r="E47" s="108"/>
      <c r="F47" s="107">
        <v>0</v>
      </c>
      <c r="G47" s="107">
        <v>0</v>
      </c>
      <c r="H47" s="107">
        <f>ROUND(D47*F47, 0)</f>
        <v>0</v>
      </c>
      <c r="I47" s="107">
        <f>ROUND(D47*G47, 0)</f>
        <v>0</v>
      </c>
    </row>
    <row r="48" spans="1:9" x14ac:dyDescent="0.2">
      <c r="A48" s="105"/>
      <c r="B48" s="103"/>
      <c r="C48" s="51"/>
      <c r="D48" s="104"/>
      <c r="E48" s="103"/>
      <c r="F48" s="102"/>
      <c r="G48" s="102"/>
      <c r="H48" s="102"/>
      <c r="I48" s="102"/>
    </row>
    <row r="49" spans="1:9" x14ac:dyDescent="0.2">
      <c r="A49" s="101"/>
      <c r="B49" s="100"/>
      <c r="C49" s="98" t="s">
        <v>1492</v>
      </c>
      <c r="D49" s="99"/>
      <c r="E49" s="98"/>
      <c r="F49" s="96"/>
      <c r="G49" s="97" t="s">
        <v>1515</v>
      </c>
      <c r="H49" s="96">
        <f>SUM(H47:H47)</f>
        <v>0</v>
      </c>
      <c r="I49" s="96">
        <f>SUM(I47:I47)</f>
        <v>0</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87"/>
  <sheetViews>
    <sheetView view="pageBreakPreview" zoomScale="85" zoomScaleNormal="85" zoomScaleSheetLayoutView="85" workbookViewId="0">
      <selection activeCell="I43" sqref="I43"/>
    </sheetView>
  </sheetViews>
  <sheetFormatPr defaultColWidth="9.140625" defaultRowHeight="12.75" x14ac:dyDescent="0.2"/>
  <cols>
    <col min="1" max="1" width="3.5703125" style="6" customWidth="1"/>
    <col min="2" max="2" width="12.140625" style="46" customWidth="1"/>
    <col min="3" max="3" width="48.28515625" style="12" bestFit="1" customWidth="1"/>
    <col min="4" max="4" width="7.140625" style="2" customWidth="1"/>
    <col min="5" max="5" width="5" style="2" customWidth="1"/>
    <col min="6" max="7" width="9.140625" style="1" customWidth="1"/>
    <col min="8" max="10" width="10.7109375" style="1" customWidth="1"/>
    <col min="11" max="16384" width="9.140625" style="3"/>
  </cols>
  <sheetData>
    <row r="1" spans="1:11" s="10" customFormat="1" x14ac:dyDescent="0.2">
      <c r="A1" s="13"/>
      <c r="B1" s="13"/>
      <c r="C1" s="13"/>
      <c r="D1" s="13"/>
      <c r="E1" s="13"/>
      <c r="F1" s="20"/>
      <c r="G1" s="20"/>
      <c r="H1" s="20"/>
      <c r="I1" s="20"/>
      <c r="J1" s="29"/>
      <c r="K1" s="94" t="s">
        <v>18</v>
      </c>
    </row>
    <row r="2" spans="1:11" s="10" customFormat="1" x14ac:dyDescent="0.2">
      <c r="A2" s="13"/>
      <c r="B2" s="13"/>
      <c r="C2" s="13"/>
      <c r="D2" s="13"/>
      <c r="E2" s="13"/>
      <c r="F2" s="20"/>
      <c r="G2" s="20"/>
      <c r="H2" s="20"/>
      <c r="I2" s="20"/>
      <c r="J2" s="29"/>
      <c r="K2" s="10" t="s">
        <v>1514</v>
      </c>
    </row>
    <row r="3" spans="1:11" s="10" customFormat="1" x14ac:dyDescent="0.2">
      <c r="A3" s="13"/>
      <c r="B3" s="13"/>
      <c r="C3" s="13"/>
      <c r="D3" s="13"/>
      <c r="E3" s="13"/>
      <c r="F3" s="20"/>
      <c r="G3" s="20"/>
      <c r="H3" s="20"/>
      <c r="I3" s="20"/>
      <c r="J3" s="29"/>
      <c r="K3" s="10" t="s">
        <v>1513</v>
      </c>
    </row>
    <row r="4" spans="1:11" s="10" customFormat="1" x14ac:dyDescent="0.2">
      <c r="A4" s="13"/>
      <c r="B4" s="13"/>
      <c r="C4" s="13"/>
      <c r="D4" s="13"/>
      <c r="E4" s="13"/>
      <c r="F4" s="20"/>
      <c r="G4" s="20"/>
      <c r="H4" s="20"/>
      <c r="I4" s="20"/>
      <c r="J4" s="20"/>
      <c r="K4" s="10" t="s">
        <v>1512</v>
      </c>
    </row>
    <row r="5" spans="1:11" s="10" customFormat="1" x14ac:dyDescent="0.2">
      <c r="A5" s="13"/>
      <c r="B5" s="13"/>
      <c r="C5" s="13"/>
      <c r="D5" s="13"/>
      <c r="E5" s="13"/>
      <c r="F5" s="20"/>
      <c r="G5" s="20"/>
      <c r="H5" s="20"/>
      <c r="I5" s="20"/>
      <c r="J5" s="20"/>
    </row>
    <row r="6" spans="1:11" s="10" customFormat="1" x14ac:dyDescent="0.2">
      <c r="A6" s="14"/>
      <c r="B6" s="14"/>
      <c r="C6" s="13"/>
      <c r="D6" s="13"/>
      <c r="E6" s="13"/>
      <c r="F6" s="20"/>
      <c r="G6" s="20"/>
      <c r="H6" s="20"/>
      <c r="I6" s="20"/>
      <c r="J6" s="20"/>
    </row>
    <row r="7" spans="1:11" s="10" customFormat="1" x14ac:dyDescent="0.2">
      <c r="A7" s="14"/>
      <c r="B7" s="14"/>
      <c r="C7" s="13"/>
      <c r="D7" s="13"/>
      <c r="E7" s="13"/>
      <c r="F7" s="20"/>
      <c r="G7" s="20"/>
      <c r="H7" s="20"/>
      <c r="I7" s="20"/>
      <c r="J7" s="20"/>
    </row>
    <row r="8" spans="1:11" s="10" customFormat="1" ht="20.25" x14ac:dyDescent="0.3">
      <c r="A8" s="533" t="s">
        <v>2</v>
      </c>
      <c r="B8" s="533"/>
      <c r="C8" s="533"/>
      <c r="D8" s="533"/>
      <c r="E8" s="533"/>
      <c r="F8" s="533"/>
      <c r="G8" s="533"/>
      <c r="H8" s="533"/>
      <c r="I8" s="533"/>
      <c r="J8" s="533"/>
    </row>
    <row r="9" spans="1:11" s="10" customFormat="1" x14ac:dyDescent="0.2">
      <c r="A9" s="13"/>
      <c r="B9" s="13"/>
      <c r="C9" s="13"/>
      <c r="D9" s="13"/>
      <c r="E9" s="13"/>
    </row>
    <row r="10" spans="1:11" s="10" customFormat="1" ht="18" x14ac:dyDescent="0.25">
      <c r="A10" s="530"/>
      <c r="B10" s="530"/>
      <c r="C10" s="530"/>
      <c r="D10" s="530"/>
      <c r="E10" s="530"/>
      <c r="F10" s="530"/>
      <c r="G10" s="530"/>
      <c r="H10" s="530"/>
      <c r="I10" s="530"/>
      <c r="J10" s="530"/>
    </row>
    <row r="11" spans="1:11" s="10" customFormat="1" ht="18" x14ac:dyDescent="0.25">
      <c r="A11" s="530"/>
      <c r="B11" s="530"/>
      <c r="C11" s="530"/>
      <c r="D11" s="530"/>
      <c r="E11" s="530"/>
      <c r="F11" s="530"/>
      <c r="G11" s="530"/>
      <c r="H11" s="530"/>
      <c r="I11" s="530"/>
      <c r="J11" s="530"/>
    </row>
    <row r="12" spans="1:11" s="10" customFormat="1" x14ac:dyDescent="0.2">
      <c r="A12" s="14"/>
      <c r="B12" s="14"/>
      <c r="C12" s="13"/>
      <c r="D12" s="13"/>
      <c r="E12" s="13"/>
      <c r="F12" s="20"/>
      <c r="G12" s="20"/>
      <c r="H12" s="20"/>
      <c r="I12" s="20"/>
      <c r="J12" s="20"/>
    </row>
    <row r="13" spans="1:11" s="10" customFormat="1" ht="15.75" x14ac:dyDescent="0.25">
      <c r="A13" s="531" t="s">
        <v>42</v>
      </c>
      <c r="B13" s="531"/>
      <c r="C13" s="531"/>
      <c r="D13" s="531"/>
      <c r="E13" s="531"/>
      <c r="F13" s="531"/>
      <c r="G13" s="531"/>
      <c r="H13" s="531"/>
      <c r="I13" s="531"/>
      <c r="J13" s="531"/>
    </row>
    <row r="14" spans="1:11" s="10" customFormat="1" x14ac:dyDescent="0.2">
      <c r="A14" s="14"/>
      <c r="B14" s="14"/>
      <c r="C14" s="13"/>
      <c r="D14" s="13"/>
      <c r="E14" s="13"/>
      <c r="F14" s="20"/>
      <c r="G14" s="20"/>
      <c r="H14" s="20"/>
      <c r="I14" s="20"/>
      <c r="J14" s="20"/>
    </row>
    <row r="15" spans="1:11" s="10" customFormat="1" ht="15.75" x14ac:dyDescent="0.25">
      <c r="A15" s="532" t="s">
        <v>1772</v>
      </c>
      <c r="B15" s="532"/>
      <c r="C15" s="532"/>
      <c r="D15" s="532"/>
      <c r="E15" s="532"/>
      <c r="F15" s="532"/>
      <c r="G15" s="532"/>
      <c r="H15" s="532"/>
      <c r="I15" s="532"/>
      <c r="J15" s="532"/>
    </row>
    <row r="16" spans="1:11"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D24" s="13"/>
      <c r="E24" s="13"/>
      <c r="F24" s="20"/>
      <c r="G24" s="20"/>
      <c r="H24" s="20"/>
      <c r="I24" s="20"/>
      <c r="J24" s="20"/>
    </row>
    <row r="25" spans="1:10" s="10" customFormat="1" ht="15" customHeight="1" x14ac:dyDescent="0.2">
      <c r="A25" s="14"/>
      <c r="B25" s="14"/>
      <c r="C25" s="13" t="s">
        <v>632</v>
      </c>
      <c r="D25" s="13"/>
      <c r="E25" s="13"/>
      <c r="F25" s="20"/>
      <c r="G25" s="20"/>
      <c r="H25" s="20">
        <f>H71</f>
        <v>0</v>
      </c>
      <c r="I25" s="20">
        <f>I71</f>
        <v>0</v>
      </c>
      <c r="J25" s="20">
        <f>J71</f>
        <v>0</v>
      </c>
    </row>
    <row r="26" spans="1:10" s="10" customFormat="1" ht="15" customHeight="1" x14ac:dyDescent="0.2">
      <c r="A26" s="14"/>
      <c r="B26" s="14"/>
      <c r="C26" s="13" t="s">
        <v>3798</v>
      </c>
      <c r="D26" s="13"/>
      <c r="E26" s="13"/>
      <c r="F26" s="20"/>
      <c r="G26" s="20"/>
      <c r="H26" s="20">
        <f>H87</f>
        <v>0</v>
      </c>
      <c r="I26" s="20">
        <f>I87</f>
        <v>0</v>
      </c>
      <c r="J26" s="20">
        <f>J87</f>
        <v>0</v>
      </c>
    </row>
    <row r="27" spans="1:10" s="10" customFormat="1" ht="2.4500000000000002" customHeight="1" x14ac:dyDescent="0.2">
      <c r="A27" s="14"/>
      <c r="B27" s="14"/>
      <c r="C27" s="15"/>
      <c r="D27" s="15"/>
      <c r="E27" s="15"/>
      <c r="F27" s="21"/>
      <c r="G27" s="21"/>
      <c r="H27" s="21"/>
      <c r="I27" s="21"/>
      <c r="J27" s="21"/>
    </row>
    <row r="28" spans="1:10" s="10" customFormat="1" x14ac:dyDescent="0.2">
      <c r="A28" s="14"/>
      <c r="B28" s="14"/>
      <c r="C28" s="17" t="s">
        <v>6</v>
      </c>
      <c r="D28" s="13"/>
      <c r="E28" s="13"/>
      <c r="F28" s="20"/>
      <c r="G28" s="20"/>
      <c r="H28" s="22">
        <f>SUM(H24:H27)</f>
        <v>0</v>
      </c>
      <c r="I28" s="22">
        <f>SUM(I24:I27)</f>
        <v>0</v>
      </c>
      <c r="J28" s="22">
        <f>SUM(J24:J27)</f>
        <v>0</v>
      </c>
    </row>
    <row r="29" spans="1:10" s="10" customFormat="1" x14ac:dyDescent="0.2">
      <c r="A29" s="14"/>
      <c r="B29" s="14"/>
      <c r="C29" s="13"/>
      <c r="D29" s="13"/>
      <c r="E29" s="13"/>
      <c r="F29" s="20"/>
      <c r="G29" s="20"/>
      <c r="H29" s="20"/>
      <c r="I29" s="20"/>
      <c r="J29" s="20"/>
    </row>
    <row r="30" spans="1:10" s="10" customFormat="1" x14ac:dyDescent="0.2">
      <c r="A30" s="31">
        <f>A1</f>
        <v>0</v>
      </c>
      <c r="B30" s="31"/>
      <c r="C30" s="13"/>
      <c r="D30" s="13"/>
      <c r="E30" s="13"/>
      <c r="F30" s="20"/>
      <c r="G30" s="20"/>
      <c r="H30" s="20"/>
      <c r="I30" s="20"/>
      <c r="J30" s="32">
        <f>J1</f>
        <v>0</v>
      </c>
    </row>
    <row r="31" spans="1:10" s="10" customFormat="1" x14ac:dyDescent="0.2">
      <c r="A31" s="31">
        <f>A2</f>
        <v>0</v>
      </c>
      <c r="B31" s="31"/>
      <c r="C31" s="13"/>
      <c r="D31" s="13"/>
      <c r="E31" s="13"/>
      <c r="F31" s="20"/>
      <c r="G31" s="20"/>
      <c r="H31" s="20"/>
      <c r="I31" s="20"/>
      <c r="J31" s="29"/>
    </row>
    <row r="32" spans="1:10" s="10" customFormat="1" x14ac:dyDescent="0.2">
      <c r="A32" s="31"/>
      <c r="B32" s="31"/>
      <c r="C32" s="13"/>
      <c r="D32" s="13"/>
      <c r="E32" s="13"/>
      <c r="F32" s="20"/>
      <c r="G32" s="20"/>
      <c r="H32" s="20"/>
      <c r="I32" s="20"/>
      <c r="J32" s="29"/>
    </row>
    <row r="33" spans="1:10" s="10" customFormat="1" x14ac:dyDescent="0.2">
      <c r="A33" s="31"/>
      <c r="B33" s="31"/>
      <c r="C33" s="13"/>
      <c r="D33" s="13"/>
      <c r="E33" s="13"/>
      <c r="F33" s="20"/>
      <c r="G33" s="20"/>
      <c r="H33" s="20"/>
      <c r="I33" s="20"/>
      <c r="J33" s="20"/>
    </row>
    <row r="34" spans="1:10" s="10" customFormat="1" x14ac:dyDescent="0.2">
      <c r="A34" s="31"/>
      <c r="B34" s="31"/>
      <c r="C34" s="13"/>
      <c r="D34" s="13"/>
      <c r="E34" s="13"/>
      <c r="F34" s="20"/>
      <c r="G34" s="20"/>
      <c r="H34" s="20"/>
      <c r="I34" s="20"/>
      <c r="J34" s="20"/>
    </row>
    <row r="35" spans="1:10" s="10" customFormat="1" x14ac:dyDescent="0.2">
      <c r="A35" s="14"/>
      <c r="B35" s="14"/>
      <c r="C35" s="13"/>
      <c r="D35" s="13"/>
      <c r="E35" s="13"/>
      <c r="F35" s="20"/>
      <c r="G35" s="20"/>
      <c r="H35" s="20"/>
      <c r="I35" s="20"/>
      <c r="J35" s="20"/>
    </row>
    <row r="36" spans="1:10" s="10" customFormat="1" x14ac:dyDescent="0.2">
      <c r="A36" s="14"/>
      <c r="B36" s="14"/>
      <c r="C36" s="13"/>
      <c r="D36" s="13"/>
      <c r="E36" s="13"/>
      <c r="F36" s="20"/>
      <c r="G36" s="20"/>
      <c r="H36" s="20"/>
      <c r="I36" s="20"/>
      <c r="J36" s="20"/>
    </row>
    <row r="37" spans="1:10" s="10" customFormat="1" ht="20.25" x14ac:dyDescent="0.3">
      <c r="A37" s="533" t="s">
        <v>3</v>
      </c>
      <c r="B37" s="533"/>
      <c r="C37" s="533"/>
      <c r="D37" s="533"/>
      <c r="E37" s="533"/>
      <c r="F37" s="533"/>
      <c r="G37" s="533"/>
      <c r="H37" s="533"/>
      <c r="I37" s="533"/>
      <c r="J37" s="533"/>
    </row>
    <row r="38" spans="1:10" s="10" customFormat="1" x14ac:dyDescent="0.2">
      <c r="A38" s="13"/>
      <c r="B38" s="13"/>
      <c r="C38" s="13"/>
      <c r="D38" s="13"/>
      <c r="E38" s="13"/>
    </row>
    <row r="39" spans="1:10" s="10" customFormat="1" ht="18" x14ac:dyDescent="0.25">
      <c r="A39" s="530">
        <f>A10</f>
        <v>0</v>
      </c>
      <c r="B39" s="530"/>
      <c r="C39" s="530"/>
      <c r="D39" s="530"/>
      <c r="E39" s="530"/>
      <c r="F39" s="530"/>
      <c r="G39" s="530"/>
      <c r="H39" s="530"/>
      <c r="I39" s="530"/>
      <c r="J39" s="530"/>
    </row>
    <row r="40" spans="1:10" s="10" customFormat="1" ht="18" x14ac:dyDescent="0.25">
      <c r="A40" s="530">
        <f>A11</f>
        <v>0</v>
      </c>
      <c r="B40" s="530"/>
      <c r="C40" s="530"/>
      <c r="D40" s="530"/>
      <c r="E40" s="530"/>
      <c r="F40" s="530"/>
      <c r="G40" s="530"/>
      <c r="H40" s="530"/>
      <c r="I40" s="530"/>
      <c r="J40" s="530"/>
    </row>
    <row r="41" spans="1:10" s="10" customFormat="1" x14ac:dyDescent="0.2">
      <c r="A41" s="14"/>
      <c r="B41" s="14"/>
      <c r="C41" s="13"/>
      <c r="D41" s="13"/>
      <c r="E41" s="13"/>
      <c r="F41" s="20"/>
      <c r="G41" s="20"/>
      <c r="H41" s="20"/>
      <c r="I41" s="20"/>
      <c r="J41" s="20"/>
    </row>
    <row r="42" spans="1:10" s="10" customFormat="1" ht="15.75" x14ac:dyDescent="0.25">
      <c r="A42" s="531" t="str">
        <f>A13</f>
        <v>ÉPÍTÉSI MUNKÁI</v>
      </c>
      <c r="B42" s="531"/>
      <c r="C42" s="531"/>
      <c r="D42" s="531"/>
      <c r="E42" s="531"/>
      <c r="F42" s="531"/>
      <c r="G42" s="531"/>
      <c r="H42" s="531"/>
      <c r="I42" s="531"/>
      <c r="J42" s="531"/>
    </row>
    <row r="43" spans="1:10" s="10" customFormat="1" x14ac:dyDescent="0.2">
      <c r="A43" s="14"/>
      <c r="B43" s="14"/>
      <c r="C43" s="13"/>
      <c r="D43" s="13"/>
      <c r="E43" s="13"/>
      <c r="F43" s="20"/>
      <c r="G43" s="20"/>
      <c r="H43" s="20"/>
      <c r="I43" s="20"/>
      <c r="J43" s="20"/>
    </row>
    <row r="44" spans="1:10" s="10" customFormat="1" ht="15.75" x14ac:dyDescent="0.25">
      <c r="A44" s="532" t="str">
        <f>A15</f>
        <v>ÚTÉPÍTÉSI MUNKÁK</v>
      </c>
      <c r="B44" s="532"/>
      <c r="C44" s="532"/>
      <c r="D44" s="532"/>
      <c r="E44" s="532"/>
      <c r="F44" s="532"/>
      <c r="G44" s="532"/>
      <c r="H44" s="532"/>
      <c r="I44" s="532"/>
      <c r="J44" s="532"/>
    </row>
    <row r="45" spans="1:10" s="10" customFormat="1" x14ac:dyDescent="0.2">
      <c r="A45" s="14"/>
      <c r="B45" s="14"/>
      <c r="C45" s="13"/>
      <c r="D45" s="13"/>
      <c r="E45" s="13"/>
      <c r="F45" s="20"/>
      <c r="G45" s="20"/>
      <c r="H45" s="20"/>
      <c r="I45" s="20"/>
      <c r="J45" s="20"/>
    </row>
    <row r="46" spans="1:10" s="10" customFormat="1" x14ac:dyDescent="0.2">
      <c r="A46" s="14"/>
      <c r="B46" s="14"/>
      <c r="C46" s="13"/>
      <c r="D46" s="13"/>
      <c r="E46" s="13"/>
      <c r="F46" s="20"/>
      <c r="G46" s="20"/>
      <c r="H46" s="20"/>
      <c r="I46" s="20"/>
      <c r="J46" s="20"/>
    </row>
    <row r="47" spans="1:10" s="10" customFormat="1" x14ac:dyDescent="0.2">
      <c r="A47" s="14"/>
      <c r="B47" s="14"/>
      <c r="C47" s="13"/>
      <c r="D47" s="13"/>
      <c r="E47" s="13"/>
      <c r="F47" s="20"/>
      <c r="G47" s="20"/>
      <c r="H47" s="20"/>
      <c r="I47" s="20"/>
      <c r="J47" s="20"/>
    </row>
    <row r="48" spans="1:10" s="10" customFormat="1" x14ac:dyDescent="0.2">
      <c r="A48" s="14"/>
      <c r="B48" s="14"/>
      <c r="C48" s="13"/>
      <c r="D48" s="13"/>
      <c r="E48" s="13"/>
      <c r="F48" s="20"/>
      <c r="G48" s="20"/>
      <c r="H48" s="20"/>
      <c r="I48" s="20"/>
      <c r="J48" s="20"/>
    </row>
    <row r="49" spans="1:10" s="10" customFormat="1" x14ac:dyDescent="0.2">
      <c r="A49" s="14"/>
      <c r="B49" s="14"/>
      <c r="C49" s="13"/>
      <c r="D49" s="13"/>
      <c r="E49" s="13"/>
      <c r="F49" s="20"/>
      <c r="G49" s="20"/>
      <c r="H49" s="20"/>
      <c r="I49" s="20"/>
      <c r="J49" s="20"/>
    </row>
    <row r="50" spans="1:10" s="10" customFormat="1" x14ac:dyDescent="0.2">
      <c r="A50" s="14"/>
      <c r="B50" s="14"/>
      <c r="C50" s="13"/>
      <c r="D50" s="13"/>
      <c r="E50" s="13"/>
      <c r="F50" s="20"/>
      <c r="G50" s="20"/>
      <c r="H50" s="20"/>
      <c r="I50" s="20"/>
      <c r="J50" s="20"/>
    </row>
    <row r="51" spans="1:10" s="10" customFormat="1" x14ac:dyDescent="0.2">
      <c r="A51" s="14"/>
      <c r="B51" s="14"/>
      <c r="C51" s="13"/>
      <c r="D51" s="13"/>
      <c r="E51" s="13"/>
      <c r="F51" s="20"/>
      <c r="G51" s="20"/>
      <c r="H51" s="20"/>
      <c r="I51" s="20"/>
      <c r="J51" s="20"/>
    </row>
    <row r="52" spans="1:10" s="19" customFormat="1" ht="25.5" x14ac:dyDescent="0.2">
      <c r="A52" s="7" t="s">
        <v>25</v>
      </c>
      <c r="B52" s="69" t="s">
        <v>20</v>
      </c>
      <c r="C52" s="45" t="s">
        <v>21</v>
      </c>
      <c r="D52" s="8" t="s">
        <v>24</v>
      </c>
      <c r="E52" s="8" t="s">
        <v>30</v>
      </c>
      <c r="F52" s="9" t="s">
        <v>29</v>
      </c>
      <c r="G52" s="9" t="s">
        <v>27</v>
      </c>
      <c r="H52" s="9" t="s">
        <v>23</v>
      </c>
      <c r="I52" s="9" t="s">
        <v>26</v>
      </c>
      <c r="J52" s="9" t="s">
        <v>33</v>
      </c>
    </row>
    <row r="53" spans="1:10" x14ac:dyDescent="0.2">
      <c r="C53" s="25" t="s">
        <v>632</v>
      </c>
    </row>
    <row r="54" spans="1:10" ht="66" x14ac:dyDescent="0.3">
      <c r="C54" s="497" t="s">
        <v>3867</v>
      </c>
    </row>
    <row r="56" spans="1:10" ht="140.25" x14ac:dyDescent="0.2">
      <c r="A56" s="483">
        <v>1</v>
      </c>
      <c r="B56" s="484" t="s">
        <v>1771</v>
      </c>
      <c r="C56" s="485" t="s">
        <v>1770</v>
      </c>
      <c r="D56" s="486">
        <v>43236</v>
      </c>
      <c r="E56" s="486" t="s">
        <v>1</v>
      </c>
      <c r="F56" s="487">
        <v>0</v>
      </c>
      <c r="G56" s="487">
        <v>0</v>
      </c>
      <c r="H56" s="487">
        <f>ROUND(D56*F56,)</f>
        <v>0</v>
      </c>
      <c r="I56" s="487">
        <f>ROUND(D56*G56,)</f>
        <v>0</v>
      </c>
      <c r="J56" s="487">
        <f>H56+I56</f>
        <v>0</v>
      </c>
    </row>
    <row r="57" spans="1:10" ht="42" customHeight="1" x14ac:dyDescent="0.2">
      <c r="A57" s="483">
        <v>2</v>
      </c>
      <c r="B57" s="484" t="s">
        <v>1769</v>
      </c>
      <c r="C57" s="485" t="s">
        <v>1768</v>
      </c>
      <c r="D57" s="486">
        <v>1584</v>
      </c>
      <c r="E57" s="486" t="s">
        <v>194</v>
      </c>
      <c r="F57" s="487"/>
      <c r="G57" s="487"/>
      <c r="H57" s="487"/>
      <c r="I57" s="487"/>
      <c r="J57" s="487"/>
    </row>
    <row r="58" spans="1:10" ht="140.25" x14ac:dyDescent="0.2">
      <c r="A58" s="483">
        <v>3</v>
      </c>
      <c r="B58" s="484" t="s">
        <v>1767</v>
      </c>
      <c r="C58" s="485" t="s">
        <v>1766</v>
      </c>
      <c r="D58" s="486">
        <v>11914</v>
      </c>
      <c r="E58" s="486" t="s">
        <v>194</v>
      </c>
      <c r="F58" s="487"/>
      <c r="G58" s="487"/>
      <c r="H58" s="487"/>
      <c r="I58" s="487"/>
      <c r="J58" s="487"/>
    </row>
    <row r="59" spans="1:10" ht="127.5" x14ac:dyDescent="0.2">
      <c r="A59" s="483">
        <v>4</v>
      </c>
      <c r="B59" s="484" t="s">
        <v>1765</v>
      </c>
      <c r="C59" s="485" t="s">
        <v>1764</v>
      </c>
      <c r="D59" s="486">
        <v>9934</v>
      </c>
      <c r="E59" s="486" t="s">
        <v>194</v>
      </c>
      <c r="F59" s="487"/>
      <c r="G59" s="487"/>
      <c r="H59" s="487"/>
      <c r="I59" s="487"/>
      <c r="J59" s="487"/>
    </row>
    <row r="60" spans="1:10" ht="127.5" x14ac:dyDescent="0.2">
      <c r="A60" s="483">
        <v>5</v>
      </c>
      <c r="B60" s="484" t="s">
        <v>1763</v>
      </c>
      <c r="C60" s="485" t="s">
        <v>1762</v>
      </c>
      <c r="D60" s="486">
        <v>21243</v>
      </c>
      <c r="E60" s="486" t="s">
        <v>194</v>
      </c>
      <c r="F60" s="487"/>
      <c r="G60" s="487"/>
      <c r="H60" s="487"/>
      <c r="I60" s="487"/>
      <c r="J60" s="487"/>
    </row>
    <row r="61" spans="1:10" ht="102" x14ac:dyDescent="0.2">
      <c r="A61" s="483">
        <v>6</v>
      </c>
      <c r="B61" s="484" t="s">
        <v>1761</v>
      </c>
      <c r="C61" s="485" t="s">
        <v>1760</v>
      </c>
      <c r="D61" s="486">
        <v>62418</v>
      </c>
      <c r="E61" s="486" t="s">
        <v>1</v>
      </c>
      <c r="F61" s="487"/>
      <c r="G61" s="487"/>
      <c r="H61" s="487"/>
      <c r="I61" s="487"/>
      <c r="J61" s="487"/>
    </row>
    <row r="62" spans="1:10" ht="255" x14ac:dyDescent="0.2">
      <c r="A62" s="483">
        <v>7</v>
      </c>
      <c r="B62" s="484" t="s">
        <v>1759</v>
      </c>
      <c r="C62" s="485" t="s">
        <v>1758</v>
      </c>
      <c r="D62" s="486">
        <v>3693</v>
      </c>
      <c r="E62" s="486" t="s">
        <v>194</v>
      </c>
      <c r="F62" s="487"/>
      <c r="G62" s="487"/>
      <c r="H62" s="487"/>
      <c r="I62" s="487"/>
      <c r="J62" s="487"/>
    </row>
    <row r="63" spans="1:10" x14ac:dyDescent="0.2">
      <c r="A63" s="483">
        <v>8</v>
      </c>
      <c r="B63" s="484" t="s">
        <v>1757</v>
      </c>
      <c r="C63" s="488" t="s">
        <v>1756</v>
      </c>
      <c r="D63" s="486">
        <v>16055</v>
      </c>
      <c r="E63" s="486" t="s">
        <v>1</v>
      </c>
      <c r="F63" s="487"/>
      <c r="G63" s="487"/>
      <c r="H63" s="487"/>
      <c r="I63" s="487"/>
      <c r="J63" s="487"/>
    </row>
    <row r="64" spans="1:10" ht="140.25" x14ac:dyDescent="0.2">
      <c r="A64" s="483">
        <v>9</v>
      </c>
      <c r="B64" s="484" t="s">
        <v>1755</v>
      </c>
      <c r="C64" s="485" t="s">
        <v>1754</v>
      </c>
      <c r="D64" s="486">
        <v>9266</v>
      </c>
      <c r="E64" s="486" t="s">
        <v>1</v>
      </c>
      <c r="F64" s="487"/>
      <c r="G64" s="487"/>
      <c r="H64" s="487"/>
      <c r="I64" s="487"/>
      <c r="J64" s="487"/>
    </row>
    <row r="65" spans="1:10" ht="127.5" x14ac:dyDescent="0.2">
      <c r="A65" s="483">
        <v>10</v>
      </c>
      <c r="B65" s="484" t="s">
        <v>1753</v>
      </c>
      <c r="C65" s="485" t="s">
        <v>1752</v>
      </c>
      <c r="D65" s="486">
        <v>2665</v>
      </c>
      <c r="E65" s="486" t="s">
        <v>194</v>
      </c>
      <c r="F65" s="487"/>
      <c r="G65" s="487"/>
      <c r="H65" s="487"/>
      <c r="I65" s="487"/>
      <c r="J65" s="487"/>
    </row>
    <row r="66" spans="1:10" ht="178.5" x14ac:dyDescent="0.2">
      <c r="A66" s="483">
        <v>11</v>
      </c>
      <c r="B66" s="484" t="s">
        <v>1751</v>
      </c>
      <c r="C66" s="485" t="s">
        <v>1750</v>
      </c>
      <c r="D66" s="486">
        <v>4360</v>
      </c>
      <c r="E66" s="486" t="s">
        <v>62</v>
      </c>
      <c r="F66" s="487"/>
      <c r="G66" s="487"/>
      <c r="H66" s="487"/>
      <c r="I66" s="487"/>
      <c r="J66" s="487"/>
    </row>
    <row r="67" spans="1:10" ht="178.5" x14ac:dyDescent="0.2">
      <c r="A67" s="483">
        <v>12</v>
      </c>
      <c r="B67" s="484" t="s">
        <v>1749</v>
      </c>
      <c r="C67" s="485" t="s">
        <v>1748</v>
      </c>
      <c r="D67" s="486">
        <v>1350</v>
      </c>
      <c r="E67" s="486" t="s">
        <v>62</v>
      </c>
      <c r="F67" s="487"/>
      <c r="G67" s="487"/>
      <c r="H67" s="487"/>
      <c r="I67" s="487"/>
      <c r="J67" s="487"/>
    </row>
    <row r="68" spans="1:10" ht="178.5" x14ac:dyDescent="0.2">
      <c r="A68" s="483">
        <v>13</v>
      </c>
      <c r="B68" s="484" t="s">
        <v>1747</v>
      </c>
      <c r="C68" s="485" t="s">
        <v>1746</v>
      </c>
      <c r="D68" s="486">
        <v>382</v>
      </c>
      <c r="E68" s="486" t="s">
        <v>62</v>
      </c>
      <c r="F68" s="487"/>
      <c r="G68" s="487"/>
      <c r="H68" s="487"/>
      <c r="I68" s="487"/>
      <c r="J68" s="487"/>
    </row>
    <row r="69" spans="1:10" x14ac:dyDescent="0.2">
      <c r="A69" s="483"/>
      <c r="B69" s="484"/>
      <c r="C69" s="488"/>
      <c r="D69" s="486"/>
      <c r="E69" s="486"/>
      <c r="F69" s="487"/>
      <c r="G69" s="487"/>
      <c r="H69" s="487"/>
      <c r="I69" s="487"/>
      <c r="J69" s="487"/>
    </row>
    <row r="70" spans="1:10" s="77" customFormat="1" x14ac:dyDescent="0.2">
      <c r="A70" s="489"/>
      <c r="B70" s="490"/>
      <c r="C70" s="491"/>
      <c r="D70" s="492"/>
      <c r="E70" s="492"/>
      <c r="F70" s="493"/>
      <c r="G70" s="493"/>
      <c r="H70" s="493"/>
      <c r="I70" s="493"/>
      <c r="J70" s="493"/>
    </row>
    <row r="71" spans="1:10" x14ac:dyDescent="0.2">
      <c r="A71" s="483"/>
      <c r="B71" s="494"/>
      <c r="C71" s="484" t="str">
        <f>CONCATENATE(C53," összesen:")</f>
        <v>Útépítés összesen:</v>
      </c>
      <c r="D71" s="486"/>
      <c r="E71" s="486"/>
      <c r="F71" s="487"/>
      <c r="G71" s="487"/>
      <c r="H71" s="495">
        <f>SUM(H55:H70)</f>
        <v>0</v>
      </c>
      <c r="I71" s="495">
        <f>SUM(I55:I70)</f>
        <v>0</v>
      </c>
      <c r="J71" s="495">
        <f>SUM(J55:J70)</f>
        <v>0</v>
      </c>
    </row>
    <row r="72" spans="1:10" x14ac:dyDescent="0.2">
      <c r="A72" s="483"/>
      <c r="B72" s="494"/>
      <c r="C72" s="484"/>
      <c r="D72" s="486"/>
      <c r="E72" s="486"/>
      <c r="F72" s="487"/>
      <c r="G72" s="487"/>
      <c r="H72" s="487"/>
      <c r="I72" s="487"/>
      <c r="J72" s="487"/>
    </row>
    <row r="73" spans="1:10" s="77" customFormat="1" x14ac:dyDescent="0.2">
      <c r="A73" s="483"/>
      <c r="B73" s="494"/>
      <c r="C73" s="496" t="s">
        <v>1745</v>
      </c>
      <c r="D73" s="486"/>
      <c r="E73" s="486"/>
      <c r="F73" s="487"/>
      <c r="G73" s="487"/>
      <c r="H73" s="487"/>
      <c r="I73" s="487"/>
      <c r="J73" s="487"/>
    </row>
    <row r="74" spans="1:10" x14ac:dyDescent="0.2">
      <c r="A74" s="483"/>
      <c r="B74" s="494"/>
      <c r="C74" s="484"/>
      <c r="D74" s="486"/>
      <c r="E74" s="486"/>
      <c r="F74" s="487"/>
      <c r="G74" s="487"/>
      <c r="H74" s="487"/>
      <c r="I74" s="487"/>
      <c r="J74" s="487"/>
    </row>
    <row r="75" spans="1:10" s="77" customFormat="1" ht="117" x14ac:dyDescent="0.2">
      <c r="A75" s="483">
        <v>14</v>
      </c>
      <c r="B75" s="484" t="s">
        <v>1744</v>
      </c>
      <c r="C75" s="498" t="s">
        <v>3868</v>
      </c>
      <c r="D75" s="486">
        <v>1</v>
      </c>
      <c r="E75" s="486" t="s">
        <v>1743</v>
      </c>
      <c r="F75" s="487">
        <v>0</v>
      </c>
      <c r="G75" s="487">
        <v>0</v>
      </c>
      <c r="H75" s="487">
        <f>ROUND(D75*F75,)</f>
        <v>0</v>
      </c>
      <c r="I75" s="487">
        <f>ROUND(D75*G75,)</f>
        <v>0</v>
      </c>
      <c r="J75" s="487">
        <f>H75+I75</f>
        <v>0</v>
      </c>
    </row>
    <row r="76" spans="1:10" x14ac:dyDescent="0.2">
      <c r="A76" s="483"/>
      <c r="B76" s="494"/>
      <c r="C76" s="484"/>
      <c r="D76" s="486"/>
      <c r="E76" s="486"/>
      <c r="F76" s="487"/>
      <c r="G76" s="487"/>
      <c r="H76" s="487"/>
      <c r="I76" s="487"/>
      <c r="J76" s="487"/>
    </row>
    <row r="86" spans="1:10" s="55" customFormat="1" x14ac:dyDescent="0.2">
      <c r="A86" s="47"/>
      <c r="B86" s="48"/>
      <c r="C86" s="24"/>
      <c r="D86" s="23"/>
      <c r="E86" s="23"/>
      <c r="F86" s="11"/>
      <c r="G86" s="11"/>
      <c r="H86" s="11"/>
      <c r="I86" s="11"/>
      <c r="J86" s="11"/>
    </row>
    <row r="87" spans="1:10" x14ac:dyDescent="0.2">
      <c r="C87" s="12" t="str">
        <f>CONCATENATE(C73," összesen:")</f>
        <v>Konténer rakodó összesen:</v>
      </c>
      <c r="H87" s="5">
        <f>SUM(H74:H86)</f>
        <v>0</v>
      </c>
      <c r="I87" s="5">
        <f>SUM(I74:I86)</f>
        <v>0</v>
      </c>
      <c r="J87" s="5">
        <f>SUM(J74:J86)</f>
        <v>0</v>
      </c>
    </row>
  </sheetData>
  <mergeCells count="10">
    <mergeCell ref="A39:J39"/>
    <mergeCell ref="A40:J40"/>
    <mergeCell ref="A42:J42"/>
    <mergeCell ref="A44:J44"/>
    <mergeCell ref="A11:J11"/>
    <mergeCell ref="A8:J8"/>
    <mergeCell ref="A10:J10"/>
    <mergeCell ref="A13:J13"/>
    <mergeCell ref="A15:J15"/>
    <mergeCell ref="A37:J37"/>
  </mergeCells>
  <printOptions horizontalCentered="1"/>
  <pageMargins left="0.59055118110236227" right="0.59055118110236227" top="0.78740157480314965" bottom="0.78740157480314965" header="0.51181102362204722" footer="0.51181102362204722"/>
  <pageSetup paperSize="9" scale="72" orientation="portrait" horizontalDpi="1200" verticalDpi="1200" r:id="rId1"/>
  <headerFooter>
    <oddFooter>&amp;C&amp;8&amp;P&amp;R&amp;8&amp;F</oddFooter>
  </headerFooter>
  <rowBreaks count="3" manualBreakCount="3">
    <brk id="29" max="7" man="1"/>
    <brk id="52" max="7" man="1"/>
    <brk id="72" max="7"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sheetPr>
  <dimension ref="A1:K383"/>
  <sheetViews>
    <sheetView view="pageBreakPreview" zoomScaleNormal="85" workbookViewId="0">
      <selection activeCell="G30" sqref="G30"/>
    </sheetView>
  </sheetViews>
  <sheetFormatPr defaultColWidth="9.140625" defaultRowHeight="12.75" x14ac:dyDescent="0.2"/>
  <cols>
    <col min="1" max="1" width="3.5703125" style="6" customWidth="1"/>
    <col min="2" max="2" width="11.8554687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1" s="10" customFormat="1" x14ac:dyDescent="0.2">
      <c r="A1" s="13"/>
      <c r="B1" s="13"/>
      <c r="C1" s="13"/>
      <c r="D1" s="13"/>
      <c r="E1" s="13"/>
      <c r="F1" s="20"/>
      <c r="G1" s="20"/>
      <c r="H1" s="20"/>
      <c r="I1" s="20"/>
      <c r="J1" s="29"/>
      <c r="K1" s="94"/>
    </row>
    <row r="2" spans="1:11" s="10" customFormat="1" x14ac:dyDescent="0.2">
      <c r="A2" s="13"/>
      <c r="B2" s="13"/>
      <c r="C2" s="13"/>
      <c r="D2" s="13"/>
      <c r="E2" s="13"/>
      <c r="F2" s="20"/>
      <c r="G2" s="20"/>
      <c r="H2" s="20"/>
      <c r="I2" s="20"/>
      <c r="J2" s="29"/>
    </row>
    <row r="3" spans="1:11" s="10" customFormat="1" x14ac:dyDescent="0.2">
      <c r="A3" s="13"/>
      <c r="B3" s="13"/>
      <c r="C3" s="13"/>
      <c r="D3" s="13"/>
      <c r="E3" s="13"/>
      <c r="F3" s="20"/>
      <c r="G3" s="20"/>
      <c r="H3" s="20"/>
      <c r="I3" s="20"/>
      <c r="J3" s="29"/>
    </row>
    <row r="4" spans="1:11" s="10" customFormat="1" x14ac:dyDescent="0.2">
      <c r="A4" s="13"/>
      <c r="B4" s="13"/>
      <c r="C4" s="13"/>
      <c r="D4" s="13"/>
      <c r="E4" s="13"/>
      <c r="F4" s="20"/>
      <c r="G4" s="20"/>
      <c r="H4" s="20"/>
      <c r="I4" s="20"/>
      <c r="J4" s="20"/>
    </row>
    <row r="5" spans="1:11" s="10" customFormat="1" x14ac:dyDescent="0.2">
      <c r="A5" s="13"/>
      <c r="B5" s="13"/>
      <c r="C5" s="13"/>
      <c r="D5" s="13"/>
      <c r="E5" s="13"/>
      <c r="F5" s="20"/>
      <c r="G5" s="20"/>
      <c r="H5" s="20"/>
      <c r="I5" s="20"/>
      <c r="J5" s="20"/>
    </row>
    <row r="6" spans="1:11" s="10" customFormat="1" x14ac:dyDescent="0.2">
      <c r="A6" s="14"/>
      <c r="B6" s="14"/>
      <c r="C6" s="13"/>
      <c r="D6" s="13"/>
      <c r="E6" s="13"/>
      <c r="F6" s="20"/>
      <c r="G6" s="20"/>
      <c r="H6" s="20"/>
      <c r="I6" s="20"/>
      <c r="J6" s="20"/>
    </row>
    <row r="7" spans="1:11" s="10" customFormat="1" ht="20.25" x14ac:dyDescent="0.3">
      <c r="A7" s="534" t="s">
        <v>2708</v>
      </c>
      <c r="B7" s="534"/>
      <c r="C7" s="534"/>
      <c r="D7" s="534"/>
      <c r="E7" s="534"/>
      <c r="F7" s="534"/>
      <c r="G7" s="534"/>
      <c r="H7" s="534"/>
      <c r="I7" s="534"/>
      <c r="J7" s="534"/>
    </row>
    <row r="8" spans="1:11" s="10" customFormat="1" ht="18" x14ac:dyDescent="0.25">
      <c r="A8" s="535" t="s">
        <v>2</v>
      </c>
      <c r="B8" s="535"/>
      <c r="C8" s="535"/>
      <c r="D8" s="535"/>
      <c r="E8" s="535"/>
      <c r="F8" s="535"/>
      <c r="G8" s="535"/>
      <c r="H8" s="535"/>
      <c r="I8" s="535"/>
      <c r="J8" s="535"/>
    </row>
    <row r="9" spans="1:11" s="10" customFormat="1" x14ac:dyDescent="0.2">
      <c r="A9" s="13"/>
      <c r="B9" s="13"/>
      <c r="C9" s="13"/>
      <c r="D9" s="13"/>
      <c r="E9" s="13"/>
    </row>
    <row r="10" spans="1:11" s="10" customFormat="1" ht="18" x14ac:dyDescent="0.25">
      <c r="A10" s="530"/>
      <c r="B10" s="530"/>
      <c r="C10" s="530"/>
      <c r="D10" s="530"/>
      <c r="E10" s="530"/>
      <c r="F10" s="530"/>
      <c r="G10" s="530"/>
      <c r="H10" s="530"/>
      <c r="I10" s="530"/>
      <c r="J10" s="530"/>
    </row>
    <row r="11" spans="1:11" s="10" customFormat="1" ht="18" x14ac:dyDescent="0.25">
      <c r="A11" s="530"/>
      <c r="B11" s="530"/>
      <c r="C11" s="530"/>
      <c r="D11" s="530"/>
      <c r="E11" s="530"/>
      <c r="F11" s="530"/>
      <c r="G11" s="530"/>
      <c r="H11" s="530"/>
      <c r="I11" s="530"/>
      <c r="J11" s="530"/>
    </row>
    <row r="12" spans="1:11" s="10" customFormat="1" x14ac:dyDescent="0.2">
      <c r="A12" s="14"/>
      <c r="B12" s="14"/>
      <c r="C12" s="13"/>
      <c r="D12" s="13"/>
      <c r="E12" s="13"/>
      <c r="F12" s="20"/>
      <c r="G12" s="20"/>
      <c r="H12" s="20"/>
      <c r="I12" s="20"/>
      <c r="J12" s="20"/>
    </row>
    <row r="13" spans="1:11" s="10" customFormat="1" ht="15.75" x14ac:dyDescent="0.25">
      <c r="A13" s="531" t="s">
        <v>42</v>
      </c>
      <c r="B13" s="531"/>
      <c r="C13" s="531"/>
      <c r="D13" s="531"/>
      <c r="E13" s="531"/>
      <c r="F13" s="531"/>
      <c r="G13" s="531"/>
      <c r="H13" s="531"/>
      <c r="I13" s="531"/>
      <c r="J13" s="531"/>
    </row>
    <row r="14" spans="1:11" s="10" customFormat="1" x14ac:dyDescent="0.2">
      <c r="A14" s="14"/>
      <c r="B14" s="14"/>
      <c r="C14" s="13"/>
      <c r="D14" s="13"/>
      <c r="E14" s="13"/>
      <c r="F14" s="20"/>
      <c r="G14" s="20"/>
      <c r="H14" s="20"/>
      <c r="I14" s="20"/>
      <c r="J14" s="20"/>
    </row>
    <row r="15" spans="1:11" s="10" customFormat="1" ht="15.75" x14ac:dyDescent="0.25">
      <c r="A15" s="532" t="s">
        <v>1510</v>
      </c>
      <c r="B15" s="532"/>
      <c r="C15" s="532"/>
      <c r="D15" s="532"/>
      <c r="E15" s="532"/>
      <c r="F15" s="532"/>
      <c r="G15" s="532"/>
      <c r="H15" s="532"/>
      <c r="I15" s="532"/>
      <c r="J15" s="532"/>
    </row>
    <row r="16" spans="1:11" s="10" customFormat="1" x14ac:dyDescent="0.2">
      <c r="A16" s="14"/>
      <c r="B16" s="14"/>
      <c r="C16" s="13"/>
      <c r="D16" s="13"/>
      <c r="E16" s="13"/>
      <c r="F16" s="20"/>
      <c r="G16" s="20"/>
      <c r="H16" s="20"/>
      <c r="I16" s="20"/>
      <c r="J16" s="20"/>
    </row>
    <row r="17" spans="1:10" s="10" customFormat="1" x14ac:dyDescent="0.2">
      <c r="A17" s="14"/>
      <c r="B17" s="13"/>
      <c r="C17" s="13"/>
      <c r="D17" s="13"/>
      <c r="E17" s="13"/>
      <c r="F17" s="20"/>
      <c r="G17" s="20"/>
      <c r="H17" s="20"/>
      <c r="I17" s="20"/>
      <c r="J17" s="20"/>
    </row>
    <row r="18" spans="1:10" s="10" customFormat="1" x14ac:dyDescent="0.2">
      <c r="A18" s="14"/>
      <c r="B18" s="14"/>
      <c r="C18" s="17" t="s">
        <v>28</v>
      </c>
      <c r="D18" s="13"/>
      <c r="E18" s="13"/>
      <c r="F18" s="20"/>
      <c r="G18" s="20"/>
      <c r="H18" s="26" t="s">
        <v>0</v>
      </c>
      <c r="I18" s="26" t="s">
        <v>5</v>
      </c>
      <c r="J18" s="26" t="s">
        <v>32</v>
      </c>
    </row>
    <row r="19" spans="1:10" s="10" customFormat="1" x14ac:dyDescent="0.2">
      <c r="A19" s="14"/>
      <c r="B19" s="14"/>
      <c r="C19" s="15"/>
      <c r="D19" s="15"/>
      <c r="E19" s="15"/>
      <c r="F19" s="21"/>
      <c r="G19" s="21"/>
      <c r="H19" s="30"/>
      <c r="I19" s="30"/>
      <c r="J19" s="30"/>
    </row>
    <row r="20" spans="1:10" s="10" customFormat="1" x14ac:dyDescent="0.2">
      <c r="A20" s="14"/>
      <c r="B20" s="14"/>
      <c r="C20" s="13" t="s">
        <v>3832</v>
      </c>
      <c r="D20" s="13"/>
      <c r="E20" s="13"/>
      <c r="F20" s="20"/>
      <c r="G20" s="20"/>
      <c r="H20" s="20">
        <f>'26_1_Töltőállomás_technológia'!H239</f>
        <v>0</v>
      </c>
      <c r="I20" s="20">
        <f>'26_1_Töltőállomás_technológia'!I239</f>
        <v>0</v>
      </c>
      <c r="J20" s="20">
        <f>H20+I20</f>
        <v>0</v>
      </c>
    </row>
    <row r="21" spans="1:10" s="10" customFormat="1" x14ac:dyDescent="0.2">
      <c r="A21" s="14"/>
      <c r="B21" s="14"/>
      <c r="C21" s="13" t="s">
        <v>2707</v>
      </c>
      <c r="D21" s="13"/>
      <c r="E21" s="13"/>
      <c r="F21" s="20"/>
      <c r="G21" s="20"/>
      <c r="H21" s="20">
        <f>'26_2_Töltőállomás_alapozás'!H31</f>
        <v>0</v>
      </c>
      <c r="I21" s="20">
        <f>'26_2_Töltőállomás_alapozás'!I31</f>
        <v>0</v>
      </c>
      <c r="J21" s="20">
        <f>H21+I21</f>
        <v>0</v>
      </c>
    </row>
    <row r="22" spans="1:10" s="10" customFormat="1" x14ac:dyDescent="0.2">
      <c r="A22" s="14"/>
      <c r="B22" s="14"/>
      <c r="C22" s="13" t="s">
        <v>2706</v>
      </c>
      <c r="D22" s="13"/>
      <c r="E22" s="13"/>
      <c r="F22" s="20"/>
      <c r="G22" s="20"/>
      <c r="H22" s="20">
        <f>'26_3_Töltőállomás_elektromos'!H121</f>
        <v>0</v>
      </c>
      <c r="I22" s="20">
        <f>'26_3_Töltőállomás_elektromos'!I121</f>
        <v>0</v>
      </c>
      <c r="J22" s="20">
        <f>H22+I22</f>
        <v>0</v>
      </c>
    </row>
    <row r="23" spans="1:10" s="10" customFormat="1" x14ac:dyDescent="0.2">
      <c r="A23" s="14"/>
      <c r="B23" s="14"/>
      <c r="C23" s="135" t="s">
        <v>6</v>
      </c>
      <c r="D23" s="134"/>
      <c r="E23" s="134"/>
      <c r="F23" s="133"/>
      <c r="G23" s="133"/>
      <c r="H23" s="132">
        <f>SUM(H20:H22)</f>
        <v>0</v>
      </c>
      <c r="I23" s="132">
        <f>SUM(I20:I22)</f>
        <v>0</v>
      </c>
      <c r="J23" s="132">
        <f>SUM(J20:J22)</f>
        <v>0</v>
      </c>
    </row>
    <row r="24" spans="1:10" s="10" customFormat="1" x14ac:dyDescent="0.2">
      <c r="A24" s="14"/>
      <c r="B24" s="14"/>
      <c r="C24" s="37"/>
      <c r="D24" s="16"/>
      <c r="E24" s="16"/>
      <c r="F24" s="90"/>
      <c r="G24" s="90"/>
      <c r="H24" s="131"/>
      <c r="I24" s="131"/>
      <c r="J24" s="131"/>
    </row>
    <row r="25" spans="1:10" s="10" customFormat="1" x14ac:dyDescent="0.2">
      <c r="A25" s="14"/>
      <c r="B25" s="14"/>
      <c r="C25" s="13"/>
      <c r="D25" s="13"/>
      <c r="E25" s="13"/>
      <c r="F25" s="20"/>
      <c r="G25" s="20"/>
      <c r="H25" s="20"/>
      <c r="I25" s="20"/>
      <c r="J25" s="20"/>
    </row>
    <row r="26" spans="1:10" s="10" customFormat="1" x14ac:dyDescent="0.2">
      <c r="A26" s="14"/>
      <c r="B26" s="226"/>
      <c r="C26" s="16"/>
      <c r="D26" s="16"/>
      <c r="E26" s="16"/>
      <c r="F26" s="90"/>
      <c r="G26" s="90"/>
      <c r="H26" s="90"/>
      <c r="I26" s="90"/>
      <c r="J26" s="90"/>
    </row>
    <row r="27" spans="1:10" s="10" customFormat="1" x14ac:dyDescent="0.2">
      <c r="A27" s="14"/>
      <c r="B27" s="213"/>
      <c r="C27" s="37"/>
      <c r="D27" s="16"/>
      <c r="E27" s="16"/>
      <c r="F27" s="90"/>
      <c r="G27" s="90"/>
      <c r="H27" s="26"/>
      <c r="I27" s="26"/>
      <c r="J27" s="26"/>
    </row>
    <row r="28" spans="1:10" s="10" customFormat="1" ht="12" customHeight="1" x14ac:dyDescent="0.2">
      <c r="A28" s="14"/>
      <c r="B28" s="213"/>
      <c r="C28" s="16"/>
      <c r="D28" s="16"/>
      <c r="E28" s="16"/>
      <c r="F28" s="90"/>
      <c r="G28" s="90"/>
      <c r="H28" s="214"/>
      <c r="I28" s="214"/>
      <c r="J28" s="214"/>
    </row>
    <row r="29" spans="1:10" s="10" customFormat="1" ht="15" customHeight="1" x14ac:dyDescent="0.2">
      <c r="A29" s="14"/>
      <c r="B29" s="213"/>
      <c r="C29" s="16"/>
      <c r="D29" s="16"/>
      <c r="E29" s="16"/>
      <c r="F29" s="90"/>
      <c r="G29" s="90"/>
      <c r="H29" s="90"/>
      <c r="I29" s="90"/>
      <c r="J29" s="90"/>
    </row>
    <row r="30" spans="1:10" s="10" customFormat="1" ht="15" customHeight="1" x14ac:dyDescent="0.2">
      <c r="A30" s="14"/>
      <c r="B30" s="213"/>
      <c r="C30" s="16"/>
      <c r="D30" s="16"/>
      <c r="E30" s="16"/>
      <c r="F30" s="90"/>
      <c r="G30" s="90"/>
      <c r="H30" s="90"/>
      <c r="I30" s="90"/>
      <c r="J30" s="90"/>
    </row>
    <row r="31" spans="1:10" s="10" customFormat="1" ht="15" customHeight="1" x14ac:dyDescent="0.2">
      <c r="A31" s="14"/>
      <c r="B31" s="213"/>
      <c r="C31" s="16"/>
      <c r="D31" s="16"/>
      <c r="E31" s="16"/>
      <c r="F31" s="90"/>
      <c r="G31" s="90"/>
      <c r="H31" s="90"/>
      <c r="I31" s="90"/>
      <c r="J31" s="90"/>
    </row>
    <row r="32" spans="1:10" s="10" customFormat="1" ht="15" customHeight="1" x14ac:dyDescent="0.2">
      <c r="A32" s="14"/>
      <c r="B32" s="213"/>
      <c r="C32" s="16"/>
      <c r="D32" s="16"/>
      <c r="E32" s="16"/>
      <c r="F32" s="90"/>
      <c r="G32" s="90"/>
      <c r="H32" s="90"/>
      <c r="I32" s="90"/>
      <c r="J32" s="90"/>
    </row>
    <row r="33" spans="1:10" s="10" customFormat="1" ht="15" customHeight="1" x14ac:dyDescent="0.2">
      <c r="A33" s="14"/>
      <c r="B33" s="213"/>
      <c r="C33" s="16"/>
      <c r="D33" s="16"/>
      <c r="E33" s="16"/>
      <c r="F33" s="90"/>
      <c r="G33" s="90"/>
      <c r="H33" s="90"/>
      <c r="I33" s="90"/>
      <c r="J33" s="90"/>
    </row>
    <row r="34" spans="1:10" s="10" customFormat="1" ht="15" customHeight="1" x14ac:dyDescent="0.2">
      <c r="A34" s="14"/>
      <c r="B34" s="213"/>
      <c r="C34" s="16"/>
      <c r="D34" s="16"/>
      <c r="E34" s="16"/>
      <c r="F34" s="90"/>
      <c r="G34" s="90"/>
      <c r="H34" s="90"/>
      <c r="I34" s="90"/>
      <c r="J34" s="90"/>
    </row>
    <row r="35" spans="1:10" s="10" customFormat="1" ht="15" customHeight="1" x14ac:dyDescent="0.2">
      <c r="A35" s="14"/>
      <c r="B35" s="213"/>
      <c r="C35" s="16"/>
      <c r="D35" s="16"/>
      <c r="E35" s="16"/>
      <c r="F35" s="90"/>
      <c r="G35" s="90"/>
      <c r="H35" s="90"/>
      <c r="I35" s="90"/>
      <c r="J35" s="90"/>
    </row>
    <row r="36" spans="1:10" s="10" customFormat="1" ht="15" customHeight="1" x14ac:dyDescent="0.2">
      <c r="A36" s="14"/>
      <c r="B36" s="213"/>
      <c r="C36" s="16"/>
      <c r="D36" s="16"/>
      <c r="E36" s="16"/>
      <c r="F36" s="90"/>
      <c r="G36" s="90"/>
      <c r="H36" s="90"/>
      <c r="I36" s="90"/>
      <c r="J36" s="90"/>
    </row>
    <row r="37" spans="1:10" s="10" customFormat="1" ht="2.4500000000000002" customHeight="1" x14ac:dyDescent="0.2">
      <c r="A37" s="14"/>
      <c r="B37" s="213"/>
      <c r="C37" s="16"/>
      <c r="D37" s="16"/>
      <c r="E37" s="16"/>
      <c r="F37" s="90"/>
      <c r="G37" s="90"/>
      <c r="H37" s="90"/>
      <c r="I37" s="90"/>
      <c r="J37" s="90"/>
    </row>
    <row r="38" spans="1:10" s="10" customFormat="1" x14ac:dyDescent="0.2">
      <c r="A38" s="14"/>
      <c r="B38" s="213"/>
      <c r="C38" s="37"/>
      <c r="D38" s="16"/>
      <c r="E38" s="16"/>
      <c r="F38" s="90"/>
      <c r="G38" s="90"/>
      <c r="H38" s="131"/>
      <c r="I38" s="131"/>
      <c r="J38" s="131"/>
    </row>
    <row r="39" spans="1:10" s="10" customFormat="1" x14ac:dyDescent="0.2">
      <c r="A39" s="14"/>
      <c r="B39" s="14"/>
      <c r="C39" s="13"/>
      <c r="D39" s="13"/>
      <c r="E39" s="13"/>
      <c r="F39" s="20"/>
      <c r="G39" s="20"/>
      <c r="H39" s="20"/>
      <c r="I39" s="20"/>
      <c r="J39" s="20"/>
    </row>
    <row r="40" spans="1:10" s="10" customFormat="1" x14ac:dyDescent="0.2">
      <c r="A40" s="31"/>
      <c r="B40" s="31"/>
      <c r="C40" s="13"/>
      <c r="D40" s="13"/>
      <c r="E40" s="13"/>
      <c r="F40" s="20"/>
      <c r="G40" s="20"/>
      <c r="H40" s="20"/>
      <c r="I40" s="20"/>
      <c r="J40" s="32"/>
    </row>
    <row r="41" spans="1:10" s="10" customFormat="1" x14ac:dyDescent="0.2">
      <c r="A41" s="31"/>
      <c r="C41" s="13"/>
      <c r="D41" s="13"/>
      <c r="E41" s="13"/>
      <c r="F41" s="20"/>
      <c r="G41" s="20"/>
      <c r="H41" s="20"/>
      <c r="I41" s="20"/>
      <c r="J41" s="29"/>
    </row>
    <row r="42" spans="1:10" s="10" customFormat="1" x14ac:dyDescent="0.2">
      <c r="A42" s="31"/>
      <c r="B42" s="31"/>
      <c r="C42" s="13"/>
      <c r="D42" s="13"/>
      <c r="E42" s="13"/>
      <c r="F42" s="20"/>
      <c r="G42" s="20"/>
      <c r="H42" s="20"/>
      <c r="I42" s="20"/>
      <c r="J42" s="29"/>
    </row>
    <row r="43" spans="1:10" s="10" customFormat="1" x14ac:dyDescent="0.2">
      <c r="A43" s="31"/>
      <c r="B43" s="31"/>
      <c r="C43" s="13"/>
      <c r="D43" s="13"/>
      <c r="E43" s="13"/>
      <c r="F43" s="20"/>
      <c r="G43" s="20"/>
      <c r="H43" s="20"/>
      <c r="I43" s="20"/>
      <c r="J43" s="20"/>
    </row>
    <row r="44" spans="1:10" s="10" customFormat="1" x14ac:dyDescent="0.2">
      <c r="A44" s="31"/>
      <c r="B44" s="31"/>
      <c r="C44" s="13"/>
      <c r="D44" s="13"/>
      <c r="E44" s="13"/>
      <c r="F44" s="20"/>
      <c r="G44" s="20"/>
      <c r="H44" s="20"/>
      <c r="I44" s="20"/>
      <c r="J44" s="20"/>
    </row>
    <row r="45" spans="1:10" s="10" customFormat="1" x14ac:dyDescent="0.2">
      <c r="A45" s="14"/>
      <c r="B45" s="14"/>
      <c r="C45" s="13"/>
      <c r="D45" s="13"/>
      <c r="E45" s="13"/>
      <c r="F45" s="20"/>
      <c r="G45" s="20"/>
      <c r="H45" s="20"/>
      <c r="I45" s="20"/>
      <c r="J45" s="20"/>
    </row>
    <row r="46" spans="1:10" s="10" customFormat="1" x14ac:dyDescent="0.2">
      <c r="A46" s="14"/>
      <c r="B46" s="14"/>
      <c r="C46" s="13"/>
      <c r="D46" s="13"/>
      <c r="E46" s="13"/>
      <c r="F46" s="20"/>
      <c r="G46" s="20"/>
      <c r="H46" s="20"/>
      <c r="I46" s="20"/>
      <c r="J46" s="20"/>
    </row>
    <row r="47" spans="1:10" s="10" customFormat="1" ht="20.25" x14ac:dyDescent="0.3">
      <c r="A47" s="533"/>
      <c r="B47" s="533"/>
      <c r="C47" s="533"/>
      <c r="D47" s="533"/>
      <c r="E47" s="533"/>
      <c r="F47" s="533"/>
      <c r="G47" s="533"/>
      <c r="H47" s="533"/>
      <c r="I47" s="533"/>
      <c r="J47" s="533"/>
    </row>
    <row r="48" spans="1:10" s="10" customFormat="1" x14ac:dyDescent="0.2">
      <c r="A48" s="13"/>
      <c r="B48" s="13"/>
      <c r="C48" s="13"/>
      <c r="D48" s="13"/>
      <c r="E48" s="13"/>
    </row>
    <row r="49" spans="1:10" s="10" customFormat="1" ht="18" x14ac:dyDescent="0.25">
      <c r="A49" s="530"/>
      <c r="B49" s="530"/>
      <c r="C49" s="530"/>
      <c r="D49" s="530"/>
      <c r="E49" s="530"/>
      <c r="F49" s="530"/>
      <c r="G49" s="530"/>
      <c r="H49" s="530"/>
      <c r="I49" s="530"/>
      <c r="J49" s="530"/>
    </row>
    <row r="50" spans="1:10" s="10" customFormat="1" ht="18" x14ac:dyDescent="0.25">
      <c r="A50" s="530"/>
      <c r="B50" s="530"/>
      <c r="C50" s="530"/>
      <c r="D50" s="530"/>
      <c r="E50" s="530"/>
      <c r="F50" s="530"/>
      <c r="G50" s="530"/>
      <c r="H50" s="530"/>
      <c r="I50" s="530"/>
      <c r="J50" s="530"/>
    </row>
    <row r="51" spans="1:10" s="10" customFormat="1" x14ac:dyDescent="0.2">
      <c r="A51" s="14"/>
      <c r="B51" s="14"/>
      <c r="C51" s="13"/>
      <c r="D51" s="13"/>
      <c r="E51" s="13"/>
      <c r="F51" s="20"/>
      <c r="G51" s="20"/>
      <c r="H51" s="20"/>
      <c r="I51" s="20"/>
      <c r="J51" s="20"/>
    </row>
    <row r="52" spans="1:10" s="10" customFormat="1" ht="15.75" x14ac:dyDescent="0.25">
      <c r="A52" s="531"/>
      <c r="B52" s="531"/>
      <c r="C52" s="531"/>
      <c r="D52" s="531"/>
      <c r="E52" s="531"/>
      <c r="F52" s="531"/>
      <c r="G52" s="531"/>
      <c r="H52" s="531"/>
      <c r="I52" s="531"/>
      <c r="J52" s="531"/>
    </row>
    <row r="53" spans="1:10" s="10" customFormat="1" x14ac:dyDescent="0.2">
      <c r="A53" s="14"/>
      <c r="B53" s="14"/>
      <c r="C53" s="13"/>
      <c r="D53" s="13"/>
      <c r="E53" s="13"/>
      <c r="F53" s="20"/>
      <c r="G53" s="20"/>
      <c r="H53" s="20"/>
      <c r="I53" s="20"/>
      <c r="J53" s="20"/>
    </row>
    <row r="54" spans="1:10" s="10" customFormat="1" ht="15.75" x14ac:dyDescent="0.25">
      <c r="A54" s="532"/>
      <c r="B54" s="532"/>
      <c r="C54" s="532"/>
      <c r="D54" s="532"/>
      <c r="E54" s="532"/>
      <c r="F54" s="532"/>
      <c r="G54" s="532"/>
      <c r="H54" s="532"/>
      <c r="I54" s="532"/>
      <c r="J54" s="532"/>
    </row>
    <row r="55" spans="1:10" s="10" customFormat="1" x14ac:dyDescent="0.2">
      <c r="A55" s="14"/>
      <c r="B55" s="14"/>
      <c r="C55" s="13"/>
      <c r="D55" s="13"/>
      <c r="E55" s="13"/>
      <c r="F55" s="20"/>
      <c r="G55" s="20"/>
      <c r="H55" s="20"/>
      <c r="I55" s="20"/>
      <c r="J55" s="20"/>
    </row>
    <row r="56" spans="1:10" s="10" customFormat="1" x14ac:dyDescent="0.2">
      <c r="A56" s="14"/>
      <c r="B56" s="14"/>
      <c r="C56" s="13"/>
      <c r="D56" s="13"/>
      <c r="E56" s="13"/>
      <c r="F56" s="20"/>
      <c r="G56" s="20"/>
      <c r="H56" s="20"/>
      <c r="I56" s="20"/>
      <c r="J56" s="20"/>
    </row>
    <row r="57" spans="1:10" s="10" customFormat="1" x14ac:dyDescent="0.2">
      <c r="A57" s="14"/>
      <c r="B57" s="14"/>
      <c r="C57" s="13"/>
      <c r="D57" s="13"/>
      <c r="E57" s="13"/>
      <c r="F57" s="20"/>
      <c r="G57" s="20"/>
      <c r="H57" s="20"/>
      <c r="I57" s="20"/>
      <c r="J57" s="20"/>
    </row>
    <row r="58" spans="1:10" s="10" customFormat="1" x14ac:dyDescent="0.2">
      <c r="A58" s="14"/>
      <c r="B58" s="14"/>
      <c r="C58" s="13"/>
      <c r="D58" s="13"/>
      <c r="E58" s="13"/>
      <c r="F58" s="20"/>
      <c r="G58" s="20"/>
      <c r="H58" s="20"/>
      <c r="I58" s="20"/>
      <c r="J58" s="20"/>
    </row>
    <row r="59" spans="1:10" s="10" customFormat="1" x14ac:dyDescent="0.2">
      <c r="A59" s="14"/>
      <c r="B59" s="14"/>
      <c r="C59" s="13"/>
      <c r="D59" s="13"/>
      <c r="E59" s="13"/>
      <c r="F59" s="20"/>
      <c r="G59" s="20"/>
      <c r="H59" s="20"/>
      <c r="I59" s="20"/>
      <c r="J59" s="20"/>
    </row>
    <row r="60" spans="1:10" s="10" customFormat="1" x14ac:dyDescent="0.2">
      <c r="A60" s="14"/>
      <c r="B60" s="14"/>
      <c r="C60" s="13"/>
      <c r="D60" s="13"/>
      <c r="E60" s="13"/>
      <c r="F60" s="20"/>
      <c r="G60" s="20"/>
      <c r="H60" s="20"/>
      <c r="I60" s="20"/>
      <c r="J60" s="20"/>
    </row>
    <row r="61" spans="1:10" s="10" customFormat="1" x14ac:dyDescent="0.2">
      <c r="A61" s="14"/>
      <c r="B61" s="14"/>
      <c r="C61" s="13"/>
      <c r="D61" s="13"/>
      <c r="E61" s="13"/>
      <c r="F61" s="20"/>
      <c r="G61" s="20"/>
      <c r="H61" s="20"/>
      <c r="I61" s="20"/>
      <c r="J61" s="20"/>
    </row>
    <row r="62" spans="1:10" s="19" customFormat="1" x14ac:dyDescent="0.2">
      <c r="A62" s="7"/>
      <c r="B62" s="69"/>
      <c r="C62" s="45"/>
      <c r="D62" s="8"/>
      <c r="E62" s="8"/>
      <c r="F62" s="9"/>
      <c r="G62" s="9"/>
      <c r="H62" s="9"/>
      <c r="I62" s="9"/>
      <c r="J62" s="9"/>
    </row>
    <row r="65" spans="1:10" x14ac:dyDescent="0.2">
      <c r="C65" s="25"/>
    </row>
    <row r="67" spans="1:10" x14ac:dyDescent="0.2">
      <c r="B67" s="12"/>
    </row>
    <row r="78" spans="1:10" x14ac:dyDescent="0.2">
      <c r="A78" s="47"/>
      <c r="B78" s="48"/>
      <c r="C78" s="24"/>
      <c r="D78" s="23"/>
      <c r="E78" s="23"/>
      <c r="F78" s="11"/>
      <c r="G78" s="11"/>
      <c r="H78" s="11"/>
      <c r="I78" s="11"/>
      <c r="J78" s="11"/>
    </row>
    <row r="79" spans="1:10" x14ac:dyDescent="0.2">
      <c r="H79" s="5"/>
      <c r="I79" s="5"/>
      <c r="J79" s="5"/>
    </row>
    <row r="81" spans="1:10" x14ac:dyDescent="0.2">
      <c r="C81" s="25"/>
    </row>
    <row r="83" spans="1:10" x14ac:dyDescent="0.2">
      <c r="B83" s="12"/>
    </row>
    <row r="94" spans="1:10" x14ac:dyDescent="0.2">
      <c r="A94" s="47"/>
      <c r="B94" s="48"/>
      <c r="C94" s="24"/>
      <c r="D94" s="23"/>
      <c r="E94" s="23"/>
      <c r="F94" s="11"/>
      <c r="G94" s="11"/>
      <c r="H94" s="11"/>
      <c r="I94" s="11"/>
      <c r="J94" s="11"/>
    </row>
    <row r="95" spans="1:10" x14ac:dyDescent="0.2">
      <c r="H95" s="5"/>
      <c r="I95" s="5"/>
      <c r="J95" s="5"/>
    </row>
    <row r="97" spans="1:10" x14ac:dyDescent="0.2">
      <c r="C97" s="25"/>
    </row>
    <row r="99" spans="1:10" x14ac:dyDescent="0.2">
      <c r="B99" s="12"/>
    </row>
    <row r="110" spans="1:10" s="77" customFormat="1" x14ac:dyDescent="0.2">
      <c r="A110" s="47"/>
      <c r="B110" s="48"/>
      <c r="C110" s="24"/>
      <c r="D110" s="23"/>
      <c r="E110" s="23"/>
      <c r="F110" s="11"/>
      <c r="G110" s="11"/>
      <c r="H110" s="11"/>
      <c r="I110" s="11"/>
      <c r="J110" s="11"/>
    </row>
    <row r="111" spans="1:10" x14ac:dyDescent="0.2">
      <c r="H111" s="5"/>
      <c r="I111" s="5"/>
      <c r="J111" s="5"/>
    </row>
    <row r="113" spans="1:10" s="77" customFormat="1" x14ac:dyDescent="0.2">
      <c r="A113" s="6"/>
      <c r="B113" s="46"/>
      <c r="C113" s="25"/>
      <c r="D113" s="2"/>
      <c r="E113" s="2"/>
      <c r="F113" s="1"/>
      <c r="G113" s="1"/>
      <c r="H113" s="1"/>
      <c r="I113" s="1"/>
      <c r="J113" s="1"/>
    </row>
    <row r="115" spans="1:10" s="77" customFormat="1" x14ac:dyDescent="0.2">
      <c r="A115" s="6"/>
      <c r="B115" s="12"/>
      <c r="C115" s="12"/>
      <c r="D115" s="2"/>
      <c r="E115" s="2"/>
      <c r="F115" s="1"/>
      <c r="G115" s="1"/>
      <c r="H115" s="1"/>
      <c r="I115" s="1"/>
      <c r="J115" s="1"/>
    </row>
    <row r="126" spans="1:10" s="55" customFormat="1" x14ac:dyDescent="0.2">
      <c r="A126" s="47"/>
      <c r="B126" s="48"/>
      <c r="C126" s="24"/>
      <c r="D126" s="23"/>
      <c r="E126" s="23"/>
      <c r="F126" s="11"/>
      <c r="G126" s="11"/>
      <c r="H126" s="11"/>
      <c r="I126" s="11"/>
      <c r="J126" s="11"/>
    </row>
    <row r="127" spans="1:10" x14ac:dyDescent="0.2">
      <c r="H127" s="5"/>
      <c r="I127" s="5"/>
      <c r="J127" s="5"/>
    </row>
    <row r="129" spans="1:10" s="55" customFormat="1" x14ac:dyDescent="0.2">
      <c r="A129" s="6"/>
      <c r="B129" s="46"/>
      <c r="C129" s="25"/>
      <c r="D129" s="2"/>
      <c r="E129" s="2"/>
      <c r="F129" s="1"/>
      <c r="G129" s="1"/>
      <c r="H129" s="1"/>
      <c r="I129" s="1"/>
      <c r="J129" s="1"/>
    </row>
    <row r="131" spans="1:10" s="55" customFormat="1" x14ac:dyDescent="0.2">
      <c r="A131" s="6"/>
      <c r="B131" s="12"/>
      <c r="C131" s="12"/>
      <c r="D131" s="2"/>
      <c r="E131" s="2"/>
      <c r="F131" s="1"/>
      <c r="G131" s="1"/>
      <c r="H131" s="1"/>
      <c r="I131" s="1"/>
      <c r="J131" s="1"/>
    </row>
    <row r="142" spans="1:10" x14ac:dyDescent="0.2">
      <c r="A142" s="47"/>
      <c r="B142" s="48"/>
      <c r="C142" s="24"/>
      <c r="D142" s="23"/>
      <c r="E142" s="23"/>
      <c r="F142" s="11"/>
      <c r="G142" s="11"/>
      <c r="H142" s="11"/>
      <c r="I142" s="11"/>
      <c r="J142" s="11"/>
    </row>
    <row r="143" spans="1:10" x14ac:dyDescent="0.2">
      <c r="H143" s="5"/>
      <c r="I143" s="5"/>
      <c r="J143" s="5"/>
    </row>
    <row r="145" spans="1:10" x14ac:dyDescent="0.2">
      <c r="C145" s="25"/>
    </row>
    <row r="147" spans="1:10" x14ac:dyDescent="0.2">
      <c r="B147" s="12"/>
    </row>
    <row r="158" spans="1:10" x14ac:dyDescent="0.2">
      <c r="A158" s="47"/>
      <c r="B158" s="48"/>
      <c r="C158" s="24"/>
      <c r="D158" s="23"/>
      <c r="E158" s="23"/>
      <c r="F158" s="11"/>
      <c r="G158" s="11"/>
      <c r="H158" s="11"/>
      <c r="I158" s="11"/>
      <c r="J158" s="11"/>
    </row>
    <row r="159" spans="1:10" x14ac:dyDescent="0.2">
      <c r="H159" s="5"/>
      <c r="I159" s="5"/>
      <c r="J159" s="5"/>
    </row>
    <row r="161" spans="1:10" x14ac:dyDescent="0.2">
      <c r="C161" s="25"/>
    </row>
    <row r="163" spans="1:10" x14ac:dyDescent="0.2">
      <c r="B163" s="12"/>
    </row>
    <row r="174" spans="1:10" s="77" customFormat="1" x14ac:dyDescent="0.2">
      <c r="A174" s="47"/>
      <c r="B174" s="48"/>
      <c r="C174" s="24"/>
      <c r="D174" s="23"/>
      <c r="E174" s="23"/>
      <c r="F174" s="11"/>
      <c r="G174" s="11"/>
      <c r="H174" s="11"/>
      <c r="I174" s="11"/>
      <c r="J174" s="11"/>
    </row>
    <row r="175" spans="1:10" x14ac:dyDescent="0.2">
      <c r="H175" s="5"/>
      <c r="I175" s="5"/>
      <c r="J175" s="5"/>
    </row>
    <row r="177" spans="1:10" s="77" customFormat="1" x14ac:dyDescent="0.2">
      <c r="A177" s="6"/>
      <c r="B177" s="46"/>
      <c r="C177" s="25"/>
      <c r="D177" s="2"/>
      <c r="E177" s="2"/>
      <c r="F177" s="1"/>
      <c r="G177" s="1"/>
      <c r="H177" s="1"/>
      <c r="I177" s="1"/>
      <c r="J177" s="1"/>
    </row>
    <row r="179" spans="1:10" s="77" customFormat="1" x14ac:dyDescent="0.2">
      <c r="A179" s="6"/>
      <c r="B179" s="12"/>
      <c r="C179" s="12"/>
      <c r="D179" s="2"/>
      <c r="E179" s="2"/>
      <c r="F179" s="1"/>
      <c r="G179" s="1"/>
      <c r="H179" s="1"/>
      <c r="I179" s="1"/>
      <c r="J179" s="1"/>
    </row>
    <row r="190" spans="1:10" s="55" customFormat="1" x14ac:dyDescent="0.2">
      <c r="A190" s="47"/>
      <c r="B190" s="48"/>
      <c r="C190" s="24"/>
      <c r="D190" s="23"/>
      <c r="E190" s="23"/>
      <c r="F190" s="11"/>
      <c r="G190" s="11"/>
      <c r="H190" s="11"/>
      <c r="I190" s="11"/>
      <c r="J190" s="11"/>
    </row>
    <row r="191" spans="1:10" x14ac:dyDescent="0.2">
      <c r="H191" s="5"/>
      <c r="I191" s="5"/>
      <c r="J191" s="5"/>
    </row>
    <row r="193" spans="1:10" s="55" customFormat="1" x14ac:dyDescent="0.2">
      <c r="A193" s="6"/>
      <c r="B193" s="46"/>
      <c r="C193" s="25"/>
      <c r="D193" s="2"/>
      <c r="E193" s="2"/>
      <c r="F193" s="1"/>
      <c r="G193" s="1"/>
      <c r="H193" s="1"/>
      <c r="I193" s="1"/>
      <c r="J193" s="1"/>
    </row>
    <row r="195" spans="1:10" s="55" customFormat="1" x14ac:dyDescent="0.2">
      <c r="A195" s="6"/>
      <c r="B195" s="12"/>
      <c r="C195" s="12"/>
      <c r="D195" s="2"/>
      <c r="E195" s="2"/>
      <c r="F195" s="1"/>
      <c r="G195" s="1"/>
      <c r="H195" s="1"/>
      <c r="I195" s="1"/>
      <c r="J195" s="1"/>
    </row>
    <row r="206" spans="1:10" x14ac:dyDescent="0.2">
      <c r="A206" s="47"/>
      <c r="B206" s="48"/>
      <c r="C206" s="24"/>
      <c r="D206" s="23"/>
      <c r="E206" s="23"/>
      <c r="F206" s="11"/>
      <c r="G206" s="11"/>
      <c r="H206" s="11"/>
      <c r="I206" s="11"/>
      <c r="J206" s="11"/>
    </row>
    <row r="207" spans="1:10" x14ac:dyDescent="0.2">
      <c r="H207" s="5"/>
      <c r="I207" s="5"/>
      <c r="J207" s="5"/>
    </row>
    <row r="209" spans="1:10" x14ac:dyDescent="0.2">
      <c r="C209" s="25"/>
    </row>
    <row r="211" spans="1:10" x14ac:dyDescent="0.2">
      <c r="B211" s="12"/>
    </row>
    <row r="222" spans="1:10" x14ac:dyDescent="0.2">
      <c r="A222" s="47"/>
      <c r="B222" s="48"/>
      <c r="C222" s="24"/>
      <c r="D222" s="23"/>
      <c r="E222" s="23"/>
      <c r="F222" s="11"/>
      <c r="G222" s="11"/>
      <c r="H222" s="11"/>
      <c r="I222" s="11"/>
      <c r="J222" s="11"/>
    </row>
    <row r="223" spans="1:10" x14ac:dyDescent="0.2">
      <c r="H223" s="5"/>
      <c r="I223" s="5"/>
      <c r="J223" s="5"/>
    </row>
    <row r="225" spans="1:10" x14ac:dyDescent="0.2">
      <c r="C225" s="25"/>
    </row>
    <row r="227" spans="1:10" x14ac:dyDescent="0.2">
      <c r="B227" s="12"/>
    </row>
    <row r="238" spans="1:10" s="77" customFormat="1" x14ac:dyDescent="0.2">
      <c r="A238" s="47"/>
      <c r="B238" s="48"/>
      <c r="C238" s="24"/>
      <c r="D238" s="23"/>
      <c r="E238" s="23"/>
      <c r="F238" s="11"/>
      <c r="G238" s="11"/>
      <c r="H238" s="11"/>
      <c r="I238" s="11"/>
      <c r="J238" s="11"/>
    </row>
    <row r="239" spans="1:10" x14ac:dyDescent="0.2">
      <c r="H239" s="5"/>
      <c r="I239" s="5"/>
      <c r="J239" s="5"/>
    </row>
    <row r="241" spans="1:10" s="77" customFormat="1" x14ac:dyDescent="0.2">
      <c r="A241" s="6"/>
      <c r="B241" s="46"/>
      <c r="C241" s="25"/>
      <c r="D241" s="2"/>
      <c r="E241" s="2"/>
      <c r="F241" s="1"/>
      <c r="G241" s="1"/>
      <c r="H241" s="1"/>
      <c r="I241" s="1"/>
      <c r="J241" s="1"/>
    </row>
    <row r="243" spans="1:10" s="77" customFormat="1" x14ac:dyDescent="0.2">
      <c r="A243" s="6"/>
      <c r="B243" s="12"/>
      <c r="C243" s="12"/>
      <c r="D243" s="2"/>
      <c r="E243" s="2"/>
      <c r="F243" s="1"/>
      <c r="G243" s="1"/>
      <c r="H243" s="1"/>
      <c r="I243" s="1"/>
      <c r="J243" s="1"/>
    </row>
    <row r="254" spans="1:10" s="55" customFormat="1" x14ac:dyDescent="0.2">
      <c r="A254" s="47"/>
      <c r="B254" s="48"/>
      <c r="C254" s="24"/>
      <c r="D254" s="23"/>
      <c r="E254" s="23"/>
      <c r="F254" s="11"/>
      <c r="G254" s="11"/>
      <c r="H254" s="11"/>
      <c r="I254" s="11"/>
      <c r="J254" s="11"/>
    </row>
    <row r="255" spans="1:10" x14ac:dyDescent="0.2">
      <c r="H255" s="5"/>
      <c r="I255" s="5"/>
      <c r="J255" s="5"/>
    </row>
    <row r="257" spans="1:10" s="55" customFormat="1" x14ac:dyDescent="0.2">
      <c r="A257" s="6"/>
      <c r="B257" s="46"/>
      <c r="C257" s="25"/>
      <c r="D257" s="2"/>
      <c r="E257" s="2"/>
      <c r="F257" s="1"/>
      <c r="G257" s="1"/>
      <c r="H257" s="1"/>
      <c r="I257" s="1"/>
      <c r="J257" s="1"/>
    </row>
    <row r="259" spans="1:10" s="55" customFormat="1" x14ac:dyDescent="0.2">
      <c r="A259" s="6"/>
      <c r="B259" s="12"/>
      <c r="C259" s="12"/>
      <c r="D259" s="2"/>
      <c r="E259" s="2"/>
      <c r="F259" s="1"/>
      <c r="G259" s="1"/>
      <c r="H259" s="1"/>
      <c r="I259" s="1"/>
      <c r="J259" s="1"/>
    </row>
    <row r="270" spans="1:10" x14ac:dyDescent="0.2">
      <c r="A270" s="47"/>
      <c r="B270" s="48"/>
      <c r="C270" s="24"/>
      <c r="D270" s="23"/>
      <c r="E270" s="23"/>
      <c r="F270" s="11"/>
      <c r="G270" s="11"/>
      <c r="H270" s="11"/>
      <c r="I270" s="11"/>
      <c r="J270" s="11"/>
    </row>
    <row r="271" spans="1:10" x14ac:dyDescent="0.2">
      <c r="H271" s="5"/>
      <c r="I271" s="5"/>
      <c r="J271" s="5"/>
    </row>
    <row r="273" spans="1:10" x14ac:dyDescent="0.2">
      <c r="C273" s="25"/>
    </row>
    <row r="275" spans="1:10" x14ac:dyDescent="0.2">
      <c r="B275" s="12"/>
    </row>
    <row r="286" spans="1:10" x14ac:dyDescent="0.2">
      <c r="A286" s="47"/>
      <c r="B286" s="48"/>
      <c r="C286" s="24"/>
      <c r="D286" s="23"/>
      <c r="E286" s="23"/>
      <c r="F286" s="11"/>
      <c r="G286" s="11"/>
      <c r="H286" s="11"/>
      <c r="I286" s="11"/>
      <c r="J286" s="11"/>
    </row>
    <row r="287" spans="1:10" x14ac:dyDescent="0.2">
      <c r="H287" s="5"/>
      <c r="I287" s="5"/>
      <c r="J287" s="5"/>
    </row>
    <row r="289" spans="1:10" x14ac:dyDescent="0.2">
      <c r="C289" s="25"/>
    </row>
    <row r="291" spans="1:10" x14ac:dyDescent="0.2">
      <c r="B291" s="12"/>
    </row>
    <row r="302" spans="1:10" s="77" customFormat="1" x14ac:dyDescent="0.2">
      <c r="A302" s="47"/>
      <c r="B302" s="48"/>
      <c r="C302" s="24"/>
      <c r="D302" s="23"/>
      <c r="E302" s="23"/>
      <c r="F302" s="11"/>
      <c r="G302" s="11"/>
      <c r="H302" s="11"/>
      <c r="I302" s="11"/>
      <c r="J302" s="11"/>
    </row>
    <row r="303" spans="1:10" x14ac:dyDescent="0.2">
      <c r="H303" s="5"/>
      <c r="I303" s="5"/>
      <c r="J303" s="5"/>
    </row>
    <row r="305" spans="1:10" s="77" customFormat="1" x14ac:dyDescent="0.2">
      <c r="A305" s="6"/>
      <c r="B305" s="46"/>
      <c r="C305" s="25"/>
      <c r="D305" s="2"/>
      <c r="E305" s="2"/>
      <c r="F305" s="1"/>
      <c r="G305" s="1"/>
      <c r="H305" s="1"/>
      <c r="I305" s="1"/>
      <c r="J305" s="1"/>
    </row>
    <row r="307" spans="1:10" s="77" customFormat="1" x14ac:dyDescent="0.2">
      <c r="A307" s="6"/>
      <c r="B307" s="12"/>
      <c r="C307" s="12"/>
      <c r="D307" s="2"/>
      <c r="E307" s="2"/>
      <c r="F307" s="1"/>
      <c r="G307" s="1"/>
      <c r="H307" s="1"/>
      <c r="I307" s="1"/>
      <c r="J307" s="1"/>
    </row>
    <row r="318" spans="1:10" s="55" customFormat="1" x14ac:dyDescent="0.2">
      <c r="A318" s="47"/>
      <c r="B318" s="48"/>
      <c r="C318" s="24"/>
      <c r="D318" s="23"/>
      <c r="E318" s="23"/>
      <c r="F318" s="11"/>
      <c r="G318" s="11"/>
      <c r="H318" s="11"/>
      <c r="I318" s="11"/>
      <c r="J318" s="11"/>
    </row>
    <row r="319" spans="1:10" x14ac:dyDescent="0.2">
      <c r="H319" s="5"/>
      <c r="I319" s="5"/>
      <c r="J319" s="5"/>
    </row>
    <row r="321" spans="1:10" s="55" customFormat="1" x14ac:dyDescent="0.2">
      <c r="A321" s="6"/>
      <c r="B321" s="46"/>
      <c r="C321" s="25"/>
      <c r="D321" s="2"/>
      <c r="E321" s="2"/>
      <c r="F321" s="1"/>
      <c r="G321" s="1"/>
      <c r="H321" s="1"/>
      <c r="I321" s="1"/>
      <c r="J321" s="1"/>
    </row>
    <row r="323" spans="1:10" s="55" customFormat="1" x14ac:dyDescent="0.2">
      <c r="A323" s="6"/>
      <c r="B323" s="12"/>
      <c r="C323" s="12"/>
      <c r="D323" s="2"/>
      <c r="E323" s="2"/>
      <c r="F323" s="1"/>
      <c r="G323" s="1"/>
      <c r="H323" s="1"/>
      <c r="I323" s="1"/>
      <c r="J323" s="1"/>
    </row>
    <row r="334" spans="1:10" x14ac:dyDescent="0.2">
      <c r="A334" s="47"/>
      <c r="B334" s="48"/>
      <c r="C334" s="24"/>
      <c r="D334" s="23"/>
      <c r="E334" s="23"/>
      <c r="F334" s="11"/>
      <c r="G334" s="11"/>
      <c r="H334" s="11"/>
      <c r="I334" s="11"/>
      <c r="J334" s="11"/>
    </row>
    <row r="335" spans="1:10" x14ac:dyDescent="0.2">
      <c r="H335" s="5"/>
      <c r="I335" s="5"/>
      <c r="J335" s="5"/>
    </row>
    <row r="337" spans="1:10" x14ac:dyDescent="0.2">
      <c r="C337" s="25"/>
    </row>
    <row r="339" spans="1:10" x14ac:dyDescent="0.2">
      <c r="B339" s="12"/>
    </row>
    <row r="350" spans="1:10" x14ac:dyDescent="0.2">
      <c r="A350" s="47"/>
      <c r="B350" s="48"/>
      <c r="C350" s="24"/>
      <c r="D350" s="23"/>
      <c r="E350" s="23"/>
      <c r="F350" s="11"/>
      <c r="G350" s="11"/>
      <c r="H350" s="11"/>
      <c r="I350" s="11"/>
      <c r="J350" s="11"/>
    </row>
    <row r="351" spans="1:10" x14ac:dyDescent="0.2">
      <c r="H351" s="5"/>
      <c r="I351" s="5"/>
      <c r="J351" s="5"/>
    </row>
    <row r="353" spans="1:10" x14ac:dyDescent="0.2">
      <c r="C353" s="25"/>
    </row>
    <row r="355" spans="1:10" x14ac:dyDescent="0.2">
      <c r="B355" s="12"/>
    </row>
    <row r="366" spans="1:10" s="77" customFormat="1" x14ac:dyDescent="0.2">
      <c r="A366" s="47"/>
      <c r="B366" s="48"/>
      <c r="C366" s="24"/>
      <c r="D366" s="23"/>
      <c r="E366" s="23"/>
      <c r="F366" s="11"/>
      <c r="G366" s="11"/>
      <c r="H366" s="11"/>
      <c r="I366" s="11"/>
      <c r="J366" s="11"/>
    </row>
    <row r="367" spans="1:10" x14ac:dyDescent="0.2">
      <c r="H367" s="5"/>
      <c r="I367" s="5"/>
      <c r="J367" s="5"/>
    </row>
    <row r="369" spans="1:10" s="77" customFormat="1" x14ac:dyDescent="0.2">
      <c r="A369" s="6"/>
      <c r="B369" s="46"/>
      <c r="C369" s="25"/>
      <c r="D369" s="2"/>
      <c r="E369" s="2"/>
      <c r="F369" s="1"/>
      <c r="G369" s="1"/>
      <c r="H369" s="1"/>
      <c r="I369" s="1"/>
      <c r="J369" s="1"/>
    </row>
    <row r="371" spans="1:10" s="77" customFormat="1" x14ac:dyDescent="0.2">
      <c r="A371" s="6"/>
      <c r="B371" s="12"/>
      <c r="C371" s="12"/>
      <c r="D371" s="2"/>
      <c r="E371" s="2"/>
      <c r="F371" s="1"/>
      <c r="G371" s="1"/>
      <c r="H371" s="1"/>
      <c r="I371" s="1"/>
      <c r="J371" s="1"/>
    </row>
    <row r="382" spans="1:10" s="55" customFormat="1" x14ac:dyDescent="0.2">
      <c r="A382" s="47"/>
      <c r="B382" s="48"/>
      <c r="C382" s="24"/>
      <c r="D382" s="23"/>
      <c r="E382" s="23"/>
      <c r="F382" s="11"/>
      <c r="G382" s="11"/>
      <c r="H382" s="11"/>
      <c r="I382" s="11"/>
      <c r="J382" s="11"/>
    </row>
    <row r="383" spans="1:10" x14ac:dyDescent="0.2">
      <c r="H383" s="5"/>
      <c r="I383" s="5"/>
      <c r="J383" s="5"/>
    </row>
  </sheetData>
  <mergeCells count="11">
    <mergeCell ref="A7:J7"/>
    <mergeCell ref="A11:J11"/>
    <mergeCell ref="A8:J8"/>
    <mergeCell ref="A10:J10"/>
    <mergeCell ref="A13:J13"/>
    <mergeCell ref="A54:J54"/>
    <mergeCell ref="A15:J15"/>
    <mergeCell ref="A47:J47"/>
    <mergeCell ref="A49:J49"/>
    <mergeCell ref="A50:J50"/>
    <mergeCell ref="A52:J52"/>
  </mergeCell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19" manualBreakCount="19">
    <brk id="80" max="7" man="1"/>
    <brk id="96" max="7" man="1"/>
    <brk id="112" max="7" man="1"/>
    <brk id="128" max="7" man="1"/>
    <brk id="144" max="7" man="1"/>
    <brk id="160" max="7" man="1"/>
    <brk id="176" max="7" man="1"/>
    <brk id="192" max="7" man="1"/>
    <brk id="208" max="7" man="1"/>
    <brk id="224" max="7" man="1"/>
    <brk id="240" max="7" man="1"/>
    <brk id="256" max="7" man="1"/>
    <brk id="272" max="7" man="1"/>
    <brk id="288" max="7" man="1"/>
    <brk id="304" max="7" man="1"/>
    <brk id="320" max="7" man="1"/>
    <brk id="336" max="7" man="1"/>
    <brk id="352" max="7" man="1"/>
    <brk id="368" max="7"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266"/>
  <sheetViews>
    <sheetView zoomScale="115" zoomScaleNormal="115" workbookViewId="0"/>
  </sheetViews>
  <sheetFormatPr defaultRowHeight="12.75" x14ac:dyDescent="0.2"/>
  <cols>
    <col min="1" max="1" width="9.140625" style="118"/>
    <col min="3" max="3" width="38.5703125" bestFit="1" customWidth="1"/>
  </cols>
  <sheetData>
    <row r="1" spans="1:9" ht="25.5" x14ac:dyDescent="0.2">
      <c r="A1" s="230" t="s">
        <v>25</v>
      </c>
      <c r="B1" s="127" t="s">
        <v>20</v>
      </c>
      <c r="C1" s="127" t="s">
        <v>1735</v>
      </c>
      <c r="D1" s="126" t="s">
        <v>24</v>
      </c>
      <c r="E1" s="127" t="s">
        <v>1734</v>
      </c>
      <c r="F1" s="126" t="s">
        <v>29</v>
      </c>
      <c r="G1" s="126" t="s">
        <v>27</v>
      </c>
      <c r="H1" s="126" t="s">
        <v>23</v>
      </c>
      <c r="I1" s="126" t="s">
        <v>34</v>
      </c>
    </row>
    <row r="2" spans="1:9" x14ac:dyDescent="0.2">
      <c r="B2" s="111"/>
      <c r="C2" s="111"/>
      <c r="D2" s="110"/>
      <c r="E2" s="111"/>
      <c r="F2" s="110"/>
      <c r="G2" s="110"/>
      <c r="H2" s="110"/>
      <c r="I2" s="110"/>
    </row>
    <row r="3" spans="1:9" x14ac:dyDescent="0.2">
      <c r="B3" s="111"/>
      <c r="C3" s="143" t="s">
        <v>2888</v>
      </c>
      <c r="D3" s="110"/>
      <c r="E3" s="111"/>
      <c r="F3" s="110"/>
      <c r="G3" s="110"/>
      <c r="H3" s="110"/>
      <c r="I3" s="110"/>
    </row>
    <row r="4" spans="1:9" ht="55.5" customHeight="1" x14ac:dyDescent="0.2">
      <c r="B4" s="111"/>
      <c r="C4" s="228" t="s">
        <v>2887</v>
      </c>
      <c r="D4" s="227"/>
      <c r="E4" s="227"/>
      <c r="F4" s="110"/>
      <c r="G4" s="110"/>
      <c r="H4" s="110"/>
      <c r="I4" s="110"/>
    </row>
    <row r="5" spans="1:9" ht="25.5" x14ac:dyDescent="0.2">
      <c r="A5" s="118" t="s">
        <v>617</v>
      </c>
      <c r="B5" s="111"/>
      <c r="C5" s="149" t="s">
        <v>2886</v>
      </c>
      <c r="D5" s="144">
        <v>6</v>
      </c>
      <c r="E5" s="137" t="s">
        <v>62</v>
      </c>
      <c r="F5" s="102">
        <v>0</v>
      </c>
      <c r="G5" s="102">
        <v>0</v>
      </c>
      <c r="H5" s="102">
        <v>0</v>
      </c>
      <c r="I5" s="102">
        <v>0</v>
      </c>
    </row>
    <row r="6" spans="1:9" x14ac:dyDescent="0.2">
      <c r="A6" s="118" t="s">
        <v>618</v>
      </c>
      <c r="B6" s="111"/>
      <c r="C6" s="149" t="s">
        <v>2885</v>
      </c>
      <c r="D6" s="144">
        <v>3</v>
      </c>
      <c r="E6" s="137" t="s">
        <v>62</v>
      </c>
      <c r="F6" s="102">
        <v>0</v>
      </c>
      <c r="G6" s="102">
        <v>0</v>
      </c>
      <c r="H6" s="102">
        <v>0</v>
      </c>
      <c r="I6" s="102">
        <v>0</v>
      </c>
    </row>
    <row r="7" spans="1:9" ht="25.5" x14ac:dyDescent="0.2">
      <c r="A7" s="118" t="s">
        <v>619</v>
      </c>
      <c r="B7" s="111"/>
      <c r="C7" s="149" t="s">
        <v>2884</v>
      </c>
      <c r="D7" s="144">
        <v>3</v>
      </c>
      <c r="E7" s="137" t="s">
        <v>62</v>
      </c>
      <c r="F7" s="102">
        <v>0</v>
      </c>
      <c r="G7" s="102">
        <v>0</v>
      </c>
      <c r="H7" s="102">
        <v>0</v>
      </c>
      <c r="I7" s="102">
        <v>0</v>
      </c>
    </row>
    <row r="8" spans="1:9" x14ac:dyDescent="0.2">
      <c r="A8" s="118" t="s">
        <v>620</v>
      </c>
      <c r="B8" s="111"/>
      <c r="C8" s="149" t="s">
        <v>2883</v>
      </c>
      <c r="D8" s="144">
        <v>3</v>
      </c>
      <c r="E8" s="137" t="s">
        <v>62</v>
      </c>
      <c r="F8" s="102">
        <v>0</v>
      </c>
      <c r="G8" s="102">
        <v>0</v>
      </c>
      <c r="H8" s="102">
        <v>0</v>
      </c>
      <c r="I8" s="102">
        <v>0</v>
      </c>
    </row>
    <row r="9" spans="1:9" x14ac:dyDescent="0.2">
      <c r="A9" s="118" t="s">
        <v>621</v>
      </c>
      <c r="B9" s="111"/>
      <c r="C9" s="149" t="s">
        <v>2882</v>
      </c>
      <c r="D9" s="144">
        <v>3</v>
      </c>
      <c r="E9" s="137" t="s">
        <v>62</v>
      </c>
      <c r="F9" s="102">
        <v>0</v>
      </c>
      <c r="G9" s="102">
        <v>0</v>
      </c>
      <c r="H9" s="102">
        <v>0</v>
      </c>
      <c r="I9" s="102">
        <v>0</v>
      </c>
    </row>
    <row r="10" spans="1:9" x14ac:dyDescent="0.2">
      <c r="B10" s="111"/>
      <c r="C10" s="149"/>
      <c r="D10" s="144"/>
      <c r="E10" s="137"/>
      <c r="F10" s="102"/>
      <c r="G10" s="102"/>
      <c r="H10" s="102"/>
      <c r="I10" s="102"/>
    </row>
    <row r="11" spans="1:9" ht="76.5" x14ac:dyDescent="0.2">
      <c r="B11" s="111"/>
      <c r="C11" s="228" t="s">
        <v>2881</v>
      </c>
      <c r="D11" s="144"/>
      <c r="E11" s="137"/>
      <c r="F11" s="110"/>
      <c r="G11" s="110"/>
      <c r="H11" s="110"/>
      <c r="I11" s="110"/>
    </row>
    <row r="12" spans="1:9" x14ac:dyDescent="0.2">
      <c r="A12" s="118" t="s">
        <v>622</v>
      </c>
      <c r="B12" s="111"/>
      <c r="C12" s="141" t="s">
        <v>2880</v>
      </c>
      <c r="D12" s="144">
        <v>12</v>
      </c>
      <c r="E12" s="137" t="s">
        <v>62</v>
      </c>
      <c r="F12" s="102">
        <v>0</v>
      </c>
      <c r="G12" s="102">
        <v>0</v>
      </c>
      <c r="H12" s="102">
        <v>0</v>
      </c>
      <c r="I12" s="102">
        <v>0</v>
      </c>
    </row>
    <row r="13" spans="1:9" x14ac:dyDescent="0.2">
      <c r="A13" s="118" t="s">
        <v>623</v>
      </c>
      <c r="B13" s="111"/>
      <c r="C13" s="141" t="s">
        <v>2879</v>
      </c>
      <c r="D13" s="144">
        <v>12</v>
      </c>
      <c r="E13" s="137" t="s">
        <v>62</v>
      </c>
      <c r="F13" s="102">
        <v>0</v>
      </c>
      <c r="G13" s="102">
        <v>0</v>
      </c>
      <c r="H13" s="102">
        <v>0</v>
      </c>
      <c r="I13" s="102">
        <v>0</v>
      </c>
    </row>
    <row r="14" spans="1:9" x14ac:dyDescent="0.2">
      <c r="A14" s="118" t="s">
        <v>624</v>
      </c>
      <c r="B14" s="111"/>
      <c r="C14" s="141" t="s">
        <v>2878</v>
      </c>
      <c r="D14" s="144">
        <v>12</v>
      </c>
      <c r="E14" s="137" t="s">
        <v>62</v>
      </c>
      <c r="F14" s="102">
        <v>0</v>
      </c>
      <c r="G14" s="102">
        <v>0</v>
      </c>
      <c r="H14" s="102">
        <v>0</v>
      </c>
      <c r="I14" s="102">
        <v>0</v>
      </c>
    </row>
    <row r="15" spans="1:9" x14ac:dyDescent="0.2">
      <c r="A15" s="118" t="s">
        <v>625</v>
      </c>
      <c r="B15" s="111"/>
      <c r="C15" s="141" t="s">
        <v>2877</v>
      </c>
      <c r="D15" s="144">
        <v>12</v>
      </c>
      <c r="E15" s="137" t="s">
        <v>62</v>
      </c>
      <c r="F15" s="102">
        <v>0</v>
      </c>
      <c r="G15" s="102">
        <v>0</v>
      </c>
      <c r="H15" s="102">
        <v>0</v>
      </c>
      <c r="I15" s="102">
        <v>0</v>
      </c>
    </row>
    <row r="16" spans="1:9" x14ac:dyDescent="0.2">
      <c r="A16" s="118" t="s">
        <v>1832</v>
      </c>
      <c r="B16" s="111"/>
      <c r="C16" s="141" t="s">
        <v>2876</v>
      </c>
      <c r="D16" s="144">
        <v>6</v>
      </c>
      <c r="E16" s="137" t="s">
        <v>62</v>
      </c>
      <c r="F16" s="102">
        <v>0</v>
      </c>
      <c r="G16" s="102">
        <v>0</v>
      </c>
      <c r="H16" s="102">
        <v>0</v>
      </c>
      <c r="I16" s="102">
        <v>0</v>
      </c>
    </row>
    <row r="17" spans="1:9" x14ac:dyDescent="0.2">
      <c r="B17" s="111"/>
      <c r="C17" s="143"/>
      <c r="D17" s="144"/>
      <c r="E17" s="137"/>
      <c r="F17" s="110"/>
      <c r="G17" s="110"/>
      <c r="H17" s="110"/>
      <c r="I17" s="110"/>
    </row>
    <row r="18" spans="1:9" x14ac:dyDescent="0.2">
      <c r="B18" s="111"/>
      <c r="C18" s="143" t="s">
        <v>2875</v>
      </c>
      <c r="D18" s="144"/>
      <c r="E18" s="137"/>
      <c r="F18" s="110"/>
      <c r="G18" s="110"/>
      <c r="H18" s="110"/>
      <c r="I18" s="110"/>
    </row>
    <row r="19" spans="1:9" ht="14.25" x14ac:dyDescent="0.2">
      <c r="B19" s="111"/>
      <c r="C19" s="228" t="s">
        <v>2874</v>
      </c>
      <c r="D19" s="227"/>
      <c r="E19" s="227"/>
      <c r="F19" s="110"/>
      <c r="G19" s="110"/>
      <c r="H19" s="110"/>
      <c r="I19" s="110"/>
    </row>
    <row r="20" spans="1:9" ht="14.25" x14ac:dyDescent="0.2">
      <c r="B20" s="111"/>
      <c r="C20" s="139"/>
      <c r="D20" s="227"/>
      <c r="E20" s="227"/>
      <c r="F20" s="110"/>
      <c r="G20" s="110"/>
      <c r="H20" s="110"/>
      <c r="I20" s="110"/>
    </row>
    <row r="21" spans="1:9" ht="14.25" x14ac:dyDescent="0.2">
      <c r="B21" s="111"/>
      <c r="C21" s="228" t="s">
        <v>2873</v>
      </c>
      <c r="D21" s="227"/>
      <c r="E21" s="227"/>
      <c r="F21" s="110"/>
      <c r="G21" s="110"/>
      <c r="H21" s="110"/>
      <c r="I21" s="110"/>
    </row>
    <row r="22" spans="1:9" x14ac:dyDescent="0.2">
      <c r="A22" s="118" t="s">
        <v>1830</v>
      </c>
      <c r="B22" s="111"/>
      <c r="C22" s="141" t="s">
        <v>2872</v>
      </c>
      <c r="D22" s="144">
        <v>1</v>
      </c>
      <c r="E22" s="137" t="s">
        <v>4</v>
      </c>
      <c r="F22" s="102">
        <v>0</v>
      </c>
      <c r="G22" s="102">
        <v>0</v>
      </c>
      <c r="H22" s="102">
        <v>0</v>
      </c>
      <c r="I22" s="102">
        <v>0</v>
      </c>
    </row>
    <row r="23" spans="1:9" x14ac:dyDescent="0.2">
      <c r="A23" s="118" t="s">
        <v>1828</v>
      </c>
      <c r="B23" s="111"/>
      <c r="C23" s="141" t="s">
        <v>2869</v>
      </c>
      <c r="D23" s="144">
        <v>1</v>
      </c>
      <c r="E23" s="137" t="s">
        <v>4</v>
      </c>
      <c r="F23" s="102">
        <v>0</v>
      </c>
      <c r="G23" s="102">
        <v>0</v>
      </c>
      <c r="H23" s="102">
        <v>0</v>
      </c>
      <c r="I23" s="102">
        <v>0</v>
      </c>
    </row>
    <row r="24" spans="1:9" x14ac:dyDescent="0.2">
      <c r="B24" s="111"/>
      <c r="C24" s="139"/>
      <c r="D24" s="144"/>
      <c r="E24" s="137"/>
      <c r="F24" s="110"/>
      <c r="G24" s="110"/>
      <c r="H24" s="110"/>
      <c r="I24" s="110"/>
    </row>
    <row r="25" spans="1:9" x14ac:dyDescent="0.2">
      <c r="B25" s="111"/>
      <c r="C25" s="228" t="s">
        <v>2871</v>
      </c>
      <c r="D25" s="144"/>
      <c r="E25" s="137"/>
      <c r="F25" s="110"/>
      <c r="G25" s="110"/>
      <c r="H25" s="110"/>
      <c r="I25" s="110"/>
    </row>
    <row r="26" spans="1:9" x14ac:dyDescent="0.2">
      <c r="A26" s="118" t="s">
        <v>1826</v>
      </c>
      <c r="B26" s="111"/>
      <c r="C26" s="141" t="s">
        <v>2870</v>
      </c>
      <c r="D26" s="144">
        <v>1</v>
      </c>
      <c r="E26" s="137" t="s">
        <v>4</v>
      </c>
      <c r="F26" s="102">
        <v>0</v>
      </c>
      <c r="G26" s="102">
        <v>0</v>
      </c>
      <c r="H26" s="102">
        <v>0</v>
      </c>
      <c r="I26" s="102">
        <v>0</v>
      </c>
    </row>
    <row r="27" spans="1:9" x14ac:dyDescent="0.2">
      <c r="A27" s="118" t="s">
        <v>1823</v>
      </c>
      <c r="B27" s="111"/>
      <c r="C27" s="141" t="s">
        <v>2869</v>
      </c>
      <c r="D27" s="144">
        <v>2</v>
      </c>
      <c r="E27" s="137" t="s">
        <v>4</v>
      </c>
      <c r="F27" s="102">
        <v>0</v>
      </c>
      <c r="G27" s="102">
        <v>0</v>
      </c>
      <c r="H27" s="102">
        <v>0</v>
      </c>
      <c r="I27" s="102">
        <v>0</v>
      </c>
    </row>
    <row r="28" spans="1:9" x14ac:dyDescent="0.2">
      <c r="B28" s="111"/>
      <c r="C28" s="139"/>
      <c r="D28" s="144"/>
      <c r="E28" s="137"/>
      <c r="F28" s="110"/>
      <c r="G28" s="110"/>
      <c r="H28" s="110"/>
      <c r="I28" s="110"/>
    </row>
    <row r="29" spans="1:9" x14ac:dyDescent="0.2">
      <c r="B29" s="111"/>
      <c r="C29" s="228" t="s">
        <v>2868</v>
      </c>
      <c r="D29" s="144"/>
      <c r="E29" s="137"/>
      <c r="F29" s="110"/>
      <c r="G29" s="110"/>
      <c r="H29" s="110"/>
      <c r="I29" s="110"/>
    </row>
    <row r="30" spans="1:9" x14ac:dyDescent="0.2">
      <c r="A30" s="118" t="s">
        <v>1821</v>
      </c>
      <c r="B30" s="111"/>
      <c r="C30" s="141" t="s">
        <v>2867</v>
      </c>
      <c r="D30" s="144">
        <v>1</v>
      </c>
      <c r="E30" s="137" t="s">
        <v>4</v>
      </c>
      <c r="F30" s="102">
        <v>0</v>
      </c>
      <c r="G30" s="102">
        <v>0</v>
      </c>
      <c r="H30" s="102">
        <v>0</v>
      </c>
      <c r="I30" s="102">
        <v>0</v>
      </c>
    </row>
    <row r="31" spans="1:9" x14ac:dyDescent="0.2">
      <c r="A31" s="118" t="s">
        <v>1818</v>
      </c>
      <c r="B31" s="111"/>
      <c r="C31" s="141" t="s">
        <v>2866</v>
      </c>
      <c r="D31" s="144">
        <v>1</v>
      </c>
      <c r="E31" s="137" t="s">
        <v>4</v>
      </c>
      <c r="F31" s="102">
        <v>0</v>
      </c>
      <c r="G31" s="102">
        <v>0</v>
      </c>
      <c r="H31" s="102">
        <v>0</v>
      </c>
      <c r="I31" s="102">
        <v>0</v>
      </c>
    </row>
    <row r="32" spans="1:9" x14ac:dyDescent="0.2">
      <c r="A32" s="118" t="s">
        <v>1816</v>
      </c>
      <c r="B32" s="111"/>
      <c r="C32" s="141" t="s">
        <v>2865</v>
      </c>
      <c r="D32" s="144">
        <v>1</v>
      </c>
      <c r="E32" s="137" t="s">
        <v>4</v>
      </c>
      <c r="F32" s="102">
        <v>0</v>
      </c>
      <c r="G32" s="102">
        <v>0</v>
      </c>
      <c r="H32" s="102">
        <v>0</v>
      </c>
      <c r="I32" s="102">
        <v>0</v>
      </c>
    </row>
    <row r="33" spans="1:9" x14ac:dyDescent="0.2">
      <c r="A33" s="118" t="s">
        <v>1814</v>
      </c>
      <c r="B33" s="111"/>
      <c r="C33" s="141" t="s">
        <v>2864</v>
      </c>
      <c r="D33" s="144">
        <v>1</v>
      </c>
      <c r="E33" s="137" t="s">
        <v>4</v>
      </c>
      <c r="F33" s="102">
        <v>0</v>
      </c>
      <c r="G33" s="102">
        <v>0</v>
      </c>
      <c r="H33" s="102">
        <v>0</v>
      </c>
      <c r="I33" s="102">
        <v>0</v>
      </c>
    </row>
    <row r="34" spans="1:9" x14ac:dyDescent="0.2">
      <c r="B34" s="111"/>
      <c r="C34" s="139"/>
      <c r="D34" s="144"/>
      <c r="E34" s="137"/>
      <c r="F34" s="110"/>
      <c r="G34" s="110"/>
      <c r="H34" s="110"/>
      <c r="I34" s="110"/>
    </row>
    <row r="35" spans="1:9" x14ac:dyDescent="0.2">
      <c r="B35" s="111"/>
      <c r="C35" s="139" t="s">
        <v>2863</v>
      </c>
      <c r="D35" s="144"/>
      <c r="E35" s="137"/>
      <c r="F35" s="110"/>
      <c r="G35" s="110"/>
      <c r="H35" s="110"/>
      <c r="I35" s="110"/>
    </row>
    <row r="36" spans="1:9" x14ac:dyDescent="0.2">
      <c r="A36" s="118" t="s">
        <v>1812</v>
      </c>
      <c r="B36" s="111"/>
      <c r="C36" s="141" t="s">
        <v>2862</v>
      </c>
      <c r="D36" s="144">
        <v>1</v>
      </c>
      <c r="E36" s="137" t="s">
        <v>4</v>
      </c>
      <c r="F36" s="102">
        <v>0</v>
      </c>
      <c r="G36" s="102">
        <v>0</v>
      </c>
      <c r="H36" s="102">
        <v>0</v>
      </c>
      <c r="I36" s="102">
        <v>0</v>
      </c>
    </row>
    <row r="37" spans="1:9" x14ac:dyDescent="0.2">
      <c r="A37" s="118" t="s">
        <v>1810</v>
      </c>
      <c r="B37" s="111"/>
      <c r="C37" s="141" t="s">
        <v>2861</v>
      </c>
      <c r="D37" s="144">
        <v>1</v>
      </c>
      <c r="E37" s="137" t="s">
        <v>4</v>
      </c>
      <c r="F37" s="102">
        <v>0</v>
      </c>
      <c r="G37" s="102">
        <v>0</v>
      </c>
      <c r="H37" s="102">
        <v>0</v>
      </c>
      <c r="I37" s="102">
        <v>0</v>
      </c>
    </row>
    <row r="38" spans="1:9" x14ac:dyDescent="0.2">
      <c r="B38" s="111"/>
      <c r="C38" s="139"/>
      <c r="D38" s="144"/>
      <c r="E38" s="137"/>
      <c r="F38" s="110"/>
      <c r="G38" s="110"/>
      <c r="H38" s="110"/>
      <c r="I38" s="110"/>
    </row>
    <row r="39" spans="1:9" x14ac:dyDescent="0.2">
      <c r="B39" s="111"/>
      <c r="C39" s="139" t="s">
        <v>2860</v>
      </c>
      <c r="D39" s="144"/>
      <c r="E39" s="137"/>
      <c r="F39" s="110"/>
      <c r="G39" s="110"/>
      <c r="H39" s="110"/>
      <c r="I39" s="110"/>
    </row>
    <row r="40" spans="1:9" x14ac:dyDescent="0.2">
      <c r="A40" s="118" t="s">
        <v>1808</v>
      </c>
      <c r="B40" s="111"/>
      <c r="C40" s="141" t="s">
        <v>2859</v>
      </c>
      <c r="D40" s="144">
        <v>1</v>
      </c>
      <c r="E40" s="137" t="s">
        <v>4</v>
      </c>
      <c r="F40" s="102">
        <v>0</v>
      </c>
      <c r="G40" s="102">
        <v>0</v>
      </c>
      <c r="H40" s="102">
        <v>0</v>
      </c>
      <c r="I40" s="102">
        <v>0</v>
      </c>
    </row>
    <row r="41" spans="1:9" x14ac:dyDescent="0.2">
      <c r="B41" s="111"/>
      <c r="C41" s="141"/>
      <c r="D41" s="144"/>
      <c r="E41" s="137"/>
      <c r="F41" s="102"/>
      <c r="G41" s="102"/>
      <c r="H41" s="102"/>
      <c r="I41" s="102"/>
    </row>
    <row r="42" spans="1:9" ht="14.25" x14ac:dyDescent="0.2">
      <c r="B42" s="111"/>
      <c r="C42" s="143" t="s">
        <v>2858</v>
      </c>
      <c r="D42" s="227"/>
      <c r="E42" s="227"/>
      <c r="F42" s="102"/>
      <c r="G42" s="102"/>
      <c r="H42" s="102"/>
      <c r="I42" s="102"/>
    </row>
    <row r="43" spans="1:9" ht="14.25" x14ac:dyDescent="0.2">
      <c r="A43" s="118" t="s">
        <v>1866</v>
      </c>
      <c r="B43" s="111"/>
      <c r="C43" s="228" t="s">
        <v>2857</v>
      </c>
      <c r="D43" s="227"/>
      <c r="E43" s="227"/>
      <c r="F43" s="102"/>
      <c r="G43" s="102"/>
      <c r="H43" s="102"/>
      <c r="I43" s="102"/>
    </row>
    <row r="44" spans="1:9" ht="14.25" x14ac:dyDescent="0.2">
      <c r="B44" s="111"/>
      <c r="C44" s="228"/>
      <c r="D44" s="227"/>
      <c r="E44" s="227"/>
      <c r="F44" s="102"/>
      <c r="G44" s="102"/>
      <c r="H44" s="102"/>
      <c r="I44" s="102"/>
    </row>
    <row r="45" spans="1:9" ht="14.25" x14ac:dyDescent="0.2">
      <c r="B45" s="111"/>
      <c r="C45" s="228" t="s">
        <v>2856</v>
      </c>
      <c r="D45" s="227"/>
      <c r="E45" s="227"/>
      <c r="F45" s="102"/>
      <c r="G45" s="102"/>
      <c r="H45" s="102"/>
      <c r="I45" s="102"/>
    </row>
    <row r="46" spans="1:9" x14ac:dyDescent="0.2">
      <c r="A46" s="118" t="s">
        <v>1864</v>
      </c>
      <c r="B46" s="111"/>
      <c r="C46" s="141" t="s">
        <v>1961</v>
      </c>
      <c r="D46" s="144">
        <v>6</v>
      </c>
      <c r="E46" s="137" t="s">
        <v>4</v>
      </c>
      <c r="F46" s="102">
        <v>0</v>
      </c>
      <c r="G46" s="102">
        <v>0</v>
      </c>
      <c r="H46" s="102">
        <v>0</v>
      </c>
      <c r="I46" s="102">
        <v>0</v>
      </c>
    </row>
    <row r="47" spans="1:9" x14ac:dyDescent="0.2">
      <c r="A47" s="118" t="s">
        <v>1862</v>
      </c>
      <c r="B47" s="111"/>
      <c r="C47" s="141" t="s">
        <v>2855</v>
      </c>
      <c r="D47" s="144">
        <v>3</v>
      </c>
      <c r="E47" s="137" t="s">
        <v>4</v>
      </c>
      <c r="F47" s="102">
        <v>0</v>
      </c>
      <c r="G47" s="102">
        <v>0</v>
      </c>
      <c r="H47" s="102">
        <v>0</v>
      </c>
      <c r="I47" s="102">
        <v>0</v>
      </c>
    </row>
    <row r="48" spans="1:9" x14ac:dyDescent="0.2">
      <c r="B48" s="111"/>
      <c r="C48" s="228"/>
      <c r="D48" s="144"/>
      <c r="E48" s="137"/>
      <c r="F48" s="102"/>
      <c r="G48" s="102"/>
      <c r="H48" s="102"/>
      <c r="I48" s="102"/>
    </row>
    <row r="49" spans="1:9" x14ac:dyDescent="0.2">
      <c r="B49" s="111"/>
      <c r="C49" s="228" t="s">
        <v>2854</v>
      </c>
      <c r="D49" s="144"/>
      <c r="E49" s="137"/>
      <c r="F49" s="102"/>
      <c r="G49" s="102"/>
      <c r="H49" s="102"/>
      <c r="I49" s="102"/>
    </row>
    <row r="50" spans="1:9" x14ac:dyDescent="0.2">
      <c r="A50" s="118" t="s">
        <v>1860</v>
      </c>
      <c r="B50" s="111"/>
      <c r="C50" s="141" t="s">
        <v>2853</v>
      </c>
      <c r="D50" s="144">
        <v>1</v>
      </c>
      <c r="E50" s="137" t="s">
        <v>4</v>
      </c>
      <c r="F50" s="102">
        <v>0</v>
      </c>
      <c r="G50" s="102">
        <v>0</v>
      </c>
      <c r="H50" s="102">
        <v>0</v>
      </c>
      <c r="I50" s="102">
        <v>0</v>
      </c>
    </row>
    <row r="51" spans="1:9" x14ac:dyDescent="0.2">
      <c r="A51" s="118" t="s">
        <v>1858</v>
      </c>
      <c r="B51" s="111"/>
      <c r="C51" s="141" t="s">
        <v>2852</v>
      </c>
      <c r="D51" s="144">
        <v>1</v>
      </c>
      <c r="E51" s="137" t="s">
        <v>4</v>
      </c>
      <c r="F51" s="102">
        <v>0</v>
      </c>
      <c r="G51" s="102">
        <v>0</v>
      </c>
      <c r="H51" s="102">
        <v>0</v>
      </c>
      <c r="I51" s="102">
        <v>0</v>
      </c>
    </row>
    <row r="52" spans="1:9" x14ac:dyDescent="0.2">
      <c r="B52" s="111"/>
      <c r="C52" s="141"/>
      <c r="D52" s="144"/>
      <c r="E52" s="137"/>
      <c r="F52" s="102"/>
      <c r="G52" s="102"/>
      <c r="H52" s="102"/>
      <c r="I52" s="102"/>
    </row>
    <row r="53" spans="1:9" ht="16.5" customHeight="1" x14ac:dyDescent="0.2">
      <c r="A53" s="118" t="s">
        <v>1856</v>
      </c>
      <c r="B53" s="111"/>
      <c r="C53" s="228" t="s">
        <v>2851</v>
      </c>
      <c r="D53" s="144">
        <v>1</v>
      </c>
      <c r="E53" s="137" t="s">
        <v>4</v>
      </c>
      <c r="F53" s="102">
        <v>0</v>
      </c>
      <c r="G53" s="102">
        <v>0</v>
      </c>
      <c r="H53" s="102">
        <v>0</v>
      </c>
      <c r="I53" s="102">
        <v>0</v>
      </c>
    </row>
    <row r="54" spans="1:9" x14ac:dyDescent="0.2">
      <c r="B54" s="111"/>
      <c r="C54" s="228"/>
      <c r="D54" s="144"/>
      <c r="E54" s="137"/>
      <c r="F54" s="102"/>
      <c r="G54" s="102"/>
      <c r="H54" s="102"/>
      <c r="I54" s="102"/>
    </row>
    <row r="55" spans="1:9" x14ac:dyDescent="0.2">
      <c r="B55" s="111"/>
      <c r="C55" s="228" t="s">
        <v>2850</v>
      </c>
      <c r="D55" s="144"/>
      <c r="E55" s="137"/>
      <c r="F55" s="102"/>
      <c r="G55" s="102"/>
      <c r="H55" s="102"/>
      <c r="I55" s="102"/>
    </row>
    <row r="56" spans="1:9" x14ac:dyDescent="0.2">
      <c r="A56" s="118" t="s">
        <v>1854</v>
      </c>
      <c r="B56" s="111"/>
      <c r="C56" s="141" t="s">
        <v>2849</v>
      </c>
      <c r="D56" s="144">
        <v>4</v>
      </c>
      <c r="E56" s="137" t="s">
        <v>4</v>
      </c>
      <c r="F56" s="102">
        <v>0</v>
      </c>
      <c r="G56" s="102">
        <v>0</v>
      </c>
      <c r="H56" s="102">
        <v>0</v>
      </c>
      <c r="I56" s="102">
        <v>0</v>
      </c>
    </row>
    <row r="57" spans="1:9" x14ac:dyDescent="0.2">
      <c r="A57" s="118" t="s">
        <v>1852</v>
      </c>
      <c r="B57" s="111"/>
      <c r="C57" s="141" t="s">
        <v>2848</v>
      </c>
      <c r="D57" s="144">
        <v>6</v>
      </c>
      <c r="E57" s="137" t="s">
        <v>4</v>
      </c>
      <c r="F57" s="102">
        <v>0</v>
      </c>
      <c r="G57" s="102">
        <v>0</v>
      </c>
      <c r="H57" s="102">
        <v>0</v>
      </c>
      <c r="I57" s="102">
        <v>0</v>
      </c>
    </row>
    <row r="58" spans="1:9" x14ac:dyDescent="0.2">
      <c r="A58" s="118" t="s">
        <v>1850</v>
      </c>
      <c r="B58" s="111"/>
      <c r="C58" s="141" t="s">
        <v>2842</v>
      </c>
      <c r="D58" s="144">
        <v>2</v>
      </c>
      <c r="E58" s="137" t="s">
        <v>4</v>
      </c>
      <c r="F58" s="102">
        <v>0</v>
      </c>
      <c r="G58" s="102">
        <v>0</v>
      </c>
      <c r="H58" s="102">
        <v>0</v>
      </c>
      <c r="I58" s="102">
        <v>0</v>
      </c>
    </row>
    <row r="59" spans="1:9" x14ac:dyDescent="0.2">
      <c r="B59" s="111"/>
      <c r="C59" s="141"/>
      <c r="D59" s="144"/>
      <c r="E59" s="137"/>
      <c r="F59" s="102"/>
      <c r="G59" s="102"/>
      <c r="H59" s="102"/>
      <c r="I59" s="102"/>
    </row>
    <row r="60" spans="1:9" ht="30.75" customHeight="1" x14ac:dyDescent="0.2">
      <c r="B60" s="111"/>
      <c r="C60" s="228" t="s">
        <v>2847</v>
      </c>
      <c r="D60" s="144"/>
      <c r="E60" s="137"/>
      <c r="F60" s="102"/>
      <c r="G60" s="102"/>
      <c r="H60" s="102"/>
      <c r="I60" s="102"/>
    </row>
    <row r="61" spans="1:9" x14ac:dyDescent="0.2">
      <c r="A61" s="118" t="s">
        <v>1847</v>
      </c>
      <c r="B61" s="111"/>
      <c r="C61" s="141" t="s">
        <v>2827</v>
      </c>
      <c r="D61" s="144">
        <v>1</v>
      </c>
      <c r="E61" s="137" t="s">
        <v>4</v>
      </c>
      <c r="F61" s="102">
        <v>0</v>
      </c>
      <c r="G61" s="102">
        <v>0</v>
      </c>
      <c r="H61" s="102">
        <v>0</v>
      </c>
      <c r="I61" s="102">
        <v>0</v>
      </c>
    </row>
    <row r="62" spans="1:9" x14ac:dyDescent="0.2">
      <c r="A62" s="118" t="s">
        <v>1994</v>
      </c>
      <c r="B62" s="111"/>
      <c r="C62" s="141" t="s">
        <v>2846</v>
      </c>
      <c r="D62" s="144">
        <v>2</v>
      </c>
      <c r="E62" s="137" t="s">
        <v>4</v>
      </c>
      <c r="F62" s="102">
        <v>0</v>
      </c>
      <c r="G62" s="102">
        <v>0</v>
      </c>
      <c r="H62" s="102">
        <v>0</v>
      </c>
      <c r="I62" s="102">
        <v>0</v>
      </c>
    </row>
    <row r="63" spans="1:9" x14ac:dyDescent="0.2">
      <c r="A63" s="118" t="s">
        <v>1993</v>
      </c>
      <c r="B63" s="111"/>
      <c r="C63" s="141" t="s">
        <v>2821</v>
      </c>
      <c r="D63" s="144">
        <v>4</v>
      </c>
      <c r="E63" s="137" t="s">
        <v>4</v>
      </c>
      <c r="F63" s="102">
        <v>0</v>
      </c>
      <c r="G63" s="102">
        <v>0</v>
      </c>
      <c r="H63" s="102">
        <v>0</v>
      </c>
      <c r="I63" s="102">
        <v>0</v>
      </c>
    </row>
    <row r="64" spans="1:9" x14ac:dyDescent="0.2">
      <c r="A64" s="118" t="s">
        <v>1992</v>
      </c>
      <c r="B64" s="111"/>
      <c r="C64" s="141" t="s">
        <v>2820</v>
      </c>
      <c r="D64" s="144">
        <v>2</v>
      </c>
      <c r="E64" s="137" t="s">
        <v>4</v>
      </c>
      <c r="F64" s="102">
        <v>0</v>
      </c>
      <c r="G64" s="102">
        <v>0</v>
      </c>
      <c r="H64" s="102">
        <v>0</v>
      </c>
      <c r="I64" s="102">
        <v>0</v>
      </c>
    </row>
    <row r="65" spans="1:9" x14ac:dyDescent="0.2">
      <c r="B65" s="111"/>
      <c r="C65" s="139"/>
      <c r="D65" s="144"/>
      <c r="E65" s="137"/>
      <c r="F65" s="102"/>
      <c r="G65" s="102"/>
      <c r="H65" s="102"/>
      <c r="I65" s="102"/>
    </row>
    <row r="66" spans="1:9" ht="14.25" x14ac:dyDescent="0.2">
      <c r="B66" s="111"/>
      <c r="C66" s="143" t="s">
        <v>2845</v>
      </c>
      <c r="D66" s="227"/>
      <c r="E66" s="227"/>
      <c r="F66" s="102"/>
      <c r="G66" s="102"/>
      <c r="H66" s="102"/>
      <c r="I66" s="102"/>
    </row>
    <row r="67" spans="1:9" x14ac:dyDescent="0.2">
      <c r="B67" s="111"/>
      <c r="C67" s="228" t="s">
        <v>2844</v>
      </c>
      <c r="F67" s="102"/>
      <c r="G67" s="102"/>
      <c r="H67" s="102"/>
      <c r="I67" s="102"/>
    </row>
    <row r="68" spans="1:9" x14ac:dyDescent="0.2">
      <c r="A68" s="118" t="s">
        <v>1991</v>
      </c>
      <c r="B68" s="111"/>
      <c r="C68" s="141" t="s">
        <v>2843</v>
      </c>
      <c r="D68" s="144">
        <v>1</v>
      </c>
      <c r="E68" s="137" t="s">
        <v>4</v>
      </c>
      <c r="F68" s="102">
        <v>0</v>
      </c>
      <c r="G68" s="102">
        <v>0</v>
      </c>
      <c r="H68" s="102">
        <v>0</v>
      </c>
      <c r="I68" s="102">
        <v>0</v>
      </c>
    </row>
    <row r="69" spans="1:9" x14ac:dyDescent="0.2">
      <c r="A69" s="118" t="s">
        <v>1858</v>
      </c>
      <c r="B69" s="111"/>
      <c r="C69" s="141" t="s">
        <v>2842</v>
      </c>
      <c r="D69" s="144">
        <v>1</v>
      </c>
      <c r="E69" s="137" t="s">
        <v>4</v>
      </c>
      <c r="F69" s="102">
        <v>0</v>
      </c>
      <c r="G69" s="102">
        <v>0</v>
      </c>
      <c r="H69" s="102">
        <v>0</v>
      </c>
      <c r="I69" s="102">
        <v>0</v>
      </c>
    </row>
    <row r="70" spans="1:9" x14ac:dyDescent="0.2">
      <c r="A70" s="118" t="s">
        <v>1989</v>
      </c>
      <c r="B70" s="111"/>
      <c r="C70" s="141" t="s">
        <v>2841</v>
      </c>
      <c r="D70" s="144">
        <v>1</v>
      </c>
      <c r="E70" s="137" t="s">
        <v>4</v>
      </c>
      <c r="F70" s="102">
        <v>0</v>
      </c>
      <c r="G70" s="102">
        <v>0</v>
      </c>
      <c r="H70" s="102">
        <v>0</v>
      </c>
      <c r="I70" s="102">
        <v>0</v>
      </c>
    </row>
    <row r="71" spans="1:9" x14ac:dyDescent="0.2">
      <c r="B71" s="111"/>
      <c r="C71" s="228"/>
      <c r="D71" s="144"/>
      <c r="E71" s="137"/>
      <c r="F71" s="102"/>
      <c r="G71" s="102"/>
      <c r="H71" s="102"/>
      <c r="I71" s="102"/>
    </row>
    <row r="72" spans="1:9" ht="25.5" x14ac:dyDescent="0.2">
      <c r="A72" s="118" t="s">
        <v>1988</v>
      </c>
      <c r="C72" s="228" t="s">
        <v>2840</v>
      </c>
      <c r="D72" s="144">
        <v>2</v>
      </c>
      <c r="E72" s="137" t="s">
        <v>4</v>
      </c>
      <c r="F72" s="102">
        <v>0</v>
      </c>
      <c r="G72" s="102">
        <v>0</v>
      </c>
      <c r="H72" s="102">
        <v>0</v>
      </c>
      <c r="I72" s="102">
        <v>0</v>
      </c>
    </row>
    <row r="73" spans="1:9" x14ac:dyDescent="0.2">
      <c r="C73" s="228"/>
      <c r="D73" s="144"/>
      <c r="E73" s="137"/>
      <c r="F73" s="102"/>
      <c r="G73" s="102"/>
      <c r="H73" s="102"/>
      <c r="I73" s="102"/>
    </row>
    <row r="74" spans="1:9" ht="25.5" x14ac:dyDescent="0.2">
      <c r="A74" s="118" t="s">
        <v>1987</v>
      </c>
      <c r="C74" s="228" t="s">
        <v>2839</v>
      </c>
      <c r="D74" s="144">
        <v>4</v>
      </c>
      <c r="E74" s="137" t="s">
        <v>4</v>
      </c>
      <c r="F74" s="102">
        <v>0</v>
      </c>
      <c r="G74" s="102">
        <v>0</v>
      </c>
      <c r="H74" s="102">
        <v>0</v>
      </c>
      <c r="I74" s="102">
        <v>0</v>
      </c>
    </row>
    <row r="75" spans="1:9" x14ac:dyDescent="0.2">
      <c r="C75" s="228"/>
      <c r="D75" s="144"/>
      <c r="E75" s="137"/>
      <c r="F75" s="102"/>
      <c r="G75" s="102"/>
      <c r="H75" s="102"/>
      <c r="I75" s="102"/>
    </row>
    <row r="76" spans="1:9" ht="25.5" x14ac:dyDescent="0.2">
      <c r="A76" s="118" t="s">
        <v>1985</v>
      </c>
      <c r="C76" s="228" t="s">
        <v>2838</v>
      </c>
      <c r="D76" s="144">
        <v>4</v>
      </c>
      <c r="E76" s="137" t="s">
        <v>4</v>
      </c>
      <c r="F76" s="102">
        <v>0</v>
      </c>
      <c r="G76" s="102">
        <v>0</v>
      </c>
      <c r="H76" s="102">
        <v>0</v>
      </c>
      <c r="I76" s="102">
        <v>0</v>
      </c>
    </row>
    <row r="77" spans="1:9" x14ac:dyDescent="0.2">
      <c r="C77" s="228"/>
      <c r="D77" s="144"/>
      <c r="E77" s="137"/>
      <c r="F77" s="102"/>
      <c r="G77" s="102"/>
      <c r="H77" s="102"/>
      <c r="I77" s="102"/>
    </row>
    <row r="78" spans="1:9" s="145" customFormat="1" x14ac:dyDescent="0.2">
      <c r="A78" s="118" t="s">
        <v>1983</v>
      </c>
      <c r="C78" s="228" t="s">
        <v>2837</v>
      </c>
      <c r="D78" s="144">
        <v>1</v>
      </c>
      <c r="E78" s="137" t="s">
        <v>4</v>
      </c>
      <c r="F78" s="102">
        <v>0</v>
      </c>
      <c r="G78" s="102">
        <v>0</v>
      </c>
      <c r="H78" s="102">
        <v>0</v>
      </c>
      <c r="I78" s="102">
        <v>0</v>
      </c>
    </row>
    <row r="79" spans="1:9" s="145" customFormat="1" x14ac:dyDescent="0.2">
      <c r="A79" s="118"/>
      <c r="C79" s="228"/>
      <c r="D79" s="144"/>
      <c r="E79" s="137"/>
      <c r="F79" s="102"/>
      <c r="G79" s="102"/>
      <c r="H79" s="102"/>
      <c r="I79" s="102"/>
    </row>
    <row r="80" spans="1:9" x14ac:dyDescent="0.2">
      <c r="A80" s="118" t="s">
        <v>1982</v>
      </c>
      <c r="C80" s="228" t="s">
        <v>2836</v>
      </c>
      <c r="D80" s="144">
        <v>1</v>
      </c>
      <c r="E80" s="137" t="s">
        <v>4</v>
      </c>
      <c r="F80" s="102">
        <v>0</v>
      </c>
      <c r="G80" s="102">
        <v>0</v>
      </c>
      <c r="H80" s="102">
        <v>0</v>
      </c>
      <c r="I80" s="102">
        <v>0</v>
      </c>
    </row>
    <row r="81" spans="1:9" x14ac:dyDescent="0.2">
      <c r="C81" s="228"/>
      <c r="D81" s="144"/>
      <c r="E81" s="137"/>
      <c r="F81" s="102"/>
      <c r="G81" s="102"/>
      <c r="H81" s="102"/>
      <c r="I81" s="102"/>
    </row>
    <row r="82" spans="1:9" s="145" customFormat="1" x14ac:dyDescent="0.2">
      <c r="A82" s="118" t="s">
        <v>1981</v>
      </c>
      <c r="C82" s="228" t="s">
        <v>2835</v>
      </c>
      <c r="D82" s="144">
        <v>1</v>
      </c>
      <c r="E82" s="137" t="s">
        <v>4</v>
      </c>
      <c r="F82" s="102">
        <v>0</v>
      </c>
      <c r="G82" s="102">
        <v>0</v>
      </c>
      <c r="H82" s="102">
        <v>0</v>
      </c>
      <c r="I82" s="102">
        <v>0</v>
      </c>
    </row>
    <row r="83" spans="1:9" s="145" customFormat="1" x14ac:dyDescent="0.2">
      <c r="A83" s="118"/>
      <c r="C83" s="228"/>
      <c r="D83" s="144"/>
      <c r="E83" s="137"/>
      <c r="F83" s="102"/>
      <c r="G83" s="102"/>
      <c r="H83" s="102"/>
      <c r="I83" s="102"/>
    </row>
    <row r="84" spans="1:9" x14ac:dyDescent="0.2">
      <c r="A84" s="118" t="s">
        <v>1980</v>
      </c>
      <c r="C84" s="228" t="s">
        <v>2834</v>
      </c>
      <c r="D84" s="144">
        <v>2</v>
      </c>
      <c r="E84" s="137" t="s">
        <v>4</v>
      </c>
      <c r="F84" s="102">
        <v>0</v>
      </c>
      <c r="G84" s="102">
        <v>0</v>
      </c>
      <c r="H84" s="102">
        <v>0</v>
      </c>
      <c r="I84" s="102">
        <v>0</v>
      </c>
    </row>
    <row r="85" spans="1:9" x14ac:dyDescent="0.2">
      <c r="C85" s="228"/>
      <c r="D85" s="144"/>
      <c r="E85" s="137"/>
      <c r="F85" s="102"/>
      <c r="G85" s="102"/>
      <c r="H85" s="102"/>
      <c r="I85" s="102"/>
    </row>
    <row r="86" spans="1:9" x14ac:dyDescent="0.2">
      <c r="A86" s="118" t="s">
        <v>1979</v>
      </c>
      <c r="C86" s="228" t="s">
        <v>2833</v>
      </c>
      <c r="D86" s="144">
        <v>2</v>
      </c>
      <c r="E86" s="137" t="s">
        <v>4</v>
      </c>
      <c r="F86" s="102">
        <v>0</v>
      </c>
      <c r="G86" s="102">
        <v>0</v>
      </c>
      <c r="H86" s="102">
        <v>0</v>
      </c>
      <c r="I86" s="102">
        <v>0</v>
      </c>
    </row>
    <row r="87" spans="1:9" x14ac:dyDescent="0.2">
      <c r="C87" s="228"/>
      <c r="D87" s="144"/>
      <c r="E87" s="137"/>
      <c r="F87" s="102"/>
      <c r="G87" s="102"/>
      <c r="H87" s="102"/>
      <c r="I87" s="102"/>
    </row>
    <row r="88" spans="1:9" x14ac:dyDescent="0.2">
      <c r="A88" s="118" t="s">
        <v>1978</v>
      </c>
      <c r="C88" s="228" t="s">
        <v>2832</v>
      </c>
      <c r="D88" s="144">
        <v>2</v>
      </c>
      <c r="E88" s="137" t="s">
        <v>4</v>
      </c>
      <c r="F88" s="102">
        <v>0</v>
      </c>
      <c r="G88" s="102">
        <v>0</v>
      </c>
      <c r="H88" s="102">
        <v>0</v>
      </c>
      <c r="I88" s="102">
        <v>0</v>
      </c>
    </row>
    <row r="89" spans="1:9" x14ac:dyDescent="0.2">
      <c r="C89" s="228"/>
      <c r="D89" s="144"/>
      <c r="E89" s="137"/>
      <c r="F89" s="102"/>
      <c r="G89" s="102"/>
      <c r="H89" s="102"/>
      <c r="I89" s="102"/>
    </row>
    <row r="90" spans="1:9" ht="18" customHeight="1" x14ac:dyDescent="0.2">
      <c r="A90" s="118" t="s">
        <v>1976</v>
      </c>
      <c r="C90" s="228" t="s">
        <v>2831</v>
      </c>
      <c r="D90" s="144">
        <v>1</v>
      </c>
      <c r="E90" s="137" t="s">
        <v>2830</v>
      </c>
      <c r="F90" s="102">
        <v>0</v>
      </c>
      <c r="G90" s="102">
        <v>0</v>
      </c>
      <c r="H90" s="102">
        <v>0</v>
      </c>
      <c r="I90" s="102">
        <v>0</v>
      </c>
    </row>
    <row r="91" spans="1:9" x14ac:dyDescent="0.2">
      <c r="C91" s="139"/>
      <c r="E91" s="137"/>
      <c r="F91" s="102"/>
      <c r="G91" s="102"/>
      <c r="H91" s="102"/>
      <c r="I91" s="102"/>
    </row>
    <row r="92" spans="1:9" ht="14.25" x14ac:dyDescent="0.2">
      <c r="C92" s="143" t="s">
        <v>2829</v>
      </c>
      <c r="D92" s="227"/>
      <c r="E92" s="227"/>
      <c r="F92" s="102"/>
      <c r="G92" s="102"/>
      <c r="H92" s="102"/>
      <c r="I92" s="102"/>
    </row>
    <row r="93" spans="1:9" ht="51" x14ac:dyDescent="0.2">
      <c r="C93" s="228" t="s">
        <v>2828</v>
      </c>
      <c r="D93" s="227"/>
      <c r="E93" s="227"/>
      <c r="F93" s="102"/>
      <c r="G93" s="102"/>
      <c r="H93" s="102"/>
      <c r="I93" s="102"/>
    </row>
    <row r="94" spans="1:9" x14ac:dyDescent="0.2">
      <c r="A94" s="118" t="s">
        <v>1974</v>
      </c>
      <c r="C94" s="141" t="s">
        <v>2827</v>
      </c>
      <c r="D94" s="144">
        <v>1</v>
      </c>
      <c r="E94" s="137" t="s">
        <v>4</v>
      </c>
      <c r="F94" s="102">
        <v>0</v>
      </c>
      <c r="G94" s="102">
        <v>0</v>
      </c>
      <c r="H94" s="102">
        <v>0</v>
      </c>
      <c r="I94" s="102">
        <v>0</v>
      </c>
    </row>
    <row r="95" spans="1:9" x14ac:dyDescent="0.2">
      <c r="A95" s="118" t="s">
        <v>1972</v>
      </c>
      <c r="C95" s="141" t="s">
        <v>2821</v>
      </c>
      <c r="D95" s="144">
        <v>6</v>
      </c>
      <c r="E95" s="137" t="s">
        <v>4</v>
      </c>
      <c r="F95" s="102">
        <v>0</v>
      </c>
      <c r="G95" s="102">
        <v>0</v>
      </c>
      <c r="H95" s="102">
        <v>0</v>
      </c>
      <c r="I95" s="102">
        <v>0</v>
      </c>
    </row>
    <row r="96" spans="1:9" x14ac:dyDescent="0.2">
      <c r="A96" s="118" t="s">
        <v>1970</v>
      </c>
      <c r="C96" s="141" t="s">
        <v>2820</v>
      </c>
      <c r="D96" s="144">
        <v>4</v>
      </c>
      <c r="E96" s="137" t="s">
        <v>4</v>
      </c>
      <c r="F96" s="102">
        <v>0</v>
      </c>
      <c r="G96" s="102">
        <v>0</v>
      </c>
      <c r="H96" s="102">
        <v>0</v>
      </c>
      <c r="I96" s="102">
        <v>0</v>
      </c>
    </row>
    <row r="97" spans="1:9" x14ac:dyDescent="0.2">
      <c r="A97" s="118" t="s">
        <v>1967</v>
      </c>
      <c r="C97" s="141" t="s">
        <v>2826</v>
      </c>
      <c r="D97" s="144">
        <v>1</v>
      </c>
      <c r="E97" s="137" t="s">
        <v>4</v>
      </c>
      <c r="F97" s="102">
        <v>0</v>
      </c>
      <c r="G97" s="102">
        <v>0</v>
      </c>
      <c r="H97" s="102">
        <v>0</v>
      </c>
      <c r="I97" s="102">
        <v>0</v>
      </c>
    </row>
    <row r="98" spans="1:9" x14ac:dyDescent="0.2">
      <c r="C98" s="139"/>
      <c r="D98" s="144"/>
      <c r="E98" s="137"/>
      <c r="F98" s="102"/>
      <c r="G98" s="102"/>
      <c r="H98" s="102"/>
      <c r="I98" s="102"/>
    </row>
    <row r="99" spans="1:9" ht="14.25" x14ac:dyDescent="0.2">
      <c r="C99" s="143" t="s">
        <v>2825</v>
      </c>
      <c r="D99" s="144"/>
      <c r="E99" s="227"/>
      <c r="F99" s="102"/>
      <c r="G99" s="102"/>
      <c r="H99" s="102"/>
      <c r="I99" s="102"/>
    </row>
    <row r="100" spans="1:9" ht="25.5" x14ac:dyDescent="0.2">
      <c r="C100" s="228" t="s">
        <v>2824</v>
      </c>
      <c r="D100" s="144"/>
      <c r="E100" s="227"/>
      <c r="F100" s="102"/>
      <c r="G100" s="102"/>
      <c r="H100" s="102"/>
      <c r="I100" s="102"/>
    </row>
    <row r="101" spans="1:9" x14ac:dyDescent="0.2">
      <c r="A101" s="118" t="s">
        <v>1966</v>
      </c>
      <c r="C101" s="141" t="s">
        <v>2821</v>
      </c>
      <c r="D101" s="144">
        <v>4</v>
      </c>
      <c r="E101" s="137" t="s">
        <v>4</v>
      </c>
      <c r="F101" s="102">
        <v>0</v>
      </c>
      <c r="G101" s="102">
        <v>0</v>
      </c>
      <c r="H101" s="102">
        <v>0</v>
      </c>
      <c r="I101" s="102">
        <v>0</v>
      </c>
    </row>
    <row r="102" spans="1:9" x14ac:dyDescent="0.2">
      <c r="A102" s="118" t="s">
        <v>1964</v>
      </c>
      <c r="C102" s="141" t="s">
        <v>2820</v>
      </c>
      <c r="D102" s="144">
        <v>2</v>
      </c>
      <c r="E102" s="137" t="s">
        <v>4</v>
      </c>
      <c r="F102" s="102">
        <v>0</v>
      </c>
      <c r="G102" s="102">
        <v>0</v>
      </c>
      <c r="H102" s="102">
        <v>0</v>
      </c>
      <c r="I102" s="102">
        <v>0</v>
      </c>
    </row>
    <row r="103" spans="1:9" x14ac:dyDescent="0.2">
      <c r="C103" s="141"/>
      <c r="D103" s="144"/>
      <c r="E103" s="137"/>
      <c r="F103" s="102"/>
      <c r="G103" s="102"/>
      <c r="H103" s="102"/>
      <c r="I103" s="102"/>
    </row>
    <row r="104" spans="1:9" x14ac:dyDescent="0.2">
      <c r="C104" s="228" t="s">
        <v>2823</v>
      </c>
      <c r="D104" s="144"/>
      <c r="E104" s="137"/>
      <c r="F104" s="102"/>
      <c r="G104" s="102"/>
      <c r="H104" s="102"/>
      <c r="I104" s="102"/>
    </row>
    <row r="105" spans="1:9" x14ac:dyDescent="0.2">
      <c r="A105" s="118" t="s">
        <v>1962</v>
      </c>
      <c r="C105" s="141" t="s">
        <v>2821</v>
      </c>
      <c r="D105" s="144">
        <v>9</v>
      </c>
      <c r="E105" s="137" t="s">
        <v>4</v>
      </c>
      <c r="F105" s="102">
        <v>0</v>
      </c>
      <c r="G105" s="102">
        <v>0</v>
      </c>
      <c r="H105" s="102">
        <v>0</v>
      </c>
      <c r="I105" s="102">
        <v>0</v>
      </c>
    </row>
    <row r="106" spans="1:9" x14ac:dyDescent="0.2">
      <c r="A106" s="118" t="s">
        <v>1960</v>
      </c>
      <c r="C106" s="141" t="s">
        <v>2820</v>
      </c>
      <c r="D106" s="144">
        <v>3</v>
      </c>
      <c r="E106" s="137" t="s">
        <v>4</v>
      </c>
      <c r="F106" s="102">
        <v>0</v>
      </c>
      <c r="G106" s="102">
        <v>0</v>
      </c>
      <c r="H106" s="102">
        <v>0</v>
      </c>
      <c r="I106" s="102">
        <v>0</v>
      </c>
    </row>
    <row r="107" spans="1:9" x14ac:dyDescent="0.2">
      <c r="C107" s="141"/>
      <c r="D107" s="144"/>
      <c r="E107" s="137"/>
      <c r="F107" s="102"/>
      <c r="G107" s="102"/>
      <c r="H107" s="102"/>
      <c r="I107" s="102"/>
    </row>
    <row r="108" spans="1:9" ht="38.25" x14ac:dyDescent="0.2">
      <c r="C108" s="228" t="s">
        <v>2822</v>
      </c>
      <c r="D108" s="144"/>
      <c r="E108" s="137"/>
      <c r="F108" s="102"/>
      <c r="G108" s="102"/>
      <c r="H108" s="102"/>
      <c r="I108" s="102"/>
    </row>
    <row r="109" spans="1:9" x14ac:dyDescent="0.2">
      <c r="A109" s="118" t="s">
        <v>1958</v>
      </c>
      <c r="C109" s="141" t="s">
        <v>2821</v>
      </c>
      <c r="D109" s="144">
        <v>2</v>
      </c>
      <c r="E109" s="137" t="s">
        <v>4</v>
      </c>
      <c r="F109" s="102">
        <v>0</v>
      </c>
      <c r="G109" s="102">
        <v>0</v>
      </c>
      <c r="H109" s="102">
        <v>0</v>
      </c>
      <c r="I109" s="102">
        <v>0</v>
      </c>
    </row>
    <row r="110" spans="1:9" x14ac:dyDescent="0.2">
      <c r="A110" s="118" t="s">
        <v>1956</v>
      </c>
      <c r="C110" s="141" t="s">
        <v>2820</v>
      </c>
      <c r="D110" s="144">
        <v>1</v>
      </c>
      <c r="E110" s="137" t="s">
        <v>4</v>
      </c>
      <c r="F110" s="102">
        <v>0</v>
      </c>
      <c r="G110" s="102">
        <v>0</v>
      </c>
      <c r="H110" s="102">
        <v>0</v>
      </c>
      <c r="I110" s="102">
        <v>0</v>
      </c>
    </row>
    <row r="111" spans="1:9" x14ac:dyDescent="0.2">
      <c r="C111" s="141"/>
      <c r="D111" s="144"/>
      <c r="E111" s="137"/>
      <c r="F111" s="102"/>
      <c r="G111" s="102"/>
      <c r="H111" s="102"/>
      <c r="I111" s="102"/>
    </row>
    <row r="112" spans="1:9" ht="25.5" x14ac:dyDescent="0.2">
      <c r="A112" s="118" t="s">
        <v>1954</v>
      </c>
      <c r="C112" s="228" t="s">
        <v>2819</v>
      </c>
      <c r="D112" s="144">
        <v>2</v>
      </c>
      <c r="E112" s="137" t="s">
        <v>4</v>
      </c>
      <c r="F112" s="102">
        <v>0</v>
      </c>
      <c r="G112" s="102">
        <v>0</v>
      </c>
      <c r="H112" s="102">
        <v>0</v>
      </c>
      <c r="I112" s="102">
        <v>0</v>
      </c>
    </row>
    <row r="113" spans="1:9" x14ac:dyDescent="0.2">
      <c r="C113" s="228"/>
      <c r="D113" s="144"/>
      <c r="E113" s="137"/>
      <c r="F113" s="102"/>
      <c r="G113" s="102"/>
      <c r="H113" s="102"/>
      <c r="I113" s="102"/>
    </row>
    <row r="114" spans="1:9" ht="25.5" x14ac:dyDescent="0.2">
      <c r="A114" s="118" t="s">
        <v>1952</v>
      </c>
      <c r="C114" s="228" t="s">
        <v>2818</v>
      </c>
      <c r="D114" s="144">
        <v>0</v>
      </c>
      <c r="E114" s="137" t="s">
        <v>4</v>
      </c>
      <c r="F114" s="102">
        <v>0</v>
      </c>
      <c r="G114" s="102">
        <v>0</v>
      </c>
      <c r="H114" s="102">
        <v>0</v>
      </c>
      <c r="I114" s="102">
        <v>0</v>
      </c>
    </row>
    <row r="115" spans="1:9" x14ac:dyDescent="0.2">
      <c r="C115" s="228"/>
      <c r="D115" s="144"/>
      <c r="E115" s="137"/>
      <c r="F115" s="102"/>
      <c r="G115" s="102"/>
      <c r="H115" s="102"/>
      <c r="I115" s="102"/>
    </row>
    <row r="116" spans="1:9" x14ac:dyDescent="0.2">
      <c r="A116" s="118" t="s">
        <v>1950</v>
      </c>
      <c r="C116" s="228" t="s">
        <v>2817</v>
      </c>
      <c r="D116" s="144">
        <v>4</v>
      </c>
      <c r="E116" s="137" t="s">
        <v>4</v>
      </c>
      <c r="F116" s="102">
        <v>0</v>
      </c>
      <c r="G116" s="102">
        <v>0</v>
      </c>
      <c r="H116" s="102">
        <v>0</v>
      </c>
      <c r="I116" s="102">
        <v>0</v>
      </c>
    </row>
    <row r="117" spans="1:9" x14ac:dyDescent="0.2">
      <c r="C117" s="228"/>
      <c r="D117" s="144"/>
      <c r="E117" s="137"/>
      <c r="F117" s="102"/>
      <c r="G117" s="102"/>
      <c r="H117" s="102"/>
      <c r="I117" s="102"/>
    </row>
    <row r="118" spans="1:9" ht="76.5" x14ac:dyDescent="0.2">
      <c r="A118" s="118" t="s">
        <v>1948</v>
      </c>
      <c r="C118" s="228" t="s">
        <v>2816</v>
      </c>
      <c r="D118" s="144">
        <v>1</v>
      </c>
      <c r="E118" s="137" t="s">
        <v>4</v>
      </c>
      <c r="F118" s="102">
        <v>0</v>
      </c>
      <c r="G118" s="102">
        <v>0</v>
      </c>
      <c r="H118" s="102">
        <v>0</v>
      </c>
      <c r="I118" s="102">
        <v>0</v>
      </c>
    </row>
    <row r="119" spans="1:9" x14ac:dyDescent="0.2">
      <c r="C119" s="228"/>
      <c r="D119" s="144"/>
      <c r="E119" s="137"/>
      <c r="F119" s="102"/>
      <c r="G119" s="102"/>
      <c r="H119" s="102"/>
      <c r="I119" s="102"/>
    </row>
    <row r="120" spans="1:9" ht="25.5" x14ac:dyDescent="0.2">
      <c r="A120" s="118" t="s">
        <v>1946</v>
      </c>
      <c r="C120" s="228" t="s">
        <v>2815</v>
      </c>
      <c r="D120" s="144">
        <v>1</v>
      </c>
      <c r="E120" s="137" t="s">
        <v>4</v>
      </c>
      <c r="F120" s="102">
        <v>0</v>
      </c>
      <c r="G120" s="102">
        <v>0</v>
      </c>
      <c r="H120" s="102">
        <v>0</v>
      </c>
      <c r="I120" s="102">
        <v>0</v>
      </c>
    </row>
    <row r="121" spans="1:9" x14ac:dyDescent="0.2">
      <c r="C121" s="228"/>
      <c r="D121" s="144"/>
      <c r="E121" s="137"/>
      <c r="F121" s="102"/>
      <c r="G121" s="102"/>
      <c r="H121" s="102"/>
      <c r="I121" s="102"/>
    </row>
    <row r="122" spans="1:9" x14ac:dyDescent="0.2">
      <c r="C122" s="228" t="s">
        <v>2814</v>
      </c>
      <c r="D122" s="144"/>
      <c r="E122" s="137"/>
      <c r="F122" s="102"/>
      <c r="G122" s="102"/>
      <c r="H122" s="102"/>
      <c r="I122" s="102"/>
    </row>
    <row r="123" spans="1:9" x14ac:dyDescent="0.2">
      <c r="A123" s="118" t="s">
        <v>1944</v>
      </c>
      <c r="C123" s="141" t="s">
        <v>2813</v>
      </c>
      <c r="D123" s="144">
        <v>3</v>
      </c>
      <c r="E123" s="137" t="s">
        <v>4</v>
      </c>
      <c r="F123" s="102">
        <v>0</v>
      </c>
      <c r="G123" s="102">
        <v>0</v>
      </c>
      <c r="H123" s="102">
        <v>0</v>
      </c>
      <c r="I123" s="102">
        <v>0</v>
      </c>
    </row>
    <row r="124" spans="1:9" ht="25.5" x14ac:dyDescent="0.2">
      <c r="A124" s="118" t="s">
        <v>1942</v>
      </c>
      <c r="C124" s="141" t="s">
        <v>2812</v>
      </c>
      <c r="D124" s="144">
        <v>1</v>
      </c>
      <c r="E124" s="137" t="s">
        <v>4</v>
      </c>
      <c r="F124" s="102">
        <v>0</v>
      </c>
      <c r="G124" s="102">
        <v>0</v>
      </c>
      <c r="H124" s="102">
        <v>0</v>
      </c>
      <c r="I124" s="102">
        <v>0</v>
      </c>
    </row>
    <row r="125" spans="1:9" ht="25.5" x14ac:dyDescent="0.2">
      <c r="A125" s="118" t="s">
        <v>1940</v>
      </c>
      <c r="C125" s="141" t="s">
        <v>2811</v>
      </c>
      <c r="D125" s="144">
        <v>1</v>
      </c>
      <c r="E125" s="137" t="s">
        <v>4</v>
      </c>
      <c r="F125" s="102">
        <v>0</v>
      </c>
      <c r="G125" s="102">
        <v>0</v>
      </c>
      <c r="H125" s="102">
        <v>0</v>
      </c>
      <c r="I125" s="102">
        <v>0</v>
      </c>
    </row>
    <row r="126" spans="1:9" ht="25.5" x14ac:dyDescent="0.2">
      <c r="A126" s="118" t="s">
        <v>1938</v>
      </c>
      <c r="C126" s="141" t="s">
        <v>2810</v>
      </c>
      <c r="D126" s="144">
        <v>4</v>
      </c>
      <c r="E126" s="137" t="s">
        <v>4</v>
      </c>
      <c r="F126" s="102">
        <v>0</v>
      </c>
      <c r="G126" s="102">
        <v>0</v>
      </c>
      <c r="H126" s="102">
        <v>0</v>
      </c>
      <c r="I126" s="102">
        <v>0</v>
      </c>
    </row>
    <row r="127" spans="1:9" x14ac:dyDescent="0.2">
      <c r="A127" s="118" t="s">
        <v>1935</v>
      </c>
      <c r="C127" s="141" t="s">
        <v>2809</v>
      </c>
      <c r="D127" s="144">
        <v>2</v>
      </c>
      <c r="E127" s="137" t="s">
        <v>4</v>
      </c>
      <c r="F127" s="102">
        <v>0</v>
      </c>
      <c r="G127" s="102">
        <v>0</v>
      </c>
      <c r="H127" s="102">
        <v>0</v>
      </c>
      <c r="I127" s="102">
        <v>0</v>
      </c>
    </row>
    <row r="128" spans="1:9" x14ac:dyDescent="0.2">
      <c r="A128" s="118" t="s">
        <v>1933</v>
      </c>
      <c r="C128" s="141" t="s">
        <v>2808</v>
      </c>
      <c r="D128" s="144">
        <v>2</v>
      </c>
      <c r="E128" s="137" t="s">
        <v>4</v>
      </c>
      <c r="F128" s="102">
        <v>0</v>
      </c>
      <c r="G128" s="102">
        <v>0</v>
      </c>
      <c r="H128" s="102">
        <v>0</v>
      </c>
      <c r="I128" s="102">
        <v>0</v>
      </c>
    </row>
    <row r="129" spans="1:9" ht="25.5" x14ac:dyDescent="0.2">
      <c r="A129" s="118" t="s">
        <v>1931</v>
      </c>
      <c r="C129" s="141" t="s">
        <v>2807</v>
      </c>
      <c r="D129" s="144">
        <v>1</v>
      </c>
      <c r="E129" s="137" t="s">
        <v>4</v>
      </c>
      <c r="F129" s="102">
        <v>0</v>
      </c>
      <c r="G129" s="102">
        <v>0</v>
      </c>
      <c r="H129" s="102">
        <v>0</v>
      </c>
      <c r="I129" s="102">
        <v>0</v>
      </c>
    </row>
    <row r="130" spans="1:9" x14ac:dyDescent="0.2">
      <c r="C130" s="228"/>
      <c r="D130" s="144"/>
      <c r="E130" s="137"/>
    </row>
    <row r="131" spans="1:9" x14ac:dyDescent="0.2">
      <c r="C131" s="143" t="s">
        <v>2806</v>
      </c>
      <c r="D131" s="144"/>
      <c r="E131" s="137"/>
    </row>
    <row r="132" spans="1:9" ht="76.5" x14ac:dyDescent="0.2">
      <c r="C132" s="228" t="s">
        <v>2805</v>
      </c>
      <c r="D132" s="144"/>
      <c r="E132" s="137"/>
    </row>
    <row r="133" spans="1:9" x14ac:dyDescent="0.2">
      <c r="A133" s="118" t="s">
        <v>1929</v>
      </c>
      <c r="C133" s="141" t="s">
        <v>2804</v>
      </c>
      <c r="D133" s="144">
        <v>1</v>
      </c>
      <c r="E133" s="137" t="s">
        <v>4</v>
      </c>
      <c r="F133" s="102">
        <v>0</v>
      </c>
      <c r="G133" s="102">
        <v>0</v>
      </c>
      <c r="H133" s="102">
        <v>0</v>
      </c>
      <c r="I133" s="102">
        <v>0</v>
      </c>
    </row>
    <row r="134" spans="1:9" x14ac:dyDescent="0.2">
      <c r="C134" s="141"/>
      <c r="D134" s="144"/>
      <c r="E134" s="137"/>
    </row>
    <row r="135" spans="1:9" ht="31.5" customHeight="1" x14ac:dyDescent="0.2">
      <c r="A135" s="118" t="s">
        <v>1927</v>
      </c>
      <c r="C135" s="228" t="s">
        <v>2803</v>
      </c>
      <c r="D135" s="144">
        <v>1</v>
      </c>
      <c r="E135" s="137" t="s">
        <v>4</v>
      </c>
      <c r="F135" s="102">
        <v>0</v>
      </c>
      <c r="G135" s="102">
        <v>0</v>
      </c>
      <c r="H135" s="102">
        <v>0</v>
      </c>
      <c r="I135" s="102">
        <v>0</v>
      </c>
    </row>
    <row r="136" spans="1:9" x14ac:dyDescent="0.2">
      <c r="C136" s="228"/>
      <c r="D136" s="144"/>
      <c r="E136" s="137"/>
    </row>
    <row r="137" spans="1:9" x14ac:dyDescent="0.2">
      <c r="A137" s="118" t="s">
        <v>1925</v>
      </c>
      <c r="C137" s="228" t="s">
        <v>2802</v>
      </c>
      <c r="D137" s="144">
        <v>1</v>
      </c>
      <c r="E137" s="137" t="s">
        <v>4</v>
      </c>
      <c r="F137" s="102">
        <v>0</v>
      </c>
      <c r="G137" s="102">
        <v>0</v>
      </c>
      <c r="H137" s="102">
        <v>0</v>
      </c>
      <c r="I137" s="102">
        <v>0</v>
      </c>
    </row>
    <row r="138" spans="1:9" x14ac:dyDescent="0.2">
      <c r="C138" s="228"/>
      <c r="D138" s="144"/>
      <c r="E138" s="137"/>
    </row>
    <row r="139" spans="1:9" x14ac:dyDescent="0.2">
      <c r="A139" s="118" t="s">
        <v>1923</v>
      </c>
      <c r="C139" s="228" t="s">
        <v>2801</v>
      </c>
      <c r="D139" s="144">
        <v>1</v>
      </c>
      <c r="E139" s="137" t="s">
        <v>4</v>
      </c>
      <c r="F139" s="102">
        <v>0</v>
      </c>
      <c r="G139" s="102">
        <v>0</v>
      </c>
      <c r="H139" s="102">
        <v>0</v>
      </c>
      <c r="I139" s="102">
        <v>0</v>
      </c>
    </row>
    <row r="140" spans="1:9" x14ac:dyDescent="0.2">
      <c r="C140" s="228"/>
      <c r="D140" s="144"/>
      <c r="E140" s="137"/>
    </row>
    <row r="141" spans="1:9" x14ac:dyDescent="0.2">
      <c r="C141" s="143" t="s">
        <v>2800</v>
      </c>
      <c r="D141" s="144"/>
      <c r="E141" s="137"/>
    </row>
    <row r="142" spans="1:9" ht="25.5" x14ac:dyDescent="0.2">
      <c r="A142" s="118" t="s">
        <v>1921</v>
      </c>
      <c r="C142" s="228" t="s">
        <v>2799</v>
      </c>
      <c r="D142" s="144">
        <v>1</v>
      </c>
      <c r="E142" s="137" t="s">
        <v>4</v>
      </c>
      <c r="F142" s="102">
        <v>0</v>
      </c>
      <c r="G142" s="102">
        <v>0</v>
      </c>
      <c r="H142" s="102">
        <v>0</v>
      </c>
      <c r="I142" s="102">
        <v>0</v>
      </c>
    </row>
    <row r="143" spans="1:9" x14ac:dyDescent="0.2">
      <c r="C143" s="228"/>
      <c r="D143" s="144"/>
      <c r="E143" s="137"/>
    </row>
    <row r="144" spans="1:9" ht="25.5" x14ac:dyDescent="0.2">
      <c r="A144" s="118" t="s">
        <v>1919</v>
      </c>
      <c r="C144" s="228" t="s">
        <v>2798</v>
      </c>
      <c r="D144" s="144">
        <v>1</v>
      </c>
      <c r="E144" s="137" t="s">
        <v>4</v>
      </c>
      <c r="F144" s="102">
        <v>0</v>
      </c>
      <c r="G144" s="102">
        <v>0</v>
      </c>
      <c r="H144" s="102">
        <v>0</v>
      </c>
      <c r="I144" s="102">
        <v>0</v>
      </c>
    </row>
    <row r="145" spans="1:9" x14ac:dyDescent="0.2">
      <c r="C145" s="228"/>
      <c r="D145" s="144"/>
      <c r="E145" s="137"/>
    </row>
    <row r="146" spans="1:9" x14ac:dyDescent="0.2">
      <c r="A146" s="118" t="s">
        <v>1916</v>
      </c>
      <c r="C146" s="228" t="s">
        <v>2797</v>
      </c>
      <c r="D146" s="144">
        <v>1</v>
      </c>
      <c r="E146" s="137" t="s">
        <v>4</v>
      </c>
      <c r="F146" s="102">
        <v>0</v>
      </c>
      <c r="G146" s="102">
        <v>0</v>
      </c>
      <c r="H146" s="102">
        <v>0</v>
      </c>
      <c r="I146" s="102">
        <v>0</v>
      </c>
    </row>
    <row r="147" spans="1:9" x14ac:dyDescent="0.2">
      <c r="C147" s="228"/>
      <c r="D147" s="144"/>
      <c r="E147" s="137"/>
    </row>
    <row r="148" spans="1:9" ht="25.5" x14ac:dyDescent="0.2">
      <c r="A148" s="118" t="s">
        <v>1915</v>
      </c>
      <c r="C148" s="228" t="s">
        <v>2796</v>
      </c>
      <c r="D148" s="144">
        <v>1</v>
      </c>
      <c r="E148" s="137" t="s">
        <v>4</v>
      </c>
      <c r="F148" s="102">
        <v>0</v>
      </c>
      <c r="G148" s="102">
        <v>0</v>
      </c>
      <c r="H148" s="102">
        <v>0</v>
      </c>
      <c r="I148" s="102">
        <v>0</v>
      </c>
    </row>
    <row r="149" spans="1:9" x14ac:dyDescent="0.2">
      <c r="C149" s="228"/>
      <c r="D149" s="144"/>
      <c r="E149" s="137"/>
    </row>
    <row r="150" spans="1:9" ht="38.25" x14ac:dyDescent="0.2">
      <c r="A150" s="118" t="s">
        <v>1914</v>
      </c>
      <c r="C150" s="228" t="s">
        <v>2795</v>
      </c>
      <c r="D150" s="144">
        <v>1</v>
      </c>
      <c r="E150" s="137" t="s">
        <v>4</v>
      </c>
      <c r="F150" s="102">
        <v>0</v>
      </c>
      <c r="G150" s="102">
        <v>0</v>
      </c>
      <c r="H150" s="102">
        <v>0</v>
      </c>
      <c r="I150" s="102">
        <v>0</v>
      </c>
    </row>
    <row r="151" spans="1:9" x14ac:dyDescent="0.2">
      <c r="C151" s="228"/>
      <c r="D151" s="144"/>
      <c r="E151" s="137"/>
    </row>
    <row r="152" spans="1:9" ht="38.25" x14ac:dyDescent="0.2">
      <c r="C152" s="228" t="s">
        <v>2794</v>
      </c>
      <c r="D152" s="144"/>
      <c r="E152" s="137"/>
    </row>
    <row r="153" spans="1:9" x14ac:dyDescent="0.2">
      <c r="A153" s="118" t="s">
        <v>1912</v>
      </c>
      <c r="C153" s="141" t="s">
        <v>1961</v>
      </c>
      <c r="D153" s="144">
        <v>3</v>
      </c>
      <c r="E153" s="137" t="s">
        <v>4</v>
      </c>
      <c r="F153" s="102">
        <v>0</v>
      </c>
      <c r="G153" s="102">
        <v>0</v>
      </c>
      <c r="H153" s="102">
        <v>0</v>
      </c>
      <c r="I153" s="102">
        <v>0</v>
      </c>
    </row>
    <row r="154" spans="1:9" x14ac:dyDescent="0.2">
      <c r="A154" s="118" t="s">
        <v>2793</v>
      </c>
      <c r="C154" s="141" t="s">
        <v>2792</v>
      </c>
      <c r="D154" s="144">
        <v>2</v>
      </c>
      <c r="E154" s="137" t="s">
        <v>4</v>
      </c>
      <c r="F154" s="102">
        <v>0</v>
      </c>
      <c r="G154" s="102">
        <v>0</v>
      </c>
      <c r="H154" s="102">
        <v>0</v>
      </c>
      <c r="I154" s="102">
        <v>0</v>
      </c>
    </row>
    <row r="155" spans="1:9" x14ac:dyDescent="0.2">
      <c r="C155" s="141"/>
      <c r="D155" s="144"/>
      <c r="E155" s="137"/>
    </row>
    <row r="156" spans="1:9" ht="25.5" x14ac:dyDescent="0.2">
      <c r="A156" s="118" t="s">
        <v>2791</v>
      </c>
      <c r="C156" s="228" t="s">
        <v>2790</v>
      </c>
      <c r="D156" s="144">
        <v>1</v>
      </c>
      <c r="E156" s="137" t="s">
        <v>4</v>
      </c>
      <c r="F156" s="102">
        <v>0</v>
      </c>
      <c r="G156" s="102">
        <v>0</v>
      </c>
      <c r="H156" s="102">
        <v>0</v>
      </c>
      <c r="I156" s="102">
        <v>0</v>
      </c>
    </row>
    <row r="157" spans="1:9" x14ac:dyDescent="0.2">
      <c r="C157" s="228"/>
      <c r="D157" s="144"/>
      <c r="E157" s="137"/>
    </row>
    <row r="158" spans="1:9" ht="25.5" x14ac:dyDescent="0.2">
      <c r="A158" s="118" t="s">
        <v>2789</v>
      </c>
      <c r="C158" s="228" t="s">
        <v>2788</v>
      </c>
      <c r="D158" s="144">
        <v>2</v>
      </c>
      <c r="E158" s="137" t="s">
        <v>4</v>
      </c>
      <c r="F158" s="102">
        <v>0</v>
      </c>
      <c r="G158" s="102">
        <v>0</v>
      </c>
      <c r="H158" s="102">
        <v>0</v>
      </c>
      <c r="I158" s="102">
        <v>0</v>
      </c>
    </row>
    <row r="159" spans="1:9" x14ac:dyDescent="0.2">
      <c r="C159" s="228"/>
      <c r="D159" s="144"/>
      <c r="E159" s="137"/>
    </row>
    <row r="160" spans="1:9" ht="25.5" x14ac:dyDescent="0.2">
      <c r="A160" s="118" t="s">
        <v>2787</v>
      </c>
      <c r="C160" s="228" t="s">
        <v>2786</v>
      </c>
      <c r="D160" s="144">
        <v>2</v>
      </c>
      <c r="E160" s="137" t="s">
        <v>4</v>
      </c>
      <c r="F160" s="102">
        <v>0</v>
      </c>
      <c r="G160" s="102">
        <v>0</v>
      </c>
      <c r="H160" s="102">
        <v>0</v>
      </c>
      <c r="I160" s="102">
        <v>0</v>
      </c>
    </row>
    <row r="161" spans="1:9" x14ac:dyDescent="0.2">
      <c r="C161" s="228"/>
      <c r="D161" s="144"/>
      <c r="E161" s="137"/>
    </row>
    <row r="162" spans="1:9" ht="25.5" x14ac:dyDescent="0.2">
      <c r="A162" s="118" t="s">
        <v>2785</v>
      </c>
      <c r="C162" s="228" t="s">
        <v>2784</v>
      </c>
      <c r="D162" s="144">
        <v>1</v>
      </c>
      <c r="E162" s="137" t="s">
        <v>4</v>
      </c>
      <c r="F162" s="102">
        <v>0</v>
      </c>
      <c r="G162" s="102">
        <v>0</v>
      </c>
      <c r="H162" s="102">
        <v>0</v>
      </c>
      <c r="I162" s="102">
        <v>0</v>
      </c>
    </row>
    <row r="163" spans="1:9" x14ac:dyDescent="0.2">
      <c r="C163" s="228"/>
      <c r="D163" s="144"/>
      <c r="E163" s="137"/>
    </row>
    <row r="164" spans="1:9" ht="40.5" customHeight="1" x14ac:dyDescent="0.2">
      <c r="A164" s="118" t="s">
        <v>2783</v>
      </c>
      <c r="C164" s="228" t="s">
        <v>2782</v>
      </c>
      <c r="D164" s="144">
        <v>1</v>
      </c>
      <c r="E164" s="137" t="s">
        <v>4</v>
      </c>
      <c r="F164" s="102">
        <v>0</v>
      </c>
      <c r="G164" s="102">
        <v>0</v>
      </c>
      <c r="H164" s="102">
        <v>0</v>
      </c>
      <c r="I164" s="102">
        <v>0</v>
      </c>
    </row>
    <row r="165" spans="1:9" x14ac:dyDescent="0.2">
      <c r="C165" s="228"/>
      <c r="D165" s="144"/>
      <c r="E165" s="137"/>
    </row>
    <row r="166" spans="1:9" x14ac:dyDescent="0.2">
      <c r="C166" s="143" t="s">
        <v>2781</v>
      </c>
      <c r="D166" s="144"/>
      <c r="E166" s="137"/>
    </row>
    <row r="167" spans="1:9" ht="51" x14ac:dyDescent="0.2">
      <c r="A167" s="118" t="s">
        <v>2780</v>
      </c>
      <c r="C167" s="228" t="s">
        <v>2779</v>
      </c>
      <c r="D167" s="144">
        <v>1</v>
      </c>
      <c r="E167" s="137" t="s">
        <v>4</v>
      </c>
      <c r="F167" s="102">
        <v>0</v>
      </c>
      <c r="G167" s="102">
        <v>0</v>
      </c>
      <c r="H167" s="102">
        <v>0</v>
      </c>
      <c r="I167" s="102">
        <v>0</v>
      </c>
    </row>
    <row r="168" spans="1:9" x14ac:dyDescent="0.2">
      <c r="C168" s="228"/>
      <c r="D168" s="144"/>
      <c r="E168" s="137"/>
    </row>
    <row r="169" spans="1:9" ht="25.5" x14ac:dyDescent="0.2">
      <c r="A169" s="118" t="s">
        <v>2778</v>
      </c>
      <c r="C169" s="228" t="s">
        <v>2777</v>
      </c>
      <c r="D169" s="144">
        <v>1</v>
      </c>
      <c r="E169" s="137" t="s">
        <v>4</v>
      </c>
      <c r="F169" s="102">
        <v>0</v>
      </c>
      <c r="G169" s="102">
        <v>0</v>
      </c>
      <c r="H169" s="102">
        <v>0</v>
      </c>
      <c r="I169" s="102">
        <v>0</v>
      </c>
    </row>
    <row r="170" spans="1:9" x14ac:dyDescent="0.2">
      <c r="C170" s="228"/>
      <c r="D170" s="144"/>
      <c r="E170" s="137"/>
    </row>
    <row r="171" spans="1:9" ht="76.5" x14ac:dyDescent="0.2">
      <c r="A171" s="118" t="s">
        <v>2776</v>
      </c>
      <c r="C171" s="228" t="s">
        <v>2775</v>
      </c>
      <c r="D171" s="144">
        <v>1</v>
      </c>
      <c r="E171" s="137" t="s">
        <v>4</v>
      </c>
      <c r="F171" s="102">
        <v>0</v>
      </c>
      <c r="G171" s="102">
        <v>0</v>
      </c>
      <c r="H171" s="102">
        <v>0</v>
      </c>
      <c r="I171" s="102">
        <v>0</v>
      </c>
    </row>
    <row r="172" spans="1:9" x14ac:dyDescent="0.2">
      <c r="C172" s="228"/>
      <c r="D172" s="144"/>
      <c r="E172" s="137"/>
    </row>
    <row r="173" spans="1:9" ht="25.5" x14ac:dyDescent="0.2">
      <c r="A173" s="118" t="s">
        <v>2774</v>
      </c>
      <c r="C173" s="228" t="s">
        <v>2773</v>
      </c>
      <c r="D173" s="144">
        <v>1</v>
      </c>
      <c r="E173" s="137" t="s">
        <v>4</v>
      </c>
      <c r="F173" s="102">
        <v>0</v>
      </c>
      <c r="G173" s="102">
        <v>0</v>
      </c>
      <c r="H173" s="102">
        <v>0</v>
      </c>
      <c r="I173" s="102">
        <v>0</v>
      </c>
    </row>
    <row r="174" spans="1:9" x14ac:dyDescent="0.2">
      <c r="C174" s="228"/>
      <c r="D174" s="144"/>
      <c r="E174" s="137"/>
    </row>
    <row r="175" spans="1:9" ht="25.5" x14ac:dyDescent="0.2">
      <c r="A175" s="118" t="s">
        <v>2772</v>
      </c>
      <c r="C175" s="228" t="s">
        <v>2771</v>
      </c>
      <c r="D175" s="144"/>
      <c r="E175" s="137"/>
    </row>
    <row r="176" spans="1:9" x14ac:dyDescent="0.2">
      <c r="C176" s="228"/>
      <c r="D176" s="144"/>
      <c r="E176" s="137"/>
    </row>
    <row r="177" spans="1:9" ht="25.5" x14ac:dyDescent="0.2">
      <c r="A177" s="118" t="s">
        <v>2770</v>
      </c>
      <c r="C177" s="228" t="s">
        <v>2769</v>
      </c>
      <c r="D177" s="144">
        <v>1</v>
      </c>
      <c r="E177" s="137" t="s">
        <v>4</v>
      </c>
      <c r="F177" s="102">
        <v>0</v>
      </c>
      <c r="G177" s="102">
        <v>0</v>
      </c>
      <c r="H177" s="102">
        <v>0</v>
      </c>
      <c r="I177" s="102">
        <v>0</v>
      </c>
    </row>
    <row r="178" spans="1:9" ht="14.25" x14ac:dyDescent="0.2">
      <c r="C178" s="228"/>
      <c r="D178" s="227"/>
      <c r="E178" s="227"/>
    </row>
    <row r="179" spans="1:9" ht="14.25" x14ac:dyDescent="0.2">
      <c r="C179" s="143" t="s">
        <v>2768</v>
      </c>
      <c r="D179" s="227"/>
      <c r="E179" s="227"/>
    </row>
    <row r="180" spans="1:9" x14ac:dyDescent="0.2">
      <c r="A180" s="118" t="s">
        <v>2767</v>
      </c>
      <c r="C180" s="228" t="s">
        <v>2766</v>
      </c>
      <c r="D180" s="144">
        <v>1</v>
      </c>
      <c r="E180" s="137" t="s">
        <v>2669</v>
      </c>
      <c r="F180" s="102">
        <v>0</v>
      </c>
      <c r="G180" s="102">
        <v>0</v>
      </c>
      <c r="H180" s="102">
        <v>0</v>
      </c>
      <c r="I180" s="102">
        <v>0</v>
      </c>
    </row>
    <row r="181" spans="1:9" x14ac:dyDescent="0.2">
      <c r="C181" s="228"/>
      <c r="D181" s="144"/>
      <c r="E181" s="137"/>
    </row>
    <row r="182" spans="1:9" ht="14.25" customHeight="1" x14ac:dyDescent="0.2">
      <c r="A182" s="118" t="s">
        <v>2765</v>
      </c>
      <c r="C182" s="228" t="s">
        <v>2764</v>
      </c>
      <c r="D182" s="144">
        <v>1</v>
      </c>
      <c r="E182" s="137" t="s">
        <v>2669</v>
      </c>
      <c r="F182" s="102">
        <v>0</v>
      </c>
      <c r="G182" s="102">
        <v>0</v>
      </c>
      <c r="H182" s="102">
        <v>0</v>
      </c>
      <c r="I182" s="102">
        <v>0</v>
      </c>
    </row>
    <row r="183" spans="1:9" ht="14.25" customHeight="1" x14ac:dyDescent="0.2">
      <c r="C183" s="228"/>
      <c r="D183" s="144"/>
      <c r="E183" s="137"/>
    </row>
    <row r="184" spans="1:9" x14ac:dyDescent="0.2">
      <c r="A184" s="118" t="s">
        <v>2763</v>
      </c>
      <c r="C184" s="228" t="s">
        <v>2762</v>
      </c>
      <c r="D184" s="144">
        <v>1</v>
      </c>
      <c r="E184" s="137" t="s">
        <v>2669</v>
      </c>
      <c r="F184" s="102">
        <v>0</v>
      </c>
      <c r="G184" s="102">
        <v>0</v>
      </c>
      <c r="H184" s="102">
        <v>0</v>
      </c>
      <c r="I184" s="102">
        <v>0</v>
      </c>
    </row>
    <row r="185" spans="1:9" x14ac:dyDescent="0.2">
      <c r="C185" s="228"/>
      <c r="D185" s="144"/>
      <c r="E185" s="137"/>
    </row>
    <row r="186" spans="1:9" ht="25.5" x14ac:dyDescent="0.2">
      <c r="A186" s="118" t="s">
        <v>2761</v>
      </c>
      <c r="C186" s="228" t="s">
        <v>2760</v>
      </c>
      <c r="D186" s="144">
        <v>1</v>
      </c>
      <c r="E186" s="137" t="s">
        <v>4</v>
      </c>
      <c r="F186" s="102">
        <v>0</v>
      </c>
      <c r="G186" s="102">
        <v>0</v>
      </c>
      <c r="H186" s="102">
        <v>0</v>
      </c>
      <c r="I186" s="102">
        <v>0</v>
      </c>
    </row>
    <row r="187" spans="1:9" x14ac:dyDescent="0.2">
      <c r="C187" s="228"/>
      <c r="D187" s="144"/>
      <c r="E187" s="137"/>
    </row>
    <row r="188" spans="1:9" ht="14.25" x14ac:dyDescent="0.2">
      <c r="C188" s="143" t="s">
        <v>2759</v>
      </c>
      <c r="D188" s="227"/>
      <c r="E188" s="227"/>
    </row>
    <row r="189" spans="1:9" x14ac:dyDescent="0.2">
      <c r="A189" s="118" t="s">
        <v>2758</v>
      </c>
      <c r="C189" s="228" t="s">
        <v>2757</v>
      </c>
      <c r="D189" s="144">
        <v>5</v>
      </c>
      <c r="E189" s="137" t="s">
        <v>1</v>
      </c>
      <c r="F189" s="102">
        <v>0</v>
      </c>
      <c r="G189" s="102">
        <v>0</v>
      </c>
      <c r="H189" s="102">
        <v>0</v>
      </c>
      <c r="I189" s="102">
        <v>0</v>
      </c>
    </row>
    <row r="190" spans="1:9" x14ac:dyDescent="0.2">
      <c r="C190" s="228"/>
      <c r="D190" s="144"/>
      <c r="E190" s="137"/>
    </row>
    <row r="191" spans="1:9" x14ac:dyDescent="0.2">
      <c r="A191" s="118" t="s">
        <v>2756</v>
      </c>
      <c r="C191" s="228" t="s">
        <v>2755</v>
      </c>
      <c r="D191" s="144">
        <v>10</v>
      </c>
      <c r="E191" s="137" t="s">
        <v>1</v>
      </c>
      <c r="F191" s="102">
        <v>0</v>
      </c>
      <c r="G191" s="102">
        <v>0</v>
      </c>
      <c r="H191" s="102">
        <v>0</v>
      </c>
      <c r="I191" s="102">
        <v>0</v>
      </c>
    </row>
    <row r="192" spans="1:9" x14ac:dyDescent="0.2">
      <c r="C192" s="228"/>
      <c r="D192" s="144"/>
      <c r="E192" s="137"/>
    </row>
    <row r="193" spans="1:9" x14ac:dyDescent="0.2">
      <c r="A193" s="118" t="s">
        <v>2754</v>
      </c>
      <c r="C193" s="228" t="s">
        <v>2753</v>
      </c>
      <c r="D193" s="144">
        <v>5</v>
      </c>
      <c r="E193" s="137" t="s">
        <v>1</v>
      </c>
      <c r="F193" s="102">
        <v>0</v>
      </c>
      <c r="G193" s="102">
        <v>0</v>
      </c>
      <c r="H193" s="102">
        <v>0</v>
      </c>
      <c r="I193" s="102">
        <v>0</v>
      </c>
    </row>
    <row r="194" spans="1:9" x14ac:dyDescent="0.2">
      <c r="C194" s="228"/>
      <c r="D194" s="144"/>
      <c r="E194" s="137"/>
    </row>
    <row r="195" spans="1:9" x14ac:dyDescent="0.2">
      <c r="A195" s="118" t="s">
        <v>2752</v>
      </c>
      <c r="C195" s="228" t="s">
        <v>2751</v>
      </c>
      <c r="D195" s="144">
        <v>2.5</v>
      </c>
      <c r="E195" s="137" t="s">
        <v>1</v>
      </c>
      <c r="F195" s="102">
        <v>0</v>
      </c>
      <c r="G195" s="102">
        <v>0</v>
      </c>
      <c r="H195" s="102">
        <v>0</v>
      </c>
      <c r="I195" s="102">
        <v>0</v>
      </c>
    </row>
    <row r="196" spans="1:9" x14ac:dyDescent="0.2">
      <c r="C196" s="228"/>
      <c r="D196" s="144"/>
      <c r="E196" s="137"/>
    </row>
    <row r="197" spans="1:9" x14ac:dyDescent="0.2">
      <c r="A197" s="118" t="s">
        <v>2750</v>
      </c>
      <c r="C197" s="228" t="s">
        <v>2749</v>
      </c>
      <c r="D197" s="144">
        <v>2.5</v>
      </c>
      <c r="E197" s="137" t="s">
        <v>1</v>
      </c>
      <c r="F197" s="102">
        <v>0</v>
      </c>
      <c r="G197" s="102">
        <v>0</v>
      </c>
      <c r="H197" s="102">
        <v>0</v>
      </c>
      <c r="I197" s="102">
        <v>0</v>
      </c>
    </row>
    <row r="198" spans="1:9" x14ac:dyDescent="0.2">
      <c r="C198" s="228"/>
      <c r="D198" s="144"/>
      <c r="E198" s="137"/>
    </row>
    <row r="199" spans="1:9" x14ac:dyDescent="0.2">
      <c r="A199" s="118" t="s">
        <v>2748</v>
      </c>
      <c r="C199" s="228" t="s">
        <v>2747</v>
      </c>
      <c r="D199" s="144">
        <v>2.5</v>
      </c>
      <c r="E199" s="137" t="s">
        <v>1</v>
      </c>
      <c r="F199" s="102">
        <v>0</v>
      </c>
      <c r="G199" s="102">
        <v>0</v>
      </c>
      <c r="H199" s="102">
        <v>0</v>
      </c>
      <c r="I199" s="102">
        <v>0</v>
      </c>
    </row>
    <row r="200" spans="1:9" x14ac:dyDescent="0.2">
      <c r="C200" s="228"/>
      <c r="D200" s="144"/>
      <c r="E200" s="137"/>
    </row>
    <row r="201" spans="1:9" ht="15" x14ac:dyDescent="0.25">
      <c r="C201" s="143" t="s">
        <v>2746</v>
      </c>
      <c r="D201" s="229"/>
      <c r="E201" s="229"/>
    </row>
    <row r="202" spans="1:9" ht="38.25" x14ac:dyDescent="0.2">
      <c r="A202" s="118" t="s">
        <v>2745</v>
      </c>
      <c r="C202" s="228" t="s">
        <v>2744</v>
      </c>
      <c r="D202" s="144">
        <v>1</v>
      </c>
      <c r="E202" s="137" t="s">
        <v>4</v>
      </c>
      <c r="F202" s="102">
        <v>0</v>
      </c>
      <c r="G202" s="102">
        <v>0</v>
      </c>
      <c r="H202" s="102">
        <v>0</v>
      </c>
      <c r="I202" s="102">
        <v>0</v>
      </c>
    </row>
    <row r="203" spans="1:9" x14ac:dyDescent="0.2">
      <c r="C203" s="228"/>
      <c r="D203" s="144"/>
      <c r="E203" s="137"/>
    </row>
    <row r="204" spans="1:9" ht="31.5" customHeight="1" x14ac:dyDescent="0.2">
      <c r="A204" s="118" t="s">
        <v>2743</v>
      </c>
      <c r="C204" s="228" t="s">
        <v>2742</v>
      </c>
      <c r="D204" s="144">
        <v>1</v>
      </c>
      <c r="E204" s="137" t="s">
        <v>4</v>
      </c>
      <c r="F204" s="102">
        <v>0</v>
      </c>
      <c r="G204" s="102">
        <v>0</v>
      </c>
      <c r="H204" s="102">
        <v>0</v>
      </c>
      <c r="I204" s="102">
        <v>0</v>
      </c>
    </row>
    <row r="205" spans="1:9" x14ac:dyDescent="0.2">
      <c r="C205" s="228"/>
      <c r="D205" s="144"/>
      <c r="E205" s="137"/>
    </row>
    <row r="206" spans="1:9" ht="25.5" x14ac:dyDescent="0.2">
      <c r="A206" s="118" t="s">
        <v>2741</v>
      </c>
      <c r="C206" s="228" t="s">
        <v>2740</v>
      </c>
      <c r="D206" s="144">
        <v>1</v>
      </c>
      <c r="E206" s="137" t="s">
        <v>4</v>
      </c>
      <c r="F206" s="102">
        <v>0</v>
      </c>
      <c r="G206" s="102">
        <v>0</v>
      </c>
      <c r="H206" s="102">
        <v>0</v>
      </c>
      <c r="I206" s="102">
        <v>0</v>
      </c>
    </row>
    <row r="207" spans="1:9" x14ac:dyDescent="0.2">
      <c r="C207" s="228"/>
      <c r="D207" s="144"/>
      <c r="E207" s="137"/>
    </row>
    <row r="208" spans="1:9" x14ac:dyDescent="0.2">
      <c r="A208" s="118" t="s">
        <v>2739</v>
      </c>
      <c r="C208" s="228" t="s">
        <v>2738</v>
      </c>
      <c r="D208" s="144">
        <v>1</v>
      </c>
      <c r="E208" s="137" t="s">
        <v>4</v>
      </c>
      <c r="F208" s="102">
        <v>0</v>
      </c>
      <c r="G208" s="102">
        <v>0</v>
      </c>
      <c r="H208" s="102">
        <v>0</v>
      </c>
      <c r="I208" s="102">
        <v>0</v>
      </c>
    </row>
    <row r="209" spans="1:9" x14ac:dyDescent="0.2">
      <c r="C209" s="228"/>
      <c r="D209" s="144"/>
      <c r="E209" s="137"/>
    </row>
    <row r="210" spans="1:9" x14ac:dyDescent="0.2">
      <c r="A210" s="118" t="s">
        <v>2737</v>
      </c>
      <c r="C210" s="228" t="s">
        <v>2736</v>
      </c>
      <c r="D210" s="144">
        <v>1</v>
      </c>
      <c r="E210" s="137" t="s">
        <v>4</v>
      </c>
      <c r="F210" s="102">
        <v>0</v>
      </c>
      <c r="G210" s="102">
        <v>0</v>
      </c>
      <c r="H210" s="102">
        <v>0</v>
      </c>
      <c r="I210" s="102">
        <v>0</v>
      </c>
    </row>
    <row r="211" spans="1:9" x14ac:dyDescent="0.2">
      <c r="C211" s="228"/>
      <c r="D211" s="144"/>
      <c r="E211" s="137"/>
    </row>
    <row r="212" spans="1:9" ht="13.5" customHeight="1" x14ac:dyDescent="0.2">
      <c r="A212" s="118" t="s">
        <v>2735</v>
      </c>
      <c r="C212" s="228" t="s">
        <v>2734</v>
      </c>
      <c r="D212" s="144">
        <v>1</v>
      </c>
      <c r="E212" s="137" t="s">
        <v>4</v>
      </c>
      <c r="F212" s="102">
        <v>0</v>
      </c>
      <c r="G212" s="102">
        <v>0</v>
      </c>
      <c r="H212" s="102">
        <v>0</v>
      </c>
      <c r="I212" s="102">
        <v>0</v>
      </c>
    </row>
    <row r="213" spans="1:9" ht="13.5" customHeight="1" x14ac:dyDescent="0.2">
      <c r="C213" s="228"/>
      <c r="D213" s="144"/>
      <c r="E213" s="137"/>
    </row>
    <row r="214" spans="1:9" ht="63.75" x14ac:dyDescent="0.2">
      <c r="A214" s="118" t="s">
        <v>2733</v>
      </c>
      <c r="C214" s="228" t="s">
        <v>2732</v>
      </c>
      <c r="D214" s="144">
        <v>1</v>
      </c>
      <c r="E214" s="137" t="s">
        <v>4</v>
      </c>
      <c r="F214" s="102">
        <v>0</v>
      </c>
      <c r="G214" s="102">
        <v>0</v>
      </c>
      <c r="H214" s="102">
        <v>0</v>
      </c>
      <c r="I214" s="102">
        <v>0</v>
      </c>
    </row>
    <row r="215" spans="1:9" x14ac:dyDescent="0.2">
      <c r="C215" s="228"/>
      <c r="D215" s="144"/>
      <c r="E215" s="137"/>
    </row>
    <row r="216" spans="1:9" x14ac:dyDescent="0.2">
      <c r="C216" s="143" t="s">
        <v>2731</v>
      </c>
      <c r="D216" s="144"/>
      <c r="E216" s="137"/>
    </row>
    <row r="217" spans="1:9" ht="25.5" x14ac:dyDescent="0.2">
      <c r="A217" s="118" t="s">
        <v>2730</v>
      </c>
      <c r="C217" s="228" t="s">
        <v>2729</v>
      </c>
      <c r="D217" s="144">
        <v>2</v>
      </c>
      <c r="E217" s="137" t="s">
        <v>4</v>
      </c>
      <c r="F217" s="102">
        <v>0</v>
      </c>
      <c r="G217" s="102">
        <v>0</v>
      </c>
      <c r="H217" s="102">
        <v>0</v>
      </c>
      <c r="I217" s="102">
        <v>0</v>
      </c>
    </row>
    <row r="218" spans="1:9" x14ac:dyDescent="0.2">
      <c r="C218" s="228"/>
      <c r="D218" s="144"/>
      <c r="E218" s="137"/>
    </row>
    <row r="219" spans="1:9" ht="38.25" x14ac:dyDescent="0.2">
      <c r="A219" s="118" t="s">
        <v>2728</v>
      </c>
      <c r="C219" s="228" t="s">
        <v>2727</v>
      </c>
      <c r="D219" s="144">
        <v>2</v>
      </c>
      <c r="E219" s="137" t="s">
        <v>4</v>
      </c>
      <c r="F219" s="102">
        <v>0</v>
      </c>
      <c r="G219" s="102">
        <v>0</v>
      </c>
      <c r="H219" s="102">
        <v>0</v>
      </c>
      <c r="I219" s="102">
        <v>0</v>
      </c>
    </row>
    <row r="220" spans="1:9" x14ac:dyDescent="0.2">
      <c r="C220" s="228"/>
      <c r="D220" s="144"/>
      <c r="E220" s="137"/>
    </row>
    <row r="221" spans="1:9" ht="25.5" x14ac:dyDescent="0.2">
      <c r="A221" s="118" t="s">
        <v>2726</v>
      </c>
      <c r="C221" s="228" t="s">
        <v>2725</v>
      </c>
      <c r="D221" s="144">
        <v>2</v>
      </c>
      <c r="E221" s="137" t="s">
        <v>4</v>
      </c>
      <c r="F221" s="102">
        <v>0</v>
      </c>
      <c r="G221" s="102">
        <v>0</v>
      </c>
      <c r="H221" s="102">
        <v>0</v>
      </c>
      <c r="I221" s="102">
        <v>0</v>
      </c>
    </row>
    <row r="222" spans="1:9" x14ac:dyDescent="0.2">
      <c r="C222" s="228"/>
      <c r="D222" s="144"/>
      <c r="E222" s="137"/>
    </row>
    <row r="223" spans="1:9" ht="38.25" x14ac:dyDescent="0.2">
      <c r="A223" s="118" t="s">
        <v>2724</v>
      </c>
      <c r="C223" s="228" t="s">
        <v>2723</v>
      </c>
      <c r="D223" s="144">
        <v>1</v>
      </c>
      <c r="E223" s="137" t="s">
        <v>4</v>
      </c>
      <c r="F223" s="102">
        <v>0</v>
      </c>
      <c r="G223" s="102">
        <v>0</v>
      </c>
      <c r="H223" s="102">
        <v>0</v>
      </c>
      <c r="I223" s="102">
        <v>0</v>
      </c>
    </row>
    <row r="224" spans="1:9" x14ac:dyDescent="0.2">
      <c r="C224" s="228"/>
      <c r="D224" s="144"/>
      <c r="E224" s="137"/>
    </row>
    <row r="225" spans="1:9" ht="14.25" x14ac:dyDescent="0.2">
      <c r="C225" s="143" t="s">
        <v>2722</v>
      </c>
      <c r="D225" s="227"/>
      <c r="E225" s="137"/>
    </row>
    <row r="226" spans="1:9" ht="38.25" x14ac:dyDescent="0.2">
      <c r="A226" s="118" t="s">
        <v>2721</v>
      </c>
      <c r="C226" s="228" t="s">
        <v>2720</v>
      </c>
      <c r="D226" s="144">
        <v>1</v>
      </c>
      <c r="E226" s="137" t="s">
        <v>2669</v>
      </c>
      <c r="F226" s="102">
        <v>0</v>
      </c>
      <c r="G226" s="102">
        <v>0</v>
      </c>
      <c r="H226" s="102">
        <v>0</v>
      </c>
      <c r="I226" s="102">
        <v>0</v>
      </c>
    </row>
    <row r="227" spans="1:9" x14ac:dyDescent="0.2">
      <c r="C227" s="228"/>
      <c r="D227" s="144"/>
      <c r="E227" s="137"/>
    </row>
    <row r="228" spans="1:9" ht="25.5" x14ac:dyDescent="0.2">
      <c r="A228" s="118" t="s">
        <v>2719</v>
      </c>
      <c r="C228" s="228" t="s">
        <v>2718</v>
      </c>
      <c r="D228" s="144">
        <v>1</v>
      </c>
      <c r="E228" s="137" t="s">
        <v>2669</v>
      </c>
      <c r="F228" s="102">
        <v>0</v>
      </c>
      <c r="G228" s="102">
        <v>0</v>
      </c>
      <c r="H228" s="102">
        <v>0</v>
      </c>
      <c r="I228" s="102">
        <v>0</v>
      </c>
    </row>
    <row r="229" spans="1:9" x14ac:dyDescent="0.2">
      <c r="C229" s="228"/>
      <c r="D229" s="144"/>
      <c r="E229" s="137"/>
    </row>
    <row r="230" spans="1:9" ht="14.25" x14ac:dyDescent="0.2">
      <c r="C230" s="143" t="s">
        <v>337</v>
      </c>
      <c r="D230" s="227"/>
      <c r="E230" s="137"/>
    </row>
    <row r="231" spans="1:9" x14ac:dyDescent="0.2">
      <c r="A231" s="118" t="s">
        <v>2717</v>
      </c>
      <c r="C231" s="228" t="s">
        <v>2716</v>
      </c>
      <c r="D231" s="144">
        <v>1</v>
      </c>
      <c r="E231" s="137" t="s">
        <v>2709</v>
      </c>
      <c r="F231" s="102">
        <v>0</v>
      </c>
      <c r="G231" s="102">
        <v>0</v>
      </c>
      <c r="H231" s="102">
        <v>0</v>
      </c>
      <c r="I231" s="102">
        <v>0</v>
      </c>
    </row>
    <row r="232" spans="1:9" x14ac:dyDescent="0.2">
      <c r="C232" s="228"/>
      <c r="D232" s="144"/>
      <c r="E232" s="137"/>
    </row>
    <row r="233" spans="1:9" x14ac:dyDescent="0.2">
      <c r="A233" s="118" t="s">
        <v>2715</v>
      </c>
      <c r="C233" s="228" t="s">
        <v>2714</v>
      </c>
      <c r="D233" s="144">
        <v>1</v>
      </c>
      <c r="E233" s="137" t="s">
        <v>2709</v>
      </c>
      <c r="F233" s="102">
        <v>0</v>
      </c>
      <c r="G233" s="102">
        <v>0</v>
      </c>
      <c r="H233" s="102">
        <v>0</v>
      </c>
      <c r="I233" s="102">
        <v>0</v>
      </c>
    </row>
    <row r="234" spans="1:9" x14ac:dyDescent="0.2">
      <c r="C234" s="228"/>
      <c r="D234" s="144"/>
      <c r="E234" s="137"/>
    </row>
    <row r="235" spans="1:9" ht="38.25" x14ac:dyDescent="0.2">
      <c r="A235" s="118" t="s">
        <v>2713</v>
      </c>
      <c r="C235" s="228" t="s">
        <v>2712</v>
      </c>
      <c r="D235" s="144">
        <v>1</v>
      </c>
      <c r="E235" s="137" t="s">
        <v>2709</v>
      </c>
      <c r="F235" s="102">
        <v>0</v>
      </c>
      <c r="G235" s="102">
        <v>0</v>
      </c>
      <c r="H235" s="102">
        <v>0</v>
      </c>
      <c r="I235" s="102">
        <v>0</v>
      </c>
    </row>
    <row r="236" spans="1:9" x14ac:dyDescent="0.2">
      <c r="C236" s="228"/>
      <c r="D236" s="144"/>
      <c r="E236" s="137"/>
    </row>
    <row r="237" spans="1:9" ht="25.5" x14ac:dyDescent="0.2">
      <c r="A237" s="118" t="s">
        <v>2711</v>
      </c>
      <c r="C237" s="228" t="s">
        <v>2710</v>
      </c>
      <c r="D237" s="144">
        <v>1</v>
      </c>
      <c r="E237" s="137" t="s">
        <v>2709</v>
      </c>
      <c r="F237" s="102">
        <v>0</v>
      </c>
      <c r="G237" s="102">
        <v>0</v>
      </c>
      <c r="H237" s="102">
        <v>0</v>
      </c>
      <c r="I237" s="102">
        <v>0</v>
      </c>
    </row>
    <row r="238" spans="1:9" ht="14.25" x14ac:dyDescent="0.2">
      <c r="C238" s="228"/>
      <c r="D238" s="227"/>
      <c r="E238" s="227"/>
    </row>
    <row r="239" spans="1:9" x14ac:dyDescent="0.2">
      <c r="B239" s="127"/>
      <c r="C239" s="127" t="s">
        <v>1515</v>
      </c>
      <c r="D239" s="126"/>
      <c r="E239" s="127"/>
      <c r="F239" s="126">
        <f>SUM(F2:F237)</f>
        <v>0</v>
      </c>
      <c r="G239" s="126">
        <f>SUM(G2:G237)</f>
        <v>0</v>
      </c>
      <c r="H239" s="126">
        <f>SUM(H2:H237)</f>
        <v>0</v>
      </c>
      <c r="I239" s="126">
        <f>SUM(I2:I237)</f>
        <v>0</v>
      </c>
    </row>
    <row r="240" spans="1:9" x14ac:dyDescent="0.2">
      <c r="C240" s="139"/>
      <c r="D240" s="138"/>
      <c r="E240" s="137"/>
    </row>
    <row r="241" spans="3:5" x14ac:dyDescent="0.2">
      <c r="C241" s="139"/>
      <c r="D241" s="138"/>
      <c r="E241" s="137"/>
    </row>
    <row r="242" spans="3:5" x14ac:dyDescent="0.2">
      <c r="C242" s="139"/>
      <c r="D242" s="138"/>
      <c r="E242" s="137"/>
    </row>
    <row r="243" spans="3:5" x14ac:dyDescent="0.2">
      <c r="C243" s="139"/>
      <c r="D243" s="138"/>
      <c r="E243" s="137"/>
    </row>
    <row r="244" spans="3:5" x14ac:dyDescent="0.2">
      <c r="C244" s="139"/>
      <c r="D244" s="138"/>
      <c r="E244" s="137"/>
    </row>
    <row r="245" spans="3:5" x14ac:dyDescent="0.2">
      <c r="C245" s="139"/>
      <c r="D245" s="138"/>
      <c r="E245" s="137"/>
    </row>
    <row r="246" spans="3:5" x14ac:dyDescent="0.2">
      <c r="C246" s="139"/>
      <c r="D246" s="138"/>
      <c r="E246" s="137"/>
    </row>
    <row r="247" spans="3:5" x14ac:dyDescent="0.2">
      <c r="C247" s="139"/>
      <c r="D247" s="138"/>
      <c r="E247" s="137"/>
    </row>
    <row r="248" spans="3:5" x14ac:dyDescent="0.2">
      <c r="C248" s="139"/>
      <c r="D248" s="138"/>
      <c r="E248" s="137"/>
    </row>
    <row r="249" spans="3:5" x14ac:dyDescent="0.2">
      <c r="C249" s="139"/>
      <c r="D249" s="138"/>
      <c r="E249" s="137"/>
    </row>
    <row r="250" spans="3:5" x14ac:dyDescent="0.2">
      <c r="C250" s="139"/>
      <c r="D250" s="138"/>
      <c r="E250" s="137"/>
    </row>
    <row r="251" spans="3:5" x14ac:dyDescent="0.2">
      <c r="C251" s="139"/>
      <c r="D251" s="138"/>
      <c r="E251" s="137"/>
    </row>
    <row r="252" spans="3:5" x14ac:dyDescent="0.2">
      <c r="C252" s="139"/>
      <c r="D252" s="138"/>
      <c r="E252" s="137"/>
    </row>
    <row r="253" spans="3:5" x14ac:dyDescent="0.2">
      <c r="C253" s="139"/>
      <c r="D253" s="138"/>
      <c r="E253" s="137"/>
    </row>
    <row r="254" spans="3:5" x14ac:dyDescent="0.2">
      <c r="C254" s="139"/>
      <c r="D254" s="138"/>
      <c r="E254" s="137"/>
    </row>
    <row r="255" spans="3:5" x14ac:dyDescent="0.2">
      <c r="C255" s="139"/>
      <c r="D255" s="138"/>
      <c r="E255" s="137"/>
    </row>
    <row r="256" spans="3:5" x14ac:dyDescent="0.2">
      <c r="C256" s="139"/>
      <c r="D256" s="138"/>
      <c r="E256" s="137"/>
    </row>
    <row r="257" spans="3:5" x14ac:dyDescent="0.2">
      <c r="C257" s="139"/>
      <c r="D257" s="138"/>
      <c r="E257" s="137"/>
    </row>
    <row r="258" spans="3:5" x14ac:dyDescent="0.2">
      <c r="C258" s="139"/>
      <c r="D258" s="138"/>
      <c r="E258" s="137"/>
    </row>
    <row r="259" spans="3:5" x14ac:dyDescent="0.2">
      <c r="C259" s="139"/>
      <c r="D259" s="138"/>
      <c r="E259" s="137"/>
    </row>
    <row r="260" spans="3:5" x14ac:dyDescent="0.2">
      <c r="C260" s="139"/>
      <c r="D260" s="138"/>
      <c r="E260" s="137"/>
    </row>
    <row r="261" spans="3:5" x14ac:dyDescent="0.2">
      <c r="C261" s="139"/>
      <c r="D261" s="138"/>
      <c r="E261" s="137"/>
    </row>
    <row r="262" spans="3:5" x14ac:dyDescent="0.2">
      <c r="C262" s="139"/>
      <c r="D262" s="138"/>
      <c r="E262" s="137"/>
    </row>
    <row r="263" spans="3:5" x14ac:dyDescent="0.2">
      <c r="E263" s="137"/>
    </row>
    <row r="264" spans="3:5" x14ac:dyDescent="0.2">
      <c r="E264" s="137"/>
    </row>
    <row r="265" spans="3:5" x14ac:dyDescent="0.2">
      <c r="E265" s="137"/>
    </row>
    <row r="266" spans="3:5" x14ac:dyDescent="0.2">
      <c r="E266" s="137"/>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36"/>
  <sheetViews>
    <sheetView zoomScale="115" zoomScaleNormal="115" workbookViewId="0">
      <selection activeCell="C19" sqref="C19"/>
    </sheetView>
  </sheetViews>
  <sheetFormatPr defaultRowHeight="12.75" x14ac:dyDescent="0.2"/>
  <cols>
    <col min="1" max="1" width="9.140625" style="136"/>
    <col min="3" max="3" width="39.140625" customWidth="1"/>
  </cols>
  <sheetData>
    <row r="1" spans="1:9" ht="25.5" x14ac:dyDescent="0.2">
      <c r="A1" s="140" t="s">
        <v>25</v>
      </c>
      <c r="B1" s="127" t="s">
        <v>20</v>
      </c>
      <c r="C1" s="127" t="s">
        <v>1735</v>
      </c>
      <c r="D1" s="151" t="s">
        <v>24</v>
      </c>
      <c r="E1" s="151" t="s">
        <v>1734</v>
      </c>
      <c r="F1" s="151" t="s">
        <v>29</v>
      </c>
      <c r="G1" s="151" t="s">
        <v>27</v>
      </c>
      <c r="H1" s="151" t="s">
        <v>23</v>
      </c>
      <c r="I1" s="151" t="s">
        <v>34</v>
      </c>
    </row>
    <row r="2" spans="1:9" x14ac:dyDescent="0.2">
      <c r="A2" s="147"/>
      <c r="B2" s="111"/>
      <c r="C2" s="111"/>
      <c r="D2" s="110"/>
      <c r="E2" s="111"/>
      <c r="F2" s="110"/>
      <c r="G2" s="110"/>
      <c r="H2" s="110"/>
      <c r="I2" s="110"/>
    </row>
    <row r="3" spans="1:9" x14ac:dyDescent="0.2">
      <c r="A3" s="236"/>
      <c r="B3" s="111"/>
      <c r="C3" s="143" t="s">
        <v>2902</v>
      </c>
      <c r="D3" s="110"/>
      <c r="E3" s="111"/>
      <c r="F3" s="110"/>
      <c r="G3" s="110"/>
      <c r="H3" s="110"/>
      <c r="I3" s="110"/>
    </row>
    <row r="4" spans="1:9" x14ac:dyDescent="0.2">
      <c r="A4" s="236"/>
      <c r="B4" s="111"/>
      <c r="C4" s="111"/>
      <c r="D4" s="110"/>
      <c r="E4" s="111"/>
      <c r="F4" s="110"/>
      <c r="G4" s="110"/>
      <c r="H4" s="110"/>
      <c r="I4" s="110"/>
    </row>
    <row r="5" spans="1:9" ht="15" customHeight="1" x14ac:dyDescent="0.2">
      <c r="A5" s="236" t="s">
        <v>617</v>
      </c>
      <c r="B5" s="111"/>
      <c r="C5" s="239" t="s">
        <v>2901</v>
      </c>
      <c r="D5" s="233">
        <v>200.5</v>
      </c>
      <c r="E5" s="232" t="s">
        <v>194</v>
      </c>
      <c r="F5" s="231">
        <v>0</v>
      </c>
      <c r="G5" s="231">
        <v>0</v>
      </c>
      <c r="H5" s="231">
        <f>ROUND(D5*F5, 0)</f>
        <v>0</v>
      </c>
      <c r="I5" s="231">
        <f>ROUND(D5*G5, 0)</f>
        <v>0</v>
      </c>
    </row>
    <row r="6" spans="1:9" x14ac:dyDescent="0.2">
      <c r="A6" s="236"/>
      <c r="B6" s="111"/>
      <c r="C6" s="244"/>
      <c r="D6" s="243"/>
      <c r="E6" s="194"/>
      <c r="F6" s="110"/>
      <c r="G6" s="110"/>
      <c r="H6" s="110"/>
      <c r="I6" s="110"/>
    </row>
    <row r="7" spans="1:9" x14ac:dyDescent="0.2">
      <c r="A7" s="236" t="s">
        <v>618</v>
      </c>
      <c r="B7" s="111"/>
      <c r="C7" s="234" t="s">
        <v>2900</v>
      </c>
      <c r="D7" s="233">
        <v>188</v>
      </c>
      <c r="E7" s="232" t="s">
        <v>194</v>
      </c>
      <c r="F7" s="231">
        <v>0</v>
      </c>
      <c r="G7" s="231">
        <v>0</v>
      </c>
      <c r="H7" s="231">
        <f>ROUND(D7*F7, 0)</f>
        <v>0</v>
      </c>
      <c r="I7" s="231">
        <f>ROUND(D7*G7, 0)</f>
        <v>0</v>
      </c>
    </row>
    <row r="8" spans="1:9" x14ac:dyDescent="0.2">
      <c r="A8" s="236"/>
      <c r="B8" s="111"/>
      <c r="C8" s="244"/>
      <c r="D8" s="243"/>
      <c r="E8" s="194"/>
      <c r="F8" s="110"/>
      <c r="G8" s="110"/>
      <c r="H8" s="110"/>
      <c r="I8" s="110"/>
    </row>
    <row r="9" spans="1:9" ht="25.5" x14ac:dyDescent="0.2">
      <c r="A9" s="236" t="s">
        <v>619</v>
      </c>
      <c r="B9" s="111"/>
      <c r="C9" s="234" t="s">
        <v>2899</v>
      </c>
      <c r="D9" s="233">
        <v>14.1</v>
      </c>
      <c r="E9" s="232" t="s">
        <v>194</v>
      </c>
      <c r="F9" s="231">
        <v>0</v>
      </c>
      <c r="G9" s="231">
        <v>0</v>
      </c>
      <c r="H9" s="231">
        <f>ROUND(D9*F9, 0)</f>
        <v>0</v>
      </c>
      <c r="I9" s="231">
        <f>ROUND(D9*G9, 0)</f>
        <v>0</v>
      </c>
    </row>
    <row r="10" spans="1:9" x14ac:dyDescent="0.2">
      <c r="A10" s="236"/>
      <c r="B10" s="235"/>
      <c r="C10" s="239"/>
      <c r="D10" s="236"/>
      <c r="E10" s="236"/>
      <c r="F10" s="235"/>
      <c r="G10" s="235"/>
      <c r="H10" s="235"/>
      <c r="I10" s="235"/>
    </row>
    <row r="11" spans="1:9" ht="25.5" x14ac:dyDescent="0.2">
      <c r="A11" s="236" t="s">
        <v>620</v>
      </c>
      <c r="B11" s="235"/>
      <c r="C11" s="234" t="s">
        <v>2898</v>
      </c>
      <c r="D11" s="233">
        <v>3.5</v>
      </c>
      <c r="E11" s="232" t="s">
        <v>1</v>
      </c>
      <c r="F11" s="231">
        <v>0</v>
      </c>
      <c r="G11" s="231">
        <v>0</v>
      </c>
      <c r="H11" s="231">
        <f>ROUND(D11*F11, 0)</f>
        <v>0</v>
      </c>
      <c r="I11" s="231">
        <f>ROUND(D11*G11, 0)</f>
        <v>0</v>
      </c>
    </row>
    <row r="12" spans="1:9" x14ac:dyDescent="0.2">
      <c r="A12" s="236"/>
      <c r="B12" s="235"/>
      <c r="C12" s="239"/>
      <c r="D12" s="236"/>
      <c r="E12" s="236"/>
      <c r="F12" s="235"/>
      <c r="G12" s="235"/>
      <c r="H12" s="235"/>
      <c r="I12" s="235"/>
    </row>
    <row r="13" spans="1:9" s="145" customFormat="1" x14ac:dyDescent="0.2">
      <c r="A13" s="236" t="s">
        <v>621</v>
      </c>
      <c r="B13" s="242"/>
      <c r="C13" s="234" t="s">
        <v>2897</v>
      </c>
      <c r="D13" s="233">
        <v>13.1</v>
      </c>
      <c r="E13" s="232" t="s">
        <v>1</v>
      </c>
      <c r="F13" s="231">
        <v>0</v>
      </c>
      <c r="G13" s="231">
        <v>0</v>
      </c>
      <c r="H13" s="231">
        <f>ROUND(D13*F13, 0)</f>
        <v>0</v>
      </c>
      <c r="I13" s="231">
        <f>ROUND(D13*G13, 0)</f>
        <v>0</v>
      </c>
    </row>
    <row r="14" spans="1:9" x14ac:dyDescent="0.2">
      <c r="A14" s="236"/>
      <c r="B14" s="235"/>
      <c r="C14" s="239"/>
      <c r="D14" s="236"/>
      <c r="E14" s="236"/>
      <c r="F14" s="235"/>
      <c r="G14" s="235"/>
      <c r="H14" s="235"/>
      <c r="I14" s="235"/>
    </row>
    <row r="15" spans="1:9" s="145" customFormat="1" ht="38.25" x14ac:dyDescent="0.2">
      <c r="A15" s="236" t="s">
        <v>622</v>
      </c>
      <c r="B15" s="242"/>
      <c r="C15" s="234" t="s">
        <v>2896</v>
      </c>
      <c r="D15" s="233">
        <v>20.52</v>
      </c>
      <c r="E15" s="232" t="s">
        <v>194</v>
      </c>
      <c r="F15" s="231">
        <v>0</v>
      </c>
      <c r="G15" s="231">
        <v>0</v>
      </c>
      <c r="H15" s="231">
        <f>ROUND(D15*F15, 0)</f>
        <v>0</v>
      </c>
      <c r="I15" s="231">
        <f>ROUND(D15*G15, 0)</f>
        <v>0</v>
      </c>
    </row>
    <row r="16" spans="1:9" x14ac:dyDescent="0.2">
      <c r="A16" s="236"/>
      <c r="B16" s="235"/>
      <c r="C16" s="239"/>
      <c r="D16" s="236"/>
      <c r="E16" s="237"/>
      <c r="F16" s="235"/>
      <c r="G16" s="235"/>
      <c r="H16" s="235"/>
      <c r="I16" s="235"/>
    </row>
    <row r="17" spans="1:9" x14ac:dyDescent="0.2">
      <c r="A17" s="236" t="s">
        <v>623</v>
      </c>
      <c r="B17" s="235"/>
      <c r="C17" s="234" t="s">
        <v>2895</v>
      </c>
      <c r="D17" s="233">
        <v>1.9</v>
      </c>
      <c r="E17" s="232" t="s">
        <v>223</v>
      </c>
      <c r="F17" s="231">
        <v>0</v>
      </c>
      <c r="G17" s="231">
        <v>0</v>
      </c>
      <c r="H17" s="231">
        <f>ROUND(D17*F17, 0)</f>
        <v>0</v>
      </c>
      <c r="I17" s="231">
        <f>ROUND(D17*G17, 0)</f>
        <v>0</v>
      </c>
    </row>
    <row r="18" spans="1:9" x14ac:dyDescent="0.2">
      <c r="A18" s="236"/>
      <c r="B18" s="235"/>
      <c r="C18" s="239"/>
      <c r="D18" s="236"/>
      <c r="E18" s="237"/>
      <c r="F18" s="235"/>
      <c r="G18" s="235"/>
      <c r="H18" s="235"/>
      <c r="I18" s="235"/>
    </row>
    <row r="19" spans="1:9" x14ac:dyDescent="0.2">
      <c r="A19" s="236" t="s">
        <v>624</v>
      </c>
      <c r="B19" s="235"/>
      <c r="C19" s="234" t="s">
        <v>2894</v>
      </c>
      <c r="D19" s="233">
        <v>3.6</v>
      </c>
      <c r="E19" s="232" t="s">
        <v>194</v>
      </c>
      <c r="F19" s="231">
        <v>0</v>
      </c>
      <c r="G19" s="231">
        <v>0</v>
      </c>
      <c r="H19" s="231">
        <f>ROUND(D19*F19, 0)</f>
        <v>0</v>
      </c>
      <c r="I19" s="231">
        <f>ROUND(D19*G19, 0)</f>
        <v>0</v>
      </c>
    </row>
    <row r="20" spans="1:9" x14ac:dyDescent="0.2">
      <c r="A20" s="236"/>
      <c r="B20" s="235"/>
      <c r="C20" s="239"/>
      <c r="D20" s="236"/>
      <c r="E20" s="237"/>
      <c r="F20" s="235"/>
      <c r="G20" s="235"/>
      <c r="H20" s="235"/>
      <c r="I20" s="235"/>
    </row>
    <row r="21" spans="1:9" x14ac:dyDescent="0.2">
      <c r="A21" s="236" t="s">
        <v>625</v>
      </c>
      <c r="B21" s="235"/>
      <c r="C21" s="234" t="s">
        <v>2893</v>
      </c>
      <c r="D21" s="233">
        <v>1</v>
      </c>
      <c r="E21" s="232" t="s">
        <v>4</v>
      </c>
      <c r="F21" s="231">
        <v>0</v>
      </c>
      <c r="G21" s="231">
        <v>0</v>
      </c>
      <c r="H21" s="231">
        <f>ROUND(D21*F21, 0)</f>
        <v>0</v>
      </c>
      <c r="I21" s="231">
        <f>ROUND(D21*G21, 0)</f>
        <v>0</v>
      </c>
    </row>
    <row r="22" spans="1:9" x14ac:dyDescent="0.2">
      <c r="A22" s="236"/>
      <c r="B22" s="235"/>
      <c r="C22" s="239"/>
      <c r="D22" s="236"/>
      <c r="E22" s="237"/>
      <c r="F22" s="235"/>
      <c r="G22" s="235"/>
      <c r="H22" s="235"/>
      <c r="I22" s="235"/>
    </row>
    <row r="23" spans="1:9" x14ac:dyDescent="0.2">
      <c r="A23" s="236" t="s">
        <v>1832</v>
      </c>
      <c r="B23" s="235"/>
      <c r="C23" s="234" t="s">
        <v>2892</v>
      </c>
      <c r="D23" s="233">
        <v>3.6</v>
      </c>
      <c r="E23" s="232" t="s">
        <v>194</v>
      </c>
      <c r="F23" s="231">
        <v>0</v>
      </c>
      <c r="G23" s="231">
        <v>0</v>
      </c>
      <c r="H23" s="231">
        <f>ROUND(D23*F23, 0)</f>
        <v>0</v>
      </c>
      <c r="I23" s="231">
        <f>ROUND(D23*G23, 0)</f>
        <v>0</v>
      </c>
    </row>
    <row r="24" spans="1:9" x14ac:dyDescent="0.2">
      <c r="A24" s="236"/>
      <c r="B24" s="235"/>
      <c r="C24" s="239"/>
      <c r="D24" s="241"/>
      <c r="E24" s="237"/>
      <c r="F24" s="231"/>
      <c r="G24" s="231"/>
      <c r="H24" s="231"/>
      <c r="I24" s="231"/>
    </row>
    <row r="25" spans="1:9" ht="38.25" x14ac:dyDescent="0.2">
      <c r="A25" s="236" t="s">
        <v>1830</v>
      </c>
      <c r="B25" s="235"/>
      <c r="C25" s="234" t="s">
        <v>2891</v>
      </c>
      <c r="D25" s="233">
        <v>42.8</v>
      </c>
      <c r="E25" s="232" t="s">
        <v>194</v>
      </c>
      <c r="F25" s="231">
        <v>0</v>
      </c>
      <c r="G25" s="231">
        <v>0</v>
      </c>
      <c r="H25" s="231">
        <f>ROUND(D25*F25, 0)</f>
        <v>0</v>
      </c>
      <c r="I25" s="231">
        <f>ROUND(D25*G25, 0)</f>
        <v>0</v>
      </c>
    </row>
    <row r="26" spans="1:9" x14ac:dyDescent="0.2">
      <c r="A26" s="236"/>
      <c r="B26" s="235"/>
      <c r="C26" s="240"/>
      <c r="D26" s="236"/>
      <c r="E26" s="237"/>
      <c r="F26" s="235"/>
      <c r="G26" s="235"/>
      <c r="H26" s="235"/>
      <c r="I26" s="235"/>
    </row>
    <row r="27" spans="1:9" ht="25.5" x14ac:dyDescent="0.2">
      <c r="A27" s="236" t="s">
        <v>1828</v>
      </c>
      <c r="B27" s="235"/>
      <c r="C27" s="234" t="s">
        <v>2890</v>
      </c>
      <c r="D27" s="233">
        <v>45.2</v>
      </c>
      <c r="E27" s="232" t="s">
        <v>194</v>
      </c>
      <c r="F27" s="231">
        <v>0</v>
      </c>
      <c r="G27" s="231">
        <v>0</v>
      </c>
      <c r="H27" s="231">
        <f>ROUND(D27*F27, 0)</f>
        <v>0</v>
      </c>
      <c r="I27" s="231">
        <f>ROUND(D27*G27, 0)</f>
        <v>0</v>
      </c>
    </row>
    <row r="28" spans="1:9" x14ac:dyDescent="0.2">
      <c r="A28" s="236"/>
      <c r="B28" s="235"/>
      <c r="C28" s="239"/>
      <c r="D28" s="238"/>
      <c r="E28" s="237"/>
      <c r="F28" s="235"/>
      <c r="G28" s="235"/>
      <c r="H28" s="235"/>
      <c r="I28" s="235"/>
    </row>
    <row r="29" spans="1:9" x14ac:dyDescent="0.2">
      <c r="A29" s="236" t="s">
        <v>1826</v>
      </c>
      <c r="B29" s="235"/>
      <c r="C29" s="234" t="s">
        <v>2889</v>
      </c>
      <c r="D29" s="233">
        <v>1</v>
      </c>
      <c r="E29" s="232" t="s">
        <v>4</v>
      </c>
      <c r="F29" s="231">
        <v>0</v>
      </c>
      <c r="G29" s="231">
        <v>0</v>
      </c>
      <c r="H29" s="231">
        <f>ROUND(D29*F29, 0)</f>
        <v>0</v>
      </c>
      <c r="I29" s="231">
        <f>ROUND(D29*G29, 0)</f>
        <v>0</v>
      </c>
    </row>
    <row r="30" spans="1:9" x14ac:dyDescent="0.2">
      <c r="C30" s="141"/>
      <c r="D30" s="138"/>
      <c r="E30" s="137"/>
    </row>
    <row r="31" spans="1:9" x14ac:dyDescent="0.2">
      <c r="A31" s="140"/>
      <c r="B31" s="127"/>
      <c r="C31" s="127" t="s">
        <v>1515</v>
      </c>
      <c r="D31" s="126"/>
      <c r="E31" s="127"/>
      <c r="F31" s="126">
        <f>SUM(F5:F30)</f>
        <v>0</v>
      </c>
      <c r="G31" s="126">
        <f>SUM(G5:G30)</f>
        <v>0</v>
      </c>
      <c r="H31" s="126">
        <f>SUM(H5:H30)</f>
        <v>0</v>
      </c>
      <c r="I31" s="126">
        <f>SUM(I5:I30)</f>
        <v>0</v>
      </c>
    </row>
    <row r="32" spans="1:9" x14ac:dyDescent="0.2">
      <c r="C32" s="139"/>
      <c r="D32" s="138"/>
      <c r="E32" s="137"/>
    </row>
    <row r="33" spans="5:5" x14ac:dyDescent="0.2">
      <c r="E33" s="137"/>
    </row>
    <row r="34" spans="5:5" x14ac:dyDescent="0.2">
      <c r="E34" s="137"/>
    </row>
    <row r="35" spans="5:5" x14ac:dyDescent="0.2">
      <c r="E35" s="137"/>
    </row>
    <row r="36" spans="5:5" x14ac:dyDescent="0.2">
      <c r="E36" s="13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73B34-76DF-41EE-BCEA-318B07CBEC45}">
  <dimension ref="A1:J20"/>
  <sheetViews>
    <sheetView view="pageBreakPreview" zoomScale="130" zoomScaleNormal="85" zoomScaleSheetLayoutView="130" workbookViewId="0">
      <selection activeCell="C28" sqref="C28"/>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ht="25.5" x14ac:dyDescent="0.2">
      <c r="A1" s="7" t="s">
        <v>25</v>
      </c>
      <c r="B1" s="69" t="s">
        <v>20</v>
      </c>
      <c r="C1" s="45" t="s">
        <v>21</v>
      </c>
      <c r="D1" s="8" t="s">
        <v>24</v>
      </c>
      <c r="E1" s="8" t="s">
        <v>30</v>
      </c>
      <c r="F1" s="9" t="s">
        <v>29</v>
      </c>
      <c r="G1" s="9" t="s">
        <v>27</v>
      </c>
      <c r="H1" s="9" t="s">
        <v>23</v>
      </c>
      <c r="I1" s="9" t="s">
        <v>26</v>
      </c>
      <c r="J1" s="9" t="s">
        <v>33</v>
      </c>
    </row>
    <row r="2" spans="1:10" x14ac:dyDescent="0.2">
      <c r="B2" s="274"/>
      <c r="C2" s="25" t="s">
        <v>3062</v>
      </c>
    </row>
    <row r="3" spans="1:10" x14ac:dyDescent="0.2">
      <c r="B3" s="274"/>
    </row>
    <row r="4" spans="1:10" ht="89.25" x14ac:dyDescent="0.2">
      <c r="B4" s="274"/>
      <c r="C4" s="275" t="s">
        <v>3064</v>
      </c>
    </row>
    <row r="5" spans="1:10" x14ac:dyDescent="0.2">
      <c r="B5" s="274">
        <v>1</v>
      </c>
      <c r="C5" s="274" t="s">
        <v>1905</v>
      </c>
      <c r="D5" s="2">
        <v>60</v>
      </c>
      <c r="E5" s="2" t="s">
        <v>62</v>
      </c>
    </row>
    <row r="6" spans="1:10" x14ac:dyDescent="0.2">
      <c r="B6" s="274">
        <v>2</v>
      </c>
      <c r="C6" s="274" t="s">
        <v>1817</v>
      </c>
      <c r="D6" s="2">
        <v>210</v>
      </c>
      <c r="E6" s="2" t="s">
        <v>62</v>
      </c>
    </row>
    <row r="7" spans="1:10" x14ac:dyDescent="0.2">
      <c r="B7" s="274"/>
    </row>
    <row r="8" spans="1:10" x14ac:dyDescent="0.2">
      <c r="B8" s="274"/>
    </row>
    <row r="9" spans="1:10" ht="25.5" x14ac:dyDescent="0.2">
      <c r="B9" s="274"/>
      <c r="C9" s="275" t="s">
        <v>3065</v>
      </c>
    </row>
    <row r="10" spans="1:10" x14ac:dyDescent="0.2">
      <c r="B10" s="274">
        <v>3</v>
      </c>
      <c r="C10" s="274" t="s">
        <v>1905</v>
      </c>
      <c r="D10" s="2">
        <v>2</v>
      </c>
      <c r="E10" s="2" t="s">
        <v>4</v>
      </c>
    </row>
    <row r="11" spans="1:10" x14ac:dyDescent="0.2">
      <c r="B11" s="274"/>
      <c r="C11" s="274"/>
    </row>
    <row r="12" spans="1:10" x14ac:dyDescent="0.2">
      <c r="B12" s="274"/>
      <c r="C12" s="275" t="s">
        <v>3066</v>
      </c>
    </row>
    <row r="13" spans="1:10" x14ac:dyDescent="0.2">
      <c r="B13" s="274">
        <v>4</v>
      </c>
      <c r="C13" s="274" t="s">
        <v>1906</v>
      </c>
      <c r="D13" s="2">
        <v>1</v>
      </c>
      <c r="E13" s="2" t="s">
        <v>4</v>
      </c>
    </row>
    <row r="14" spans="1:10" x14ac:dyDescent="0.2">
      <c r="B14" s="274"/>
      <c r="C14" s="274"/>
    </row>
    <row r="15" spans="1:10" x14ac:dyDescent="0.2">
      <c r="B15" s="274"/>
      <c r="C15" s="275" t="s">
        <v>3067</v>
      </c>
    </row>
    <row r="16" spans="1:10" x14ac:dyDescent="0.2">
      <c r="B16" s="274">
        <v>5</v>
      </c>
      <c r="C16" s="274" t="s">
        <v>1903</v>
      </c>
      <c r="D16" s="2">
        <v>30</v>
      </c>
      <c r="E16" s="2" t="s">
        <v>62</v>
      </c>
    </row>
    <row r="17" spans="1:10" x14ac:dyDescent="0.2">
      <c r="A17" s="47"/>
      <c r="B17" s="276"/>
      <c r="C17" s="24"/>
      <c r="D17" s="23"/>
      <c r="E17" s="23"/>
      <c r="F17" s="11"/>
      <c r="G17" s="11"/>
      <c r="H17" s="11"/>
      <c r="I17" s="11"/>
      <c r="J17" s="11"/>
    </row>
    <row r="18" spans="1:10" x14ac:dyDescent="0.2">
      <c r="B18" s="274"/>
      <c r="C18" s="12" t="str">
        <f>CONCATENATE(C2," összesen:")</f>
        <v>Vízellátás összesen:</v>
      </c>
      <c r="H18" s="5">
        <v>0</v>
      </c>
      <c r="I18" s="5">
        <f>SUM(I3:I17)</f>
        <v>0</v>
      </c>
      <c r="J18" s="5">
        <f>SUM(J3:J17)</f>
        <v>0</v>
      </c>
    </row>
    <row r="19" spans="1:10" x14ac:dyDescent="0.2">
      <c r="B19" s="274"/>
    </row>
    <row r="20" spans="1:10" s="55" customFormat="1" x14ac:dyDescent="0.2">
      <c r="A20" s="47"/>
      <c r="B20" s="276"/>
      <c r="C20" s="24"/>
      <c r="D20" s="23"/>
      <c r="E20" s="23"/>
      <c r="F20" s="11"/>
      <c r="G20" s="11"/>
      <c r="H20" s="11"/>
      <c r="I20" s="11"/>
      <c r="J20" s="11"/>
    </row>
  </sheetData>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126"/>
  <sheetViews>
    <sheetView zoomScale="115" zoomScaleNormal="115" workbookViewId="0">
      <selection activeCell="D11" sqref="D11"/>
    </sheetView>
  </sheetViews>
  <sheetFormatPr defaultRowHeight="12.75" x14ac:dyDescent="0.2"/>
  <cols>
    <col min="1" max="1" width="9.140625" style="136"/>
    <col min="3" max="3" width="39.140625" customWidth="1"/>
    <col min="4" max="4" width="9.140625" style="246"/>
    <col min="5" max="5" width="9.140625" style="245"/>
  </cols>
  <sheetData>
    <row r="1" spans="1:9" ht="25.5" x14ac:dyDescent="0.2">
      <c r="A1" s="140" t="s">
        <v>25</v>
      </c>
      <c r="B1" s="127" t="s">
        <v>20</v>
      </c>
      <c r="C1" s="127" t="s">
        <v>1735</v>
      </c>
      <c r="D1" s="151" t="s">
        <v>24</v>
      </c>
      <c r="E1" s="151" t="s">
        <v>1734</v>
      </c>
      <c r="F1" s="151" t="s">
        <v>29</v>
      </c>
      <c r="G1" s="151" t="s">
        <v>27</v>
      </c>
      <c r="H1" s="151" t="s">
        <v>23</v>
      </c>
      <c r="I1" s="151" t="s">
        <v>34</v>
      </c>
    </row>
    <row r="2" spans="1:9" x14ac:dyDescent="0.2">
      <c r="A2" s="147"/>
      <c r="B2" s="111"/>
      <c r="C2" s="111"/>
      <c r="D2" s="110"/>
      <c r="E2" s="164"/>
      <c r="F2" s="110"/>
      <c r="G2" s="110"/>
      <c r="H2" s="110"/>
      <c r="I2" s="110"/>
    </row>
    <row r="3" spans="1:9" x14ac:dyDescent="0.2">
      <c r="A3" s="236"/>
      <c r="B3" s="111"/>
      <c r="C3" s="143" t="s">
        <v>2960</v>
      </c>
      <c r="D3" s="110"/>
      <c r="E3" s="164"/>
      <c r="F3" s="110"/>
      <c r="G3" s="110"/>
      <c r="H3" s="110"/>
      <c r="I3" s="110"/>
    </row>
    <row r="4" spans="1:9" x14ac:dyDescent="0.2">
      <c r="A4" s="236"/>
      <c r="B4" s="111"/>
      <c r="C4" s="163"/>
      <c r="D4" s="265"/>
      <c r="E4" s="269"/>
      <c r="F4" s="265"/>
      <c r="G4" s="110"/>
      <c r="H4" s="110"/>
      <c r="I4" s="110"/>
    </row>
    <row r="5" spans="1:9" ht="63.75" x14ac:dyDescent="0.2">
      <c r="A5" s="236" t="s">
        <v>617</v>
      </c>
      <c r="B5" s="111"/>
      <c r="C5" s="256" t="s">
        <v>2959</v>
      </c>
      <c r="D5" s="248">
        <v>9</v>
      </c>
      <c r="E5" s="247" t="s">
        <v>62</v>
      </c>
      <c r="F5" s="250">
        <v>0</v>
      </c>
      <c r="G5" s="231">
        <v>0</v>
      </c>
      <c r="H5" s="231">
        <f>ROUND(D5*F5, 0)</f>
        <v>0</v>
      </c>
      <c r="I5" s="231">
        <f>ROUND(D5*G5, 0)</f>
        <v>0</v>
      </c>
    </row>
    <row r="6" spans="1:9" x14ac:dyDescent="0.2">
      <c r="A6" s="236"/>
      <c r="B6" s="111"/>
      <c r="C6" s="268"/>
      <c r="D6" s="267"/>
      <c r="E6" s="266"/>
      <c r="F6" s="265"/>
      <c r="G6" s="110"/>
      <c r="H6" s="110"/>
      <c r="I6" s="110"/>
    </row>
    <row r="7" spans="1:9" ht="51" x14ac:dyDescent="0.2">
      <c r="A7" s="236" t="s">
        <v>618</v>
      </c>
      <c r="B7" s="111"/>
      <c r="C7" s="256" t="s">
        <v>2958</v>
      </c>
      <c r="D7" s="248">
        <v>40</v>
      </c>
      <c r="E7" s="247" t="s">
        <v>62</v>
      </c>
      <c r="F7" s="250">
        <v>0</v>
      </c>
      <c r="G7" s="231">
        <v>0</v>
      </c>
      <c r="H7" s="231">
        <f>ROUND(D7*F7, 0)</f>
        <v>0</v>
      </c>
      <c r="I7" s="231">
        <f>ROUND(D7*G7, 0)</f>
        <v>0</v>
      </c>
    </row>
    <row r="8" spans="1:9" x14ac:dyDescent="0.2">
      <c r="A8" s="236"/>
      <c r="B8" s="111"/>
      <c r="C8" s="268"/>
      <c r="D8" s="267"/>
      <c r="E8" s="266"/>
      <c r="F8" s="265"/>
      <c r="G8" s="110"/>
      <c r="H8" s="110"/>
      <c r="I8" s="110"/>
    </row>
    <row r="9" spans="1:9" ht="51" x14ac:dyDescent="0.2">
      <c r="A9" s="236" t="s">
        <v>619</v>
      </c>
      <c r="B9" s="111"/>
      <c r="C9" s="251" t="s">
        <v>2957</v>
      </c>
      <c r="D9" s="248">
        <v>8</v>
      </c>
      <c r="E9" s="247" t="s">
        <v>4</v>
      </c>
      <c r="F9" s="250">
        <v>0</v>
      </c>
      <c r="G9" s="231">
        <v>0</v>
      </c>
      <c r="H9" s="231">
        <f>ROUND(D9*F9, 0)</f>
        <v>0</v>
      </c>
      <c r="I9" s="231">
        <f>ROUND(D9*G9, 0)</f>
        <v>0</v>
      </c>
    </row>
    <row r="10" spans="1:9" x14ac:dyDescent="0.2">
      <c r="A10" s="236"/>
      <c r="B10" s="235"/>
      <c r="C10" s="262"/>
      <c r="D10" s="248"/>
      <c r="E10" s="247"/>
      <c r="F10" s="242"/>
      <c r="G10" s="235"/>
      <c r="H10" s="235"/>
      <c r="I10" s="235"/>
    </row>
    <row r="11" spans="1:9" ht="51" x14ac:dyDescent="0.2">
      <c r="A11" s="236" t="s">
        <v>620</v>
      </c>
      <c r="B11" s="235"/>
      <c r="C11" s="251" t="s">
        <v>2956</v>
      </c>
      <c r="D11" s="248">
        <v>140</v>
      </c>
      <c r="E11" s="247" t="s">
        <v>62</v>
      </c>
      <c r="F11" s="250">
        <v>0</v>
      </c>
      <c r="G11" s="231">
        <v>0</v>
      </c>
      <c r="H11" s="231">
        <f>ROUND(D11*F11, 0)</f>
        <v>0</v>
      </c>
      <c r="I11" s="231">
        <f>ROUND(D11*G11, 0)</f>
        <v>0</v>
      </c>
    </row>
    <row r="12" spans="1:9" x14ac:dyDescent="0.2">
      <c r="A12" s="236"/>
      <c r="B12" s="235"/>
      <c r="C12" s="262"/>
      <c r="D12" s="248"/>
      <c r="E12" s="247"/>
      <c r="F12" s="242"/>
      <c r="G12" s="235"/>
      <c r="H12" s="235"/>
      <c r="I12" s="235"/>
    </row>
    <row r="13" spans="1:9" s="145" customFormat="1" ht="102" x14ac:dyDescent="0.2">
      <c r="A13" s="236" t="s">
        <v>621</v>
      </c>
      <c r="B13" s="242"/>
      <c r="C13" s="256" t="s">
        <v>2955</v>
      </c>
      <c r="D13" s="248">
        <v>100</v>
      </c>
      <c r="E13" s="247" t="s">
        <v>62</v>
      </c>
      <c r="F13" s="250">
        <v>0</v>
      </c>
      <c r="G13" s="231">
        <v>0</v>
      </c>
      <c r="H13" s="231">
        <f>ROUND(D13*F13, 0)</f>
        <v>0</v>
      </c>
      <c r="I13" s="231">
        <f>ROUND(D13*G13, 0)</f>
        <v>0</v>
      </c>
    </row>
    <row r="14" spans="1:9" x14ac:dyDescent="0.2">
      <c r="A14" s="236"/>
      <c r="B14" s="235"/>
      <c r="C14" s="262"/>
      <c r="D14" s="248"/>
      <c r="E14" s="247"/>
      <c r="F14" s="242"/>
      <c r="G14" s="235"/>
      <c r="H14" s="235"/>
      <c r="I14" s="235"/>
    </row>
    <row r="15" spans="1:9" s="145" customFormat="1" ht="89.25" x14ac:dyDescent="0.2">
      <c r="A15" s="236" t="s">
        <v>622</v>
      </c>
      <c r="B15" s="242"/>
      <c r="C15" s="251" t="s">
        <v>2954</v>
      </c>
      <c r="D15" s="248">
        <v>100</v>
      </c>
      <c r="E15" s="247" t="s">
        <v>62</v>
      </c>
      <c r="F15" s="250">
        <v>0</v>
      </c>
      <c r="G15" s="231">
        <v>0</v>
      </c>
      <c r="H15" s="231">
        <f>ROUND(D15*F15, 0)</f>
        <v>0</v>
      </c>
      <c r="I15" s="231">
        <f>ROUND(D15*G15, 0)</f>
        <v>0</v>
      </c>
    </row>
    <row r="16" spans="1:9" x14ac:dyDescent="0.2">
      <c r="A16" s="236"/>
      <c r="B16" s="235"/>
      <c r="C16" s="262"/>
      <c r="D16" s="248"/>
      <c r="E16" s="260"/>
      <c r="F16" s="242"/>
      <c r="G16" s="235"/>
      <c r="H16" s="235"/>
      <c r="I16" s="235"/>
    </row>
    <row r="17" spans="1:9" ht="17.25" customHeight="1" x14ac:dyDescent="0.2">
      <c r="A17" s="236" t="s">
        <v>623</v>
      </c>
      <c r="B17" s="235"/>
      <c r="C17" s="251" t="s">
        <v>2953</v>
      </c>
      <c r="D17" s="248">
        <v>28</v>
      </c>
      <c r="E17" s="247" t="s">
        <v>4</v>
      </c>
      <c r="F17" s="250">
        <v>0</v>
      </c>
      <c r="G17" s="231">
        <v>0</v>
      </c>
      <c r="H17" s="231">
        <f>ROUND(D17*F17, 0)</f>
        <v>0</v>
      </c>
      <c r="I17" s="231">
        <f>ROUND(D17*G17, 0)</f>
        <v>0</v>
      </c>
    </row>
    <row r="18" spans="1:9" x14ac:dyDescent="0.2">
      <c r="A18" s="236"/>
      <c r="B18" s="235"/>
      <c r="C18" s="262"/>
      <c r="D18" s="248"/>
      <c r="E18" s="260"/>
      <c r="F18" s="242"/>
      <c r="G18" s="235"/>
      <c r="H18" s="235"/>
      <c r="I18" s="235"/>
    </row>
    <row r="19" spans="1:9" x14ac:dyDescent="0.2">
      <c r="A19" s="236" t="s">
        <v>624</v>
      </c>
      <c r="B19" s="235"/>
      <c r="C19" s="251" t="s">
        <v>2952</v>
      </c>
      <c r="D19" s="248">
        <v>1</v>
      </c>
      <c r="E19" s="247" t="s">
        <v>4</v>
      </c>
      <c r="F19" s="250">
        <v>0</v>
      </c>
      <c r="G19" s="231">
        <v>0</v>
      </c>
      <c r="H19" s="231">
        <f>ROUND(D19*F19, 0)</f>
        <v>0</v>
      </c>
      <c r="I19" s="231">
        <f>ROUND(D19*G19, 0)</f>
        <v>0</v>
      </c>
    </row>
    <row r="20" spans="1:9" x14ac:dyDescent="0.2">
      <c r="A20" s="236"/>
      <c r="B20" s="235"/>
      <c r="C20" s="262"/>
      <c r="D20" s="248"/>
      <c r="E20" s="260"/>
      <c r="F20" s="242"/>
      <c r="G20" s="235"/>
      <c r="H20" s="235"/>
      <c r="I20" s="235"/>
    </row>
    <row r="21" spans="1:9" ht="25.5" x14ac:dyDescent="0.2">
      <c r="A21" s="236" t="s">
        <v>625</v>
      </c>
      <c r="B21" s="235"/>
      <c r="C21" s="251" t="s">
        <v>2951</v>
      </c>
      <c r="D21" s="248">
        <v>1</v>
      </c>
      <c r="E21" s="247" t="s">
        <v>4</v>
      </c>
      <c r="F21" s="250">
        <v>0</v>
      </c>
      <c r="G21" s="231">
        <v>0</v>
      </c>
      <c r="H21" s="231">
        <f>ROUND(D21*F21, 0)</f>
        <v>0</v>
      </c>
      <c r="I21" s="231">
        <f>ROUND(D21*G21, 0)</f>
        <v>0</v>
      </c>
    </row>
    <row r="22" spans="1:9" x14ac:dyDescent="0.2">
      <c r="A22" s="236"/>
      <c r="B22" s="235"/>
      <c r="C22" s="262"/>
      <c r="D22" s="248"/>
      <c r="E22" s="260"/>
      <c r="F22" s="242"/>
      <c r="G22" s="235"/>
      <c r="H22" s="235"/>
      <c r="I22" s="235"/>
    </row>
    <row r="23" spans="1:9" ht="89.25" x14ac:dyDescent="0.2">
      <c r="A23" s="236" t="s">
        <v>1832</v>
      </c>
      <c r="B23" s="235"/>
      <c r="C23" s="251" t="s">
        <v>2950</v>
      </c>
      <c r="D23" s="248">
        <v>1</v>
      </c>
      <c r="E23" s="247" t="s">
        <v>62</v>
      </c>
      <c r="F23" s="250">
        <v>0</v>
      </c>
      <c r="G23" s="231">
        <v>0</v>
      </c>
      <c r="H23" s="231">
        <f>ROUND(D23*F23, 0)</f>
        <v>0</v>
      </c>
      <c r="I23" s="231">
        <f>ROUND(D23*G23, 0)</f>
        <v>0</v>
      </c>
    </row>
    <row r="24" spans="1:9" x14ac:dyDescent="0.2">
      <c r="A24" s="236"/>
      <c r="B24" s="235"/>
      <c r="C24" s="262"/>
      <c r="D24" s="264"/>
      <c r="E24" s="260"/>
      <c r="F24" s="250"/>
      <c r="G24" s="231"/>
      <c r="H24" s="231"/>
      <c r="I24" s="231"/>
    </row>
    <row r="25" spans="1:9" ht="25.5" x14ac:dyDescent="0.2">
      <c r="A25" s="236" t="s">
        <v>1830</v>
      </c>
      <c r="B25" s="235"/>
      <c r="C25" s="251" t="s">
        <v>2949</v>
      </c>
      <c r="D25" s="248">
        <v>20</v>
      </c>
      <c r="E25" s="247" t="s">
        <v>62</v>
      </c>
      <c r="F25" s="250">
        <v>0</v>
      </c>
      <c r="G25" s="231">
        <v>0</v>
      </c>
      <c r="H25" s="231">
        <f>ROUND(D25*F25, 0)</f>
        <v>0</v>
      </c>
      <c r="I25" s="231">
        <f>ROUND(D25*G25, 0)</f>
        <v>0</v>
      </c>
    </row>
    <row r="26" spans="1:9" x14ac:dyDescent="0.2">
      <c r="A26" s="236"/>
      <c r="B26" s="235"/>
      <c r="C26" s="263"/>
      <c r="D26" s="248"/>
      <c r="E26" s="260"/>
      <c r="F26" s="242"/>
      <c r="G26" s="235"/>
      <c r="H26" s="235"/>
      <c r="I26" s="235"/>
    </row>
    <row r="27" spans="1:9" ht="63.75" x14ac:dyDescent="0.2">
      <c r="A27" s="236" t="s">
        <v>1828</v>
      </c>
      <c r="B27" s="235"/>
      <c r="C27" s="251" t="s">
        <v>2948</v>
      </c>
      <c r="D27" s="248">
        <v>20</v>
      </c>
      <c r="E27" s="247" t="s">
        <v>4</v>
      </c>
      <c r="F27" s="250">
        <v>0</v>
      </c>
      <c r="G27" s="231">
        <v>0</v>
      </c>
      <c r="H27" s="231">
        <f>ROUND(D27*F27, 0)</f>
        <v>0</v>
      </c>
      <c r="I27" s="231">
        <f>ROUND(D27*G27, 0)</f>
        <v>0</v>
      </c>
    </row>
    <row r="28" spans="1:9" s="145" customFormat="1" x14ac:dyDescent="0.2">
      <c r="A28" s="252"/>
      <c r="B28" s="242"/>
      <c r="C28" s="262"/>
      <c r="D28" s="261"/>
      <c r="E28" s="260"/>
      <c r="F28" s="242"/>
      <c r="G28" s="242"/>
      <c r="H28" s="242"/>
      <c r="I28" s="242"/>
    </row>
    <row r="29" spans="1:9" ht="63.75" x14ac:dyDescent="0.2">
      <c r="A29" s="236" t="s">
        <v>1826</v>
      </c>
      <c r="B29" s="235"/>
      <c r="C29" s="251" t="s">
        <v>2947</v>
      </c>
      <c r="D29" s="248">
        <v>4</v>
      </c>
      <c r="E29" s="247" t="s">
        <v>4</v>
      </c>
      <c r="F29" s="250">
        <v>0</v>
      </c>
      <c r="G29" s="231">
        <v>0</v>
      </c>
      <c r="H29" s="231">
        <f>ROUND(D29*F29, 0)</f>
        <v>0</v>
      </c>
      <c r="I29" s="231">
        <f>ROUND(D29*G29, 0)</f>
        <v>0</v>
      </c>
    </row>
    <row r="30" spans="1:9" x14ac:dyDescent="0.2">
      <c r="A30" s="236"/>
      <c r="B30" s="235"/>
      <c r="C30" s="259"/>
      <c r="D30" s="258"/>
      <c r="E30" s="257"/>
      <c r="F30" s="250"/>
      <c r="G30" s="231"/>
      <c r="H30" s="231"/>
      <c r="I30" s="231"/>
    </row>
    <row r="31" spans="1:9" ht="114.75" x14ac:dyDescent="0.2">
      <c r="A31" s="236" t="s">
        <v>1823</v>
      </c>
      <c r="B31" s="235"/>
      <c r="C31" s="251" t="s">
        <v>2946</v>
      </c>
      <c r="D31" s="248">
        <v>50</v>
      </c>
      <c r="E31" s="247" t="s">
        <v>62</v>
      </c>
      <c r="F31" s="250">
        <v>0</v>
      </c>
      <c r="G31" s="231">
        <v>0</v>
      </c>
      <c r="H31" s="231">
        <f>ROUND(D31*F31, 0)</f>
        <v>0</v>
      </c>
      <c r="I31" s="231">
        <f>ROUND(D31*G31, 0)</f>
        <v>0</v>
      </c>
    </row>
    <row r="32" spans="1:9" x14ac:dyDescent="0.2">
      <c r="A32" s="252"/>
      <c r="B32" s="235"/>
      <c r="C32" s="259"/>
      <c r="D32" s="258"/>
      <c r="E32" s="257"/>
      <c r="F32" s="242"/>
      <c r="G32" s="235"/>
      <c r="H32" s="235"/>
      <c r="I32" s="235"/>
    </row>
    <row r="33" spans="1:9" ht="89.25" x14ac:dyDescent="0.2">
      <c r="A33" s="236" t="s">
        <v>1821</v>
      </c>
      <c r="B33" s="235"/>
      <c r="C33" s="251" t="s">
        <v>2945</v>
      </c>
      <c r="D33" s="248">
        <v>4</v>
      </c>
      <c r="E33" s="247" t="s">
        <v>62</v>
      </c>
      <c r="F33" s="250">
        <v>0</v>
      </c>
      <c r="G33" s="231">
        <v>0</v>
      </c>
      <c r="H33" s="231">
        <f>ROUND(D33*F33, 0)</f>
        <v>0</v>
      </c>
      <c r="I33" s="231">
        <f>ROUND(D33*G33, 0)</f>
        <v>0</v>
      </c>
    </row>
    <row r="34" spans="1:9" x14ac:dyDescent="0.2">
      <c r="A34" s="236"/>
      <c r="B34" s="235"/>
      <c r="C34" s="259"/>
      <c r="D34" s="258"/>
      <c r="E34" s="257"/>
      <c r="F34" s="242"/>
      <c r="G34" s="235"/>
      <c r="H34" s="235"/>
      <c r="I34" s="235"/>
    </row>
    <row r="35" spans="1:9" ht="89.25" x14ac:dyDescent="0.2">
      <c r="A35" s="236" t="s">
        <v>1818</v>
      </c>
      <c r="B35" s="235"/>
      <c r="C35" s="251" t="s">
        <v>2944</v>
      </c>
      <c r="D35" s="248">
        <v>4</v>
      </c>
      <c r="E35" s="247" t="s">
        <v>62</v>
      </c>
      <c r="F35" s="250">
        <v>0</v>
      </c>
      <c r="G35" s="231">
        <v>0</v>
      </c>
      <c r="H35" s="231">
        <f>ROUND(D35*F35, 0)</f>
        <v>0</v>
      </c>
      <c r="I35" s="231">
        <f>ROUND(D35*G35, 0)</f>
        <v>0</v>
      </c>
    </row>
    <row r="36" spans="1:9" x14ac:dyDescent="0.2">
      <c r="A36" s="252"/>
      <c r="B36" s="235"/>
      <c r="C36" s="259"/>
      <c r="D36" s="258"/>
      <c r="E36" s="257"/>
      <c r="F36" s="242"/>
      <c r="G36" s="235"/>
      <c r="H36" s="235"/>
      <c r="I36" s="235"/>
    </row>
    <row r="37" spans="1:9" ht="89.25" x14ac:dyDescent="0.2">
      <c r="A37" s="236" t="s">
        <v>1816</v>
      </c>
      <c r="B37" s="235"/>
      <c r="C37" s="251" t="s">
        <v>2943</v>
      </c>
      <c r="D37" s="248">
        <v>30</v>
      </c>
      <c r="E37" s="247" t="s">
        <v>62</v>
      </c>
      <c r="F37" s="250">
        <v>0</v>
      </c>
      <c r="G37" s="231">
        <v>0</v>
      </c>
      <c r="H37" s="231">
        <f>ROUND(D37*F37, 0)</f>
        <v>0</v>
      </c>
      <c r="I37" s="231">
        <f>ROUND(D37*G37, 0)</f>
        <v>0</v>
      </c>
    </row>
    <row r="38" spans="1:9" x14ac:dyDescent="0.2">
      <c r="A38" s="236"/>
      <c r="B38" s="235"/>
      <c r="C38" s="259"/>
      <c r="D38" s="258"/>
      <c r="E38" s="257"/>
      <c r="F38" s="250"/>
      <c r="G38" s="231"/>
      <c r="H38" s="231"/>
      <c r="I38" s="231"/>
    </row>
    <row r="39" spans="1:9" ht="89.25" x14ac:dyDescent="0.2">
      <c r="A39" s="236" t="s">
        <v>1814</v>
      </c>
      <c r="B39" s="235"/>
      <c r="C39" s="251" t="s">
        <v>2942</v>
      </c>
      <c r="D39" s="248">
        <v>15</v>
      </c>
      <c r="E39" s="247" t="s">
        <v>62</v>
      </c>
      <c r="F39" s="250">
        <v>0</v>
      </c>
      <c r="G39" s="231">
        <v>0</v>
      </c>
      <c r="H39" s="231">
        <f>ROUND(D39*F39, 0)</f>
        <v>0</v>
      </c>
      <c r="I39" s="231">
        <f>ROUND(D39*G39, 0)</f>
        <v>0</v>
      </c>
    </row>
    <row r="40" spans="1:9" x14ac:dyDescent="0.2">
      <c r="A40" s="252"/>
      <c r="B40" s="235"/>
      <c r="C40" s="259"/>
      <c r="D40" s="258"/>
      <c r="E40" s="257"/>
      <c r="F40" s="242"/>
      <c r="G40" s="235"/>
      <c r="H40" s="235"/>
      <c r="I40" s="235"/>
    </row>
    <row r="41" spans="1:9" ht="51" x14ac:dyDescent="0.2">
      <c r="A41" s="236" t="s">
        <v>1812</v>
      </c>
      <c r="B41" s="235"/>
      <c r="C41" s="251" t="s">
        <v>2941</v>
      </c>
      <c r="D41" s="248">
        <v>30</v>
      </c>
      <c r="E41" s="247" t="s">
        <v>62</v>
      </c>
      <c r="F41" s="250">
        <v>0</v>
      </c>
      <c r="G41" s="231">
        <v>0</v>
      </c>
      <c r="H41" s="231">
        <f>ROUND(D41*F41, 0)</f>
        <v>0</v>
      </c>
      <c r="I41" s="231">
        <f>ROUND(D41*G41, 0)</f>
        <v>0</v>
      </c>
    </row>
    <row r="42" spans="1:9" x14ac:dyDescent="0.2">
      <c r="A42" s="236"/>
      <c r="B42" s="235"/>
      <c r="C42" s="259"/>
      <c r="D42" s="258"/>
      <c r="E42" s="257"/>
      <c r="F42" s="242"/>
      <c r="G42" s="242"/>
      <c r="H42" s="242"/>
      <c r="I42" s="242"/>
    </row>
    <row r="43" spans="1:9" ht="51" x14ac:dyDescent="0.2">
      <c r="A43" s="236" t="s">
        <v>1810</v>
      </c>
      <c r="B43" s="235"/>
      <c r="C43" s="251" t="s">
        <v>2940</v>
      </c>
      <c r="D43" s="248">
        <v>30</v>
      </c>
      <c r="E43" s="247" t="s">
        <v>62</v>
      </c>
      <c r="F43" s="250">
        <v>0</v>
      </c>
      <c r="G43" s="231">
        <v>0</v>
      </c>
      <c r="H43" s="231">
        <f>ROUND(D43*F43, 0)</f>
        <v>0</v>
      </c>
      <c r="I43" s="231">
        <f>ROUND(D43*G43, 0)</f>
        <v>0</v>
      </c>
    </row>
    <row r="44" spans="1:9" x14ac:dyDescent="0.2">
      <c r="A44" s="252"/>
      <c r="B44" s="235"/>
      <c r="C44" s="259"/>
      <c r="D44" s="258"/>
      <c r="E44" s="257"/>
      <c r="F44" s="250"/>
      <c r="G44" s="231"/>
      <c r="H44" s="231"/>
      <c r="I44" s="231"/>
    </row>
    <row r="45" spans="1:9" ht="51" x14ac:dyDescent="0.2">
      <c r="A45" s="236" t="s">
        <v>1808</v>
      </c>
      <c r="B45" s="235"/>
      <c r="C45" s="251" t="s">
        <v>2939</v>
      </c>
      <c r="D45" s="248">
        <v>40</v>
      </c>
      <c r="E45" s="247" t="s">
        <v>62</v>
      </c>
      <c r="F45" s="250">
        <v>0</v>
      </c>
      <c r="G45" s="231">
        <v>0</v>
      </c>
      <c r="H45" s="231">
        <f>ROUND(D45*F45, 0)</f>
        <v>0</v>
      </c>
      <c r="I45" s="231">
        <f>ROUND(D45*G45, 0)</f>
        <v>0</v>
      </c>
    </row>
    <row r="46" spans="1:9" x14ac:dyDescent="0.2">
      <c r="A46" s="236"/>
      <c r="B46" s="235"/>
      <c r="C46" s="259"/>
      <c r="D46" s="258"/>
      <c r="E46" s="257"/>
      <c r="F46" s="242"/>
      <c r="G46" s="235"/>
      <c r="H46" s="235"/>
      <c r="I46" s="235"/>
    </row>
    <row r="47" spans="1:9" ht="51" x14ac:dyDescent="0.2">
      <c r="A47" s="236" t="s">
        <v>1866</v>
      </c>
      <c r="B47" s="235"/>
      <c r="C47" s="251" t="s">
        <v>2938</v>
      </c>
      <c r="D47" s="248">
        <v>40</v>
      </c>
      <c r="E47" s="247" t="s">
        <v>62</v>
      </c>
      <c r="F47" s="250">
        <v>0</v>
      </c>
      <c r="G47" s="231">
        <v>0</v>
      </c>
      <c r="H47" s="231">
        <f>ROUND(D47*F47, 0)</f>
        <v>0</v>
      </c>
      <c r="I47" s="231">
        <f>ROUND(D47*G47, 0)</f>
        <v>0</v>
      </c>
    </row>
    <row r="48" spans="1:9" x14ac:dyDescent="0.2">
      <c r="A48" s="252"/>
      <c r="B48" s="235"/>
      <c r="C48" s="259"/>
      <c r="D48" s="258"/>
      <c r="E48" s="257"/>
      <c r="F48" s="242"/>
      <c r="G48" s="235"/>
      <c r="H48" s="235"/>
      <c r="I48" s="235"/>
    </row>
    <row r="49" spans="1:9" ht="89.25" x14ac:dyDescent="0.2">
      <c r="A49" s="236" t="s">
        <v>1864</v>
      </c>
      <c r="B49" s="235"/>
      <c r="C49" s="251" t="s">
        <v>2937</v>
      </c>
      <c r="D49" s="248">
        <v>120</v>
      </c>
      <c r="E49" s="247" t="s">
        <v>62</v>
      </c>
      <c r="F49" s="250">
        <v>0</v>
      </c>
      <c r="G49" s="231">
        <v>0</v>
      </c>
      <c r="H49" s="231">
        <f>ROUND(D49*F49, 0)</f>
        <v>0</v>
      </c>
      <c r="I49" s="231">
        <f>ROUND(D49*G49, 0)</f>
        <v>0</v>
      </c>
    </row>
    <row r="50" spans="1:9" x14ac:dyDescent="0.2">
      <c r="A50" s="236"/>
      <c r="B50" s="235"/>
      <c r="C50" s="259"/>
      <c r="D50" s="258"/>
      <c r="E50" s="257"/>
      <c r="F50" s="242"/>
      <c r="G50" s="235"/>
      <c r="H50" s="235"/>
      <c r="I50" s="235"/>
    </row>
    <row r="51" spans="1:9" ht="63.75" x14ac:dyDescent="0.2">
      <c r="A51" s="236" t="s">
        <v>1862</v>
      </c>
      <c r="B51" s="235"/>
      <c r="C51" s="251" t="s">
        <v>2936</v>
      </c>
      <c r="D51" s="248">
        <v>120</v>
      </c>
      <c r="E51" s="247" t="s">
        <v>62</v>
      </c>
      <c r="F51" s="250">
        <v>0</v>
      </c>
      <c r="G51" s="231">
        <v>0</v>
      </c>
      <c r="H51" s="231">
        <f>ROUND(D51*F51, 0)</f>
        <v>0</v>
      </c>
      <c r="I51" s="231">
        <f>ROUND(D51*G51, 0)</f>
        <v>0</v>
      </c>
    </row>
    <row r="52" spans="1:9" x14ac:dyDescent="0.2">
      <c r="A52" s="252"/>
      <c r="B52" s="235"/>
      <c r="C52" s="259"/>
      <c r="D52" s="258"/>
      <c r="E52" s="257"/>
      <c r="F52" s="250"/>
      <c r="G52" s="231"/>
      <c r="H52" s="231"/>
      <c r="I52" s="231"/>
    </row>
    <row r="53" spans="1:9" ht="51" x14ac:dyDescent="0.2">
      <c r="A53" s="236" t="s">
        <v>1860</v>
      </c>
      <c r="B53" s="235"/>
      <c r="C53" s="251" t="s">
        <v>2935</v>
      </c>
      <c r="D53" s="248">
        <v>60</v>
      </c>
      <c r="E53" s="247" t="s">
        <v>62</v>
      </c>
      <c r="F53" s="250">
        <v>0</v>
      </c>
      <c r="G53" s="231">
        <v>0</v>
      </c>
      <c r="H53" s="231">
        <f>ROUND(D53*F53, 0)</f>
        <v>0</v>
      </c>
      <c r="I53" s="231">
        <f>ROUND(D53*G53, 0)</f>
        <v>0</v>
      </c>
    </row>
    <row r="54" spans="1:9" x14ac:dyDescent="0.2">
      <c r="A54" s="236"/>
      <c r="B54" s="235"/>
      <c r="C54" s="259"/>
      <c r="D54" s="258"/>
      <c r="E54" s="257"/>
      <c r="F54" s="242"/>
      <c r="G54" s="235"/>
      <c r="H54" s="235"/>
      <c r="I54" s="235"/>
    </row>
    <row r="55" spans="1:9" ht="63.75" x14ac:dyDescent="0.2">
      <c r="A55" s="236" t="s">
        <v>1858</v>
      </c>
      <c r="B55" s="235"/>
      <c r="C55" s="251" t="s">
        <v>2934</v>
      </c>
      <c r="D55" s="248">
        <v>120</v>
      </c>
      <c r="E55" s="247" t="s">
        <v>62</v>
      </c>
      <c r="F55" s="250">
        <v>0</v>
      </c>
      <c r="G55" s="231">
        <v>0</v>
      </c>
      <c r="H55" s="231">
        <f>ROUND(D55*F55, 0)</f>
        <v>0</v>
      </c>
      <c r="I55" s="231">
        <f>ROUND(D55*G55, 0)</f>
        <v>0</v>
      </c>
    </row>
    <row r="56" spans="1:9" x14ac:dyDescent="0.2">
      <c r="A56" s="252"/>
      <c r="B56" s="235"/>
      <c r="C56" s="259"/>
      <c r="D56" s="258"/>
      <c r="E56" s="257"/>
      <c r="F56" s="242"/>
      <c r="G56" s="242"/>
      <c r="H56" s="242"/>
      <c r="I56" s="242"/>
    </row>
    <row r="57" spans="1:9" ht="63.75" x14ac:dyDescent="0.2">
      <c r="A57" s="236" t="s">
        <v>1856</v>
      </c>
      <c r="B57" s="235"/>
      <c r="C57" s="251" t="s">
        <v>2933</v>
      </c>
      <c r="D57" s="248">
        <v>120</v>
      </c>
      <c r="E57" s="247" t="s">
        <v>62</v>
      </c>
      <c r="F57" s="250">
        <v>0</v>
      </c>
      <c r="G57" s="231">
        <v>0</v>
      </c>
      <c r="H57" s="231">
        <f>ROUND(D57*F57, 0)</f>
        <v>0</v>
      </c>
      <c r="I57" s="231">
        <f>ROUND(D57*G57, 0)</f>
        <v>0</v>
      </c>
    </row>
    <row r="58" spans="1:9" x14ac:dyDescent="0.2">
      <c r="A58" s="236"/>
      <c r="B58" s="235"/>
      <c r="C58" s="259"/>
      <c r="D58" s="258"/>
      <c r="E58" s="257"/>
      <c r="F58" s="250"/>
      <c r="G58" s="231"/>
      <c r="H58" s="231"/>
      <c r="I58" s="231"/>
    </row>
    <row r="59" spans="1:9" ht="63.75" x14ac:dyDescent="0.2">
      <c r="A59" s="236" t="s">
        <v>1854</v>
      </c>
      <c r="B59" s="235"/>
      <c r="C59" s="251" t="s">
        <v>2932</v>
      </c>
      <c r="D59" s="248">
        <v>30</v>
      </c>
      <c r="E59" s="247" t="s">
        <v>62</v>
      </c>
      <c r="F59" s="250">
        <v>0</v>
      </c>
      <c r="G59" s="231">
        <v>0</v>
      </c>
      <c r="H59" s="231">
        <f>ROUND(D59*F59, 0)</f>
        <v>0</v>
      </c>
      <c r="I59" s="231">
        <f>ROUND(D59*G59, 0)</f>
        <v>0</v>
      </c>
    </row>
    <row r="60" spans="1:9" x14ac:dyDescent="0.2">
      <c r="A60" s="252"/>
      <c r="B60" s="235"/>
      <c r="C60" s="251"/>
      <c r="D60" s="248"/>
      <c r="E60" s="247"/>
      <c r="F60" s="242"/>
      <c r="G60" s="235"/>
      <c r="H60" s="235"/>
      <c r="I60" s="235"/>
    </row>
    <row r="61" spans="1:9" ht="63.75" x14ac:dyDescent="0.2">
      <c r="A61" s="236" t="s">
        <v>1852</v>
      </c>
      <c r="B61" s="235"/>
      <c r="C61" s="251" t="s">
        <v>2931</v>
      </c>
      <c r="D61" s="248">
        <v>60</v>
      </c>
      <c r="E61" s="247" t="s">
        <v>62</v>
      </c>
      <c r="F61" s="250">
        <v>0</v>
      </c>
      <c r="G61" s="231">
        <v>0</v>
      </c>
      <c r="H61" s="231">
        <f>ROUND(D61*F61, 0)</f>
        <v>0</v>
      </c>
      <c r="I61" s="231">
        <f>ROUND(D61*G61, 0)</f>
        <v>0</v>
      </c>
    </row>
    <row r="62" spans="1:9" x14ac:dyDescent="0.2">
      <c r="A62" s="236"/>
      <c r="B62" s="235"/>
      <c r="C62" s="251"/>
      <c r="D62" s="248"/>
      <c r="E62" s="247"/>
      <c r="F62" s="242"/>
      <c r="G62" s="235"/>
      <c r="H62" s="235"/>
      <c r="I62" s="235"/>
    </row>
    <row r="63" spans="1:9" ht="63.75" x14ac:dyDescent="0.2">
      <c r="A63" s="236" t="s">
        <v>1850</v>
      </c>
      <c r="B63" s="235"/>
      <c r="C63" s="251" t="s">
        <v>2930</v>
      </c>
      <c r="D63" s="248">
        <v>120</v>
      </c>
      <c r="E63" s="247" t="s">
        <v>62</v>
      </c>
      <c r="F63" s="250">
        <v>0</v>
      </c>
      <c r="G63" s="231">
        <v>0</v>
      </c>
      <c r="H63" s="231">
        <f>ROUND(D63*F63, 0)</f>
        <v>0</v>
      </c>
      <c r="I63" s="231">
        <f>ROUND(D63*G63, 0)</f>
        <v>0</v>
      </c>
    </row>
    <row r="64" spans="1:9" x14ac:dyDescent="0.2">
      <c r="A64" s="252"/>
      <c r="B64" s="235"/>
      <c r="C64" s="251"/>
      <c r="D64" s="248"/>
      <c r="E64" s="247"/>
      <c r="F64" s="242"/>
      <c r="G64" s="235"/>
      <c r="H64" s="235"/>
      <c r="I64" s="235"/>
    </row>
    <row r="65" spans="1:9" ht="51" x14ac:dyDescent="0.2">
      <c r="A65" s="236" t="s">
        <v>1847</v>
      </c>
      <c r="B65" s="235"/>
      <c r="C65" s="251" t="s">
        <v>2929</v>
      </c>
      <c r="D65" s="255">
        <v>1</v>
      </c>
      <c r="E65" s="254" t="s">
        <v>138</v>
      </c>
      <c r="F65" s="250">
        <v>0</v>
      </c>
      <c r="G65" s="231">
        <v>0</v>
      </c>
      <c r="H65" s="231">
        <f>ROUND(D65*F65, 0)</f>
        <v>0</v>
      </c>
      <c r="I65" s="231">
        <f>ROUND(D65*G65, 0)</f>
        <v>0</v>
      </c>
    </row>
    <row r="66" spans="1:9" x14ac:dyDescent="0.2">
      <c r="A66" s="236"/>
      <c r="B66" s="235"/>
      <c r="C66" s="251"/>
      <c r="D66" s="248"/>
      <c r="E66" s="247"/>
      <c r="F66" s="250"/>
      <c r="G66" s="231"/>
      <c r="H66" s="231"/>
      <c r="I66" s="231"/>
    </row>
    <row r="67" spans="1:9" ht="38.25" x14ac:dyDescent="0.2">
      <c r="A67" s="236" t="s">
        <v>1994</v>
      </c>
      <c r="B67" s="235"/>
      <c r="C67" s="256" t="s">
        <v>2928</v>
      </c>
      <c r="D67" s="255">
        <v>1</v>
      </c>
      <c r="E67" s="254" t="s">
        <v>4</v>
      </c>
      <c r="F67" s="250">
        <v>0</v>
      </c>
      <c r="G67" s="231">
        <v>0</v>
      </c>
      <c r="H67" s="231">
        <f>ROUND(D67*F67, 0)</f>
        <v>0</v>
      </c>
      <c r="I67" s="231">
        <f>ROUND(D67*G67, 0)</f>
        <v>0</v>
      </c>
    </row>
    <row r="68" spans="1:9" x14ac:dyDescent="0.2">
      <c r="A68" s="252"/>
      <c r="B68" s="235"/>
      <c r="C68" s="251"/>
      <c r="D68" s="248"/>
      <c r="E68" s="247"/>
      <c r="F68" s="242"/>
      <c r="G68" s="235"/>
      <c r="H68" s="235"/>
      <c r="I68" s="235"/>
    </row>
    <row r="69" spans="1:9" ht="51" x14ac:dyDescent="0.2">
      <c r="A69" s="236" t="s">
        <v>1993</v>
      </c>
      <c r="B69" s="235"/>
      <c r="C69" s="251" t="s">
        <v>2927</v>
      </c>
      <c r="D69" s="248">
        <v>1</v>
      </c>
      <c r="E69" s="247" t="s">
        <v>4</v>
      </c>
      <c r="F69" s="250">
        <v>0</v>
      </c>
      <c r="G69" s="231">
        <v>0</v>
      </c>
      <c r="H69" s="231">
        <f>ROUND(D69*F69, 0)</f>
        <v>0</v>
      </c>
      <c r="I69" s="231">
        <f>ROUND(D69*G69, 0)</f>
        <v>0</v>
      </c>
    </row>
    <row r="70" spans="1:9" x14ac:dyDescent="0.2">
      <c r="A70" s="236"/>
      <c r="B70" s="235"/>
      <c r="C70" s="251"/>
      <c r="D70" s="248"/>
      <c r="E70" s="247"/>
      <c r="F70" s="242"/>
      <c r="G70" s="242"/>
      <c r="H70" s="242"/>
      <c r="I70" s="242"/>
    </row>
    <row r="71" spans="1:9" ht="38.25" x14ac:dyDescent="0.2">
      <c r="A71" s="236" t="s">
        <v>1992</v>
      </c>
      <c r="B71" s="235"/>
      <c r="C71" s="251" t="s">
        <v>2926</v>
      </c>
      <c r="D71" s="248">
        <v>95</v>
      </c>
      <c r="E71" s="247" t="s">
        <v>62</v>
      </c>
      <c r="F71" s="250">
        <v>0</v>
      </c>
      <c r="G71" s="231">
        <v>0</v>
      </c>
      <c r="H71" s="231">
        <f>ROUND(D71*F71, 0)</f>
        <v>0</v>
      </c>
      <c r="I71" s="231">
        <f>ROUND(D71*G71, 0)</f>
        <v>0</v>
      </c>
    </row>
    <row r="72" spans="1:9" x14ac:dyDescent="0.2">
      <c r="A72" s="252"/>
      <c r="B72" s="235"/>
      <c r="C72" s="251"/>
      <c r="D72" s="248"/>
      <c r="E72" s="247"/>
      <c r="F72" s="250"/>
      <c r="G72" s="231"/>
      <c r="H72" s="231"/>
      <c r="I72" s="231"/>
    </row>
    <row r="73" spans="1:9" ht="51" x14ac:dyDescent="0.2">
      <c r="A73" s="236" t="s">
        <v>1991</v>
      </c>
      <c r="B73" s="235"/>
      <c r="C73" s="251" t="s">
        <v>2925</v>
      </c>
      <c r="D73" s="248">
        <v>8</v>
      </c>
      <c r="E73" s="247" t="s">
        <v>4</v>
      </c>
      <c r="F73" s="250">
        <v>0</v>
      </c>
      <c r="G73" s="231">
        <v>0</v>
      </c>
      <c r="H73" s="231">
        <f>ROUND(D73*F73, 0)</f>
        <v>0</v>
      </c>
      <c r="I73" s="231">
        <f>ROUND(D73*G73, 0)</f>
        <v>0</v>
      </c>
    </row>
    <row r="74" spans="1:9" x14ac:dyDescent="0.2">
      <c r="A74" s="236"/>
      <c r="B74" s="235"/>
      <c r="C74" s="251"/>
      <c r="D74" s="248"/>
      <c r="E74" s="247"/>
      <c r="F74" s="242"/>
      <c r="G74" s="235"/>
      <c r="H74" s="235"/>
      <c r="I74" s="235"/>
    </row>
    <row r="75" spans="1:9" ht="25.5" x14ac:dyDescent="0.2">
      <c r="A75" s="236" t="s">
        <v>1990</v>
      </c>
      <c r="B75" s="235"/>
      <c r="C75" s="253" t="s">
        <v>2924</v>
      </c>
      <c r="D75" s="248">
        <v>1</v>
      </c>
      <c r="E75" s="247" t="s">
        <v>4</v>
      </c>
      <c r="F75" s="250">
        <v>0</v>
      </c>
      <c r="G75" s="231">
        <v>0</v>
      </c>
      <c r="H75" s="231">
        <f>ROUND(D75*F75, 0)</f>
        <v>0</v>
      </c>
      <c r="I75" s="231">
        <f>ROUND(D75*G75, 0)</f>
        <v>0</v>
      </c>
    </row>
    <row r="76" spans="1:9" x14ac:dyDescent="0.2">
      <c r="A76" s="252"/>
      <c r="B76" s="235"/>
      <c r="C76" s="251"/>
      <c r="D76" s="248"/>
      <c r="E76" s="247"/>
      <c r="F76" s="242"/>
      <c r="G76" s="235"/>
      <c r="H76" s="235"/>
      <c r="I76" s="235"/>
    </row>
    <row r="77" spans="1:9" ht="63.75" x14ac:dyDescent="0.2">
      <c r="A77" s="236" t="s">
        <v>1989</v>
      </c>
      <c r="B77" s="235"/>
      <c r="C77" s="253" t="s">
        <v>2923</v>
      </c>
      <c r="D77" s="248">
        <v>2</v>
      </c>
      <c r="E77" s="247" t="s">
        <v>4</v>
      </c>
      <c r="F77" s="250">
        <v>0</v>
      </c>
      <c r="G77" s="231">
        <v>0</v>
      </c>
      <c r="H77" s="231">
        <f>ROUND(D77*F77, 0)</f>
        <v>0</v>
      </c>
      <c r="I77" s="231">
        <f>ROUND(D77*G77, 0)</f>
        <v>0</v>
      </c>
    </row>
    <row r="78" spans="1:9" x14ac:dyDescent="0.2">
      <c r="A78" s="236"/>
      <c r="B78" s="235"/>
      <c r="C78" s="251"/>
      <c r="D78" s="248"/>
      <c r="E78" s="247"/>
      <c r="F78" s="242"/>
      <c r="G78" s="235"/>
      <c r="H78" s="235"/>
      <c r="I78" s="235"/>
    </row>
    <row r="79" spans="1:9" ht="25.5" x14ac:dyDescent="0.2">
      <c r="A79" s="236" t="s">
        <v>1988</v>
      </c>
      <c r="B79" s="235"/>
      <c r="C79" s="251" t="s">
        <v>2922</v>
      </c>
      <c r="D79" s="248">
        <v>12</v>
      </c>
      <c r="E79" s="247" t="s">
        <v>4</v>
      </c>
      <c r="F79" s="250">
        <v>0</v>
      </c>
      <c r="G79" s="231">
        <v>0</v>
      </c>
      <c r="H79" s="231">
        <f>ROUND(D79*F79, 0)</f>
        <v>0</v>
      </c>
      <c r="I79" s="231">
        <f>ROUND(D79*G79, 0)</f>
        <v>0</v>
      </c>
    </row>
    <row r="80" spans="1:9" x14ac:dyDescent="0.2">
      <c r="A80" s="252"/>
      <c r="B80" s="235"/>
      <c r="C80" s="251"/>
      <c r="D80" s="248"/>
      <c r="E80" s="247"/>
      <c r="F80" s="250"/>
      <c r="G80" s="231"/>
      <c r="H80" s="231"/>
      <c r="I80" s="231"/>
    </row>
    <row r="81" spans="1:9" ht="63.75" x14ac:dyDescent="0.2">
      <c r="A81" s="236" t="s">
        <v>1987</v>
      </c>
      <c r="B81" s="235"/>
      <c r="C81" s="251" t="s">
        <v>2921</v>
      </c>
      <c r="D81" s="248">
        <v>1</v>
      </c>
      <c r="E81" s="247" t="s">
        <v>4</v>
      </c>
      <c r="F81" s="250">
        <v>0</v>
      </c>
      <c r="G81" s="231">
        <v>0</v>
      </c>
      <c r="H81" s="231">
        <f>ROUND(D81*F81, 0)</f>
        <v>0</v>
      </c>
      <c r="I81" s="231">
        <f>ROUND(D81*G81, 0)</f>
        <v>0</v>
      </c>
    </row>
    <row r="82" spans="1:9" x14ac:dyDescent="0.2">
      <c r="A82" s="236"/>
      <c r="B82" s="235"/>
      <c r="C82" s="251"/>
      <c r="D82" s="248"/>
      <c r="E82" s="247"/>
      <c r="F82" s="242"/>
      <c r="G82" s="235"/>
      <c r="H82" s="235"/>
      <c r="I82" s="235"/>
    </row>
    <row r="83" spans="1:9" ht="25.5" x14ac:dyDescent="0.2">
      <c r="A83" s="236" t="s">
        <v>1985</v>
      </c>
      <c r="B83" s="235"/>
      <c r="C83" s="251" t="s">
        <v>2920</v>
      </c>
      <c r="D83" s="248">
        <v>1</v>
      </c>
      <c r="E83" s="247" t="s">
        <v>138</v>
      </c>
      <c r="F83" s="250">
        <v>0</v>
      </c>
      <c r="G83" s="231">
        <v>0</v>
      </c>
      <c r="H83" s="231">
        <f>ROUND(D83*F83, 0)</f>
        <v>0</v>
      </c>
      <c r="I83" s="231">
        <f>ROUND(D83*G83, 0)</f>
        <v>0</v>
      </c>
    </row>
    <row r="84" spans="1:9" x14ac:dyDescent="0.2">
      <c r="A84" s="252"/>
      <c r="B84" s="235"/>
      <c r="C84" s="251"/>
      <c r="D84" s="248"/>
      <c r="E84" s="247"/>
      <c r="F84" s="242"/>
      <c r="G84" s="242"/>
      <c r="H84" s="242"/>
      <c r="I84" s="242"/>
    </row>
    <row r="85" spans="1:9" x14ac:dyDescent="0.2">
      <c r="A85" s="236" t="s">
        <v>1983</v>
      </c>
      <c r="B85" s="235"/>
      <c r="C85" s="251" t="s">
        <v>2919</v>
      </c>
      <c r="D85" s="248">
        <v>1</v>
      </c>
      <c r="E85" s="247" t="s">
        <v>138</v>
      </c>
      <c r="F85" s="250">
        <v>0</v>
      </c>
      <c r="G85" s="231">
        <v>0</v>
      </c>
      <c r="H85" s="231">
        <f>ROUND(D85*F85, 0)</f>
        <v>0</v>
      </c>
      <c r="I85" s="231">
        <f>ROUND(D85*G85, 0)</f>
        <v>0</v>
      </c>
    </row>
    <row r="86" spans="1:9" x14ac:dyDescent="0.2">
      <c r="A86" s="236"/>
      <c r="B86" s="235"/>
      <c r="C86" s="251"/>
      <c r="D86" s="248"/>
      <c r="E86" s="247"/>
      <c r="F86" s="250"/>
      <c r="G86" s="231"/>
      <c r="H86" s="231"/>
      <c r="I86" s="231"/>
    </row>
    <row r="87" spans="1:9" x14ac:dyDescent="0.2">
      <c r="A87" s="236" t="s">
        <v>1982</v>
      </c>
      <c r="B87" s="235"/>
      <c r="C87" s="251" t="s">
        <v>2918</v>
      </c>
      <c r="D87" s="248">
        <v>1</v>
      </c>
      <c r="E87" s="247" t="s">
        <v>138</v>
      </c>
      <c r="F87" s="250">
        <v>0</v>
      </c>
      <c r="G87" s="231">
        <v>0</v>
      </c>
      <c r="H87" s="231">
        <f>ROUND(D87*F87, 0)</f>
        <v>0</v>
      </c>
      <c r="I87" s="231">
        <f>ROUND(D87*G87, 0)</f>
        <v>0</v>
      </c>
    </row>
    <row r="88" spans="1:9" x14ac:dyDescent="0.2">
      <c r="A88" s="252"/>
      <c r="B88" s="235"/>
      <c r="C88" s="251"/>
      <c r="D88" s="248"/>
      <c r="E88" s="247"/>
      <c r="F88" s="242"/>
      <c r="G88" s="235"/>
      <c r="H88" s="235"/>
      <c r="I88" s="235"/>
    </row>
    <row r="89" spans="1:9" ht="51" x14ac:dyDescent="0.2">
      <c r="A89" s="236" t="s">
        <v>1981</v>
      </c>
      <c r="B89" s="235"/>
      <c r="C89" s="251" t="s">
        <v>2917</v>
      </c>
      <c r="D89" s="248">
        <v>1</v>
      </c>
      <c r="E89" s="247" t="s">
        <v>4</v>
      </c>
      <c r="F89" s="250">
        <v>0</v>
      </c>
      <c r="G89" s="231">
        <v>0</v>
      </c>
      <c r="H89" s="231">
        <f>ROUND(D89*F89, 0)</f>
        <v>0</v>
      </c>
      <c r="I89" s="231">
        <f>ROUND(D89*G89, 0)</f>
        <v>0</v>
      </c>
    </row>
    <row r="90" spans="1:9" x14ac:dyDescent="0.2">
      <c r="A90" s="236"/>
      <c r="B90" s="235"/>
      <c r="C90" s="251"/>
      <c r="D90" s="248"/>
      <c r="E90" s="247"/>
      <c r="F90" s="242"/>
      <c r="G90" s="235"/>
      <c r="H90" s="235"/>
      <c r="I90" s="235"/>
    </row>
    <row r="91" spans="1:9" ht="51" x14ac:dyDescent="0.2">
      <c r="A91" s="236" t="s">
        <v>1980</v>
      </c>
      <c r="B91" s="235"/>
      <c r="C91" s="251" t="s">
        <v>2916</v>
      </c>
      <c r="D91" s="248">
        <v>1</v>
      </c>
      <c r="E91" s="247" t="s">
        <v>4</v>
      </c>
      <c r="F91" s="250">
        <v>0</v>
      </c>
      <c r="G91" s="231">
        <v>0</v>
      </c>
      <c r="H91" s="231">
        <f>ROUND(D91*F91, 0)</f>
        <v>0</v>
      </c>
      <c r="I91" s="231">
        <f>ROUND(D91*G91, 0)</f>
        <v>0</v>
      </c>
    </row>
    <row r="92" spans="1:9" x14ac:dyDescent="0.2">
      <c r="A92" s="252"/>
      <c r="B92" s="235"/>
      <c r="C92" s="251"/>
      <c r="D92" s="248"/>
      <c r="E92" s="247"/>
      <c r="F92" s="242"/>
      <c r="G92" s="235"/>
      <c r="H92" s="235"/>
      <c r="I92" s="235"/>
    </row>
    <row r="93" spans="1:9" ht="51" x14ac:dyDescent="0.2">
      <c r="A93" s="236" t="s">
        <v>1979</v>
      </c>
      <c r="B93" s="235"/>
      <c r="C93" s="251" t="s">
        <v>2915</v>
      </c>
      <c r="D93" s="248">
        <v>1</v>
      </c>
      <c r="E93" s="247" t="s">
        <v>4</v>
      </c>
      <c r="F93" s="250">
        <v>0</v>
      </c>
      <c r="G93" s="231">
        <v>0</v>
      </c>
      <c r="H93" s="231">
        <f>ROUND(D93*F93, 0)</f>
        <v>0</v>
      </c>
      <c r="I93" s="231">
        <f>ROUND(D93*G93, 0)</f>
        <v>0</v>
      </c>
    </row>
    <row r="94" spans="1:9" x14ac:dyDescent="0.2">
      <c r="A94" s="236"/>
      <c r="B94" s="235"/>
      <c r="C94" s="251"/>
      <c r="D94" s="248"/>
      <c r="E94" s="247"/>
      <c r="F94" s="250"/>
      <c r="G94" s="231"/>
      <c r="H94" s="231"/>
      <c r="I94" s="231"/>
    </row>
    <row r="95" spans="1:9" ht="51" x14ac:dyDescent="0.2">
      <c r="A95" s="236" t="s">
        <v>1978</v>
      </c>
      <c r="B95" s="235"/>
      <c r="C95" s="251" t="s">
        <v>2914</v>
      </c>
      <c r="D95" s="248">
        <v>2</v>
      </c>
      <c r="E95" s="247" t="s">
        <v>4</v>
      </c>
      <c r="F95" s="250">
        <v>0</v>
      </c>
      <c r="G95" s="231">
        <v>0</v>
      </c>
      <c r="H95" s="231">
        <f>ROUND(D95*F95, 0)</f>
        <v>0</v>
      </c>
      <c r="I95" s="231">
        <f>ROUND(D95*G95, 0)</f>
        <v>0</v>
      </c>
    </row>
    <row r="96" spans="1:9" x14ac:dyDescent="0.2">
      <c r="A96" s="252"/>
      <c r="B96" s="235"/>
      <c r="C96" s="251"/>
      <c r="D96" s="248"/>
      <c r="E96" s="247"/>
      <c r="F96" s="242"/>
      <c r="G96" s="235"/>
      <c r="H96" s="235"/>
      <c r="I96" s="235"/>
    </row>
    <row r="97" spans="1:9" ht="38.25" x14ac:dyDescent="0.2">
      <c r="A97" s="236" t="s">
        <v>1976</v>
      </c>
      <c r="B97" s="235"/>
      <c r="C97" s="251" t="s">
        <v>2913</v>
      </c>
      <c r="D97" s="248">
        <v>1</v>
      </c>
      <c r="E97" s="247" t="s">
        <v>138</v>
      </c>
      <c r="F97" s="250">
        <v>0</v>
      </c>
      <c r="G97" s="231">
        <v>0</v>
      </c>
      <c r="H97" s="231">
        <f>ROUND(D97*F97, 0)</f>
        <v>0</v>
      </c>
      <c r="I97" s="231">
        <f>ROUND(D97*G97, 0)</f>
        <v>0</v>
      </c>
    </row>
    <row r="98" spans="1:9" x14ac:dyDescent="0.2">
      <c r="A98" s="236"/>
      <c r="B98" s="235"/>
      <c r="C98" s="251"/>
      <c r="D98" s="248"/>
      <c r="E98" s="247"/>
      <c r="F98" s="242"/>
      <c r="G98" s="242"/>
      <c r="H98" s="242"/>
      <c r="I98" s="242"/>
    </row>
    <row r="99" spans="1:9" ht="38.25" x14ac:dyDescent="0.2">
      <c r="A99" s="236" t="s">
        <v>1974</v>
      </c>
      <c r="B99" s="235"/>
      <c r="C99" s="251" t="s">
        <v>2912</v>
      </c>
      <c r="D99" s="248">
        <v>1</v>
      </c>
      <c r="E99" s="247" t="s">
        <v>138</v>
      </c>
      <c r="F99" s="250">
        <v>0</v>
      </c>
      <c r="G99" s="231">
        <v>0</v>
      </c>
      <c r="H99" s="231">
        <f>ROUND(D99*F99, 0)</f>
        <v>0</v>
      </c>
      <c r="I99" s="231">
        <f>ROUND(D99*G99, 0)</f>
        <v>0</v>
      </c>
    </row>
    <row r="100" spans="1:9" x14ac:dyDescent="0.2">
      <c r="A100" s="252"/>
      <c r="B100" s="235"/>
      <c r="C100" s="251"/>
      <c r="D100" s="248"/>
      <c r="E100" s="247"/>
      <c r="F100" s="250"/>
      <c r="G100" s="231"/>
      <c r="H100" s="231"/>
      <c r="I100" s="231"/>
    </row>
    <row r="101" spans="1:9" x14ac:dyDescent="0.2">
      <c r="A101" s="236" t="s">
        <v>1972</v>
      </c>
      <c r="B101" s="235"/>
      <c r="C101" s="251" t="s">
        <v>2911</v>
      </c>
      <c r="D101" s="248">
        <v>1</v>
      </c>
      <c r="E101" s="247" t="s">
        <v>138</v>
      </c>
      <c r="F101" s="250">
        <v>0</v>
      </c>
      <c r="G101" s="231">
        <v>0</v>
      </c>
      <c r="H101" s="231">
        <f>ROUND(D101*F101, 0)</f>
        <v>0</v>
      </c>
      <c r="I101" s="231">
        <f>ROUND(D101*G101, 0)</f>
        <v>0</v>
      </c>
    </row>
    <row r="102" spans="1:9" x14ac:dyDescent="0.2">
      <c r="A102" s="236"/>
      <c r="B102" s="235"/>
      <c r="C102" s="251"/>
      <c r="D102" s="248"/>
      <c r="E102" s="247"/>
      <c r="F102" s="242"/>
      <c r="G102" s="235"/>
      <c r="H102" s="235"/>
      <c r="I102" s="235"/>
    </row>
    <row r="103" spans="1:9" ht="38.25" x14ac:dyDescent="0.2">
      <c r="A103" s="236" t="s">
        <v>1970</v>
      </c>
      <c r="B103" s="235"/>
      <c r="C103" s="251" t="s">
        <v>2910</v>
      </c>
      <c r="D103" s="248">
        <v>1</v>
      </c>
      <c r="E103" s="247" t="s">
        <v>138</v>
      </c>
      <c r="F103" s="250">
        <v>0</v>
      </c>
      <c r="G103" s="231">
        <v>0</v>
      </c>
      <c r="H103" s="231">
        <f>ROUND(D103*F103, 0)</f>
        <v>0</v>
      </c>
      <c r="I103" s="231">
        <f>ROUND(D103*G103, 0)</f>
        <v>0</v>
      </c>
    </row>
    <row r="104" spans="1:9" x14ac:dyDescent="0.2">
      <c r="A104" s="252"/>
      <c r="B104" s="235"/>
      <c r="C104" s="251"/>
      <c r="D104" s="248"/>
      <c r="E104" s="247"/>
      <c r="F104" s="242"/>
      <c r="G104" s="235"/>
      <c r="H104" s="235"/>
      <c r="I104" s="235"/>
    </row>
    <row r="105" spans="1:9" ht="102" x14ac:dyDescent="0.2">
      <c r="A105" s="236" t="s">
        <v>1967</v>
      </c>
      <c r="B105" s="235"/>
      <c r="C105" s="251" t="s">
        <v>2909</v>
      </c>
      <c r="D105" s="248">
        <v>10</v>
      </c>
      <c r="E105" s="247" t="s">
        <v>62</v>
      </c>
      <c r="F105" s="250">
        <v>0</v>
      </c>
      <c r="G105" s="231">
        <v>0</v>
      </c>
      <c r="H105" s="231">
        <f>ROUND(D105*F105, 0)</f>
        <v>0</v>
      </c>
      <c r="I105" s="231">
        <f>ROUND(D105*G105, 0)</f>
        <v>0</v>
      </c>
    </row>
    <row r="106" spans="1:9" x14ac:dyDescent="0.2">
      <c r="A106" s="236"/>
      <c r="B106" s="235"/>
      <c r="C106" s="251"/>
      <c r="D106" s="248"/>
      <c r="E106" s="247"/>
      <c r="F106" s="242"/>
      <c r="G106" s="235"/>
      <c r="H106" s="235"/>
      <c r="I106" s="235"/>
    </row>
    <row r="107" spans="1:9" ht="127.5" x14ac:dyDescent="0.2">
      <c r="A107" s="236" t="s">
        <v>1966</v>
      </c>
      <c r="B107" s="235"/>
      <c r="C107" s="251" t="s">
        <v>2908</v>
      </c>
      <c r="D107" s="248">
        <v>1</v>
      </c>
      <c r="E107" s="247" t="s">
        <v>138</v>
      </c>
      <c r="F107" s="250">
        <v>0</v>
      </c>
      <c r="G107" s="231">
        <v>0</v>
      </c>
      <c r="H107" s="231">
        <f>ROUND(D107*F107, 0)</f>
        <v>0</v>
      </c>
      <c r="I107" s="231">
        <f>ROUND(D107*G107, 0)</f>
        <v>0</v>
      </c>
    </row>
    <row r="108" spans="1:9" x14ac:dyDescent="0.2">
      <c r="A108" s="252"/>
      <c r="B108" s="235"/>
      <c r="C108" s="251"/>
      <c r="D108" s="248"/>
      <c r="E108" s="247"/>
      <c r="F108" s="250"/>
      <c r="G108" s="231"/>
      <c r="H108" s="231"/>
      <c r="I108" s="231"/>
    </row>
    <row r="109" spans="1:9" ht="25.5" x14ac:dyDescent="0.2">
      <c r="A109" s="236" t="s">
        <v>1964</v>
      </c>
      <c r="B109" s="235"/>
      <c r="C109" s="253" t="s">
        <v>2907</v>
      </c>
      <c r="D109" s="248">
        <v>1</v>
      </c>
      <c r="E109" s="247" t="s">
        <v>138</v>
      </c>
      <c r="F109" s="250">
        <v>0</v>
      </c>
      <c r="G109" s="231">
        <v>0</v>
      </c>
      <c r="H109" s="231">
        <f>ROUND(D109*F109, 0)</f>
        <v>0</v>
      </c>
      <c r="I109" s="231">
        <f>ROUND(D109*G109, 0)</f>
        <v>0</v>
      </c>
    </row>
    <row r="110" spans="1:9" x14ac:dyDescent="0.2">
      <c r="A110" s="236"/>
      <c r="B110" s="235"/>
      <c r="C110" s="251"/>
      <c r="D110" s="248"/>
      <c r="E110" s="247"/>
      <c r="F110" s="242"/>
      <c r="G110" s="235"/>
      <c r="H110" s="235"/>
      <c r="I110" s="235"/>
    </row>
    <row r="111" spans="1:9" ht="25.5" x14ac:dyDescent="0.2">
      <c r="A111" s="236" t="s">
        <v>1962</v>
      </c>
      <c r="B111" s="235"/>
      <c r="C111" s="253" t="s">
        <v>2906</v>
      </c>
      <c r="D111" s="248">
        <v>1</v>
      </c>
      <c r="E111" s="247" t="s">
        <v>138</v>
      </c>
      <c r="F111" s="250">
        <v>0</v>
      </c>
      <c r="G111" s="231">
        <v>0</v>
      </c>
      <c r="H111" s="231">
        <f>ROUND(D111*F111, 0)</f>
        <v>0</v>
      </c>
      <c r="I111" s="231">
        <f>ROUND(D111*G111, 0)</f>
        <v>0</v>
      </c>
    </row>
    <row r="112" spans="1:9" x14ac:dyDescent="0.2">
      <c r="A112" s="252"/>
      <c r="B112" s="235"/>
      <c r="C112" s="251"/>
      <c r="D112" s="248"/>
      <c r="E112" s="247"/>
      <c r="F112" s="242"/>
      <c r="G112" s="242"/>
      <c r="H112" s="242"/>
      <c r="I112" s="242"/>
    </row>
    <row r="113" spans="1:9" ht="25.5" x14ac:dyDescent="0.2">
      <c r="A113" s="236" t="s">
        <v>1960</v>
      </c>
      <c r="B113" s="235"/>
      <c r="C113" s="251" t="s">
        <v>2905</v>
      </c>
      <c r="D113" s="248">
        <v>1</v>
      </c>
      <c r="E113" s="247" t="s">
        <v>138</v>
      </c>
      <c r="F113" s="250">
        <v>0</v>
      </c>
      <c r="G113" s="231">
        <v>0</v>
      </c>
      <c r="H113" s="231">
        <f>ROUND(D113*F113, 0)</f>
        <v>0</v>
      </c>
      <c r="I113" s="231">
        <f>ROUND(D113*G113, 0)</f>
        <v>0</v>
      </c>
    </row>
    <row r="114" spans="1:9" x14ac:dyDescent="0.2">
      <c r="A114" s="236"/>
      <c r="B114" s="235"/>
      <c r="C114" s="251"/>
      <c r="D114" s="248"/>
      <c r="E114" s="247"/>
      <c r="F114" s="250"/>
      <c r="G114" s="231"/>
      <c r="H114" s="231"/>
      <c r="I114" s="231"/>
    </row>
    <row r="115" spans="1:9" x14ac:dyDescent="0.2">
      <c r="A115" s="236" t="s">
        <v>1958</v>
      </c>
      <c r="B115" s="235"/>
      <c r="C115" s="251" t="s">
        <v>2904</v>
      </c>
      <c r="D115" s="248">
        <v>1</v>
      </c>
      <c r="E115" s="247" t="s">
        <v>138</v>
      </c>
      <c r="F115" s="250">
        <v>0</v>
      </c>
      <c r="G115" s="231">
        <v>0</v>
      </c>
      <c r="H115" s="231">
        <f>ROUND(D115*F115, 0)</f>
        <v>0</v>
      </c>
      <c r="I115" s="231">
        <f>ROUND(D115*G115, 0)</f>
        <v>0</v>
      </c>
    </row>
    <row r="116" spans="1:9" x14ac:dyDescent="0.2">
      <c r="A116" s="252"/>
      <c r="B116" s="235"/>
      <c r="C116" s="251"/>
      <c r="D116" s="248"/>
      <c r="E116" s="247"/>
      <c r="F116" s="250"/>
      <c r="G116" s="231"/>
      <c r="H116" s="231"/>
      <c r="I116" s="231"/>
    </row>
    <row r="117" spans="1:9" x14ac:dyDescent="0.2">
      <c r="A117" s="236" t="s">
        <v>1956</v>
      </c>
      <c r="B117" s="235"/>
      <c r="C117" s="251" t="s">
        <v>2716</v>
      </c>
      <c r="D117" s="248">
        <v>1</v>
      </c>
      <c r="E117" s="247" t="s">
        <v>138</v>
      </c>
      <c r="F117" s="250">
        <v>0</v>
      </c>
      <c r="G117" s="231">
        <v>0</v>
      </c>
      <c r="H117" s="231">
        <f>ROUND(D117*F117, 0)</f>
        <v>0</v>
      </c>
      <c r="I117" s="231">
        <f>ROUND(D117*G117, 0)</f>
        <v>0</v>
      </c>
    </row>
    <row r="118" spans="1:9" x14ac:dyDescent="0.2">
      <c r="A118" s="236"/>
      <c r="B118" s="235"/>
      <c r="C118" s="251"/>
      <c r="D118" s="248"/>
      <c r="E118" s="247"/>
      <c r="F118" s="250"/>
      <c r="G118" s="231"/>
      <c r="H118" s="231"/>
      <c r="I118" s="231"/>
    </row>
    <row r="119" spans="1:9" ht="25.5" x14ac:dyDescent="0.2">
      <c r="A119" s="236" t="s">
        <v>1954</v>
      </c>
      <c r="B119" s="235"/>
      <c r="C119" s="251" t="s">
        <v>2903</v>
      </c>
      <c r="D119" s="248">
        <v>1</v>
      </c>
      <c r="E119" s="247" t="s">
        <v>138</v>
      </c>
      <c r="F119" s="250">
        <v>0</v>
      </c>
      <c r="G119" s="231">
        <v>0</v>
      </c>
      <c r="H119" s="231">
        <f>ROUND(D119*F119, 0)</f>
        <v>0</v>
      </c>
      <c r="I119" s="231">
        <f>ROUND(D119*G119, 0)</f>
        <v>0</v>
      </c>
    </row>
    <row r="120" spans="1:9" x14ac:dyDescent="0.2">
      <c r="A120" s="236"/>
      <c r="B120" s="235"/>
      <c r="C120" s="249"/>
      <c r="D120" s="248"/>
      <c r="E120" s="247"/>
      <c r="F120" s="231"/>
      <c r="G120" s="231"/>
      <c r="H120" s="231"/>
      <c r="I120" s="231"/>
    </row>
    <row r="121" spans="1:9" x14ac:dyDescent="0.2">
      <c r="A121" s="140"/>
      <c r="B121" s="127"/>
      <c r="C121" s="127" t="s">
        <v>1515</v>
      </c>
      <c r="D121" s="126"/>
      <c r="E121" s="151"/>
      <c r="F121" s="126">
        <f>SUM(F5:F120)</f>
        <v>0</v>
      </c>
      <c r="G121" s="126">
        <f>SUM(G5:G120)</f>
        <v>0</v>
      </c>
      <c r="H121" s="126">
        <f>SUM(H5:H120)</f>
        <v>0</v>
      </c>
      <c r="I121" s="126">
        <f>SUM(I5:I120)</f>
        <v>0</v>
      </c>
    </row>
    <row r="122" spans="1:9" x14ac:dyDescent="0.2">
      <c r="C122" s="139"/>
      <c r="D122" s="158"/>
      <c r="E122" s="150"/>
    </row>
    <row r="123" spans="1:9" x14ac:dyDescent="0.2">
      <c r="E123" s="150"/>
    </row>
    <row r="124" spans="1:9" x14ac:dyDescent="0.2">
      <c r="E124" s="150"/>
    </row>
    <row r="125" spans="1:9" x14ac:dyDescent="0.2">
      <c r="E125" s="150"/>
    </row>
    <row r="126" spans="1:9" x14ac:dyDescent="0.2">
      <c r="E126" s="150"/>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DE1E6-64FA-4926-AA94-4D60674FB688}">
  <sheetPr>
    <tabColor rgb="FFFFFF00"/>
  </sheetPr>
  <dimension ref="B3:N35"/>
  <sheetViews>
    <sheetView workbookViewId="0">
      <selection activeCell="K10" sqref="K10"/>
    </sheetView>
  </sheetViews>
  <sheetFormatPr defaultColWidth="8.85546875" defaultRowHeight="15" x14ac:dyDescent="0.25"/>
  <cols>
    <col min="1" max="16384" width="8.85546875" style="346"/>
  </cols>
  <sheetData>
    <row r="3" spans="2:14" ht="20.25" x14ac:dyDescent="0.3">
      <c r="E3" s="347" t="s">
        <v>3240</v>
      </c>
      <c r="F3" s="347"/>
      <c r="G3" s="347"/>
      <c r="H3" s="347"/>
      <c r="I3" s="347"/>
      <c r="J3" s="347"/>
      <c r="K3" s="347"/>
      <c r="L3" s="347"/>
      <c r="M3" s="347"/>
      <c r="N3" s="347"/>
    </row>
    <row r="4" spans="2:14" ht="18" x14ac:dyDescent="0.25">
      <c r="E4" s="348" t="s">
        <v>2</v>
      </c>
      <c r="F4" s="348"/>
      <c r="G4" s="348"/>
      <c r="H4" s="348"/>
      <c r="I4" s="348"/>
      <c r="J4" s="348"/>
      <c r="K4" s="348"/>
      <c r="L4" s="348"/>
      <c r="M4" s="348"/>
      <c r="N4" s="348"/>
    </row>
    <row r="5" spans="2:14" x14ac:dyDescent="0.25">
      <c r="E5" s="349"/>
      <c r="F5" s="349"/>
      <c r="G5" s="349"/>
      <c r="H5" s="349"/>
      <c r="I5" s="349"/>
      <c r="J5" s="350"/>
      <c r="K5" s="350"/>
      <c r="L5" s="350"/>
      <c r="M5" s="350"/>
      <c r="N5" s="350"/>
    </row>
    <row r="6" spans="2:14" ht="18" x14ac:dyDescent="0.25">
      <c r="E6" s="351"/>
      <c r="F6" s="351"/>
      <c r="G6" s="351"/>
      <c r="H6" s="351"/>
      <c r="I6" s="351"/>
      <c r="J6" s="351"/>
      <c r="K6" s="351"/>
      <c r="L6" s="351"/>
      <c r="M6" s="351"/>
      <c r="N6" s="351"/>
    </row>
    <row r="7" spans="2:14" ht="18" x14ac:dyDescent="0.25">
      <c r="E7" s="351"/>
      <c r="F7" s="351"/>
      <c r="G7" s="351"/>
      <c r="H7" s="351"/>
      <c r="I7" s="351"/>
      <c r="J7" s="351"/>
      <c r="K7" s="351"/>
      <c r="L7" s="351"/>
      <c r="M7" s="351"/>
      <c r="N7" s="351"/>
    </row>
    <row r="8" spans="2:14" x14ac:dyDescent="0.25">
      <c r="E8" s="352"/>
      <c r="F8" s="352"/>
      <c r="G8" s="349"/>
      <c r="H8" s="349"/>
      <c r="I8" s="349"/>
      <c r="J8" s="353"/>
      <c r="K8" s="353"/>
      <c r="L8" s="353"/>
      <c r="M8" s="353"/>
      <c r="N8" s="353"/>
    </row>
    <row r="9" spans="2:14" ht="15.75" x14ac:dyDescent="0.25">
      <c r="E9" s="354" t="s">
        <v>42</v>
      </c>
      <c r="F9" s="354"/>
      <c r="G9" s="354"/>
      <c r="H9" s="354"/>
      <c r="I9" s="354"/>
      <c r="J9" s="354"/>
      <c r="K9" s="354"/>
      <c r="L9" s="354"/>
      <c r="M9" s="354"/>
      <c r="N9" s="354"/>
    </row>
    <row r="10" spans="2:14" x14ac:dyDescent="0.25">
      <c r="E10" s="352"/>
      <c r="F10" s="352"/>
      <c r="G10" s="349"/>
      <c r="H10" s="349"/>
      <c r="I10" s="349"/>
      <c r="J10" s="353"/>
      <c r="K10" s="353"/>
      <c r="L10" s="353"/>
      <c r="M10" s="353"/>
      <c r="N10" s="353"/>
    </row>
    <row r="11" spans="2:14" ht="15.75" x14ac:dyDescent="0.25">
      <c r="E11" s="355" t="s">
        <v>1510</v>
      </c>
      <c r="F11" s="355"/>
      <c r="G11" s="355"/>
      <c r="H11" s="355"/>
      <c r="I11" s="355"/>
      <c r="J11" s="355"/>
      <c r="K11" s="355"/>
      <c r="L11" s="355"/>
      <c r="M11" s="355"/>
      <c r="N11" s="355"/>
    </row>
    <row r="12" spans="2:14" x14ac:dyDescent="0.25">
      <c r="E12" s="352"/>
      <c r="F12" s="352"/>
      <c r="G12" s="349"/>
      <c r="H12" s="349"/>
      <c r="I12" s="349"/>
      <c r="J12" s="353"/>
      <c r="K12" s="353"/>
      <c r="L12" s="353"/>
      <c r="M12" s="353"/>
      <c r="N12" s="353"/>
    </row>
    <row r="13" spans="2:14" x14ac:dyDescent="0.25">
      <c r="E13" s="352"/>
      <c r="F13" s="352"/>
      <c r="G13" s="349"/>
      <c r="H13" s="349"/>
      <c r="I13" s="349"/>
      <c r="J13" s="353"/>
      <c r="K13" s="353"/>
      <c r="L13" s="353"/>
      <c r="M13" s="353"/>
      <c r="N13" s="353"/>
    </row>
    <row r="14" spans="2:14" x14ac:dyDescent="0.25">
      <c r="E14" s="352"/>
      <c r="F14" s="352"/>
      <c r="G14" s="349"/>
      <c r="H14" s="349"/>
      <c r="I14" s="349"/>
      <c r="J14" s="353"/>
      <c r="K14" s="353"/>
      <c r="L14" s="353"/>
      <c r="M14" s="353"/>
      <c r="N14" s="353"/>
    </row>
    <row r="15" spans="2:14" x14ac:dyDescent="0.25">
      <c r="B15" s="349"/>
      <c r="C15" s="349"/>
      <c r="D15" s="349"/>
      <c r="E15" s="353"/>
      <c r="F15" s="353"/>
      <c r="G15" s="353"/>
      <c r="H15" s="353"/>
      <c r="I15" s="353"/>
      <c r="K15" s="353"/>
      <c r="L15" s="353"/>
      <c r="M15" s="353"/>
      <c r="N15" s="353"/>
    </row>
    <row r="16" spans="2:14" x14ac:dyDescent="0.25">
      <c r="B16" s="356" t="s">
        <v>28</v>
      </c>
      <c r="C16" s="349"/>
      <c r="D16" s="349"/>
      <c r="E16" s="353"/>
      <c r="F16" s="353"/>
      <c r="G16" s="357" t="s">
        <v>0</v>
      </c>
      <c r="H16" s="357" t="s">
        <v>5</v>
      </c>
      <c r="I16" s="357" t="s">
        <v>32</v>
      </c>
      <c r="K16" s="353"/>
      <c r="L16" s="353"/>
      <c r="M16" s="353"/>
      <c r="N16" s="353"/>
    </row>
    <row r="17" spans="2:10" x14ac:dyDescent="0.25">
      <c r="B17" s="358"/>
      <c r="C17" s="358"/>
      <c r="D17" s="358"/>
      <c r="E17" s="359"/>
      <c r="F17" s="359"/>
      <c r="G17" s="360"/>
      <c r="H17" s="360"/>
      <c r="I17" s="360"/>
    </row>
    <row r="18" spans="2:10" x14ac:dyDescent="0.25">
      <c r="B18" s="356" t="s">
        <v>3241</v>
      </c>
      <c r="C18" s="349"/>
      <c r="D18" s="349"/>
      <c r="E18" s="353"/>
      <c r="F18" s="353"/>
      <c r="G18" s="400">
        <f>'27_1_Erősáram'!H346</f>
        <v>0</v>
      </c>
      <c r="H18" s="400">
        <f>'27_1_Erősáram'!I346</f>
        <v>0</v>
      </c>
      <c r="I18" s="400">
        <f>'27_1_Erősáram'!J346</f>
        <v>0</v>
      </c>
      <c r="J18" s="361"/>
    </row>
    <row r="19" spans="2:10" x14ac:dyDescent="0.25">
      <c r="B19" s="356" t="s">
        <v>3242</v>
      </c>
      <c r="C19" s="349"/>
      <c r="D19" s="349"/>
      <c r="E19" s="353"/>
      <c r="F19" s="353"/>
      <c r="G19" s="400">
        <f>'27_2_Villámvédelem'!H14</f>
        <v>0</v>
      </c>
      <c r="H19" s="400">
        <f>'27_2_Villámvédelem'!I14</f>
        <v>0</v>
      </c>
      <c r="I19" s="400">
        <f>'27_2_Villámvédelem'!J14</f>
        <v>0</v>
      </c>
    </row>
    <row r="20" spans="2:10" x14ac:dyDescent="0.25">
      <c r="B20" s="356" t="s">
        <v>3243</v>
      </c>
      <c r="C20" s="349"/>
      <c r="D20" s="349"/>
      <c r="E20" s="353"/>
      <c r="F20" s="353"/>
      <c r="G20" s="400">
        <f>'27_3_Potenciálkiegyenlítés'!H28</f>
        <v>0</v>
      </c>
      <c r="H20" s="400">
        <f>'27_3_Potenciálkiegyenlítés'!I28</f>
        <v>0</v>
      </c>
      <c r="I20" s="400">
        <f>'27_3_Potenciálkiegyenlítés'!J28</f>
        <v>0</v>
      </c>
    </row>
    <row r="21" spans="2:10" x14ac:dyDescent="0.25">
      <c r="B21" s="356" t="s">
        <v>3244</v>
      </c>
      <c r="C21" s="349"/>
      <c r="D21" s="349"/>
      <c r="E21" s="353"/>
      <c r="F21" s="353"/>
      <c r="G21" s="364">
        <f>'27_4_Hő-és füstelvezetés'!H16</f>
        <v>0</v>
      </c>
      <c r="H21" s="364">
        <f>'27_4_Hő-és füstelvezetés'!I16</f>
        <v>0</v>
      </c>
      <c r="I21" s="364">
        <f>'27_4_Hő-és füstelvezetés'!J16</f>
        <v>0</v>
      </c>
    </row>
    <row r="22" spans="2:10" x14ac:dyDescent="0.25">
      <c r="B22" s="349" t="s">
        <v>3245</v>
      </c>
      <c r="C22" s="349"/>
      <c r="D22" s="349"/>
      <c r="E22" s="353"/>
      <c r="F22" s="353"/>
      <c r="G22" s="362">
        <f>'27_5_Beléptető'!H10</f>
        <v>0</v>
      </c>
      <c r="H22" s="362">
        <f>'27_5_Beléptető'!I10</f>
        <v>0</v>
      </c>
      <c r="I22" s="362">
        <f>'27_5_Beléptető'!J10</f>
        <v>0</v>
      </c>
    </row>
    <row r="23" spans="2:10" x14ac:dyDescent="0.25">
      <c r="B23" s="349" t="s">
        <v>3790</v>
      </c>
      <c r="C23" s="349"/>
      <c r="D23" s="349"/>
      <c r="E23" s="353"/>
      <c r="F23" s="353"/>
      <c r="G23" s="362">
        <f>'27_5_Betörésjelző'!H10</f>
        <v>0</v>
      </c>
      <c r="H23" s="362">
        <f>'27_5_Betörésjelző'!I10</f>
        <v>0</v>
      </c>
      <c r="I23" s="362">
        <f>'27_5_Betörésjelző'!J10</f>
        <v>0</v>
      </c>
    </row>
    <row r="24" spans="2:10" x14ac:dyDescent="0.25">
      <c r="B24" s="349" t="s">
        <v>3246</v>
      </c>
      <c r="C24" s="349"/>
      <c r="D24" s="349"/>
      <c r="E24" s="353"/>
      <c r="F24" s="353"/>
      <c r="G24" s="362">
        <f>'27_5_Gázérzékelő'!H15</f>
        <v>0</v>
      </c>
      <c r="H24" s="362">
        <f>'27_5_Gázérzékelő'!I15</f>
        <v>0</v>
      </c>
      <c r="I24" s="362">
        <f>'27_5_Gázérzékelő'!J15</f>
        <v>0</v>
      </c>
    </row>
    <row r="25" spans="2:10" x14ac:dyDescent="0.25">
      <c r="B25" s="349" t="s">
        <v>3247</v>
      </c>
      <c r="C25" s="349"/>
      <c r="D25" s="349"/>
      <c r="E25" s="353"/>
      <c r="F25" s="353"/>
      <c r="G25" s="362">
        <f>'27_5_Gázérzékelő'!H15</f>
        <v>0</v>
      </c>
      <c r="H25" s="362">
        <f>'27_5_Gázérzékelő'!I15</f>
        <v>0</v>
      </c>
      <c r="I25" s="362">
        <f>'27_5_Gázérzékelő'!J15</f>
        <v>0</v>
      </c>
    </row>
    <row r="26" spans="2:10" x14ac:dyDescent="0.25">
      <c r="B26" s="349" t="s">
        <v>3248</v>
      </c>
      <c r="C26" s="349"/>
      <c r="D26" s="349"/>
      <c r="E26" s="353"/>
      <c r="F26" s="353"/>
      <c r="G26" s="362">
        <f>'27_5_Kaputelefon'!H10</f>
        <v>0</v>
      </c>
      <c r="H26" s="362">
        <f>'27_5_Kaputelefon'!I10</f>
        <v>0</v>
      </c>
      <c r="I26" s="362">
        <f>'27_5_Kaputelefon'!J10</f>
        <v>0</v>
      </c>
    </row>
    <row r="27" spans="2:10" x14ac:dyDescent="0.25">
      <c r="B27" s="349" t="s">
        <v>3249</v>
      </c>
      <c r="C27" s="349"/>
      <c r="D27" s="349"/>
      <c r="E27" s="353"/>
      <c r="F27" s="353"/>
      <c r="G27" s="362">
        <f>'27_5_Strukturált'!H14</f>
        <v>0</v>
      </c>
      <c r="H27" s="362">
        <f>'27_5_Strukturált'!I14</f>
        <v>0</v>
      </c>
      <c r="I27" s="362">
        <f>'27_5_Strukturált'!J14</f>
        <v>0</v>
      </c>
    </row>
    <row r="28" spans="2:10" x14ac:dyDescent="0.25">
      <c r="B28" s="349" t="s">
        <v>3250</v>
      </c>
      <c r="C28" s="349"/>
      <c r="D28" s="349"/>
      <c r="E28" s="353"/>
      <c r="F28" s="353"/>
      <c r="G28" s="362">
        <f>'27_5_Video'!H30</f>
        <v>0</v>
      </c>
      <c r="H28" s="362">
        <f>'27_5_Video'!I30</f>
        <v>0</v>
      </c>
      <c r="I28" s="362">
        <f>'27_5_Video'!J30</f>
        <v>0</v>
      </c>
    </row>
    <row r="29" spans="2:10" x14ac:dyDescent="0.25">
      <c r="B29" s="538" t="s">
        <v>3792</v>
      </c>
      <c r="C29" s="538"/>
      <c r="D29" s="538"/>
      <c r="E29" s="353"/>
      <c r="F29" s="353"/>
      <c r="G29" s="364">
        <f>SUM(G22:G28)</f>
        <v>0</v>
      </c>
      <c r="H29" s="364">
        <f>SUM(H22:H28)</f>
        <v>0</v>
      </c>
      <c r="I29" s="364">
        <f>SUM(I22:I28)</f>
        <v>0</v>
      </c>
    </row>
    <row r="30" spans="2:10" x14ac:dyDescent="0.25">
      <c r="B30" s="356" t="s">
        <v>3251</v>
      </c>
      <c r="C30" s="349"/>
      <c r="D30" s="349"/>
      <c r="E30" s="353"/>
      <c r="F30" s="353"/>
      <c r="G30" s="400">
        <f>'27_6_Tűzjelző'!H30</f>
        <v>0</v>
      </c>
      <c r="H30" s="400">
        <f>'27_6_Tűzjelző'!I30</f>
        <v>0</v>
      </c>
      <c r="I30" s="400">
        <f>'27_6_Tűzjelző'!J30</f>
        <v>0</v>
      </c>
    </row>
    <row r="31" spans="2:10" x14ac:dyDescent="0.25">
      <c r="B31" s="358"/>
      <c r="C31" s="358"/>
      <c r="D31" s="358"/>
      <c r="E31" s="359"/>
      <c r="F31" s="359"/>
      <c r="G31" s="363"/>
      <c r="H31" s="363"/>
      <c r="I31" s="363"/>
    </row>
    <row r="32" spans="2:10" x14ac:dyDescent="0.25">
      <c r="B32" s="356" t="s">
        <v>6</v>
      </c>
      <c r="C32" s="349"/>
      <c r="D32" s="349"/>
      <c r="E32" s="353"/>
      <c r="F32" s="353"/>
      <c r="G32" s="364">
        <f>G30+G29+G21+G20+G19+G18</f>
        <v>0</v>
      </c>
      <c r="H32" s="364">
        <f>H30+H29+H21+H20+H19+H18</f>
        <v>0</v>
      </c>
      <c r="I32" s="364">
        <f>I30+I29+I21+I20+I19+I18</f>
        <v>0</v>
      </c>
    </row>
    <row r="33" spans="2:9" x14ac:dyDescent="0.25">
      <c r="B33" s="349"/>
      <c r="C33" s="349"/>
      <c r="D33" s="349"/>
      <c r="E33" s="353"/>
      <c r="F33" s="353"/>
      <c r="G33" s="353"/>
      <c r="H33" s="353"/>
      <c r="I33" s="353"/>
    </row>
    <row r="34" spans="2:9" x14ac:dyDescent="0.25">
      <c r="E34" s="352"/>
      <c r="F34" s="352"/>
    </row>
    <row r="35" spans="2:9" x14ac:dyDescent="0.25">
      <c r="E35" s="352"/>
      <c r="F35" s="352"/>
    </row>
  </sheetData>
  <mergeCells count="1">
    <mergeCell ref="B29:D29"/>
  </mergeCell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439E4-D955-4716-82B9-AFDD60019F3C}">
  <dimension ref="A1:BN905"/>
  <sheetViews>
    <sheetView view="pageBreakPreview" zoomScale="60" zoomScaleNormal="145" workbookViewId="0">
      <pane ySplit="1" topLeftCell="A2" activePane="bottomLeft" state="frozen"/>
      <selection activeCell="F31" sqref="F31:F32"/>
      <selection pane="bottomLeft" activeCell="M287" sqref="M287"/>
    </sheetView>
  </sheetViews>
  <sheetFormatPr defaultColWidth="9.140625" defaultRowHeight="12.75" x14ac:dyDescent="0.2"/>
  <cols>
    <col min="1" max="1" width="4.28515625" style="429" customWidth="1"/>
    <col min="2" max="2" width="9.28515625" style="428" hidden="1" customWidth="1"/>
    <col min="3" max="3" width="44.5703125" style="428" customWidth="1"/>
    <col min="4" max="4" width="6.7109375" style="430" customWidth="1"/>
    <col min="5" max="5" width="6.7109375" style="428" customWidth="1"/>
    <col min="6" max="7" width="8.28515625" style="431" customWidth="1"/>
    <col min="8" max="9" width="10.28515625" style="431" customWidth="1"/>
    <col min="10" max="10" width="15.7109375" style="432" customWidth="1"/>
    <col min="11" max="16384" width="9.140625" style="428"/>
  </cols>
  <sheetData>
    <row r="1" spans="1:10" s="370" customFormat="1" ht="25.5" x14ac:dyDescent="0.2">
      <c r="A1" s="365" t="s">
        <v>25</v>
      </c>
      <c r="B1" s="366" t="s">
        <v>20</v>
      </c>
      <c r="C1" s="367" t="s">
        <v>21</v>
      </c>
      <c r="D1" s="368" t="s">
        <v>24</v>
      </c>
      <c r="E1" s="368" t="s">
        <v>30</v>
      </c>
      <c r="F1" s="369" t="s">
        <v>29</v>
      </c>
      <c r="G1" s="369" t="s">
        <v>27</v>
      </c>
      <c r="H1" s="369" t="s">
        <v>23</v>
      </c>
      <c r="I1" s="369" t="s">
        <v>26</v>
      </c>
      <c r="J1" s="369" t="s">
        <v>33</v>
      </c>
    </row>
    <row r="2" spans="1:10" s="375" customFormat="1" x14ac:dyDescent="0.2">
      <c r="A2" s="371"/>
      <c r="B2" s="379"/>
      <c r="C2" s="372"/>
      <c r="D2" s="373"/>
      <c r="E2" s="373"/>
      <c r="F2" s="374"/>
      <c r="G2" s="374"/>
      <c r="H2" s="374"/>
      <c r="I2" s="374"/>
      <c r="J2" s="374"/>
    </row>
    <row r="3" spans="1:10" s="380" customFormat="1" x14ac:dyDescent="0.2">
      <c r="A3" s="401">
        <v>1</v>
      </c>
      <c r="B3" s="402"/>
      <c r="C3" s="403" t="s">
        <v>3252</v>
      </c>
      <c r="D3" s="404"/>
      <c r="E3" s="404"/>
      <c r="F3" s="405"/>
      <c r="G3" s="405"/>
      <c r="H3" s="405"/>
      <c r="I3" s="405"/>
      <c r="J3" s="405"/>
    </row>
    <row r="4" spans="1:10" s="375" customFormat="1" x14ac:dyDescent="0.2">
      <c r="A4" s="371"/>
      <c r="B4" s="379"/>
      <c r="C4" s="403"/>
      <c r="D4" s="373"/>
      <c r="E4" s="373"/>
      <c r="F4" s="374"/>
      <c r="G4" s="374"/>
      <c r="H4" s="374"/>
      <c r="I4" s="374"/>
      <c r="J4" s="374"/>
    </row>
    <row r="5" spans="1:10" s="375" customFormat="1" x14ac:dyDescent="0.2">
      <c r="A5" s="371"/>
      <c r="B5" s="379"/>
      <c r="C5" s="372" t="s">
        <v>3253</v>
      </c>
      <c r="D5" s="373"/>
      <c r="E5" s="373"/>
      <c r="F5" s="374"/>
      <c r="G5" s="374"/>
      <c r="H5" s="374"/>
      <c r="I5" s="374"/>
      <c r="J5" s="374"/>
    </row>
    <row r="6" spans="1:10" s="375" customFormat="1" ht="38.25" x14ac:dyDescent="0.2">
      <c r="A6" s="371">
        <v>1</v>
      </c>
      <c r="B6" s="372" t="s">
        <v>20</v>
      </c>
      <c r="C6" s="372" t="s">
        <v>3254</v>
      </c>
      <c r="D6" s="373">
        <v>2</v>
      </c>
      <c r="E6" s="373" t="s">
        <v>138</v>
      </c>
      <c r="F6" s="374">
        <v>0</v>
      </c>
      <c r="G6" s="374">
        <v>0</v>
      </c>
      <c r="H6" s="374">
        <f t="shared" ref="H6:H15" si="0">ROUND(D6*F6,)</f>
        <v>0</v>
      </c>
      <c r="I6" s="374">
        <f t="shared" ref="I6:I15" si="1">ROUND(D6*G6,)</f>
        <v>0</v>
      </c>
      <c r="J6" s="374">
        <f t="shared" ref="J6:J15" si="2">H6+I6</f>
        <v>0</v>
      </c>
    </row>
    <row r="7" spans="1:10" s="375" customFormat="1" x14ac:dyDescent="0.2">
      <c r="A7" s="371">
        <v>2</v>
      </c>
      <c r="B7" s="372" t="s">
        <v>20</v>
      </c>
      <c r="C7" s="372" t="s">
        <v>3255</v>
      </c>
      <c r="D7" s="373">
        <v>2</v>
      </c>
      <c r="E7" s="373" t="s">
        <v>138</v>
      </c>
      <c r="F7" s="374">
        <v>0</v>
      </c>
      <c r="G7" s="374">
        <v>0</v>
      </c>
      <c r="H7" s="374">
        <f t="shared" si="0"/>
        <v>0</v>
      </c>
      <c r="I7" s="374">
        <f t="shared" si="1"/>
        <v>0</v>
      </c>
      <c r="J7" s="374">
        <f t="shared" si="2"/>
        <v>0</v>
      </c>
    </row>
    <row r="8" spans="1:10" s="375" customFormat="1" x14ac:dyDescent="0.2">
      <c r="A8" s="371">
        <v>3</v>
      </c>
      <c r="B8" s="372" t="s">
        <v>20</v>
      </c>
      <c r="C8" s="372" t="s">
        <v>3256</v>
      </c>
      <c r="D8" s="373">
        <v>2</v>
      </c>
      <c r="E8" s="373" t="s">
        <v>138</v>
      </c>
      <c r="F8" s="374">
        <v>0</v>
      </c>
      <c r="G8" s="374">
        <v>0</v>
      </c>
      <c r="H8" s="374">
        <f t="shared" si="0"/>
        <v>0</v>
      </c>
      <c r="I8" s="374">
        <f t="shared" si="1"/>
        <v>0</v>
      </c>
      <c r="J8" s="374">
        <f t="shared" si="2"/>
        <v>0</v>
      </c>
    </row>
    <row r="9" spans="1:10" s="375" customFormat="1" x14ac:dyDescent="0.2">
      <c r="A9" s="371">
        <v>4</v>
      </c>
      <c r="B9" s="372" t="s">
        <v>20</v>
      </c>
      <c r="C9" s="372" t="s">
        <v>3257</v>
      </c>
      <c r="D9" s="373">
        <v>2</v>
      </c>
      <c r="E9" s="373" t="s">
        <v>138</v>
      </c>
      <c r="F9" s="374">
        <v>0</v>
      </c>
      <c r="G9" s="374">
        <v>0</v>
      </c>
      <c r="H9" s="374">
        <f t="shared" si="0"/>
        <v>0</v>
      </c>
      <c r="I9" s="374">
        <f t="shared" si="1"/>
        <v>0</v>
      </c>
      <c r="J9" s="374">
        <f t="shared" si="2"/>
        <v>0</v>
      </c>
    </row>
    <row r="10" spans="1:10" s="375" customFormat="1" ht="38.25" x14ac:dyDescent="0.2">
      <c r="A10" s="371">
        <v>5</v>
      </c>
      <c r="B10" s="372" t="s">
        <v>20</v>
      </c>
      <c r="C10" s="376" t="s">
        <v>3258</v>
      </c>
      <c r="D10" s="373">
        <v>2</v>
      </c>
      <c r="E10" s="373" t="s">
        <v>138</v>
      </c>
      <c r="F10" s="374">
        <v>0</v>
      </c>
      <c r="G10" s="374">
        <v>0</v>
      </c>
      <c r="H10" s="374">
        <f t="shared" si="0"/>
        <v>0</v>
      </c>
      <c r="I10" s="374">
        <f t="shared" si="1"/>
        <v>0</v>
      </c>
      <c r="J10" s="374">
        <f t="shared" si="2"/>
        <v>0</v>
      </c>
    </row>
    <row r="11" spans="1:10" s="375" customFormat="1" x14ac:dyDescent="0.2">
      <c r="A11" s="371">
        <v>6</v>
      </c>
      <c r="B11" s="372" t="s">
        <v>20</v>
      </c>
      <c r="C11" s="376" t="s">
        <v>3259</v>
      </c>
      <c r="D11" s="373">
        <v>2</v>
      </c>
      <c r="E11" s="373" t="s">
        <v>138</v>
      </c>
      <c r="F11" s="374">
        <v>0</v>
      </c>
      <c r="G11" s="374">
        <v>0</v>
      </c>
      <c r="H11" s="374">
        <f t="shared" si="0"/>
        <v>0</v>
      </c>
      <c r="I11" s="374">
        <f t="shared" si="1"/>
        <v>0</v>
      </c>
      <c r="J11" s="374">
        <f t="shared" si="2"/>
        <v>0</v>
      </c>
    </row>
    <row r="12" spans="1:10" s="375" customFormat="1" x14ac:dyDescent="0.2">
      <c r="A12" s="371">
        <v>7</v>
      </c>
      <c r="B12" s="372" t="s">
        <v>20</v>
      </c>
      <c r="C12" s="376" t="s">
        <v>3260</v>
      </c>
      <c r="D12" s="373">
        <v>2</v>
      </c>
      <c r="E12" s="373" t="s">
        <v>138</v>
      </c>
      <c r="F12" s="374">
        <v>0</v>
      </c>
      <c r="G12" s="374">
        <v>0</v>
      </c>
      <c r="H12" s="374">
        <f t="shared" si="0"/>
        <v>0</v>
      </c>
      <c r="I12" s="374">
        <f t="shared" si="1"/>
        <v>0</v>
      </c>
      <c r="J12" s="374">
        <f t="shared" si="2"/>
        <v>0</v>
      </c>
    </row>
    <row r="13" spans="1:10" s="375" customFormat="1" x14ac:dyDescent="0.2">
      <c r="A13" s="371">
        <v>8</v>
      </c>
      <c r="B13" s="372" t="s">
        <v>20</v>
      </c>
      <c r="C13" s="372" t="s">
        <v>3261</v>
      </c>
      <c r="D13" s="373">
        <v>2</v>
      </c>
      <c r="E13" s="373" t="s">
        <v>138</v>
      </c>
      <c r="F13" s="374">
        <v>0</v>
      </c>
      <c r="G13" s="374">
        <v>0</v>
      </c>
      <c r="H13" s="374">
        <f t="shared" si="0"/>
        <v>0</v>
      </c>
      <c r="I13" s="374">
        <f t="shared" si="1"/>
        <v>0</v>
      </c>
      <c r="J13" s="374">
        <f t="shared" si="2"/>
        <v>0</v>
      </c>
    </row>
    <row r="14" spans="1:10" s="375" customFormat="1" x14ac:dyDescent="0.2">
      <c r="A14" s="371">
        <v>9</v>
      </c>
      <c r="B14" s="372" t="s">
        <v>20</v>
      </c>
      <c r="C14" s="372" t="s">
        <v>3262</v>
      </c>
      <c r="D14" s="373">
        <v>2</v>
      </c>
      <c r="E14" s="373" t="s">
        <v>138</v>
      </c>
      <c r="F14" s="374">
        <v>0</v>
      </c>
      <c r="G14" s="374">
        <v>0</v>
      </c>
      <c r="H14" s="374">
        <f t="shared" si="0"/>
        <v>0</v>
      </c>
      <c r="I14" s="374">
        <f t="shared" si="1"/>
        <v>0</v>
      </c>
      <c r="J14" s="374">
        <f t="shared" si="2"/>
        <v>0</v>
      </c>
    </row>
    <row r="15" spans="1:10" s="375" customFormat="1" x14ac:dyDescent="0.2">
      <c r="A15" s="371">
        <v>10</v>
      </c>
      <c r="B15" s="372" t="s">
        <v>20</v>
      </c>
      <c r="C15" s="372" t="s">
        <v>3263</v>
      </c>
      <c r="D15" s="373">
        <v>2</v>
      </c>
      <c r="E15" s="373" t="s">
        <v>138</v>
      </c>
      <c r="F15" s="374">
        <v>0</v>
      </c>
      <c r="G15" s="374">
        <v>0</v>
      </c>
      <c r="H15" s="374">
        <f t="shared" si="0"/>
        <v>0</v>
      </c>
      <c r="I15" s="374">
        <f t="shared" si="1"/>
        <v>0</v>
      </c>
      <c r="J15" s="374">
        <f t="shared" si="2"/>
        <v>0</v>
      </c>
    </row>
    <row r="16" spans="1:10" s="375" customFormat="1" x14ac:dyDescent="0.2">
      <c r="A16" s="371"/>
      <c r="B16" s="379"/>
      <c r="C16" s="403"/>
      <c r="D16" s="373"/>
      <c r="E16" s="373"/>
      <c r="F16" s="374"/>
      <c r="G16" s="374"/>
      <c r="H16" s="374"/>
      <c r="I16" s="374"/>
      <c r="J16" s="374"/>
    </row>
    <row r="17" spans="1:66" s="375" customFormat="1" x14ac:dyDescent="0.2">
      <c r="A17" s="371"/>
      <c r="B17" s="379"/>
      <c r="C17" s="372" t="s">
        <v>3264</v>
      </c>
      <c r="D17" s="373"/>
      <c r="E17" s="373"/>
      <c r="F17" s="374"/>
      <c r="G17" s="374"/>
      <c r="H17" s="374"/>
      <c r="I17" s="374"/>
      <c r="J17" s="374"/>
    </row>
    <row r="18" spans="1:66" s="375" customFormat="1" ht="38.25" x14ac:dyDescent="0.2">
      <c r="A18" s="371">
        <v>1</v>
      </c>
      <c r="B18" s="372" t="s">
        <v>20</v>
      </c>
      <c r="C18" s="406" t="s">
        <v>3265</v>
      </c>
      <c r="D18" s="387">
        <v>6</v>
      </c>
      <c r="E18" s="385" t="s">
        <v>4</v>
      </c>
      <c r="F18" s="374">
        <v>0</v>
      </c>
      <c r="G18" s="374">
        <v>0</v>
      </c>
      <c r="H18" s="374">
        <f t="shared" ref="H18:H21" si="3">ROUND(D18*F18,)</f>
        <v>0</v>
      </c>
      <c r="I18" s="374">
        <f t="shared" ref="I18:I21" si="4">ROUND(D18*G18,)</f>
        <v>0</v>
      </c>
      <c r="J18" s="374">
        <f t="shared" ref="J18:J21" si="5">H18+I18</f>
        <v>0</v>
      </c>
    </row>
    <row r="19" spans="1:66" s="375" customFormat="1" x14ac:dyDescent="0.2">
      <c r="A19" s="371">
        <v>1</v>
      </c>
      <c r="B19" s="372" t="s">
        <v>20</v>
      </c>
      <c r="C19" s="407" t="s">
        <v>3266</v>
      </c>
      <c r="D19" s="407">
        <v>1</v>
      </c>
      <c r="E19" s="407" t="s">
        <v>4</v>
      </c>
      <c r="F19" s="374">
        <v>0</v>
      </c>
      <c r="G19" s="374">
        <v>0</v>
      </c>
      <c r="H19" s="374">
        <f t="shared" si="3"/>
        <v>0</v>
      </c>
      <c r="I19" s="374">
        <f t="shared" si="4"/>
        <v>0</v>
      </c>
      <c r="J19" s="374">
        <f t="shared" si="5"/>
        <v>0</v>
      </c>
    </row>
    <row r="20" spans="1:66" s="375" customFormat="1" x14ac:dyDescent="0.2">
      <c r="A20" s="371"/>
      <c r="B20" s="372"/>
      <c r="C20" s="407" t="s">
        <v>3267</v>
      </c>
      <c r="D20" s="407">
        <v>1</v>
      </c>
      <c r="E20" s="407" t="s">
        <v>4</v>
      </c>
      <c r="F20" s="374">
        <v>0</v>
      </c>
      <c r="G20" s="374">
        <v>0</v>
      </c>
      <c r="H20" s="374">
        <f t="shared" si="3"/>
        <v>0</v>
      </c>
      <c r="I20" s="374">
        <f t="shared" si="4"/>
        <v>0</v>
      </c>
      <c r="J20" s="374">
        <f t="shared" si="5"/>
        <v>0</v>
      </c>
    </row>
    <row r="21" spans="1:66" s="375" customFormat="1" x14ac:dyDescent="0.2">
      <c r="A21" s="371">
        <v>1</v>
      </c>
      <c r="B21" s="372" t="s">
        <v>20</v>
      </c>
      <c r="C21" s="407" t="s">
        <v>3268</v>
      </c>
      <c r="D21" s="407">
        <v>1</v>
      </c>
      <c r="E21" s="407" t="s">
        <v>4</v>
      </c>
      <c r="F21" s="374">
        <v>0</v>
      </c>
      <c r="G21" s="374">
        <v>0</v>
      </c>
      <c r="H21" s="374">
        <f t="shared" si="3"/>
        <v>0</v>
      </c>
      <c r="I21" s="374">
        <f t="shared" si="4"/>
        <v>0</v>
      </c>
      <c r="J21" s="374">
        <f t="shared" si="5"/>
        <v>0</v>
      </c>
    </row>
    <row r="22" spans="1:66" s="375" customFormat="1" x14ac:dyDescent="0.2">
      <c r="A22" s="371"/>
      <c r="B22" s="372"/>
      <c r="C22" s="372"/>
      <c r="D22" s="373"/>
      <c r="E22" s="373"/>
      <c r="F22" s="374"/>
      <c r="G22" s="374"/>
      <c r="H22" s="374"/>
      <c r="I22" s="374"/>
      <c r="J22" s="374"/>
    </row>
    <row r="23" spans="1:66" s="419" customFormat="1" x14ac:dyDescent="0.2">
      <c r="A23" s="414"/>
      <c r="B23" s="415"/>
      <c r="C23" s="377" t="s">
        <v>3269</v>
      </c>
      <c r="D23" s="416"/>
      <c r="E23" s="415"/>
      <c r="F23" s="417"/>
      <c r="G23" s="417"/>
      <c r="H23" s="417"/>
      <c r="I23" s="417"/>
      <c r="J23" s="418"/>
    </row>
    <row r="24" spans="1:66" s="375" customFormat="1" ht="25.5" x14ac:dyDescent="0.2">
      <c r="A24" s="371">
        <v>2</v>
      </c>
      <c r="B24" s="372" t="s">
        <v>20</v>
      </c>
      <c r="C24" s="372" t="s">
        <v>3270</v>
      </c>
      <c r="D24" s="373">
        <v>1000</v>
      </c>
      <c r="E24" s="373" t="s">
        <v>62</v>
      </c>
      <c r="F24" s="374">
        <v>0</v>
      </c>
      <c r="G24" s="374">
        <v>0</v>
      </c>
      <c r="H24" s="374">
        <f>ROUND(D24*F24,)</f>
        <v>0</v>
      </c>
      <c r="I24" s="374">
        <f>ROUND(D24*G24,)</f>
        <v>0</v>
      </c>
      <c r="J24" s="374">
        <f>H24+I24</f>
        <v>0</v>
      </c>
      <c r="O24" s="420"/>
    </row>
    <row r="25" spans="1:66" s="375" customFormat="1" x14ac:dyDescent="0.2">
      <c r="A25" s="371"/>
      <c r="B25" s="372"/>
      <c r="C25" s="372"/>
      <c r="D25" s="373"/>
      <c r="E25" s="373"/>
      <c r="F25" s="374"/>
      <c r="G25" s="374"/>
      <c r="H25" s="374"/>
      <c r="I25" s="374"/>
      <c r="J25" s="374"/>
    </row>
    <row r="26" spans="1:66" s="419" customFormat="1" x14ac:dyDescent="0.2">
      <c r="A26" s="421"/>
      <c r="B26" s="422"/>
      <c r="C26" s="377" t="s">
        <v>337</v>
      </c>
      <c r="D26" s="423"/>
      <c r="E26" s="422"/>
      <c r="F26" s="424"/>
      <c r="G26" s="424"/>
      <c r="H26" s="424"/>
      <c r="I26" s="424"/>
      <c r="J26" s="425"/>
      <c r="K26" s="420"/>
      <c r="L26" s="420"/>
      <c r="M26" s="420"/>
      <c r="N26" s="420"/>
      <c r="O26" s="420"/>
      <c r="P26" s="420"/>
      <c r="Q26" s="420"/>
      <c r="R26" s="420"/>
      <c r="S26" s="420"/>
      <c r="T26" s="420"/>
      <c r="U26" s="420"/>
      <c r="V26" s="420"/>
      <c r="W26" s="420"/>
      <c r="X26" s="420"/>
      <c r="Y26" s="420"/>
      <c r="Z26" s="420"/>
      <c r="AA26" s="420"/>
      <c r="AB26" s="420"/>
      <c r="AC26" s="420"/>
      <c r="AD26" s="420"/>
      <c r="AE26" s="420"/>
      <c r="AF26" s="420"/>
      <c r="AG26" s="420"/>
      <c r="AH26" s="420"/>
      <c r="AI26" s="420"/>
      <c r="AJ26" s="420"/>
      <c r="AK26" s="420"/>
      <c r="AL26" s="420"/>
      <c r="AM26" s="420"/>
      <c r="AN26" s="420"/>
      <c r="AO26" s="420"/>
      <c r="AP26" s="420"/>
      <c r="AQ26" s="420"/>
      <c r="AR26" s="420"/>
      <c r="AS26" s="420"/>
      <c r="AT26" s="420"/>
      <c r="AU26" s="420"/>
      <c r="AV26" s="420"/>
      <c r="AW26" s="420"/>
      <c r="AX26" s="420"/>
      <c r="AY26" s="420"/>
      <c r="AZ26" s="420"/>
      <c r="BA26" s="420"/>
      <c r="BB26" s="420"/>
      <c r="BC26" s="420"/>
      <c r="BD26" s="420"/>
      <c r="BE26" s="420"/>
      <c r="BF26" s="420"/>
      <c r="BG26" s="420"/>
      <c r="BH26" s="420"/>
      <c r="BI26" s="420"/>
      <c r="BJ26" s="420"/>
      <c r="BK26" s="420"/>
      <c r="BL26" s="420"/>
      <c r="BM26" s="420"/>
      <c r="BN26" s="420"/>
    </row>
    <row r="27" spans="1:66" s="375" customFormat="1" x14ac:dyDescent="0.2">
      <c r="A27" s="371">
        <v>2</v>
      </c>
      <c r="B27" s="372" t="s">
        <v>20</v>
      </c>
      <c r="C27" s="372" t="s">
        <v>3271</v>
      </c>
      <c r="D27" s="373">
        <v>1</v>
      </c>
      <c r="E27" s="373" t="s">
        <v>138</v>
      </c>
      <c r="F27" s="374">
        <v>0</v>
      </c>
      <c r="G27" s="374">
        <v>0</v>
      </c>
      <c r="H27" s="374">
        <f t="shared" ref="H27:H28" si="6">ROUND(D27*F27,)</f>
        <v>0</v>
      </c>
      <c r="I27" s="374">
        <f t="shared" ref="I27:I28" si="7">ROUND(D27*G27,)</f>
        <v>0</v>
      </c>
      <c r="J27" s="374">
        <f t="shared" ref="J27:J28" si="8">H27+I27</f>
        <v>0</v>
      </c>
      <c r="O27" s="420"/>
    </row>
    <row r="28" spans="1:66" s="375" customFormat="1" x14ac:dyDescent="0.2">
      <c r="A28" s="371">
        <v>3</v>
      </c>
      <c r="B28" s="372" t="s">
        <v>20</v>
      </c>
      <c r="C28" s="372" t="s">
        <v>3272</v>
      </c>
      <c r="D28" s="373">
        <v>1</v>
      </c>
      <c r="E28" s="373" t="s">
        <v>138</v>
      </c>
      <c r="F28" s="374">
        <v>0</v>
      </c>
      <c r="G28" s="374">
        <v>0</v>
      </c>
      <c r="H28" s="374">
        <f t="shared" si="6"/>
        <v>0</v>
      </c>
      <c r="I28" s="374">
        <f t="shared" si="7"/>
        <v>0</v>
      </c>
      <c r="J28" s="374">
        <f t="shared" si="8"/>
        <v>0</v>
      </c>
      <c r="O28" s="420"/>
    </row>
    <row r="29" spans="1:66" s="419" customFormat="1" x14ac:dyDescent="0.2">
      <c r="A29" s="421"/>
      <c r="B29" s="422"/>
      <c r="C29" s="422"/>
      <c r="D29" s="423"/>
      <c r="E29" s="422"/>
      <c r="F29" s="424"/>
      <c r="G29" s="424"/>
      <c r="H29" s="424"/>
      <c r="I29" s="424"/>
      <c r="J29" s="425"/>
      <c r="K29" s="420"/>
      <c r="L29" s="420"/>
      <c r="M29" s="420"/>
      <c r="N29" s="420"/>
      <c r="O29" s="420"/>
      <c r="P29" s="420"/>
      <c r="Q29" s="420"/>
      <c r="R29" s="420"/>
      <c r="S29" s="420"/>
      <c r="T29" s="420"/>
      <c r="U29" s="420"/>
      <c r="V29" s="420"/>
      <c r="W29" s="420"/>
      <c r="X29" s="420"/>
      <c r="Y29" s="420"/>
      <c r="Z29" s="420"/>
      <c r="AA29" s="420"/>
      <c r="AB29" s="420"/>
      <c r="AC29" s="420"/>
      <c r="AD29" s="420"/>
      <c r="AE29" s="420"/>
      <c r="AF29" s="420"/>
      <c r="AG29" s="420"/>
      <c r="AH29" s="420"/>
      <c r="AI29" s="420"/>
      <c r="AJ29" s="420"/>
      <c r="AK29" s="420"/>
      <c r="AL29" s="420"/>
      <c r="AM29" s="420"/>
      <c r="AN29" s="420"/>
      <c r="AO29" s="420"/>
      <c r="AP29" s="420"/>
      <c r="AQ29" s="420"/>
      <c r="AR29" s="420"/>
      <c r="AS29" s="420"/>
      <c r="AT29" s="420"/>
      <c r="AU29" s="420"/>
      <c r="AV29" s="420"/>
      <c r="AW29" s="420"/>
      <c r="AX29" s="420"/>
      <c r="AY29" s="420"/>
      <c r="AZ29" s="420"/>
      <c r="BA29" s="420"/>
      <c r="BB29" s="420"/>
      <c r="BC29" s="420"/>
      <c r="BD29" s="420"/>
      <c r="BE29" s="420"/>
      <c r="BF29" s="420"/>
      <c r="BG29" s="420"/>
      <c r="BH29" s="420"/>
      <c r="BI29" s="420"/>
      <c r="BJ29" s="420"/>
      <c r="BK29" s="420"/>
      <c r="BL29" s="420"/>
      <c r="BM29" s="420"/>
      <c r="BN29" s="420"/>
    </row>
    <row r="30" spans="1:66" s="419" customFormat="1" x14ac:dyDescent="0.2">
      <c r="A30" s="421"/>
      <c r="B30" s="422"/>
      <c r="C30" s="378" t="s">
        <v>3273</v>
      </c>
      <c r="D30" s="423"/>
      <c r="E30" s="422"/>
      <c r="F30" s="424"/>
      <c r="G30" s="424"/>
      <c r="H30" s="424"/>
      <c r="I30" s="424"/>
      <c r="J30" s="425"/>
      <c r="K30" s="420"/>
      <c r="L30" s="420"/>
      <c r="M30" s="420"/>
      <c r="N30" s="420"/>
      <c r="O30" s="420"/>
      <c r="P30" s="420"/>
      <c r="Q30" s="420"/>
      <c r="R30" s="420"/>
      <c r="S30" s="420"/>
      <c r="T30" s="420"/>
      <c r="U30" s="420"/>
      <c r="V30" s="420"/>
      <c r="W30" s="420"/>
      <c r="X30" s="420"/>
      <c r="Y30" s="420"/>
      <c r="Z30" s="420"/>
      <c r="AA30" s="420"/>
      <c r="AB30" s="420"/>
      <c r="AC30" s="420"/>
      <c r="AD30" s="420"/>
      <c r="AE30" s="420"/>
      <c r="AF30" s="420"/>
      <c r="AG30" s="420"/>
      <c r="AH30" s="420"/>
      <c r="AI30" s="420"/>
      <c r="AJ30" s="420"/>
      <c r="AK30" s="420"/>
      <c r="AL30" s="420"/>
      <c r="AM30" s="420"/>
      <c r="AN30" s="420"/>
      <c r="AO30" s="420"/>
      <c r="AP30" s="420"/>
      <c r="AQ30" s="420"/>
      <c r="AR30" s="420"/>
      <c r="AS30" s="420"/>
      <c r="AT30" s="420"/>
      <c r="AU30" s="420"/>
      <c r="AV30" s="420"/>
      <c r="AW30" s="420"/>
      <c r="AX30" s="420"/>
      <c r="AY30" s="420"/>
      <c r="AZ30" s="420"/>
      <c r="BA30" s="420"/>
      <c r="BB30" s="420"/>
      <c r="BC30" s="420"/>
      <c r="BD30" s="420"/>
      <c r="BE30" s="420"/>
      <c r="BF30" s="420"/>
      <c r="BG30" s="420"/>
      <c r="BH30" s="420"/>
      <c r="BI30" s="420"/>
      <c r="BJ30" s="420"/>
      <c r="BK30" s="420"/>
      <c r="BL30" s="420"/>
      <c r="BM30" s="420"/>
      <c r="BN30" s="420"/>
    </row>
    <row r="31" spans="1:66" s="419" customFormat="1" ht="51" x14ac:dyDescent="0.2">
      <c r="A31" s="421"/>
      <c r="B31" s="422"/>
      <c r="C31" s="378" t="s">
        <v>3274</v>
      </c>
      <c r="D31" s="423"/>
      <c r="E31" s="422"/>
      <c r="F31" s="424"/>
      <c r="G31" s="424"/>
      <c r="H31" s="424"/>
      <c r="I31" s="424"/>
      <c r="J31" s="425"/>
      <c r="K31" s="420"/>
      <c r="L31" s="420"/>
      <c r="M31" s="420"/>
      <c r="N31" s="420"/>
      <c r="O31" s="420"/>
      <c r="P31" s="420"/>
      <c r="Q31" s="420"/>
      <c r="R31" s="420"/>
      <c r="S31" s="420"/>
      <c r="T31" s="420"/>
      <c r="U31" s="420"/>
      <c r="V31" s="420"/>
      <c r="W31" s="420"/>
      <c r="X31" s="420"/>
      <c r="Y31" s="420"/>
      <c r="Z31" s="420"/>
      <c r="AA31" s="420"/>
      <c r="AB31" s="420"/>
      <c r="AC31" s="420"/>
      <c r="AD31" s="420"/>
      <c r="AE31" s="420"/>
      <c r="AF31" s="420"/>
      <c r="AG31" s="420"/>
      <c r="AH31" s="420"/>
      <c r="AI31" s="420"/>
      <c r="AJ31" s="420"/>
      <c r="AK31" s="420"/>
      <c r="AL31" s="420"/>
      <c r="AM31" s="420"/>
      <c r="AN31" s="420"/>
      <c r="AO31" s="420"/>
      <c r="AP31" s="420"/>
      <c r="AQ31" s="420"/>
      <c r="AR31" s="420"/>
      <c r="AS31" s="420"/>
      <c r="AT31" s="420"/>
      <c r="AU31" s="420"/>
      <c r="AV31" s="420"/>
      <c r="AW31" s="420"/>
      <c r="AX31" s="420"/>
      <c r="AY31" s="420"/>
      <c r="AZ31" s="420"/>
      <c r="BA31" s="420"/>
      <c r="BB31" s="420"/>
      <c r="BC31" s="420"/>
      <c r="BD31" s="420"/>
      <c r="BE31" s="420"/>
      <c r="BF31" s="420"/>
      <c r="BG31" s="420"/>
      <c r="BH31" s="420"/>
      <c r="BI31" s="420"/>
      <c r="BJ31" s="420"/>
      <c r="BK31" s="420"/>
      <c r="BL31" s="420"/>
      <c r="BM31" s="420"/>
      <c r="BN31" s="420"/>
    </row>
    <row r="32" spans="1:66" s="419" customFormat="1" x14ac:dyDescent="0.2">
      <c r="A32" s="421"/>
      <c r="B32" s="422"/>
      <c r="C32" s="422"/>
      <c r="D32" s="423"/>
      <c r="E32" s="422"/>
      <c r="F32" s="424"/>
      <c r="G32" s="424"/>
      <c r="H32" s="424"/>
      <c r="I32" s="424"/>
      <c r="J32" s="425"/>
      <c r="K32" s="420"/>
      <c r="L32" s="420"/>
      <c r="M32" s="420"/>
      <c r="N32" s="420"/>
      <c r="O32" s="420"/>
      <c r="P32" s="420"/>
      <c r="Q32" s="420"/>
      <c r="R32" s="420"/>
      <c r="S32" s="420"/>
      <c r="T32" s="420"/>
      <c r="U32" s="420"/>
      <c r="V32" s="420"/>
      <c r="W32" s="420"/>
      <c r="X32" s="420"/>
      <c r="Y32" s="420"/>
      <c r="Z32" s="420"/>
      <c r="AA32" s="420"/>
      <c r="AB32" s="420"/>
      <c r="AC32" s="420"/>
      <c r="AD32" s="420"/>
      <c r="AE32" s="420"/>
      <c r="AF32" s="420"/>
      <c r="AG32" s="420"/>
      <c r="AH32" s="420"/>
      <c r="AI32" s="420"/>
      <c r="AJ32" s="420"/>
      <c r="AK32" s="420"/>
      <c r="AL32" s="420"/>
      <c r="AM32" s="420"/>
      <c r="AN32" s="420"/>
      <c r="AO32" s="420"/>
      <c r="AP32" s="420"/>
      <c r="AQ32" s="420"/>
      <c r="AR32" s="420"/>
      <c r="AS32" s="420"/>
      <c r="AT32" s="420"/>
      <c r="AU32" s="420"/>
      <c r="AV32" s="420"/>
      <c r="AW32" s="420"/>
      <c r="AX32" s="420"/>
      <c r="AY32" s="420"/>
      <c r="AZ32" s="420"/>
      <c r="BA32" s="420"/>
      <c r="BB32" s="420"/>
      <c r="BC32" s="420"/>
      <c r="BD32" s="420"/>
      <c r="BE32" s="420"/>
      <c r="BF32" s="420"/>
      <c r="BG32" s="420"/>
      <c r="BH32" s="420"/>
      <c r="BI32" s="420"/>
      <c r="BJ32" s="420"/>
      <c r="BK32" s="420"/>
      <c r="BL32" s="420"/>
      <c r="BM32" s="420"/>
      <c r="BN32" s="420"/>
    </row>
    <row r="33" spans="1:66" s="419" customFormat="1" x14ac:dyDescent="0.2">
      <c r="A33" s="421"/>
      <c r="B33" s="422"/>
      <c r="C33" s="422"/>
      <c r="D33" s="423"/>
      <c r="E33" s="422"/>
      <c r="F33" s="424"/>
      <c r="G33" s="424"/>
      <c r="H33" s="424"/>
      <c r="I33" s="424"/>
      <c r="J33" s="425"/>
      <c r="K33" s="420"/>
      <c r="L33" s="420"/>
      <c r="M33" s="420"/>
      <c r="N33" s="420"/>
      <c r="O33" s="420"/>
      <c r="P33" s="420"/>
      <c r="Q33" s="420"/>
      <c r="R33" s="420"/>
      <c r="S33" s="420"/>
      <c r="T33" s="420"/>
      <c r="U33" s="420"/>
      <c r="V33" s="420"/>
      <c r="W33" s="420"/>
      <c r="X33" s="420"/>
      <c r="Y33" s="420"/>
      <c r="Z33" s="420"/>
      <c r="AA33" s="420"/>
      <c r="AB33" s="420"/>
      <c r="AC33" s="420"/>
      <c r="AD33" s="420"/>
      <c r="AE33" s="420"/>
      <c r="AF33" s="420"/>
      <c r="AG33" s="420"/>
      <c r="AH33" s="420"/>
      <c r="AI33" s="420"/>
      <c r="AJ33" s="420"/>
      <c r="AK33" s="420"/>
      <c r="AL33" s="420"/>
      <c r="AM33" s="420"/>
      <c r="AN33" s="420"/>
      <c r="AO33" s="420"/>
      <c r="AP33" s="420"/>
      <c r="AQ33" s="420"/>
      <c r="AR33" s="420"/>
      <c r="AS33" s="420"/>
      <c r="AT33" s="420"/>
      <c r="AU33" s="420"/>
      <c r="AV33" s="420"/>
      <c r="AW33" s="420"/>
      <c r="AX33" s="420"/>
      <c r="AY33" s="420"/>
      <c r="AZ33" s="420"/>
      <c r="BA33" s="420"/>
      <c r="BB33" s="420"/>
      <c r="BC33" s="420"/>
      <c r="BD33" s="420"/>
      <c r="BE33" s="420"/>
      <c r="BF33" s="420"/>
      <c r="BG33" s="420"/>
      <c r="BH33" s="420"/>
      <c r="BI33" s="420"/>
      <c r="BJ33" s="420"/>
      <c r="BK33" s="420"/>
      <c r="BL33" s="420"/>
      <c r="BM33" s="420"/>
      <c r="BN33" s="420"/>
    </row>
    <row r="34" spans="1:66" s="380" customFormat="1" x14ac:dyDescent="0.2">
      <c r="A34" s="401">
        <v>1</v>
      </c>
      <c r="B34" s="402"/>
      <c r="C34" s="403" t="s">
        <v>3275</v>
      </c>
      <c r="D34" s="404"/>
      <c r="E34" s="404"/>
      <c r="F34" s="405"/>
      <c r="G34" s="405"/>
      <c r="H34" s="405">
        <f>SUM(H17:H33)</f>
        <v>0</v>
      </c>
      <c r="I34" s="405">
        <f>SUM(I17:I33)</f>
        <v>0</v>
      </c>
      <c r="J34" s="405">
        <f>SUM(J17:J33)</f>
        <v>0</v>
      </c>
    </row>
    <row r="35" spans="1:66" s="419" customFormat="1" x14ac:dyDescent="0.2">
      <c r="A35" s="421"/>
      <c r="B35" s="422"/>
      <c r="C35" s="422"/>
      <c r="D35" s="423"/>
      <c r="E35" s="422"/>
      <c r="F35" s="424"/>
      <c r="G35" s="424"/>
      <c r="H35" s="424"/>
      <c r="I35" s="424"/>
      <c r="J35" s="425"/>
      <c r="K35" s="420"/>
      <c r="L35" s="420"/>
      <c r="M35" s="420"/>
      <c r="N35" s="420"/>
      <c r="O35" s="420"/>
      <c r="P35" s="420"/>
      <c r="Q35" s="420"/>
      <c r="R35" s="420"/>
      <c r="S35" s="420"/>
      <c r="T35" s="420"/>
      <c r="U35" s="420"/>
      <c r="V35" s="420"/>
      <c r="W35" s="420"/>
      <c r="X35" s="420"/>
      <c r="Y35" s="420"/>
      <c r="Z35" s="420"/>
      <c r="AA35" s="420"/>
      <c r="AB35" s="420"/>
      <c r="AC35" s="420"/>
      <c r="AD35" s="420"/>
      <c r="AE35" s="420"/>
      <c r="AF35" s="420"/>
      <c r="AG35" s="420"/>
      <c r="AH35" s="420"/>
      <c r="AI35" s="420"/>
      <c r="AJ35" s="420"/>
      <c r="AK35" s="420"/>
      <c r="AL35" s="420"/>
      <c r="AM35" s="420"/>
      <c r="AN35" s="420"/>
      <c r="AO35" s="420"/>
      <c r="AP35" s="420"/>
      <c r="AQ35" s="420"/>
      <c r="AR35" s="420"/>
      <c r="AS35" s="420"/>
      <c r="AT35" s="420"/>
      <c r="AU35" s="420"/>
      <c r="AV35" s="420"/>
      <c r="AW35" s="420"/>
      <c r="AX35" s="420"/>
      <c r="AY35" s="420"/>
      <c r="AZ35" s="420"/>
      <c r="BA35" s="420"/>
      <c r="BB35" s="420"/>
      <c r="BC35" s="420"/>
      <c r="BD35" s="420"/>
      <c r="BE35" s="420"/>
      <c r="BF35" s="420"/>
      <c r="BG35" s="420"/>
      <c r="BH35" s="420"/>
      <c r="BI35" s="420"/>
      <c r="BJ35" s="420"/>
      <c r="BK35" s="420"/>
      <c r="BL35" s="420"/>
      <c r="BM35" s="420"/>
      <c r="BN35" s="420"/>
    </row>
    <row r="36" spans="1:66" s="419" customFormat="1" x14ac:dyDescent="0.2">
      <c r="A36" s="421"/>
      <c r="B36" s="422"/>
      <c r="C36" s="422"/>
      <c r="D36" s="423"/>
      <c r="E36" s="422"/>
      <c r="F36" s="424"/>
      <c r="G36" s="424"/>
      <c r="H36" s="424"/>
      <c r="I36" s="424"/>
      <c r="J36" s="425"/>
      <c r="K36" s="420"/>
      <c r="L36" s="420"/>
      <c r="M36" s="420"/>
      <c r="N36" s="420"/>
      <c r="O36" s="420"/>
      <c r="P36" s="420"/>
      <c r="Q36" s="420"/>
      <c r="R36" s="420"/>
      <c r="S36" s="420"/>
      <c r="T36" s="420"/>
      <c r="U36" s="420"/>
      <c r="V36" s="420"/>
      <c r="W36" s="420"/>
      <c r="X36" s="420"/>
      <c r="Y36" s="420"/>
      <c r="Z36" s="420"/>
      <c r="AA36" s="420"/>
      <c r="AB36" s="420"/>
      <c r="AC36" s="420"/>
      <c r="AD36" s="420"/>
      <c r="AE36" s="420"/>
      <c r="AF36" s="420"/>
      <c r="AG36" s="420"/>
      <c r="AH36" s="420"/>
      <c r="AI36" s="420"/>
      <c r="AJ36" s="420"/>
      <c r="AK36" s="420"/>
      <c r="AL36" s="420"/>
      <c r="AM36" s="420"/>
      <c r="AN36" s="420"/>
      <c r="AO36" s="420"/>
      <c r="AP36" s="420"/>
      <c r="AQ36" s="420"/>
      <c r="AR36" s="420"/>
      <c r="AS36" s="420"/>
      <c r="AT36" s="420"/>
      <c r="AU36" s="420"/>
      <c r="AV36" s="420"/>
      <c r="AW36" s="420"/>
      <c r="AX36" s="420"/>
      <c r="AY36" s="420"/>
      <c r="AZ36" s="420"/>
      <c r="BA36" s="420"/>
      <c r="BB36" s="420"/>
      <c r="BC36" s="420"/>
      <c r="BD36" s="420"/>
      <c r="BE36" s="420"/>
      <c r="BF36" s="420"/>
      <c r="BG36" s="420"/>
      <c r="BH36" s="420"/>
      <c r="BI36" s="420"/>
      <c r="BJ36" s="420"/>
      <c r="BK36" s="420"/>
      <c r="BL36" s="420"/>
      <c r="BM36" s="420"/>
      <c r="BN36" s="420"/>
    </row>
    <row r="37" spans="1:66" s="419" customFormat="1" x14ac:dyDescent="0.2">
      <c r="A37" s="421"/>
      <c r="B37" s="422"/>
      <c r="C37" s="422"/>
      <c r="D37" s="423"/>
      <c r="E37" s="422"/>
      <c r="F37" s="424"/>
      <c r="G37" s="424"/>
      <c r="H37" s="424"/>
      <c r="I37" s="424"/>
      <c r="J37" s="425"/>
      <c r="K37" s="420"/>
      <c r="L37" s="420"/>
      <c r="M37" s="420"/>
      <c r="N37" s="420"/>
      <c r="O37" s="420"/>
      <c r="P37" s="420"/>
      <c r="Q37" s="420"/>
      <c r="R37" s="420"/>
      <c r="S37" s="420"/>
      <c r="T37" s="420"/>
      <c r="U37" s="420"/>
      <c r="V37" s="420"/>
      <c r="W37" s="420"/>
      <c r="X37" s="420"/>
      <c r="Y37" s="420"/>
      <c r="Z37" s="420"/>
      <c r="AA37" s="420"/>
      <c r="AB37" s="420"/>
      <c r="AC37" s="420"/>
      <c r="AD37" s="420"/>
      <c r="AE37" s="420"/>
      <c r="AF37" s="420"/>
      <c r="AG37" s="420"/>
      <c r="AH37" s="420"/>
      <c r="AI37" s="420"/>
      <c r="AJ37" s="420"/>
      <c r="AK37" s="420"/>
      <c r="AL37" s="420"/>
      <c r="AM37" s="420"/>
      <c r="AN37" s="420"/>
      <c r="AO37" s="420"/>
      <c r="AP37" s="420"/>
      <c r="AQ37" s="420"/>
      <c r="AR37" s="420"/>
      <c r="AS37" s="420"/>
      <c r="AT37" s="420"/>
      <c r="AU37" s="420"/>
      <c r="AV37" s="420"/>
      <c r="AW37" s="420"/>
      <c r="AX37" s="420"/>
      <c r="AY37" s="420"/>
      <c r="AZ37" s="420"/>
      <c r="BA37" s="420"/>
      <c r="BB37" s="420"/>
      <c r="BC37" s="420"/>
      <c r="BD37" s="420"/>
      <c r="BE37" s="420"/>
      <c r="BF37" s="420"/>
      <c r="BG37" s="420"/>
      <c r="BH37" s="420"/>
      <c r="BI37" s="420"/>
      <c r="BJ37" s="420"/>
      <c r="BK37" s="420"/>
      <c r="BL37" s="420"/>
      <c r="BM37" s="420"/>
      <c r="BN37" s="420"/>
    </row>
    <row r="38" spans="1:66" s="380" customFormat="1" x14ac:dyDescent="0.2">
      <c r="A38" s="401">
        <v>2</v>
      </c>
      <c r="B38" s="402"/>
      <c r="C38" s="403" t="s">
        <v>3276</v>
      </c>
      <c r="D38" s="404"/>
      <c r="E38" s="404"/>
      <c r="F38" s="405"/>
      <c r="G38" s="405"/>
      <c r="H38" s="405"/>
      <c r="I38" s="405"/>
      <c r="J38" s="405"/>
    </row>
    <row r="39" spans="1:66" s="375" customFormat="1" x14ac:dyDescent="0.2">
      <c r="A39" s="371"/>
      <c r="B39" s="379"/>
      <c r="C39" s="403"/>
      <c r="D39" s="373"/>
      <c r="E39" s="373"/>
      <c r="F39" s="374"/>
      <c r="G39" s="374"/>
      <c r="H39" s="374"/>
      <c r="I39" s="374"/>
      <c r="J39" s="374"/>
    </row>
    <row r="40" spans="1:66" s="375" customFormat="1" x14ac:dyDescent="0.2">
      <c r="A40" s="371"/>
      <c r="B40" s="379"/>
      <c r="C40" s="372" t="s">
        <v>3277</v>
      </c>
      <c r="D40" s="373"/>
      <c r="E40" s="373"/>
      <c r="F40" s="374"/>
      <c r="G40" s="374"/>
      <c r="H40" s="374"/>
      <c r="I40" s="374"/>
      <c r="J40" s="374"/>
    </row>
    <row r="41" spans="1:66" s="375" customFormat="1" ht="25.5" x14ac:dyDescent="0.2">
      <c r="A41" s="371"/>
      <c r="B41" s="379"/>
      <c r="C41" s="372" t="s">
        <v>3278</v>
      </c>
      <c r="D41" s="373"/>
      <c r="E41" s="373"/>
      <c r="F41" s="374"/>
      <c r="G41" s="374"/>
      <c r="H41" s="374"/>
      <c r="I41" s="374"/>
      <c r="J41" s="374"/>
    </row>
    <row r="42" spans="1:66" s="375" customFormat="1" ht="25.5" x14ac:dyDescent="0.2">
      <c r="A42" s="371">
        <v>1</v>
      </c>
      <c r="B42" s="372" t="s">
        <v>20</v>
      </c>
      <c r="C42" s="372" t="s">
        <v>3279</v>
      </c>
      <c r="D42" s="373">
        <v>2</v>
      </c>
      <c r="E42" s="373" t="s">
        <v>138</v>
      </c>
      <c r="F42" s="374">
        <v>0</v>
      </c>
      <c r="G42" s="374">
        <v>0</v>
      </c>
      <c r="H42" s="374">
        <f>ROUND(D42*F42,)</f>
        <v>0</v>
      </c>
      <c r="I42" s="374">
        <f>ROUND(D42*G42,)</f>
        <v>0</v>
      </c>
      <c r="J42" s="374">
        <f>H42+I42</f>
        <v>0</v>
      </c>
    </row>
    <row r="43" spans="1:66" s="375" customFormat="1" ht="25.5" x14ac:dyDescent="0.2">
      <c r="A43" s="371">
        <v>2</v>
      </c>
      <c r="B43" s="372" t="s">
        <v>20</v>
      </c>
      <c r="C43" s="372" t="s">
        <v>3280</v>
      </c>
      <c r="D43" s="373">
        <v>0</v>
      </c>
      <c r="E43" s="373" t="s">
        <v>138</v>
      </c>
      <c r="F43" s="374">
        <v>0</v>
      </c>
      <c r="G43" s="374">
        <v>0</v>
      </c>
      <c r="H43" s="374">
        <f t="shared" ref="H43:H60" si="9">ROUND(D43*F43,)</f>
        <v>0</v>
      </c>
      <c r="I43" s="374">
        <f t="shared" ref="I43:I60" si="10">ROUND(D43*G43,)</f>
        <v>0</v>
      </c>
      <c r="J43" s="374">
        <f t="shared" ref="J43:J60" si="11">H43+I43</f>
        <v>0</v>
      </c>
    </row>
    <row r="44" spans="1:66" s="375" customFormat="1" ht="25.5" x14ac:dyDescent="0.2">
      <c r="A44" s="371">
        <v>3</v>
      </c>
      <c r="B44" s="372" t="s">
        <v>20</v>
      </c>
      <c r="C44" s="372" t="s">
        <v>3281</v>
      </c>
      <c r="D44" s="373">
        <v>2</v>
      </c>
      <c r="E44" s="373" t="s">
        <v>138</v>
      </c>
      <c r="F44" s="374">
        <v>0</v>
      </c>
      <c r="G44" s="374">
        <v>0</v>
      </c>
      <c r="H44" s="374">
        <f t="shared" si="9"/>
        <v>0</v>
      </c>
      <c r="I44" s="374">
        <f t="shared" si="10"/>
        <v>0</v>
      </c>
      <c r="J44" s="374">
        <f t="shared" si="11"/>
        <v>0</v>
      </c>
    </row>
    <row r="45" spans="1:66" s="375" customFormat="1" ht="25.5" x14ac:dyDescent="0.2">
      <c r="A45" s="371">
        <v>4</v>
      </c>
      <c r="B45" s="372" t="s">
        <v>20</v>
      </c>
      <c r="C45" s="372" t="s">
        <v>3282</v>
      </c>
      <c r="D45" s="373">
        <v>6</v>
      </c>
      <c r="E45" s="373" t="s">
        <v>138</v>
      </c>
      <c r="F45" s="374">
        <v>0</v>
      </c>
      <c r="G45" s="374">
        <v>0</v>
      </c>
      <c r="H45" s="374">
        <f t="shared" si="9"/>
        <v>0</v>
      </c>
      <c r="I45" s="374">
        <f t="shared" si="10"/>
        <v>0</v>
      </c>
      <c r="J45" s="374">
        <f t="shared" si="11"/>
        <v>0</v>
      </c>
    </row>
    <row r="46" spans="1:66" s="375" customFormat="1" ht="25.5" x14ac:dyDescent="0.2">
      <c r="A46" s="371">
        <v>5</v>
      </c>
      <c r="B46" s="372" t="s">
        <v>20</v>
      </c>
      <c r="C46" s="372" t="s">
        <v>3283</v>
      </c>
      <c r="D46" s="373">
        <v>3</v>
      </c>
      <c r="E46" s="373" t="s">
        <v>138</v>
      </c>
      <c r="F46" s="374">
        <v>0</v>
      </c>
      <c r="G46" s="374">
        <v>0</v>
      </c>
      <c r="H46" s="374">
        <f t="shared" si="9"/>
        <v>0</v>
      </c>
      <c r="I46" s="374">
        <f t="shared" si="10"/>
        <v>0</v>
      </c>
      <c r="J46" s="374">
        <f t="shared" si="11"/>
        <v>0</v>
      </c>
    </row>
    <row r="47" spans="1:66" s="375" customFormat="1" ht="25.5" x14ac:dyDescent="0.2">
      <c r="A47" s="371">
        <v>6</v>
      </c>
      <c r="B47" s="372" t="s">
        <v>20</v>
      </c>
      <c r="C47" s="372" t="s">
        <v>3284</v>
      </c>
      <c r="D47" s="373">
        <v>12</v>
      </c>
      <c r="E47" s="373" t="s">
        <v>138</v>
      </c>
      <c r="F47" s="374">
        <v>0</v>
      </c>
      <c r="G47" s="374">
        <v>0</v>
      </c>
      <c r="H47" s="374">
        <f t="shared" si="9"/>
        <v>0</v>
      </c>
      <c r="I47" s="374">
        <f t="shared" si="10"/>
        <v>0</v>
      </c>
      <c r="J47" s="374">
        <f t="shared" si="11"/>
        <v>0</v>
      </c>
    </row>
    <row r="48" spans="1:66" s="375" customFormat="1" ht="25.5" x14ac:dyDescent="0.2">
      <c r="A48" s="371">
        <v>7</v>
      </c>
      <c r="B48" s="372" t="s">
        <v>20</v>
      </c>
      <c r="C48" s="372" t="s">
        <v>3285</v>
      </c>
      <c r="D48" s="373">
        <v>7</v>
      </c>
      <c r="E48" s="373" t="s">
        <v>138</v>
      </c>
      <c r="F48" s="374">
        <v>0</v>
      </c>
      <c r="G48" s="374">
        <v>0</v>
      </c>
      <c r="H48" s="374">
        <f t="shared" si="9"/>
        <v>0</v>
      </c>
      <c r="I48" s="374">
        <f t="shared" si="10"/>
        <v>0</v>
      </c>
      <c r="J48" s="374">
        <f t="shared" si="11"/>
        <v>0</v>
      </c>
    </row>
    <row r="49" spans="1:66" s="375" customFormat="1" ht="25.5" x14ac:dyDescent="0.2">
      <c r="A49" s="371">
        <v>8</v>
      </c>
      <c r="B49" s="372" t="s">
        <v>20</v>
      </c>
      <c r="C49" s="372" t="s">
        <v>3286</v>
      </c>
      <c r="D49" s="373">
        <v>1</v>
      </c>
      <c r="E49" s="373" t="s">
        <v>138</v>
      </c>
      <c r="F49" s="374">
        <v>0</v>
      </c>
      <c r="G49" s="374">
        <v>0</v>
      </c>
      <c r="H49" s="374">
        <f t="shared" si="9"/>
        <v>0</v>
      </c>
      <c r="I49" s="374">
        <f t="shared" si="10"/>
        <v>0</v>
      </c>
      <c r="J49" s="374">
        <f t="shared" si="11"/>
        <v>0</v>
      </c>
    </row>
    <row r="50" spans="1:66" s="375" customFormat="1" ht="25.5" x14ac:dyDescent="0.2">
      <c r="A50" s="371">
        <v>9</v>
      </c>
      <c r="B50" s="372" t="s">
        <v>20</v>
      </c>
      <c r="C50" s="372" t="s">
        <v>3287</v>
      </c>
      <c r="D50" s="373">
        <v>1</v>
      </c>
      <c r="E50" s="373" t="s">
        <v>138</v>
      </c>
      <c r="F50" s="374">
        <v>0</v>
      </c>
      <c r="G50" s="374">
        <v>0</v>
      </c>
      <c r="H50" s="374">
        <f t="shared" si="9"/>
        <v>0</v>
      </c>
      <c r="I50" s="374">
        <f t="shared" si="10"/>
        <v>0</v>
      </c>
      <c r="J50" s="374">
        <f t="shared" si="11"/>
        <v>0</v>
      </c>
    </row>
    <row r="51" spans="1:66" s="375" customFormat="1" ht="25.5" x14ac:dyDescent="0.2">
      <c r="A51" s="371">
        <v>10</v>
      </c>
      <c r="B51" s="372" t="s">
        <v>20</v>
      </c>
      <c r="C51" s="372" t="s">
        <v>3288</v>
      </c>
      <c r="D51" s="373">
        <v>1</v>
      </c>
      <c r="E51" s="373" t="s">
        <v>138</v>
      </c>
      <c r="F51" s="374">
        <v>0</v>
      </c>
      <c r="G51" s="374">
        <v>0</v>
      </c>
      <c r="H51" s="374">
        <f t="shared" si="9"/>
        <v>0</v>
      </c>
      <c r="I51" s="374">
        <f t="shared" si="10"/>
        <v>0</v>
      </c>
      <c r="J51" s="374">
        <f t="shared" si="11"/>
        <v>0</v>
      </c>
    </row>
    <row r="52" spans="1:66" s="375" customFormat="1" ht="25.5" x14ac:dyDescent="0.2">
      <c r="A52" s="371">
        <v>11</v>
      </c>
      <c r="B52" s="372" t="s">
        <v>20</v>
      </c>
      <c r="C52" s="372" t="s">
        <v>3289</v>
      </c>
      <c r="D52" s="373">
        <v>1</v>
      </c>
      <c r="E52" s="373" t="s">
        <v>138</v>
      </c>
      <c r="F52" s="374">
        <v>0</v>
      </c>
      <c r="G52" s="374">
        <v>0</v>
      </c>
      <c r="H52" s="374">
        <f t="shared" si="9"/>
        <v>0</v>
      </c>
      <c r="I52" s="374">
        <f t="shared" si="10"/>
        <v>0</v>
      </c>
      <c r="J52" s="374">
        <f t="shared" si="11"/>
        <v>0</v>
      </c>
    </row>
    <row r="53" spans="1:66" s="375" customFormat="1" ht="51" x14ac:dyDescent="0.2">
      <c r="A53" s="371">
        <v>12</v>
      </c>
      <c r="B53" s="372" t="s">
        <v>20</v>
      </c>
      <c r="C53" s="372" t="s">
        <v>3290</v>
      </c>
      <c r="D53" s="373">
        <v>1</v>
      </c>
      <c r="E53" s="373" t="s">
        <v>138</v>
      </c>
      <c r="F53" s="374">
        <v>0</v>
      </c>
      <c r="G53" s="374">
        <v>0</v>
      </c>
      <c r="H53" s="374">
        <f t="shared" si="9"/>
        <v>0</v>
      </c>
      <c r="I53" s="374">
        <f t="shared" si="10"/>
        <v>0</v>
      </c>
      <c r="J53" s="374">
        <f t="shared" si="11"/>
        <v>0</v>
      </c>
    </row>
    <row r="54" spans="1:66" s="375" customFormat="1" ht="51" x14ac:dyDescent="0.2">
      <c r="A54" s="371">
        <v>13</v>
      </c>
      <c r="B54" s="372" t="s">
        <v>20</v>
      </c>
      <c r="C54" s="372" t="s">
        <v>3291</v>
      </c>
      <c r="D54" s="373">
        <v>1</v>
      </c>
      <c r="E54" s="373" t="s">
        <v>138</v>
      </c>
      <c r="F54" s="374">
        <v>0</v>
      </c>
      <c r="G54" s="374">
        <v>0</v>
      </c>
      <c r="H54" s="374">
        <f t="shared" si="9"/>
        <v>0</v>
      </c>
      <c r="I54" s="374">
        <f t="shared" si="10"/>
        <v>0</v>
      </c>
      <c r="J54" s="374">
        <f t="shared" si="11"/>
        <v>0</v>
      </c>
    </row>
    <row r="55" spans="1:66" s="375" customFormat="1" ht="25.5" x14ac:dyDescent="0.2">
      <c r="A55" s="371">
        <v>14</v>
      </c>
      <c r="B55" s="372" t="s">
        <v>20</v>
      </c>
      <c r="C55" s="372" t="s">
        <v>3292</v>
      </c>
      <c r="D55" s="373">
        <v>0</v>
      </c>
      <c r="E55" s="373" t="s">
        <v>138</v>
      </c>
      <c r="F55" s="374">
        <v>0</v>
      </c>
      <c r="G55" s="374">
        <v>0</v>
      </c>
      <c r="H55" s="374">
        <f t="shared" si="9"/>
        <v>0</v>
      </c>
      <c r="I55" s="374">
        <f t="shared" si="10"/>
        <v>0</v>
      </c>
      <c r="J55" s="374">
        <f t="shared" si="11"/>
        <v>0</v>
      </c>
    </row>
    <row r="56" spans="1:66" s="375" customFormat="1" ht="25.5" x14ac:dyDescent="0.2">
      <c r="A56" s="371">
        <v>15</v>
      </c>
      <c r="B56" s="372" t="s">
        <v>20</v>
      </c>
      <c r="C56" s="372" t="s">
        <v>3293</v>
      </c>
      <c r="D56" s="373">
        <v>4</v>
      </c>
      <c r="E56" s="373" t="s">
        <v>138</v>
      </c>
      <c r="F56" s="374">
        <v>0</v>
      </c>
      <c r="G56" s="374">
        <v>0</v>
      </c>
      <c r="H56" s="374">
        <f t="shared" si="9"/>
        <v>0</v>
      </c>
      <c r="I56" s="374">
        <f t="shared" si="10"/>
        <v>0</v>
      </c>
      <c r="J56" s="374">
        <f t="shared" si="11"/>
        <v>0</v>
      </c>
    </row>
    <row r="57" spans="1:66" s="375" customFormat="1" ht="25.5" x14ac:dyDescent="0.2">
      <c r="A57" s="371">
        <v>16</v>
      </c>
      <c r="B57" s="372" t="s">
        <v>20</v>
      </c>
      <c r="C57" s="372" t="s">
        <v>3294</v>
      </c>
      <c r="D57" s="373">
        <v>1</v>
      </c>
      <c r="E57" s="373" t="s">
        <v>138</v>
      </c>
      <c r="F57" s="374">
        <v>0</v>
      </c>
      <c r="G57" s="374">
        <v>0</v>
      </c>
      <c r="H57" s="374">
        <f t="shared" si="9"/>
        <v>0</v>
      </c>
      <c r="I57" s="374">
        <f t="shared" si="10"/>
        <v>0</v>
      </c>
      <c r="J57" s="374">
        <f t="shared" si="11"/>
        <v>0</v>
      </c>
    </row>
    <row r="58" spans="1:66" s="375" customFormat="1" ht="51" x14ac:dyDescent="0.2">
      <c r="A58" s="371">
        <v>17</v>
      </c>
      <c r="B58" s="372" t="s">
        <v>20</v>
      </c>
      <c r="C58" s="372" t="s">
        <v>3295</v>
      </c>
      <c r="D58" s="373">
        <v>1</v>
      </c>
      <c r="E58" s="373" t="s">
        <v>138</v>
      </c>
      <c r="F58" s="374">
        <v>0</v>
      </c>
      <c r="G58" s="374">
        <v>0</v>
      </c>
      <c r="H58" s="374">
        <f t="shared" si="9"/>
        <v>0</v>
      </c>
      <c r="I58" s="374">
        <f t="shared" si="10"/>
        <v>0</v>
      </c>
      <c r="J58" s="374">
        <f t="shared" si="11"/>
        <v>0</v>
      </c>
    </row>
    <row r="59" spans="1:66" s="375" customFormat="1" ht="51" x14ac:dyDescent="0.2">
      <c r="A59" s="371">
        <v>18</v>
      </c>
      <c r="B59" s="372" t="s">
        <v>20</v>
      </c>
      <c r="C59" s="372" t="s">
        <v>3296</v>
      </c>
      <c r="D59" s="373">
        <v>1</v>
      </c>
      <c r="E59" s="373" t="s">
        <v>138</v>
      </c>
      <c r="F59" s="374">
        <v>0</v>
      </c>
      <c r="G59" s="374">
        <v>0</v>
      </c>
      <c r="H59" s="374">
        <f t="shared" si="9"/>
        <v>0</v>
      </c>
      <c r="I59" s="374">
        <f t="shared" si="10"/>
        <v>0</v>
      </c>
      <c r="J59" s="374">
        <f t="shared" si="11"/>
        <v>0</v>
      </c>
    </row>
    <row r="60" spans="1:66" s="375" customFormat="1" ht="102" x14ac:dyDescent="0.2">
      <c r="A60" s="371">
        <v>19</v>
      </c>
      <c r="B60" s="372" t="s">
        <v>20</v>
      </c>
      <c r="C60" s="372" t="s">
        <v>3297</v>
      </c>
      <c r="D60" s="373">
        <v>2</v>
      </c>
      <c r="E60" s="373" t="s">
        <v>138</v>
      </c>
      <c r="F60" s="374">
        <v>0</v>
      </c>
      <c r="G60" s="374">
        <v>0</v>
      </c>
      <c r="H60" s="374">
        <f t="shared" si="9"/>
        <v>0</v>
      </c>
      <c r="I60" s="374">
        <f t="shared" si="10"/>
        <v>0</v>
      </c>
      <c r="J60" s="374">
        <f t="shared" si="11"/>
        <v>0</v>
      </c>
    </row>
    <row r="61" spans="1:66" s="375" customFormat="1" ht="25.5" x14ac:dyDescent="0.2">
      <c r="A61" s="371">
        <v>23</v>
      </c>
      <c r="B61" s="372" t="s">
        <v>20</v>
      </c>
      <c r="C61" s="372" t="s">
        <v>3298</v>
      </c>
      <c r="D61" s="373">
        <v>1</v>
      </c>
      <c r="E61" s="373" t="s">
        <v>138</v>
      </c>
      <c r="F61" s="374">
        <v>0</v>
      </c>
      <c r="G61" s="374">
        <v>0</v>
      </c>
      <c r="H61" s="374">
        <f>ROUND(D61*F61,)</f>
        <v>0</v>
      </c>
      <c r="I61" s="374">
        <f>ROUND(D61*G61,)</f>
        <v>0</v>
      </c>
      <c r="J61" s="374">
        <f>H61+I61</f>
        <v>0</v>
      </c>
    </row>
    <row r="62" spans="1:66" s="375" customFormat="1" ht="51" x14ac:dyDescent="0.2">
      <c r="A62" s="371">
        <v>24</v>
      </c>
      <c r="B62" s="372" t="s">
        <v>20</v>
      </c>
      <c r="C62" s="372" t="s">
        <v>3299</v>
      </c>
      <c r="D62" s="373">
        <v>1</v>
      </c>
      <c r="E62" s="373" t="s">
        <v>138</v>
      </c>
      <c r="F62" s="374">
        <v>0</v>
      </c>
      <c r="G62" s="374">
        <v>0</v>
      </c>
      <c r="H62" s="374">
        <f>ROUND(D62*F62,)</f>
        <v>0</v>
      </c>
      <c r="I62" s="374">
        <f>ROUND(D62*G62,)</f>
        <v>0</v>
      </c>
      <c r="J62" s="374">
        <f>H62+I62</f>
        <v>0</v>
      </c>
    </row>
    <row r="63" spans="1:66" s="375" customFormat="1" ht="25.5" x14ac:dyDescent="0.2">
      <c r="A63" s="371">
        <v>25</v>
      </c>
      <c r="B63" s="372" t="s">
        <v>20</v>
      </c>
      <c r="C63" s="372" t="s">
        <v>3300</v>
      </c>
      <c r="D63" s="373">
        <v>1</v>
      </c>
      <c r="E63" s="373" t="s">
        <v>138</v>
      </c>
      <c r="F63" s="374">
        <v>0</v>
      </c>
      <c r="G63" s="374">
        <v>0</v>
      </c>
      <c r="H63" s="374">
        <f>ROUND(D63*F63,)</f>
        <v>0</v>
      </c>
      <c r="I63" s="374">
        <f>ROUND(D63*G63,)</f>
        <v>0</v>
      </c>
      <c r="J63" s="374">
        <f>H63+I63</f>
        <v>0</v>
      </c>
    </row>
    <row r="64" spans="1:66" s="419" customFormat="1" x14ac:dyDescent="0.2">
      <c r="A64" s="421"/>
      <c r="B64" s="422"/>
      <c r="C64" s="422"/>
      <c r="D64" s="423"/>
      <c r="E64" s="422"/>
      <c r="F64" s="424"/>
      <c r="G64" s="424"/>
      <c r="H64" s="424"/>
      <c r="I64" s="424"/>
      <c r="J64" s="425"/>
      <c r="K64" s="420"/>
      <c r="L64" s="420"/>
      <c r="M64" s="420"/>
      <c r="N64" s="420"/>
      <c r="O64" s="375"/>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420"/>
      <c r="AM64" s="420"/>
      <c r="AN64" s="420"/>
      <c r="AO64" s="420"/>
      <c r="AP64" s="420"/>
      <c r="AQ64" s="420"/>
      <c r="AR64" s="420"/>
      <c r="AS64" s="420"/>
      <c r="AT64" s="420"/>
      <c r="AU64" s="420"/>
      <c r="AV64" s="420"/>
      <c r="AW64" s="420"/>
      <c r="AX64" s="420"/>
      <c r="AY64" s="420"/>
      <c r="AZ64" s="420"/>
      <c r="BA64" s="420"/>
      <c r="BB64" s="420"/>
      <c r="BC64" s="420"/>
      <c r="BD64" s="420"/>
      <c r="BE64" s="420"/>
      <c r="BF64" s="420"/>
      <c r="BG64" s="420"/>
      <c r="BH64" s="420"/>
      <c r="BI64" s="420"/>
      <c r="BJ64" s="420"/>
      <c r="BK64" s="420"/>
      <c r="BL64" s="420"/>
      <c r="BM64" s="420"/>
      <c r="BN64" s="420"/>
    </row>
    <row r="65" spans="1:66" s="375" customFormat="1" ht="51" x14ac:dyDescent="0.2">
      <c r="A65" s="371">
        <v>26</v>
      </c>
      <c r="B65" s="372" t="s">
        <v>20</v>
      </c>
      <c r="C65" s="372" t="s">
        <v>3301</v>
      </c>
      <c r="D65" s="373">
        <v>1</v>
      </c>
      <c r="E65" s="373" t="s">
        <v>138</v>
      </c>
      <c r="F65" s="374">
        <v>0</v>
      </c>
      <c r="G65" s="374">
        <v>0</v>
      </c>
      <c r="H65" s="374">
        <f t="shared" ref="H65:H67" si="12">ROUND(D65*F65,)</f>
        <v>0</v>
      </c>
      <c r="I65" s="374">
        <f t="shared" ref="I65:I67" si="13">ROUND(D65*G65,)</f>
        <v>0</v>
      </c>
      <c r="J65" s="374">
        <f t="shared" ref="J65:J67" si="14">H65+I65</f>
        <v>0</v>
      </c>
      <c r="O65" s="420"/>
    </row>
    <row r="66" spans="1:66" s="375" customFormat="1" x14ac:dyDescent="0.2">
      <c r="A66" s="371">
        <v>27</v>
      </c>
      <c r="B66" s="372" t="s">
        <v>20</v>
      </c>
      <c r="C66" s="372" t="s">
        <v>3302</v>
      </c>
      <c r="D66" s="373">
        <v>1</v>
      </c>
      <c r="E66" s="373" t="s">
        <v>138</v>
      </c>
      <c r="F66" s="374">
        <v>0</v>
      </c>
      <c r="G66" s="374">
        <v>0</v>
      </c>
      <c r="H66" s="374">
        <f t="shared" si="12"/>
        <v>0</v>
      </c>
      <c r="I66" s="374">
        <f t="shared" si="13"/>
        <v>0</v>
      </c>
      <c r="J66" s="374">
        <f t="shared" si="14"/>
        <v>0</v>
      </c>
      <c r="O66" s="420"/>
    </row>
    <row r="67" spans="1:66" s="375" customFormat="1" ht="38.25" x14ac:dyDescent="0.2">
      <c r="A67" s="371">
        <v>28</v>
      </c>
      <c r="B67" s="372" t="s">
        <v>20</v>
      </c>
      <c r="C67" s="372" t="s">
        <v>3303</v>
      </c>
      <c r="D67" s="373">
        <v>2</v>
      </c>
      <c r="E67" s="373" t="s">
        <v>138</v>
      </c>
      <c r="F67" s="374">
        <v>0</v>
      </c>
      <c r="G67" s="374">
        <v>0</v>
      </c>
      <c r="H67" s="374">
        <f t="shared" si="12"/>
        <v>0</v>
      </c>
      <c r="I67" s="374">
        <f t="shared" si="13"/>
        <v>0</v>
      </c>
      <c r="J67" s="374">
        <f t="shared" si="14"/>
        <v>0</v>
      </c>
      <c r="O67" s="420"/>
    </row>
    <row r="68" spans="1:66" s="375" customFormat="1" ht="25.5" x14ac:dyDescent="0.2">
      <c r="A68" s="371">
        <v>29</v>
      </c>
      <c r="B68" s="372" t="s">
        <v>20</v>
      </c>
      <c r="C68" s="372" t="s">
        <v>3304</v>
      </c>
      <c r="D68" s="373">
        <v>1</v>
      </c>
      <c r="E68" s="373" t="s">
        <v>138</v>
      </c>
      <c r="F68" s="374">
        <v>0</v>
      </c>
      <c r="G68" s="374">
        <v>0</v>
      </c>
      <c r="H68" s="374">
        <f>ROUND(D68*F68,)</f>
        <v>0</v>
      </c>
      <c r="I68" s="374">
        <f>ROUND(D68*G68,)</f>
        <v>0</v>
      </c>
      <c r="J68" s="374">
        <f>H68+I68</f>
        <v>0</v>
      </c>
      <c r="O68" s="420"/>
    </row>
    <row r="69" spans="1:66" s="375" customFormat="1" x14ac:dyDescent="0.2">
      <c r="A69" s="371"/>
      <c r="B69" s="372"/>
      <c r="C69" s="372"/>
      <c r="D69" s="373"/>
      <c r="E69" s="373"/>
      <c r="F69" s="374"/>
      <c r="G69" s="374"/>
      <c r="H69" s="374"/>
      <c r="I69" s="374"/>
      <c r="J69" s="374"/>
      <c r="O69" s="420"/>
    </row>
    <row r="70" spans="1:66" s="375" customFormat="1" x14ac:dyDescent="0.2">
      <c r="A70" s="371">
        <v>30</v>
      </c>
      <c r="B70" s="372" t="s">
        <v>20</v>
      </c>
      <c r="C70" s="372" t="s">
        <v>3271</v>
      </c>
      <c r="D70" s="373">
        <v>1</v>
      </c>
      <c r="E70" s="373" t="s">
        <v>138</v>
      </c>
      <c r="F70" s="374">
        <v>0</v>
      </c>
      <c r="G70" s="374">
        <v>0</v>
      </c>
      <c r="H70" s="374">
        <f t="shared" ref="H70:H71" si="15">ROUND(D70*F70,)</f>
        <v>0</v>
      </c>
      <c r="I70" s="374">
        <f t="shared" ref="I70:I71" si="16">ROUND(D70*G70,)</f>
        <v>0</v>
      </c>
      <c r="J70" s="374">
        <f t="shared" ref="J70:J71" si="17">H70+I70</f>
        <v>0</v>
      </c>
      <c r="O70" s="420"/>
    </row>
    <row r="71" spans="1:66" s="375" customFormat="1" x14ac:dyDescent="0.2">
      <c r="A71" s="371">
        <v>31</v>
      </c>
      <c r="B71" s="372" t="s">
        <v>20</v>
      </c>
      <c r="C71" s="372" t="s">
        <v>3272</v>
      </c>
      <c r="D71" s="373">
        <v>1</v>
      </c>
      <c r="E71" s="373" t="s">
        <v>138</v>
      </c>
      <c r="F71" s="374">
        <v>0</v>
      </c>
      <c r="G71" s="374">
        <v>0</v>
      </c>
      <c r="H71" s="374">
        <f t="shared" si="15"/>
        <v>0</v>
      </c>
      <c r="I71" s="374">
        <f t="shared" si="16"/>
        <v>0</v>
      </c>
      <c r="J71" s="374">
        <f t="shared" si="17"/>
        <v>0</v>
      </c>
      <c r="O71" s="420"/>
    </row>
    <row r="72" spans="1:66" s="419" customFormat="1" x14ac:dyDescent="0.2">
      <c r="A72" s="421"/>
      <c r="B72" s="422"/>
      <c r="C72" s="422"/>
      <c r="D72" s="423"/>
      <c r="E72" s="422"/>
      <c r="F72" s="424"/>
      <c r="G72" s="424"/>
      <c r="H72" s="424"/>
      <c r="I72" s="424"/>
      <c r="J72" s="425"/>
      <c r="K72" s="420"/>
      <c r="L72" s="420"/>
      <c r="M72" s="420"/>
      <c r="N72" s="420"/>
      <c r="O72" s="380"/>
      <c r="P72" s="420"/>
      <c r="Q72" s="420"/>
      <c r="R72" s="420"/>
      <c r="S72" s="420"/>
      <c r="T72" s="420"/>
      <c r="U72" s="420"/>
      <c r="V72" s="420"/>
      <c r="W72" s="420"/>
      <c r="X72" s="420"/>
      <c r="Y72" s="420"/>
      <c r="Z72" s="420"/>
      <c r="AA72" s="420"/>
      <c r="AB72" s="420"/>
      <c r="AC72" s="420"/>
      <c r="AD72" s="420"/>
      <c r="AE72" s="420"/>
      <c r="AF72" s="420"/>
      <c r="AG72" s="420"/>
      <c r="AH72" s="420"/>
      <c r="AI72" s="420"/>
      <c r="AJ72" s="420"/>
      <c r="AK72" s="420"/>
      <c r="AL72" s="420"/>
      <c r="AM72" s="420"/>
      <c r="AN72" s="420"/>
      <c r="AO72" s="420"/>
      <c r="AP72" s="420"/>
      <c r="AQ72" s="420"/>
      <c r="AR72" s="420"/>
      <c r="AS72" s="420"/>
      <c r="AT72" s="420"/>
      <c r="AU72" s="420"/>
      <c r="AV72" s="420"/>
      <c r="AW72" s="420"/>
      <c r="AX72" s="420"/>
      <c r="AY72" s="420"/>
      <c r="AZ72" s="420"/>
      <c r="BA72" s="420"/>
      <c r="BB72" s="420"/>
      <c r="BC72" s="420"/>
      <c r="BD72" s="420"/>
      <c r="BE72" s="420"/>
      <c r="BF72" s="420"/>
      <c r="BG72" s="420"/>
      <c r="BH72" s="420"/>
      <c r="BI72" s="420"/>
      <c r="BJ72" s="420"/>
      <c r="BK72" s="420"/>
      <c r="BL72" s="420"/>
      <c r="BM72" s="420"/>
      <c r="BN72" s="420"/>
    </row>
    <row r="73" spans="1:66" s="380" customFormat="1" x14ac:dyDescent="0.2">
      <c r="A73" s="401">
        <v>2</v>
      </c>
      <c r="B73" s="402"/>
      <c r="C73" s="403" t="s">
        <v>3305</v>
      </c>
      <c r="D73" s="404"/>
      <c r="E73" s="404"/>
      <c r="F73" s="405"/>
      <c r="G73" s="405"/>
      <c r="H73" s="405">
        <f>SUM(H42:H72)</f>
        <v>0</v>
      </c>
      <c r="I73" s="405">
        <f>SUM(I42:I72)</f>
        <v>0</v>
      </c>
      <c r="J73" s="405">
        <f>SUM(J42:J72)</f>
        <v>0</v>
      </c>
    </row>
    <row r="74" spans="1:66" s="419" customFormat="1" x14ac:dyDescent="0.2">
      <c r="A74" s="421"/>
      <c r="B74" s="422"/>
      <c r="C74" s="422"/>
      <c r="D74" s="423"/>
      <c r="E74" s="422"/>
      <c r="F74" s="424"/>
      <c r="G74" s="424"/>
      <c r="H74" s="424"/>
      <c r="I74" s="424"/>
      <c r="J74" s="425"/>
      <c r="K74" s="420"/>
      <c r="L74" s="420"/>
      <c r="M74" s="420"/>
      <c r="N74" s="420"/>
      <c r="O74" s="420"/>
      <c r="P74" s="420"/>
      <c r="Q74" s="420"/>
      <c r="R74" s="420"/>
      <c r="S74" s="420"/>
      <c r="T74" s="420"/>
      <c r="U74" s="420"/>
      <c r="V74" s="420"/>
      <c r="W74" s="420"/>
      <c r="X74" s="420"/>
      <c r="Y74" s="420"/>
      <c r="Z74" s="420"/>
      <c r="AA74" s="420"/>
      <c r="AB74" s="420"/>
      <c r="AC74" s="420"/>
      <c r="AD74" s="420"/>
      <c r="AE74" s="420"/>
      <c r="AF74" s="420"/>
      <c r="AG74" s="420"/>
      <c r="AH74" s="420"/>
      <c r="AI74" s="420"/>
      <c r="AJ74" s="420"/>
      <c r="AK74" s="420"/>
      <c r="AL74" s="420"/>
      <c r="AM74" s="420"/>
      <c r="AN74" s="420"/>
      <c r="AO74" s="420"/>
      <c r="AP74" s="420"/>
      <c r="AQ74" s="420"/>
      <c r="AR74" s="420"/>
      <c r="AS74" s="420"/>
      <c r="AT74" s="420"/>
      <c r="AU74" s="420"/>
      <c r="AV74" s="420"/>
      <c r="AW74" s="420"/>
      <c r="AX74" s="420"/>
      <c r="AY74" s="420"/>
      <c r="AZ74" s="420"/>
      <c r="BA74" s="420"/>
      <c r="BB74" s="420"/>
      <c r="BC74" s="420"/>
      <c r="BD74" s="420"/>
      <c r="BE74" s="420"/>
      <c r="BF74" s="420"/>
      <c r="BG74" s="420"/>
      <c r="BH74" s="420"/>
      <c r="BI74" s="420"/>
      <c r="BJ74" s="420"/>
      <c r="BK74" s="420"/>
      <c r="BL74" s="420"/>
      <c r="BM74" s="420"/>
      <c r="BN74" s="420"/>
    </row>
    <row r="75" spans="1:66" s="419" customFormat="1" x14ac:dyDescent="0.2">
      <c r="A75" s="421"/>
      <c r="B75" s="422"/>
      <c r="C75" s="422"/>
      <c r="D75" s="423"/>
      <c r="E75" s="422"/>
      <c r="F75" s="424"/>
      <c r="G75" s="424"/>
      <c r="H75" s="424"/>
      <c r="I75" s="424"/>
      <c r="J75" s="425"/>
      <c r="K75" s="420"/>
      <c r="L75" s="420"/>
      <c r="M75" s="420"/>
      <c r="N75" s="420"/>
      <c r="O75" s="420"/>
      <c r="P75" s="420"/>
      <c r="Q75" s="420"/>
      <c r="R75" s="420"/>
      <c r="S75" s="420"/>
      <c r="T75" s="420"/>
      <c r="U75" s="420"/>
      <c r="V75" s="420"/>
      <c r="W75" s="420"/>
      <c r="X75" s="420"/>
      <c r="Y75" s="420"/>
      <c r="Z75" s="420"/>
      <c r="AA75" s="420"/>
      <c r="AB75" s="420"/>
      <c r="AC75" s="420"/>
      <c r="AD75" s="420"/>
      <c r="AE75" s="420"/>
      <c r="AF75" s="420"/>
      <c r="AG75" s="420"/>
      <c r="AH75" s="420"/>
      <c r="AI75" s="420"/>
      <c r="AJ75" s="420"/>
      <c r="AK75" s="420"/>
      <c r="AL75" s="420"/>
      <c r="AM75" s="420"/>
      <c r="AN75" s="420"/>
      <c r="AO75" s="420"/>
      <c r="AP75" s="420"/>
      <c r="AQ75" s="420"/>
      <c r="AR75" s="420"/>
      <c r="AS75" s="420"/>
      <c r="AT75" s="420"/>
      <c r="AU75" s="420"/>
      <c r="AV75" s="420"/>
      <c r="AW75" s="420"/>
      <c r="AX75" s="420"/>
      <c r="AY75" s="420"/>
      <c r="AZ75" s="420"/>
      <c r="BA75" s="420"/>
      <c r="BB75" s="420"/>
      <c r="BC75" s="420"/>
      <c r="BD75" s="420"/>
      <c r="BE75" s="420"/>
      <c r="BF75" s="420"/>
      <c r="BG75" s="420"/>
      <c r="BH75" s="420"/>
      <c r="BI75" s="420"/>
      <c r="BJ75" s="420"/>
      <c r="BK75" s="420"/>
      <c r="BL75" s="420"/>
      <c r="BM75" s="420"/>
      <c r="BN75" s="420"/>
    </row>
    <row r="76" spans="1:66" s="380" customFormat="1" x14ac:dyDescent="0.2">
      <c r="A76" s="401">
        <v>3</v>
      </c>
      <c r="B76" s="402"/>
      <c r="C76" s="403" t="s">
        <v>3306</v>
      </c>
      <c r="D76" s="404"/>
      <c r="E76" s="404"/>
      <c r="F76" s="405"/>
      <c r="G76" s="405"/>
      <c r="H76" s="405"/>
      <c r="I76" s="405"/>
      <c r="J76" s="405"/>
    </row>
    <row r="77" spans="1:66" s="375" customFormat="1" x14ac:dyDescent="0.2">
      <c r="A77" s="371"/>
      <c r="B77" s="379"/>
      <c r="C77" s="403"/>
      <c r="D77" s="373"/>
      <c r="E77" s="373"/>
      <c r="F77" s="374"/>
      <c r="G77" s="374"/>
      <c r="H77" s="374"/>
      <c r="I77" s="374"/>
      <c r="J77" s="374"/>
      <c r="O77" s="380"/>
    </row>
    <row r="78" spans="1:66" s="375" customFormat="1" x14ac:dyDescent="0.2">
      <c r="A78" s="371"/>
      <c r="B78" s="379"/>
      <c r="C78" s="372" t="s">
        <v>3307</v>
      </c>
      <c r="D78" s="373"/>
      <c r="E78" s="373"/>
      <c r="F78" s="374"/>
      <c r="G78" s="374"/>
      <c r="H78" s="374"/>
      <c r="I78" s="374"/>
      <c r="J78" s="374"/>
      <c r="O78" s="380"/>
    </row>
    <row r="79" spans="1:66" s="375" customFormat="1" ht="38.25" x14ac:dyDescent="0.2">
      <c r="A79" s="371"/>
      <c r="B79" s="379"/>
      <c r="C79" s="372" t="s">
        <v>3308</v>
      </c>
      <c r="D79" s="373"/>
      <c r="E79" s="373"/>
      <c r="F79" s="374"/>
      <c r="G79" s="374"/>
      <c r="H79" s="374"/>
      <c r="I79" s="374"/>
      <c r="J79" s="374"/>
      <c r="O79" s="380"/>
    </row>
    <row r="80" spans="1:66" s="375" customFormat="1" ht="38.25" x14ac:dyDescent="0.2">
      <c r="A80" s="371"/>
      <c r="B80" s="379"/>
      <c r="C80" s="372" t="s">
        <v>3309</v>
      </c>
      <c r="D80" s="373"/>
      <c r="E80" s="373"/>
      <c r="F80" s="374"/>
      <c r="G80" s="374"/>
      <c r="H80" s="374"/>
      <c r="I80" s="374"/>
      <c r="J80" s="374"/>
      <c r="O80" s="380"/>
    </row>
    <row r="81" spans="1:15" s="375" customFormat="1" x14ac:dyDescent="0.2">
      <c r="A81" s="371">
        <v>1</v>
      </c>
      <c r="B81" s="372" t="s">
        <v>20</v>
      </c>
      <c r="C81" s="372" t="s">
        <v>3310</v>
      </c>
      <c r="D81" s="373">
        <v>41</v>
      </c>
      <c r="E81" s="373" t="s">
        <v>62</v>
      </c>
      <c r="F81" s="374">
        <v>0</v>
      </c>
      <c r="G81" s="374">
        <v>0</v>
      </c>
      <c r="H81" s="374">
        <f>ROUND(D81*F81,)</f>
        <v>0</v>
      </c>
      <c r="I81" s="374">
        <f>ROUND(D81*G81,)</f>
        <v>0</v>
      </c>
      <c r="J81" s="374">
        <f>H81+I81</f>
        <v>0</v>
      </c>
      <c r="O81" s="380"/>
    </row>
    <row r="82" spans="1:15" s="375" customFormat="1" x14ac:dyDescent="0.2">
      <c r="A82" s="371">
        <v>1</v>
      </c>
      <c r="B82" s="372" t="s">
        <v>20</v>
      </c>
      <c r="C82" s="372" t="s">
        <v>3311</v>
      </c>
      <c r="D82" s="373">
        <v>96</v>
      </c>
      <c r="E82" s="373" t="s">
        <v>62</v>
      </c>
      <c r="F82" s="374">
        <v>0</v>
      </c>
      <c r="G82" s="374">
        <v>0</v>
      </c>
      <c r="H82" s="374">
        <f>ROUND(D82*F82,)</f>
        <v>0</v>
      </c>
      <c r="I82" s="374">
        <f>ROUND(D82*G82,)</f>
        <v>0</v>
      </c>
      <c r="J82" s="374">
        <f>H82+I82</f>
        <v>0</v>
      </c>
      <c r="O82" s="380"/>
    </row>
    <row r="83" spans="1:15" s="375" customFormat="1" x14ac:dyDescent="0.2">
      <c r="A83" s="371">
        <v>3</v>
      </c>
      <c r="B83" s="372" t="s">
        <v>20</v>
      </c>
      <c r="C83" s="372" t="s">
        <v>3312</v>
      </c>
      <c r="D83" s="373">
        <v>2580</v>
      </c>
      <c r="E83" s="373" t="s">
        <v>62</v>
      </c>
      <c r="F83" s="374">
        <v>0</v>
      </c>
      <c r="G83" s="374">
        <v>0</v>
      </c>
      <c r="H83" s="374">
        <f t="shared" ref="H83:H95" si="18">ROUND(D83*F83,)</f>
        <v>0</v>
      </c>
      <c r="I83" s="374">
        <f t="shared" ref="I83:I95" si="19">ROUND(D83*G83,)</f>
        <v>0</v>
      </c>
      <c r="J83" s="374">
        <f t="shared" ref="J83:J95" si="20">H83+I83</f>
        <v>0</v>
      </c>
      <c r="O83" s="380"/>
    </row>
    <row r="84" spans="1:15" s="375" customFormat="1" x14ac:dyDescent="0.2">
      <c r="A84" s="371">
        <v>4</v>
      </c>
      <c r="B84" s="372" t="s">
        <v>20</v>
      </c>
      <c r="C84" s="372" t="s">
        <v>3313</v>
      </c>
      <c r="D84" s="373">
        <v>2880</v>
      </c>
      <c r="E84" s="373" t="s">
        <v>62</v>
      </c>
      <c r="F84" s="374">
        <v>0</v>
      </c>
      <c r="G84" s="374">
        <v>0</v>
      </c>
      <c r="H84" s="374">
        <f t="shared" si="18"/>
        <v>0</v>
      </c>
      <c r="I84" s="374">
        <f t="shared" si="19"/>
        <v>0</v>
      </c>
      <c r="J84" s="374">
        <f t="shared" si="20"/>
        <v>0</v>
      </c>
      <c r="O84" s="380"/>
    </row>
    <row r="85" spans="1:15" s="375" customFormat="1" x14ac:dyDescent="0.2">
      <c r="A85" s="371">
        <v>5</v>
      </c>
      <c r="B85" s="372" t="s">
        <v>20</v>
      </c>
      <c r="C85" s="372" t="s">
        <v>3314</v>
      </c>
      <c r="D85" s="373">
        <v>600</v>
      </c>
      <c r="E85" s="373" t="s">
        <v>62</v>
      </c>
      <c r="F85" s="374">
        <v>0</v>
      </c>
      <c r="G85" s="374">
        <v>0</v>
      </c>
      <c r="H85" s="374">
        <f t="shared" si="18"/>
        <v>0</v>
      </c>
      <c r="I85" s="374">
        <f t="shared" si="19"/>
        <v>0</v>
      </c>
      <c r="J85" s="374">
        <f t="shared" si="20"/>
        <v>0</v>
      </c>
      <c r="O85" s="380"/>
    </row>
    <row r="86" spans="1:15" s="375" customFormat="1" x14ac:dyDescent="0.2">
      <c r="A86" s="371"/>
      <c r="B86" s="372"/>
      <c r="C86" s="372"/>
      <c r="D86" s="373"/>
      <c r="E86" s="373"/>
      <c r="F86" s="374"/>
      <c r="G86" s="374"/>
      <c r="H86" s="374"/>
      <c r="I86" s="374"/>
      <c r="J86" s="374"/>
      <c r="O86" s="380"/>
    </row>
    <row r="87" spans="1:15" s="375" customFormat="1" x14ac:dyDescent="0.2">
      <c r="A87" s="371">
        <v>6</v>
      </c>
      <c r="B87" s="372" t="s">
        <v>20</v>
      </c>
      <c r="C87" s="372" t="s">
        <v>3315</v>
      </c>
      <c r="D87" s="373">
        <v>10</v>
      </c>
      <c r="E87" s="373" t="s">
        <v>62</v>
      </c>
      <c r="F87" s="374">
        <v>0</v>
      </c>
      <c r="G87" s="374">
        <v>0</v>
      </c>
      <c r="H87" s="374">
        <f>ROUND(D87*F87,)</f>
        <v>0</v>
      </c>
      <c r="I87" s="374">
        <f>ROUND(D87*G87,)</f>
        <v>0</v>
      </c>
      <c r="J87" s="374">
        <f>H87+I87</f>
        <v>0</v>
      </c>
      <c r="O87" s="380"/>
    </row>
    <row r="88" spans="1:15" s="375" customFormat="1" x14ac:dyDescent="0.2">
      <c r="A88" s="371">
        <v>7</v>
      </c>
      <c r="B88" s="372" t="s">
        <v>20</v>
      </c>
      <c r="C88" s="372" t="s">
        <v>3316</v>
      </c>
      <c r="D88" s="373">
        <v>1360</v>
      </c>
      <c r="E88" s="373" t="s">
        <v>62</v>
      </c>
      <c r="F88" s="374">
        <v>0</v>
      </c>
      <c r="G88" s="374">
        <v>0</v>
      </c>
      <c r="H88" s="374">
        <f t="shared" ref="H88:H90" si="21">ROUND(D88*F88,)</f>
        <v>0</v>
      </c>
      <c r="I88" s="374">
        <f t="shared" ref="I88:I90" si="22">ROUND(D88*G88,)</f>
        <v>0</v>
      </c>
      <c r="J88" s="374">
        <f t="shared" ref="J88:J90" si="23">H88+I88</f>
        <v>0</v>
      </c>
      <c r="O88" s="380"/>
    </row>
    <row r="89" spans="1:15" s="375" customFormat="1" x14ac:dyDescent="0.2">
      <c r="A89" s="371">
        <v>8</v>
      </c>
      <c r="B89" s="372" t="s">
        <v>20</v>
      </c>
      <c r="C89" s="372" t="s">
        <v>3317</v>
      </c>
      <c r="D89" s="373">
        <v>25</v>
      </c>
      <c r="E89" s="373" t="s">
        <v>62</v>
      </c>
      <c r="F89" s="374">
        <v>0</v>
      </c>
      <c r="G89" s="374">
        <v>0</v>
      </c>
      <c r="H89" s="374">
        <f t="shared" si="21"/>
        <v>0</v>
      </c>
      <c r="I89" s="374">
        <f t="shared" si="22"/>
        <v>0</v>
      </c>
      <c r="J89" s="374">
        <f t="shared" si="23"/>
        <v>0</v>
      </c>
      <c r="O89" s="380"/>
    </row>
    <row r="90" spans="1:15" s="375" customFormat="1" x14ac:dyDescent="0.2">
      <c r="A90" s="371">
        <v>9</v>
      </c>
      <c r="B90" s="372" t="s">
        <v>20</v>
      </c>
      <c r="C90" s="372" t="s">
        <v>3318</v>
      </c>
      <c r="D90" s="373">
        <v>554</v>
      </c>
      <c r="E90" s="373" t="s">
        <v>62</v>
      </c>
      <c r="F90" s="374">
        <v>0</v>
      </c>
      <c r="G90" s="374">
        <v>0</v>
      </c>
      <c r="H90" s="374">
        <f t="shared" si="21"/>
        <v>0</v>
      </c>
      <c r="I90" s="374">
        <f t="shared" si="22"/>
        <v>0</v>
      </c>
      <c r="J90" s="374">
        <f t="shared" si="23"/>
        <v>0</v>
      </c>
      <c r="O90" s="380"/>
    </row>
    <row r="91" spans="1:15" s="375" customFormat="1" x14ac:dyDescent="0.2">
      <c r="A91" s="371"/>
      <c r="B91" s="372"/>
      <c r="C91" s="372"/>
      <c r="D91" s="373"/>
      <c r="E91" s="373"/>
      <c r="F91" s="374"/>
      <c r="G91" s="374"/>
      <c r="H91" s="374"/>
      <c r="I91" s="374"/>
      <c r="J91" s="374"/>
      <c r="O91" s="380"/>
    </row>
    <row r="92" spans="1:15" s="375" customFormat="1" x14ac:dyDescent="0.2">
      <c r="A92" s="371">
        <v>10</v>
      </c>
      <c r="B92" s="372" t="s">
        <v>20</v>
      </c>
      <c r="C92" s="372" t="s">
        <v>3319</v>
      </c>
      <c r="D92" s="373">
        <v>10</v>
      </c>
      <c r="E92" s="373" t="s">
        <v>62</v>
      </c>
      <c r="F92" s="374">
        <v>0</v>
      </c>
      <c r="G92" s="374">
        <v>0</v>
      </c>
      <c r="H92" s="374">
        <f t="shared" si="18"/>
        <v>0</v>
      </c>
      <c r="I92" s="374">
        <f t="shared" si="19"/>
        <v>0</v>
      </c>
      <c r="J92" s="374">
        <f t="shared" si="20"/>
        <v>0</v>
      </c>
      <c r="O92" s="380"/>
    </row>
    <row r="93" spans="1:15" s="375" customFormat="1" x14ac:dyDescent="0.2">
      <c r="A93" s="371">
        <v>11</v>
      </c>
      <c r="B93" s="372" t="s">
        <v>20</v>
      </c>
      <c r="C93" s="372" t="s">
        <v>3320</v>
      </c>
      <c r="D93" s="373">
        <v>20</v>
      </c>
      <c r="E93" s="373" t="s">
        <v>62</v>
      </c>
      <c r="F93" s="374">
        <v>0</v>
      </c>
      <c r="G93" s="374">
        <v>0</v>
      </c>
      <c r="H93" s="374">
        <f t="shared" si="18"/>
        <v>0</v>
      </c>
      <c r="I93" s="374">
        <f t="shared" si="19"/>
        <v>0</v>
      </c>
      <c r="J93" s="374">
        <f t="shared" si="20"/>
        <v>0</v>
      </c>
      <c r="O93" s="380"/>
    </row>
    <row r="94" spans="1:15" s="375" customFormat="1" x14ac:dyDescent="0.2">
      <c r="A94" s="371">
        <v>12</v>
      </c>
      <c r="B94" s="372" t="s">
        <v>20</v>
      </c>
      <c r="C94" s="372" t="s">
        <v>3321</v>
      </c>
      <c r="D94" s="373">
        <v>45</v>
      </c>
      <c r="E94" s="373" t="s">
        <v>62</v>
      </c>
      <c r="F94" s="374">
        <v>0</v>
      </c>
      <c r="G94" s="374">
        <v>0</v>
      </c>
      <c r="H94" s="374">
        <f t="shared" si="18"/>
        <v>0</v>
      </c>
      <c r="I94" s="374">
        <f t="shared" si="19"/>
        <v>0</v>
      </c>
      <c r="J94" s="374">
        <f t="shared" si="20"/>
        <v>0</v>
      </c>
      <c r="O94" s="380"/>
    </row>
    <row r="95" spans="1:15" s="375" customFormat="1" x14ac:dyDescent="0.2">
      <c r="A95" s="371">
        <v>13</v>
      </c>
      <c r="B95" s="372" t="s">
        <v>20</v>
      </c>
      <c r="C95" s="372" t="s">
        <v>3322</v>
      </c>
      <c r="D95" s="373">
        <v>15</v>
      </c>
      <c r="E95" s="373" t="s">
        <v>62</v>
      </c>
      <c r="F95" s="374">
        <v>0</v>
      </c>
      <c r="G95" s="374">
        <v>0</v>
      </c>
      <c r="H95" s="374">
        <f t="shared" si="18"/>
        <v>0</v>
      </c>
      <c r="I95" s="374">
        <f t="shared" si="19"/>
        <v>0</v>
      </c>
      <c r="J95" s="374">
        <f t="shared" si="20"/>
        <v>0</v>
      </c>
      <c r="O95" s="380"/>
    </row>
    <row r="96" spans="1:15" s="375" customFormat="1" x14ac:dyDescent="0.2">
      <c r="A96" s="371"/>
      <c r="B96" s="372"/>
      <c r="C96" s="372"/>
      <c r="D96" s="373"/>
      <c r="E96" s="373"/>
      <c r="F96" s="374"/>
      <c r="G96" s="374"/>
      <c r="H96" s="374"/>
      <c r="I96" s="374"/>
      <c r="J96" s="374"/>
      <c r="O96" s="380"/>
    </row>
    <row r="97" spans="1:66" s="375" customFormat="1" x14ac:dyDescent="0.2">
      <c r="A97" s="371">
        <v>14</v>
      </c>
      <c r="B97" s="372" t="s">
        <v>20</v>
      </c>
      <c r="C97" s="372" t="s">
        <v>3323</v>
      </c>
      <c r="D97" s="373">
        <v>35</v>
      </c>
      <c r="E97" s="373" t="s">
        <v>62</v>
      </c>
      <c r="F97" s="374">
        <v>0</v>
      </c>
      <c r="G97" s="374">
        <v>0</v>
      </c>
      <c r="H97" s="374">
        <f t="shared" ref="H97:H98" si="24">ROUND(D97*F97,)</f>
        <v>0</v>
      </c>
      <c r="I97" s="374">
        <f t="shared" ref="I97:I98" si="25">ROUND(D97*G97,)</f>
        <v>0</v>
      </c>
      <c r="J97" s="374">
        <f t="shared" ref="J97:J98" si="26">H97+I97</f>
        <v>0</v>
      </c>
      <c r="O97" s="380"/>
    </row>
    <row r="98" spans="1:66" s="375" customFormat="1" x14ac:dyDescent="0.2">
      <c r="A98" s="371">
        <v>15</v>
      </c>
      <c r="B98" s="372" t="s">
        <v>20</v>
      </c>
      <c r="C98" s="372" t="s">
        <v>3324</v>
      </c>
      <c r="D98" s="373">
        <v>20</v>
      </c>
      <c r="E98" s="373" t="s">
        <v>62</v>
      </c>
      <c r="F98" s="374">
        <v>0</v>
      </c>
      <c r="G98" s="374">
        <v>0</v>
      </c>
      <c r="H98" s="374">
        <f t="shared" si="24"/>
        <v>0</v>
      </c>
      <c r="I98" s="374">
        <f t="shared" si="25"/>
        <v>0</v>
      </c>
      <c r="J98" s="374">
        <f t="shared" si="26"/>
        <v>0</v>
      </c>
      <c r="O98" s="380"/>
    </row>
    <row r="99" spans="1:66" s="419" customFormat="1" x14ac:dyDescent="0.2">
      <c r="A99" s="421"/>
      <c r="B99" s="422"/>
      <c r="C99" s="422"/>
      <c r="D99" s="423"/>
      <c r="E99" s="422"/>
      <c r="F99" s="424"/>
      <c r="G99" s="424"/>
      <c r="H99" s="424"/>
      <c r="I99" s="424"/>
      <c r="J99" s="425"/>
      <c r="K99" s="420"/>
      <c r="L99" s="420"/>
      <c r="M99" s="420"/>
      <c r="N99" s="420"/>
      <c r="O99" s="375"/>
      <c r="P99" s="420"/>
      <c r="Q99" s="420"/>
      <c r="R99" s="420"/>
      <c r="S99" s="420"/>
      <c r="T99" s="420"/>
      <c r="U99" s="420"/>
      <c r="V99" s="420"/>
      <c r="W99" s="420"/>
      <c r="X99" s="420"/>
      <c r="Y99" s="420"/>
      <c r="Z99" s="420"/>
      <c r="AA99" s="420"/>
      <c r="AB99" s="420"/>
      <c r="AC99" s="420"/>
      <c r="AD99" s="420"/>
      <c r="AE99" s="420"/>
      <c r="AF99" s="420"/>
      <c r="AG99" s="420"/>
      <c r="AH99" s="420"/>
      <c r="AI99" s="420"/>
      <c r="AJ99" s="420"/>
      <c r="AK99" s="420"/>
      <c r="AL99" s="420"/>
      <c r="AM99" s="420"/>
      <c r="AN99" s="420"/>
      <c r="AO99" s="420"/>
      <c r="AP99" s="420"/>
      <c r="AQ99" s="420"/>
      <c r="AR99" s="420"/>
      <c r="AS99" s="420"/>
      <c r="AT99" s="420"/>
      <c r="AU99" s="420"/>
      <c r="AV99" s="420"/>
      <c r="AW99" s="420"/>
      <c r="AX99" s="420"/>
      <c r="AY99" s="420"/>
      <c r="AZ99" s="420"/>
      <c r="BA99" s="420"/>
      <c r="BB99" s="420"/>
      <c r="BC99" s="420"/>
      <c r="BD99" s="420"/>
      <c r="BE99" s="420"/>
      <c r="BF99" s="420"/>
      <c r="BG99" s="420"/>
      <c r="BH99" s="420"/>
      <c r="BI99" s="420"/>
      <c r="BJ99" s="420"/>
      <c r="BK99" s="420"/>
      <c r="BL99" s="420"/>
      <c r="BM99" s="420"/>
      <c r="BN99" s="420"/>
    </row>
    <row r="100" spans="1:66" s="375" customFormat="1" x14ac:dyDescent="0.2">
      <c r="A100" s="371"/>
      <c r="B100" s="379"/>
      <c r="C100" s="372" t="s">
        <v>3325</v>
      </c>
      <c r="D100" s="373"/>
      <c r="E100" s="373"/>
      <c r="F100" s="374"/>
      <c r="G100" s="374"/>
      <c r="H100" s="374"/>
      <c r="I100" s="374"/>
      <c r="J100" s="374"/>
    </row>
    <row r="101" spans="1:66" s="375" customFormat="1" ht="25.5" x14ac:dyDescent="0.2">
      <c r="A101" s="371">
        <v>16</v>
      </c>
      <c r="B101" s="372" t="s">
        <v>20</v>
      </c>
      <c r="C101" s="372" t="s">
        <v>3326</v>
      </c>
      <c r="D101" s="373">
        <v>4870</v>
      </c>
      <c r="E101" s="373" t="s">
        <v>62</v>
      </c>
      <c r="F101" s="374">
        <v>0</v>
      </c>
      <c r="G101" s="374">
        <v>0</v>
      </c>
      <c r="H101" s="374">
        <f t="shared" ref="H101:H114" si="27">ROUND(D101*F101,)</f>
        <v>0</v>
      </c>
      <c r="I101" s="374">
        <f t="shared" ref="I101:I114" si="28">ROUND(D101*G101,)</f>
        <v>0</v>
      </c>
      <c r="J101" s="374">
        <f t="shared" ref="J101:J114" si="29">H101+I101</f>
        <v>0</v>
      </c>
    </row>
    <row r="102" spans="1:66" s="375" customFormat="1" ht="25.5" x14ac:dyDescent="0.2">
      <c r="A102" s="371">
        <v>17</v>
      </c>
      <c r="B102" s="372" t="s">
        <v>20</v>
      </c>
      <c r="C102" s="372" t="s">
        <v>3327</v>
      </c>
      <c r="D102" s="373">
        <v>1620</v>
      </c>
      <c r="E102" s="373" t="s">
        <v>62</v>
      </c>
      <c r="F102" s="374">
        <v>0</v>
      </c>
      <c r="G102" s="374">
        <v>0</v>
      </c>
      <c r="H102" s="374">
        <f t="shared" si="27"/>
        <v>0</v>
      </c>
      <c r="I102" s="374">
        <f t="shared" si="28"/>
        <v>0</v>
      </c>
      <c r="J102" s="374">
        <f t="shared" si="29"/>
        <v>0</v>
      </c>
    </row>
    <row r="103" spans="1:66" s="375" customFormat="1" ht="25.5" x14ac:dyDescent="0.2">
      <c r="A103" s="371">
        <v>18</v>
      </c>
      <c r="B103" s="372" t="s">
        <v>20</v>
      </c>
      <c r="C103" s="372" t="s">
        <v>3328</v>
      </c>
      <c r="D103" s="373">
        <v>2480</v>
      </c>
      <c r="E103" s="373" t="s">
        <v>62</v>
      </c>
      <c r="F103" s="374">
        <v>0</v>
      </c>
      <c r="G103" s="374">
        <v>0</v>
      </c>
      <c r="H103" s="374">
        <f t="shared" si="27"/>
        <v>0</v>
      </c>
      <c r="I103" s="374">
        <f t="shared" si="28"/>
        <v>0</v>
      </c>
      <c r="J103" s="374">
        <f t="shared" si="29"/>
        <v>0</v>
      </c>
    </row>
    <row r="104" spans="1:66" s="375" customFormat="1" ht="25.5" x14ac:dyDescent="0.2">
      <c r="A104" s="371">
        <v>19</v>
      </c>
      <c r="B104" s="372" t="s">
        <v>20</v>
      </c>
      <c r="C104" s="372" t="s">
        <v>3329</v>
      </c>
      <c r="D104" s="373">
        <v>2260</v>
      </c>
      <c r="E104" s="373" t="s">
        <v>62</v>
      </c>
      <c r="F104" s="374">
        <v>0</v>
      </c>
      <c r="G104" s="374">
        <v>0</v>
      </c>
      <c r="H104" s="374">
        <f t="shared" si="27"/>
        <v>0</v>
      </c>
      <c r="I104" s="374">
        <f t="shared" si="28"/>
        <v>0</v>
      </c>
      <c r="J104" s="374">
        <f t="shared" si="29"/>
        <v>0</v>
      </c>
    </row>
    <row r="105" spans="1:66" s="375" customFormat="1" x14ac:dyDescent="0.2">
      <c r="A105" s="371">
        <v>20</v>
      </c>
      <c r="B105" s="372" t="s">
        <v>20</v>
      </c>
      <c r="C105" s="372" t="s">
        <v>3330</v>
      </c>
      <c r="D105" s="373">
        <v>4550</v>
      </c>
      <c r="E105" s="373" t="s">
        <v>62</v>
      </c>
      <c r="F105" s="374">
        <v>0</v>
      </c>
      <c r="G105" s="374">
        <v>0</v>
      </c>
      <c r="H105" s="374">
        <f t="shared" si="27"/>
        <v>0</v>
      </c>
      <c r="I105" s="374">
        <f t="shared" si="28"/>
        <v>0</v>
      </c>
      <c r="J105" s="374">
        <f t="shared" si="29"/>
        <v>0</v>
      </c>
    </row>
    <row r="106" spans="1:66" s="375" customFormat="1" x14ac:dyDescent="0.2">
      <c r="A106" s="371">
        <v>21</v>
      </c>
      <c r="B106" s="372" t="s">
        <v>20</v>
      </c>
      <c r="C106" s="372" t="s">
        <v>3331</v>
      </c>
      <c r="D106" s="373">
        <v>1880</v>
      </c>
      <c r="E106" s="373" t="s">
        <v>62</v>
      </c>
      <c r="F106" s="374">
        <v>0</v>
      </c>
      <c r="G106" s="374">
        <v>0</v>
      </c>
      <c r="H106" s="374">
        <f t="shared" si="27"/>
        <v>0</v>
      </c>
      <c r="I106" s="374">
        <f t="shared" si="28"/>
        <v>0</v>
      </c>
      <c r="J106" s="374">
        <f t="shared" si="29"/>
        <v>0</v>
      </c>
    </row>
    <row r="107" spans="1:66" s="375" customFormat="1" x14ac:dyDescent="0.2">
      <c r="A107" s="371">
        <v>22</v>
      </c>
      <c r="B107" s="372" t="s">
        <v>20</v>
      </c>
      <c r="C107" s="372" t="s">
        <v>3332</v>
      </c>
      <c r="D107" s="373">
        <v>750</v>
      </c>
      <c r="E107" s="373" t="s">
        <v>62</v>
      </c>
      <c r="F107" s="374">
        <v>0</v>
      </c>
      <c r="G107" s="374">
        <v>0</v>
      </c>
      <c r="H107" s="374">
        <f t="shared" si="27"/>
        <v>0</v>
      </c>
      <c r="I107" s="374">
        <f t="shared" si="28"/>
        <v>0</v>
      </c>
      <c r="J107" s="374">
        <f t="shared" si="29"/>
        <v>0</v>
      </c>
    </row>
    <row r="108" spans="1:66" s="375" customFormat="1" x14ac:dyDescent="0.2">
      <c r="A108" s="371">
        <v>23</v>
      </c>
      <c r="B108" s="372" t="s">
        <v>20</v>
      </c>
      <c r="C108" s="372" t="s">
        <v>3333</v>
      </c>
      <c r="D108" s="373">
        <v>2440</v>
      </c>
      <c r="E108" s="373" t="s">
        <v>62</v>
      </c>
      <c r="F108" s="374">
        <v>0</v>
      </c>
      <c r="G108" s="374">
        <v>0</v>
      </c>
      <c r="H108" s="374">
        <f t="shared" si="27"/>
        <v>0</v>
      </c>
      <c r="I108" s="374">
        <f t="shared" si="28"/>
        <v>0</v>
      </c>
      <c r="J108" s="374">
        <f t="shared" si="29"/>
        <v>0</v>
      </c>
    </row>
    <row r="109" spans="1:66" s="375" customFormat="1" x14ac:dyDescent="0.2">
      <c r="A109" s="371">
        <v>24</v>
      </c>
      <c r="B109" s="372" t="s">
        <v>20</v>
      </c>
      <c r="C109" s="372" t="s">
        <v>3334</v>
      </c>
      <c r="D109" s="373">
        <v>4750</v>
      </c>
      <c r="E109" s="373" t="s">
        <v>62</v>
      </c>
      <c r="F109" s="374">
        <v>0</v>
      </c>
      <c r="G109" s="374">
        <v>0</v>
      </c>
      <c r="H109" s="374">
        <f t="shared" si="27"/>
        <v>0</v>
      </c>
      <c r="I109" s="374">
        <f t="shared" si="28"/>
        <v>0</v>
      </c>
      <c r="J109" s="374">
        <f t="shared" si="29"/>
        <v>0</v>
      </c>
    </row>
    <row r="110" spans="1:66" s="375" customFormat="1" x14ac:dyDescent="0.2">
      <c r="A110" s="371">
        <v>25</v>
      </c>
      <c r="B110" s="372" t="s">
        <v>20</v>
      </c>
      <c r="C110" s="372" t="s">
        <v>3335</v>
      </c>
      <c r="D110" s="373">
        <v>11350</v>
      </c>
      <c r="E110" s="373" t="s">
        <v>62</v>
      </c>
      <c r="F110" s="374">
        <v>0</v>
      </c>
      <c r="G110" s="374">
        <v>0</v>
      </c>
      <c r="H110" s="374">
        <f t="shared" si="27"/>
        <v>0</v>
      </c>
      <c r="I110" s="374">
        <f t="shared" si="28"/>
        <v>0</v>
      </c>
      <c r="J110" s="374">
        <f t="shared" si="29"/>
        <v>0</v>
      </c>
    </row>
    <row r="111" spans="1:66" s="375" customFormat="1" x14ac:dyDescent="0.2">
      <c r="A111" s="371">
        <v>26</v>
      </c>
      <c r="B111" s="372" t="s">
        <v>20</v>
      </c>
      <c r="C111" s="372" t="s">
        <v>3336</v>
      </c>
      <c r="D111" s="373">
        <v>2750</v>
      </c>
      <c r="E111" s="373" t="s">
        <v>62</v>
      </c>
      <c r="F111" s="374">
        <v>0</v>
      </c>
      <c r="G111" s="374">
        <v>0</v>
      </c>
      <c r="H111" s="374">
        <f t="shared" si="27"/>
        <v>0</v>
      </c>
      <c r="I111" s="374">
        <f t="shared" si="28"/>
        <v>0</v>
      </c>
      <c r="J111" s="374">
        <f t="shared" si="29"/>
        <v>0</v>
      </c>
    </row>
    <row r="112" spans="1:66" s="375" customFormat="1" x14ac:dyDescent="0.2">
      <c r="A112" s="371">
        <v>27</v>
      </c>
      <c r="B112" s="372" t="s">
        <v>20</v>
      </c>
      <c r="C112" s="372" t="s">
        <v>3337</v>
      </c>
      <c r="D112" s="373">
        <v>5620</v>
      </c>
      <c r="E112" s="373" t="s">
        <v>62</v>
      </c>
      <c r="F112" s="374">
        <v>0</v>
      </c>
      <c r="G112" s="374">
        <v>0</v>
      </c>
      <c r="H112" s="374">
        <f t="shared" si="27"/>
        <v>0</v>
      </c>
      <c r="I112" s="374">
        <f t="shared" si="28"/>
        <v>0</v>
      </c>
      <c r="J112" s="374">
        <f t="shared" si="29"/>
        <v>0</v>
      </c>
    </row>
    <row r="113" spans="1:66" s="375" customFormat="1" x14ac:dyDescent="0.2">
      <c r="A113" s="371">
        <v>28</v>
      </c>
      <c r="B113" s="372" t="s">
        <v>20</v>
      </c>
      <c r="C113" s="372" t="s">
        <v>3338</v>
      </c>
      <c r="D113" s="373">
        <v>3850</v>
      </c>
      <c r="E113" s="373" t="s">
        <v>62</v>
      </c>
      <c r="F113" s="374">
        <v>0</v>
      </c>
      <c r="G113" s="374">
        <v>0</v>
      </c>
      <c r="H113" s="374">
        <f t="shared" si="27"/>
        <v>0</v>
      </c>
      <c r="I113" s="374">
        <f t="shared" si="28"/>
        <v>0</v>
      </c>
      <c r="J113" s="374">
        <f t="shared" si="29"/>
        <v>0</v>
      </c>
    </row>
    <row r="114" spans="1:66" s="375" customFormat="1" x14ac:dyDescent="0.2">
      <c r="A114" s="371">
        <v>29</v>
      </c>
      <c r="B114" s="372" t="s">
        <v>20</v>
      </c>
      <c r="C114" s="372" t="s">
        <v>3339</v>
      </c>
      <c r="D114" s="373">
        <v>1</v>
      </c>
      <c r="E114" s="373" t="s">
        <v>138</v>
      </c>
      <c r="F114" s="374">
        <v>0</v>
      </c>
      <c r="G114" s="374">
        <v>0</v>
      </c>
      <c r="H114" s="374">
        <f t="shared" si="27"/>
        <v>0</v>
      </c>
      <c r="I114" s="374">
        <f t="shared" si="28"/>
        <v>0</v>
      </c>
      <c r="J114" s="374">
        <f t="shared" si="29"/>
        <v>0</v>
      </c>
    </row>
    <row r="115" spans="1:66" s="419" customFormat="1" x14ac:dyDescent="0.2">
      <c r="A115" s="421"/>
      <c r="B115" s="422"/>
      <c r="C115" s="422"/>
      <c r="D115" s="423"/>
      <c r="E115" s="422"/>
      <c r="F115" s="424"/>
      <c r="G115" s="424"/>
      <c r="H115" s="424"/>
      <c r="I115" s="424"/>
      <c r="J115" s="425"/>
      <c r="K115" s="420"/>
      <c r="L115" s="420"/>
      <c r="M115" s="420"/>
      <c r="N115" s="420"/>
      <c r="O115" s="420"/>
      <c r="P115" s="420"/>
      <c r="Q115" s="420"/>
      <c r="R115" s="420"/>
      <c r="S115" s="420"/>
      <c r="T115" s="420"/>
      <c r="U115" s="420"/>
      <c r="V115" s="420"/>
      <c r="W115" s="420"/>
      <c r="X115" s="420"/>
      <c r="Y115" s="420"/>
      <c r="Z115" s="420"/>
      <c r="AA115" s="420"/>
      <c r="AB115" s="420"/>
      <c r="AC115" s="420"/>
      <c r="AD115" s="420"/>
      <c r="AE115" s="420"/>
      <c r="AF115" s="420"/>
      <c r="AG115" s="420"/>
      <c r="AH115" s="420"/>
      <c r="AI115" s="420"/>
      <c r="AJ115" s="420"/>
      <c r="AK115" s="420"/>
      <c r="AL115" s="420"/>
      <c r="AM115" s="420"/>
      <c r="AN115" s="420"/>
      <c r="AO115" s="420"/>
      <c r="AP115" s="420"/>
      <c r="AQ115" s="420"/>
      <c r="AR115" s="420"/>
      <c r="AS115" s="420"/>
      <c r="AT115" s="420"/>
      <c r="AU115" s="420"/>
      <c r="AV115" s="420"/>
      <c r="AW115" s="420"/>
      <c r="AX115" s="420"/>
      <c r="AY115" s="420"/>
      <c r="AZ115" s="420"/>
      <c r="BA115" s="420"/>
      <c r="BB115" s="420"/>
      <c r="BC115" s="420"/>
      <c r="BD115" s="420"/>
      <c r="BE115" s="420"/>
      <c r="BF115" s="420"/>
      <c r="BG115" s="420"/>
      <c r="BH115" s="420"/>
      <c r="BI115" s="420"/>
      <c r="BJ115" s="420"/>
      <c r="BK115" s="420"/>
      <c r="BL115" s="420"/>
      <c r="BM115" s="420"/>
      <c r="BN115" s="420"/>
    </row>
    <row r="116" spans="1:66" s="419" customFormat="1" x14ac:dyDescent="0.2">
      <c r="A116" s="421"/>
      <c r="B116" s="422"/>
      <c r="C116" s="377" t="s">
        <v>3340</v>
      </c>
      <c r="D116" s="423"/>
      <c r="E116" s="422"/>
      <c r="F116" s="424"/>
      <c r="G116" s="424"/>
      <c r="H116" s="424"/>
      <c r="I116" s="424"/>
      <c r="J116" s="425"/>
      <c r="K116" s="420"/>
      <c r="L116" s="420"/>
      <c r="M116" s="420"/>
      <c r="N116" s="420"/>
      <c r="O116" s="420"/>
      <c r="P116" s="420"/>
      <c r="Q116" s="420"/>
      <c r="R116" s="420"/>
      <c r="S116" s="420"/>
      <c r="T116" s="420"/>
      <c r="U116" s="420"/>
      <c r="V116" s="420"/>
      <c r="W116" s="420"/>
      <c r="X116" s="420"/>
      <c r="Y116" s="420"/>
      <c r="Z116" s="420"/>
      <c r="AA116" s="420"/>
      <c r="AB116" s="420"/>
      <c r="AC116" s="420"/>
      <c r="AD116" s="420"/>
      <c r="AE116" s="420"/>
      <c r="AF116" s="420"/>
      <c r="AG116" s="420"/>
      <c r="AH116" s="420"/>
      <c r="AI116" s="420"/>
      <c r="AJ116" s="420"/>
      <c r="AK116" s="420"/>
      <c r="AL116" s="420"/>
      <c r="AM116" s="420"/>
      <c r="AN116" s="420"/>
      <c r="AO116" s="420"/>
      <c r="AP116" s="420"/>
      <c r="AQ116" s="420"/>
      <c r="AR116" s="420"/>
      <c r="AS116" s="420"/>
      <c r="AT116" s="420"/>
      <c r="AU116" s="420"/>
      <c r="AV116" s="420"/>
      <c r="AW116" s="420"/>
      <c r="AX116" s="420"/>
      <c r="AY116" s="420"/>
      <c r="AZ116" s="420"/>
      <c r="BA116" s="420"/>
      <c r="BB116" s="420"/>
      <c r="BC116" s="420"/>
      <c r="BD116" s="420"/>
      <c r="BE116" s="420"/>
      <c r="BF116" s="420"/>
      <c r="BG116" s="420"/>
      <c r="BH116" s="420"/>
      <c r="BI116" s="420"/>
      <c r="BJ116" s="420"/>
      <c r="BK116" s="420"/>
      <c r="BL116" s="420"/>
      <c r="BM116" s="420"/>
      <c r="BN116" s="420"/>
    </row>
    <row r="117" spans="1:66" s="375" customFormat="1" x14ac:dyDescent="0.2">
      <c r="A117" s="381">
        <v>30</v>
      </c>
      <c r="B117" s="370" t="s">
        <v>20</v>
      </c>
      <c r="C117" s="370" t="s">
        <v>3341</v>
      </c>
      <c r="D117" s="370">
        <v>170</v>
      </c>
      <c r="E117" s="370" t="s">
        <v>62</v>
      </c>
      <c r="F117" s="382">
        <v>0</v>
      </c>
      <c r="G117" s="382">
        <v>0</v>
      </c>
      <c r="H117" s="382">
        <f>ROUND(D117*F117,)</f>
        <v>0</v>
      </c>
      <c r="I117" s="382">
        <f>ROUND(D117*G117,)</f>
        <v>0</v>
      </c>
      <c r="J117" s="374">
        <f>H117+I117</f>
        <v>0</v>
      </c>
    </row>
    <row r="118" spans="1:66" s="375" customFormat="1" x14ac:dyDescent="0.2">
      <c r="A118" s="381">
        <v>31</v>
      </c>
      <c r="B118" s="370" t="s">
        <v>20</v>
      </c>
      <c r="C118" s="370" t="s">
        <v>3342</v>
      </c>
      <c r="D118" s="370">
        <v>260</v>
      </c>
      <c r="E118" s="370" t="s">
        <v>62</v>
      </c>
      <c r="F118" s="382">
        <v>0</v>
      </c>
      <c r="G118" s="382">
        <v>0</v>
      </c>
      <c r="H118" s="382">
        <f>ROUND(D118*F118,)</f>
        <v>0</v>
      </c>
      <c r="I118" s="382">
        <f>ROUND(D118*G118,)</f>
        <v>0</v>
      </c>
      <c r="J118" s="374">
        <f>H118+I118</f>
        <v>0</v>
      </c>
    </row>
    <row r="119" spans="1:66" s="419" customFormat="1" x14ac:dyDescent="0.2">
      <c r="A119" s="421"/>
      <c r="B119" s="422"/>
      <c r="C119" s="422"/>
      <c r="D119" s="423"/>
      <c r="E119" s="422"/>
      <c r="F119" s="424"/>
      <c r="G119" s="424"/>
      <c r="H119" s="424"/>
      <c r="I119" s="424"/>
      <c r="J119" s="425"/>
      <c r="K119" s="420"/>
      <c r="L119" s="420"/>
      <c r="M119" s="420"/>
      <c r="N119" s="420"/>
      <c r="O119" s="420"/>
      <c r="P119" s="420"/>
      <c r="Q119" s="420"/>
      <c r="R119" s="420"/>
      <c r="S119" s="420"/>
      <c r="T119" s="420"/>
      <c r="U119" s="420"/>
      <c r="V119" s="420"/>
      <c r="W119" s="420"/>
      <c r="X119" s="420"/>
      <c r="Y119" s="420"/>
      <c r="Z119" s="420"/>
      <c r="AA119" s="420"/>
      <c r="AB119" s="420"/>
      <c r="AC119" s="420"/>
      <c r="AD119" s="420"/>
      <c r="AE119" s="420"/>
      <c r="AF119" s="420"/>
      <c r="AG119" s="420"/>
      <c r="AH119" s="420"/>
      <c r="AI119" s="420"/>
      <c r="AJ119" s="420"/>
      <c r="AK119" s="420"/>
      <c r="AL119" s="420"/>
      <c r="AM119" s="420"/>
      <c r="AN119" s="420"/>
      <c r="AO119" s="420"/>
      <c r="AP119" s="420"/>
      <c r="AQ119" s="420"/>
      <c r="AR119" s="420"/>
      <c r="AS119" s="420"/>
      <c r="AT119" s="420"/>
      <c r="AU119" s="420"/>
      <c r="AV119" s="420"/>
      <c r="AW119" s="420"/>
      <c r="AX119" s="420"/>
      <c r="AY119" s="420"/>
      <c r="AZ119" s="420"/>
      <c r="BA119" s="420"/>
      <c r="BB119" s="420"/>
      <c r="BC119" s="420"/>
      <c r="BD119" s="420"/>
      <c r="BE119" s="420"/>
      <c r="BF119" s="420"/>
      <c r="BG119" s="420"/>
      <c r="BH119" s="420"/>
      <c r="BI119" s="420"/>
      <c r="BJ119" s="420"/>
      <c r="BK119" s="420"/>
      <c r="BL119" s="420"/>
      <c r="BM119" s="420"/>
      <c r="BN119" s="420"/>
    </row>
    <row r="120" spans="1:66" s="419" customFormat="1" x14ac:dyDescent="0.2">
      <c r="A120" s="421"/>
      <c r="B120" s="422"/>
      <c r="C120" s="377" t="s">
        <v>3343</v>
      </c>
      <c r="D120" s="423"/>
      <c r="E120" s="422"/>
      <c r="F120" s="424"/>
      <c r="G120" s="424"/>
      <c r="H120" s="424"/>
      <c r="I120" s="424"/>
      <c r="J120" s="425"/>
      <c r="K120" s="420"/>
      <c r="L120" s="420"/>
      <c r="M120" s="420"/>
      <c r="N120" s="420"/>
      <c r="O120" s="420"/>
      <c r="P120" s="420"/>
      <c r="Q120" s="420"/>
      <c r="R120" s="420"/>
      <c r="S120" s="420"/>
      <c r="T120" s="420"/>
      <c r="U120" s="420"/>
      <c r="V120" s="420"/>
      <c r="W120" s="420"/>
      <c r="X120" s="420"/>
      <c r="Y120" s="420"/>
      <c r="Z120" s="420"/>
      <c r="AA120" s="420"/>
      <c r="AB120" s="420"/>
      <c r="AC120" s="420"/>
      <c r="AD120" s="420"/>
      <c r="AE120" s="420"/>
      <c r="AF120" s="420"/>
      <c r="AG120" s="420"/>
      <c r="AH120" s="420"/>
      <c r="AI120" s="420"/>
      <c r="AJ120" s="420"/>
      <c r="AK120" s="420"/>
      <c r="AL120" s="420"/>
      <c r="AM120" s="420"/>
      <c r="AN120" s="420"/>
      <c r="AO120" s="420"/>
      <c r="AP120" s="420"/>
      <c r="AQ120" s="420"/>
      <c r="AR120" s="420"/>
      <c r="AS120" s="420"/>
      <c r="AT120" s="420"/>
      <c r="AU120" s="420"/>
      <c r="AV120" s="420"/>
      <c r="AW120" s="420"/>
      <c r="AX120" s="420"/>
      <c r="AY120" s="420"/>
      <c r="AZ120" s="420"/>
      <c r="BA120" s="420"/>
      <c r="BB120" s="420"/>
      <c r="BC120" s="420"/>
      <c r="BD120" s="420"/>
      <c r="BE120" s="420"/>
      <c r="BF120" s="420"/>
      <c r="BG120" s="420"/>
      <c r="BH120" s="420"/>
      <c r="BI120" s="420"/>
      <c r="BJ120" s="420"/>
      <c r="BK120" s="420"/>
      <c r="BL120" s="420"/>
      <c r="BM120" s="420"/>
      <c r="BN120" s="420"/>
    </row>
    <row r="121" spans="1:66" s="375" customFormat="1" x14ac:dyDescent="0.2">
      <c r="A121" s="381">
        <v>32</v>
      </c>
      <c r="B121" s="370" t="s">
        <v>20</v>
      </c>
      <c r="C121" s="370" t="s">
        <v>3344</v>
      </c>
      <c r="D121" s="370">
        <v>75</v>
      </c>
      <c r="E121" s="370" t="s">
        <v>62</v>
      </c>
      <c r="F121" s="382">
        <v>0</v>
      </c>
      <c r="G121" s="382">
        <v>0</v>
      </c>
      <c r="H121" s="382">
        <f>ROUND(D121*F121,)</f>
        <v>0</v>
      </c>
      <c r="I121" s="382">
        <f>ROUND(D121*G121,)</f>
        <v>0</v>
      </c>
      <c r="J121" s="374">
        <f>H121+I121</f>
        <v>0</v>
      </c>
    </row>
    <row r="122" spans="1:66" s="419" customFormat="1" x14ac:dyDescent="0.2">
      <c r="A122" s="421"/>
      <c r="B122" s="422"/>
      <c r="C122" s="422"/>
      <c r="D122" s="423"/>
      <c r="E122" s="422"/>
      <c r="F122" s="424"/>
      <c r="G122" s="424"/>
      <c r="H122" s="424"/>
      <c r="I122" s="424"/>
      <c r="J122" s="425"/>
      <c r="K122" s="420"/>
      <c r="L122" s="420"/>
      <c r="M122" s="420"/>
      <c r="N122" s="420"/>
      <c r="O122" s="420"/>
      <c r="P122" s="420"/>
      <c r="Q122" s="420"/>
      <c r="R122" s="420"/>
      <c r="S122" s="420"/>
      <c r="T122" s="420"/>
      <c r="U122" s="420"/>
      <c r="V122" s="420"/>
      <c r="W122" s="420"/>
      <c r="X122" s="420"/>
      <c r="Y122" s="420"/>
      <c r="Z122" s="420"/>
      <c r="AA122" s="420"/>
      <c r="AB122" s="420"/>
      <c r="AC122" s="420"/>
      <c r="AD122" s="420"/>
      <c r="AE122" s="420"/>
      <c r="AF122" s="420"/>
      <c r="AG122" s="420"/>
      <c r="AH122" s="420"/>
      <c r="AI122" s="420"/>
      <c r="AJ122" s="420"/>
      <c r="AK122" s="420"/>
      <c r="AL122" s="420"/>
      <c r="AM122" s="420"/>
      <c r="AN122" s="420"/>
      <c r="AO122" s="420"/>
      <c r="AP122" s="420"/>
      <c r="AQ122" s="420"/>
      <c r="AR122" s="420"/>
      <c r="AS122" s="420"/>
      <c r="AT122" s="420"/>
      <c r="AU122" s="420"/>
      <c r="AV122" s="420"/>
      <c r="AW122" s="420"/>
      <c r="AX122" s="420"/>
      <c r="AY122" s="420"/>
      <c r="AZ122" s="420"/>
      <c r="BA122" s="420"/>
      <c r="BB122" s="420"/>
      <c r="BC122" s="420"/>
      <c r="BD122" s="420"/>
      <c r="BE122" s="420"/>
      <c r="BF122" s="420"/>
      <c r="BG122" s="420"/>
      <c r="BH122" s="420"/>
      <c r="BI122" s="420"/>
      <c r="BJ122" s="420"/>
      <c r="BK122" s="420"/>
      <c r="BL122" s="420"/>
      <c r="BM122" s="420"/>
      <c r="BN122" s="420"/>
    </row>
    <row r="123" spans="1:66" s="419" customFormat="1" x14ac:dyDescent="0.2">
      <c r="A123" s="421"/>
      <c r="B123" s="422"/>
      <c r="C123" s="422"/>
      <c r="D123" s="423"/>
      <c r="E123" s="422"/>
      <c r="F123" s="424"/>
      <c r="G123" s="424"/>
      <c r="H123" s="424"/>
      <c r="I123" s="424"/>
      <c r="J123" s="425"/>
      <c r="K123" s="420"/>
      <c r="L123" s="420"/>
      <c r="M123" s="420"/>
      <c r="N123" s="420"/>
      <c r="O123" s="420"/>
      <c r="P123" s="420"/>
      <c r="Q123" s="420"/>
      <c r="R123" s="420"/>
      <c r="S123" s="420"/>
      <c r="T123" s="420"/>
      <c r="U123" s="420"/>
      <c r="V123" s="420"/>
      <c r="W123" s="420"/>
      <c r="X123" s="420"/>
      <c r="Y123" s="420"/>
      <c r="Z123" s="420"/>
      <c r="AA123" s="420"/>
      <c r="AB123" s="420"/>
      <c r="AC123" s="420"/>
      <c r="AD123" s="420"/>
      <c r="AE123" s="420"/>
      <c r="AF123" s="420"/>
      <c r="AG123" s="420"/>
      <c r="AH123" s="420"/>
      <c r="AI123" s="420"/>
      <c r="AJ123" s="420"/>
      <c r="AK123" s="420"/>
      <c r="AL123" s="420"/>
      <c r="AM123" s="420"/>
      <c r="AN123" s="420"/>
      <c r="AO123" s="420"/>
      <c r="AP123" s="420"/>
      <c r="AQ123" s="420"/>
      <c r="AR123" s="420"/>
      <c r="AS123" s="420"/>
      <c r="AT123" s="420"/>
      <c r="AU123" s="420"/>
      <c r="AV123" s="420"/>
      <c r="AW123" s="420"/>
      <c r="AX123" s="420"/>
      <c r="AY123" s="420"/>
      <c r="AZ123" s="420"/>
      <c r="BA123" s="420"/>
      <c r="BB123" s="420"/>
      <c r="BC123" s="420"/>
      <c r="BD123" s="420"/>
      <c r="BE123" s="420"/>
      <c r="BF123" s="420"/>
      <c r="BG123" s="420"/>
      <c r="BH123" s="420"/>
      <c r="BI123" s="420"/>
      <c r="BJ123" s="420"/>
      <c r="BK123" s="420"/>
      <c r="BL123" s="420"/>
      <c r="BM123" s="420"/>
      <c r="BN123" s="420"/>
    </row>
    <row r="124" spans="1:66" s="375" customFormat="1" x14ac:dyDescent="0.2">
      <c r="A124" s="371"/>
      <c r="B124" s="379"/>
      <c r="C124" s="372" t="s">
        <v>3345</v>
      </c>
      <c r="D124" s="373"/>
      <c r="E124" s="373"/>
      <c r="F124" s="374"/>
      <c r="G124" s="374"/>
      <c r="H124" s="374"/>
      <c r="I124" s="374"/>
      <c r="J124" s="374"/>
    </row>
    <row r="125" spans="1:66" s="375" customFormat="1" x14ac:dyDescent="0.2">
      <c r="A125" s="371">
        <v>33</v>
      </c>
      <c r="B125" s="372" t="s">
        <v>20</v>
      </c>
      <c r="C125" s="372" t="s">
        <v>3346</v>
      </c>
      <c r="D125" s="373">
        <v>13200</v>
      </c>
      <c r="E125" s="373" t="s">
        <v>4</v>
      </c>
      <c r="F125" s="374">
        <v>0</v>
      </c>
      <c r="G125" s="374">
        <v>0</v>
      </c>
      <c r="H125" s="374">
        <f>ROUND(D125*F125,)</f>
        <v>0</v>
      </c>
      <c r="I125" s="374">
        <f>ROUND(D125*G125,)</f>
        <v>0</v>
      </c>
      <c r="J125" s="374">
        <f>H125+I125</f>
        <v>0</v>
      </c>
    </row>
    <row r="126" spans="1:66" s="375" customFormat="1" x14ac:dyDescent="0.2">
      <c r="A126" s="371">
        <v>34</v>
      </c>
      <c r="B126" s="372" t="s">
        <v>20</v>
      </c>
      <c r="C126" s="372" t="s">
        <v>3347</v>
      </c>
      <c r="D126" s="373">
        <v>450</v>
      </c>
      <c r="E126" s="373" t="s">
        <v>4</v>
      </c>
      <c r="F126" s="374">
        <v>0</v>
      </c>
      <c r="G126" s="374">
        <v>0</v>
      </c>
      <c r="H126" s="374">
        <f>ROUND(D126*F126,)</f>
        <v>0</v>
      </c>
      <c r="I126" s="374">
        <f>ROUND(D126*G126,)</f>
        <v>0</v>
      </c>
      <c r="J126" s="374">
        <f>H126+I126</f>
        <v>0</v>
      </c>
    </row>
    <row r="127" spans="1:66" s="375" customFormat="1" x14ac:dyDescent="0.2">
      <c r="A127" s="371">
        <v>35</v>
      </c>
      <c r="B127" s="372" t="s">
        <v>20</v>
      </c>
      <c r="C127" s="372" t="s">
        <v>3348</v>
      </c>
      <c r="D127" s="373">
        <v>65</v>
      </c>
      <c r="E127" s="373" t="s">
        <v>4</v>
      </c>
      <c r="F127" s="374">
        <v>0</v>
      </c>
      <c r="G127" s="374">
        <v>0</v>
      </c>
      <c r="H127" s="374">
        <f t="shared" ref="H127" si="30">ROUND(D127*F127,)</f>
        <v>0</v>
      </c>
      <c r="I127" s="374">
        <f t="shared" ref="I127" si="31">ROUND(D127*G127,)</f>
        <v>0</v>
      </c>
      <c r="J127" s="374">
        <f t="shared" ref="J127" si="32">H127+I127</f>
        <v>0</v>
      </c>
    </row>
    <row r="128" spans="1:66" s="375" customFormat="1" ht="25.5" x14ac:dyDescent="0.2">
      <c r="A128" s="371">
        <v>36</v>
      </c>
      <c r="B128" s="372" t="s">
        <v>20</v>
      </c>
      <c r="C128" s="372" t="s">
        <v>3349</v>
      </c>
      <c r="D128" s="373">
        <v>20</v>
      </c>
      <c r="E128" s="373" t="s">
        <v>4</v>
      </c>
      <c r="F128" s="374">
        <v>0</v>
      </c>
      <c r="G128" s="374">
        <v>0</v>
      </c>
      <c r="H128" s="374">
        <f>ROUND(D128*F128,)</f>
        <v>0</v>
      </c>
      <c r="I128" s="374">
        <f>ROUND(D128*G128,)</f>
        <v>0</v>
      </c>
      <c r="J128" s="374">
        <f>H128+I128</f>
        <v>0</v>
      </c>
    </row>
    <row r="129" spans="1:66" s="375" customFormat="1" ht="25.5" x14ac:dyDescent="0.2">
      <c r="A129" s="371">
        <v>37</v>
      </c>
      <c r="B129" s="372" t="s">
        <v>20</v>
      </c>
      <c r="C129" s="372" t="s">
        <v>3350</v>
      </c>
      <c r="D129" s="373">
        <v>12</v>
      </c>
      <c r="E129" s="373" t="s">
        <v>4</v>
      </c>
      <c r="F129" s="374">
        <v>0</v>
      </c>
      <c r="G129" s="374">
        <v>0</v>
      </c>
      <c r="H129" s="374">
        <f t="shared" ref="H129" si="33">ROUND(D129*F129,)</f>
        <v>0</v>
      </c>
      <c r="I129" s="374">
        <f t="shared" ref="I129" si="34">ROUND(D129*G129,)</f>
        <v>0</v>
      </c>
      <c r="J129" s="374">
        <f t="shared" ref="J129" si="35">H129+I129</f>
        <v>0</v>
      </c>
    </row>
    <row r="130" spans="1:66" s="375" customFormat="1" x14ac:dyDescent="0.2">
      <c r="A130" s="371">
        <v>38</v>
      </c>
      <c r="B130" s="372" t="s">
        <v>20</v>
      </c>
      <c r="C130" s="372" t="s">
        <v>3351</v>
      </c>
      <c r="D130" s="373">
        <v>20</v>
      </c>
      <c r="E130" s="373" t="s">
        <v>4</v>
      </c>
      <c r="F130" s="374">
        <v>0</v>
      </c>
      <c r="G130" s="374">
        <v>0</v>
      </c>
      <c r="H130" s="374">
        <f>ROUND(D130*F130,)</f>
        <v>0</v>
      </c>
      <c r="I130" s="374">
        <f>ROUND(D130*G130,)</f>
        <v>0</v>
      </c>
      <c r="J130" s="374">
        <f>H130+I130</f>
        <v>0</v>
      </c>
    </row>
    <row r="131" spans="1:66" s="419" customFormat="1" x14ac:dyDescent="0.2">
      <c r="A131" s="421"/>
      <c r="B131" s="422"/>
      <c r="C131" s="422"/>
      <c r="D131" s="423"/>
      <c r="E131" s="422"/>
      <c r="F131" s="424"/>
      <c r="G131" s="424"/>
      <c r="H131" s="424"/>
      <c r="I131" s="424"/>
      <c r="J131" s="425"/>
      <c r="K131" s="420"/>
      <c r="L131" s="420"/>
      <c r="M131" s="420"/>
      <c r="N131" s="420"/>
      <c r="O131" s="420"/>
      <c r="P131" s="420"/>
      <c r="Q131" s="420"/>
      <c r="R131" s="420"/>
      <c r="S131" s="420"/>
      <c r="T131" s="420"/>
      <c r="U131" s="420"/>
      <c r="V131" s="420"/>
      <c r="W131" s="420"/>
      <c r="X131" s="420"/>
      <c r="Y131" s="420"/>
      <c r="Z131" s="420"/>
      <c r="AA131" s="420"/>
      <c r="AB131" s="420"/>
      <c r="AC131" s="420"/>
      <c r="AD131" s="420"/>
      <c r="AE131" s="420"/>
      <c r="AF131" s="420"/>
      <c r="AG131" s="420"/>
      <c r="AH131" s="420"/>
      <c r="AI131" s="420"/>
      <c r="AJ131" s="420"/>
      <c r="AK131" s="420"/>
      <c r="AL131" s="420"/>
      <c r="AM131" s="420"/>
      <c r="AN131" s="420"/>
      <c r="AO131" s="420"/>
      <c r="AP131" s="420"/>
      <c r="AQ131" s="420"/>
      <c r="AR131" s="420"/>
      <c r="AS131" s="420"/>
      <c r="AT131" s="420"/>
      <c r="AU131" s="420"/>
      <c r="AV131" s="420"/>
      <c r="AW131" s="420"/>
      <c r="AX131" s="420"/>
      <c r="AY131" s="420"/>
      <c r="AZ131" s="420"/>
      <c r="BA131" s="420"/>
      <c r="BB131" s="420"/>
      <c r="BC131" s="420"/>
      <c r="BD131" s="420"/>
      <c r="BE131" s="420"/>
      <c r="BF131" s="420"/>
      <c r="BG131" s="420"/>
      <c r="BH131" s="420"/>
      <c r="BI131" s="420"/>
      <c r="BJ131" s="420"/>
      <c r="BK131" s="420"/>
      <c r="BL131" s="420"/>
      <c r="BM131" s="420"/>
      <c r="BN131" s="420"/>
    </row>
    <row r="132" spans="1:66" s="375" customFormat="1" x14ac:dyDescent="0.2">
      <c r="A132" s="371"/>
      <c r="B132" s="379"/>
      <c r="C132" s="372" t="s">
        <v>3352</v>
      </c>
      <c r="D132" s="373"/>
      <c r="E132" s="373"/>
      <c r="F132" s="374"/>
      <c r="G132" s="374"/>
      <c r="H132" s="374"/>
      <c r="I132" s="374"/>
      <c r="J132" s="374"/>
    </row>
    <row r="133" spans="1:66" s="375" customFormat="1" x14ac:dyDescent="0.2">
      <c r="A133" s="371">
        <v>39</v>
      </c>
      <c r="B133" s="372" t="s">
        <v>20</v>
      </c>
      <c r="C133" s="372" t="s">
        <v>3353</v>
      </c>
      <c r="D133" s="373">
        <v>3640</v>
      </c>
      <c r="E133" s="373" t="s">
        <v>62</v>
      </c>
      <c r="F133" s="374">
        <v>0</v>
      </c>
      <c r="G133" s="374">
        <v>0</v>
      </c>
      <c r="H133" s="374">
        <f>ROUND(D133*F133,)</f>
        <v>0</v>
      </c>
      <c r="I133" s="374">
        <f>ROUND(D133*G133,)</f>
        <v>0</v>
      </c>
      <c r="J133" s="374">
        <f>H133+I133</f>
        <v>0</v>
      </c>
    </row>
    <row r="134" spans="1:66" s="375" customFormat="1" x14ac:dyDescent="0.2">
      <c r="A134" s="371">
        <v>40</v>
      </c>
      <c r="B134" s="372" t="s">
        <v>20</v>
      </c>
      <c r="C134" s="372" t="s">
        <v>3354</v>
      </c>
      <c r="D134" s="373">
        <v>2750</v>
      </c>
      <c r="E134" s="373" t="s">
        <v>62</v>
      </c>
      <c r="F134" s="374">
        <v>0</v>
      </c>
      <c r="G134" s="374">
        <v>0</v>
      </c>
      <c r="H134" s="374">
        <f>ROUND(D134*F134,)</f>
        <v>0</v>
      </c>
      <c r="I134" s="374">
        <f>ROUND(D134*G134,)</f>
        <v>0</v>
      </c>
      <c r="J134" s="374">
        <f>H134+I134</f>
        <v>0</v>
      </c>
    </row>
    <row r="135" spans="1:66" s="375" customFormat="1" x14ac:dyDescent="0.2">
      <c r="A135" s="371">
        <v>41</v>
      </c>
      <c r="B135" s="372" t="s">
        <v>20</v>
      </c>
      <c r="C135" s="372" t="s">
        <v>3355</v>
      </c>
      <c r="D135" s="373">
        <v>23370</v>
      </c>
      <c r="E135" s="373" t="s">
        <v>62</v>
      </c>
      <c r="F135" s="374">
        <v>0</v>
      </c>
      <c r="G135" s="374">
        <v>0</v>
      </c>
      <c r="H135" s="374">
        <f>ROUND(D135*F135,)</f>
        <v>0</v>
      </c>
      <c r="I135" s="374">
        <f>ROUND(D135*G135,)</f>
        <v>0</v>
      </c>
      <c r="J135" s="374">
        <f>H135+I135</f>
        <v>0</v>
      </c>
    </row>
    <row r="136" spans="1:66" s="375" customFormat="1" x14ac:dyDescent="0.2">
      <c r="A136" s="371">
        <v>42</v>
      </c>
      <c r="B136" s="372" t="s">
        <v>20</v>
      </c>
      <c r="C136" s="372" t="s">
        <v>3356</v>
      </c>
      <c r="D136" s="373">
        <v>16140</v>
      </c>
      <c r="E136" s="373" t="s">
        <v>62</v>
      </c>
      <c r="F136" s="374">
        <v>0</v>
      </c>
      <c r="G136" s="374">
        <v>0</v>
      </c>
      <c r="H136" s="374">
        <f t="shared" ref="H136:H154" si="36">ROUND(D136*F136,)</f>
        <v>0</v>
      </c>
      <c r="I136" s="374">
        <f t="shared" ref="I136:I154" si="37">ROUND(D136*G136,)</f>
        <v>0</v>
      </c>
      <c r="J136" s="374">
        <f t="shared" ref="J136:J154" si="38">H136+I136</f>
        <v>0</v>
      </c>
    </row>
    <row r="137" spans="1:66" s="375" customFormat="1" x14ac:dyDescent="0.2">
      <c r="A137" s="371">
        <v>43</v>
      </c>
      <c r="B137" s="372" t="s">
        <v>20</v>
      </c>
      <c r="C137" s="372" t="s">
        <v>3357</v>
      </c>
      <c r="D137" s="373">
        <v>3420</v>
      </c>
      <c r="E137" s="373" t="s">
        <v>62</v>
      </c>
      <c r="F137" s="374">
        <v>0</v>
      </c>
      <c r="G137" s="374">
        <v>0</v>
      </c>
      <c r="H137" s="374">
        <f t="shared" si="36"/>
        <v>0</v>
      </c>
      <c r="I137" s="374">
        <f t="shared" si="37"/>
        <v>0</v>
      </c>
      <c r="J137" s="374">
        <f t="shared" si="38"/>
        <v>0</v>
      </c>
    </row>
    <row r="138" spans="1:66" s="375" customFormat="1" x14ac:dyDescent="0.2">
      <c r="A138" s="371">
        <v>44</v>
      </c>
      <c r="B138" s="372" t="s">
        <v>20</v>
      </c>
      <c r="C138" s="372" t="s">
        <v>3358</v>
      </c>
      <c r="D138" s="373">
        <v>8520</v>
      </c>
      <c r="E138" s="373" t="s">
        <v>62</v>
      </c>
      <c r="F138" s="374">
        <v>0</v>
      </c>
      <c r="G138" s="374">
        <v>0</v>
      </c>
      <c r="H138" s="374">
        <f t="shared" si="36"/>
        <v>0</v>
      </c>
      <c r="I138" s="374">
        <f t="shared" si="37"/>
        <v>0</v>
      </c>
      <c r="J138" s="374">
        <f t="shared" si="38"/>
        <v>0</v>
      </c>
    </row>
    <row r="139" spans="1:66" s="375" customFormat="1" x14ac:dyDescent="0.2">
      <c r="A139" s="371">
        <v>45</v>
      </c>
      <c r="B139" s="372" t="s">
        <v>20</v>
      </c>
      <c r="C139" s="372" t="s">
        <v>3359</v>
      </c>
      <c r="D139" s="373">
        <v>1250</v>
      </c>
      <c r="E139" s="373" t="s">
        <v>62</v>
      </c>
      <c r="F139" s="374">
        <v>0</v>
      </c>
      <c r="G139" s="374">
        <v>0</v>
      </c>
      <c r="H139" s="374">
        <f t="shared" si="36"/>
        <v>0</v>
      </c>
      <c r="I139" s="374">
        <f t="shared" si="37"/>
        <v>0</v>
      </c>
      <c r="J139" s="374">
        <f t="shared" si="38"/>
        <v>0</v>
      </c>
    </row>
    <row r="140" spans="1:66" s="375" customFormat="1" x14ac:dyDescent="0.2">
      <c r="A140" s="371">
        <v>46</v>
      </c>
      <c r="B140" s="372" t="s">
        <v>20</v>
      </c>
      <c r="C140" s="372" t="s">
        <v>3360</v>
      </c>
      <c r="D140" s="373">
        <v>570</v>
      </c>
      <c r="E140" s="373" t="s">
        <v>62</v>
      </c>
      <c r="F140" s="374">
        <v>0</v>
      </c>
      <c r="G140" s="374">
        <v>0</v>
      </c>
      <c r="H140" s="374">
        <f t="shared" si="36"/>
        <v>0</v>
      </c>
      <c r="I140" s="374">
        <f t="shared" si="37"/>
        <v>0</v>
      </c>
      <c r="J140" s="374">
        <f t="shared" si="38"/>
        <v>0</v>
      </c>
    </row>
    <row r="141" spans="1:66" s="375" customFormat="1" x14ac:dyDescent="0.2">
      <c r="A141" s="371">
        <v>47</v>
      </c>
      <c r="B141" s="372" t="s">
        <v>20</v>
      </c>
      <c r="C141" s="372" t="s">
        <v>3361</v>
      </c>
      <c r="D141" s="373">
        <v>420</v>
      </c>
      <c r="E141" s="373" t="s">
        <v>62</v>
      </c>
      <c r="F141" s="374">
        <v>0</v>
      </c>
      <c r="G141" s="374">
        <v>0</v>
      </c>
      <c r="H141" s="374">
        <f t="shared" si="36"/>
        <v>0</v>
      </c>
      <c r="I141" s="374">
        <f t="shared" si="37"/>
        <v>0</v>
      </c>
      <c r="J141" s="374">
        <f t="shared" si="38"/>
        <v>0</v>
      </c>
    </row>
    <row r="142" spans="1:66" s="375" customFormat="1" x14ac:dyDescent="0.2">
      <c r="A142" s="371">
        <v>48</v>
      </c>
      <c r="B142" s="372" t="s">
        <v>20</v>
      </c>
      <c r="C142" s="372" t="s">
        <v>3362</v>
      </c>
      <c r="D142" s="373">
        <v>2780</v>
      </c>
      <c r="E142" s="373" t="s">
        <v>62</v>
      </c>
      <c r="F142" s="374">
        <v>0</v>
      </c>
      <c r="G142" s="374">
        <v>0</v>
      </c>
      <c r="H142" s="374">
        <f t="shared" si="36"/>
        <v>0</v>
      </c>
      <c r="I142" s="374">
        <f t="shared" si="37"/>
        <v>0</v>
      </c>
      <c r="J142" s="374">
        <f t="shared" si="38"/>
        <v>0</v>
      </c>
    </row>
    <row r="143" spans="1:66" s="375" customFormat="1" x14ac:dyDescent="0.2">
      <c r="A143" s="371">
        <v>49</v>
      </c>
      <c r="B143" s="372" t="s">
        <v>20</v>
      </c>
      <c r="C143" s="372" t="s">
        <v>3363</v>
      </c>
      <c r="D143" s="373">
        <v>1050</v>
      </c>
      <c r="E143" s="373" t="s">
        <v>62</v>
      </c>
      <c r="F143" s="374">
        <v>0</v>
      </c>
      <c r="G143" s="374">
        <v>0</v>
      </c>
      <c r="H143" s="374">
        <f t="shared" si="36"/>
        <v>0</v>
      </c>
      <c r="I143" s="374">
        <f t="shared" si="37"/>
        <v>0</v>
      </c>
      <c r="J143" s="374">
        <f t="shared" si="38"/>
        <v>0</v>
      </c>
    </row>
    <row r="144" spans="1:66" s="375" customFormat="1" x14ac:dyDescent="0.2">
      <c r="A144" s="371">
        <v>50</v>
      </c>
      <c r="B144" s="372" t="s">
        <v>20</v>
      </c>
      <c r="C144" s="372" t="s">
        <v>3364</v>
      </c>
      <c r="D144" s="373">
        <v>1880</v>
      </c>
      <c r="E144" s="373" t="s">
        <v>62</v>
      </c>
      <c r="F144" s="374">
        <v>0</v>
      </c>
      <c r="G144" s="374">
        <v>0</v>
      </c>
      <c r="H144" s="374">
        <f t="shared" si="36"/>
        <v>0</v>
      </c>
      <c r="I144" s="374">
        <f t="shared" si="37"/>
        <v>0</v>
      </c>
      <c r="J144" s="374">
        <f t="shared" si="38"/>
        <v>0</v>
      </c>
    </row>
    <row r="145" spans="1:10" s="375" customFormat="1" x14ac:dyDescent="0.2">
      <c r="A145" s="371">
        <v>51</v>
      </c>
      <c r="B145" s="372" t="s">
        <v>20</v>
      </c>
      <c r="C145" s="372" t="s">
        <v>3365</v>
      </c>
      <c r="D145" s="373">
        <v>350</v>
      </c>
      <c r="E145" s="373" t="s">
        <v>62</v>
      </c>
      <c r="F145" s="374">
        <v>0</v>
      </c>
      <c r="G145" s="374">
        <v>0</v>
      </c>
      <c r="H145" s="374">
        <f t="shared" si="36"/>
        <v>0</v>
      </c>
      <c r="I145" s="374">
        <f t="shared" si="37"/>
        <v>0</v>
      </c>
      <c r="J145" s="374">
        <f t="shared" si="38"/>
        <v>0</v>
      </c>
    </row>
    <row r="146" spans="1:10" s="375" customFormat="1" x14ac:dyDescent="0.2">
      <c r="A146" s="371">
        <v>52</v>
      </c>
      <c r="B146" s="372" t="s">
        <v>20</v>
      </c>
      <c r="C146" s="372" t="s">
        <v>3366</v>
      </c>
      <c r="D146" s="373">
        <v>270</v>
      </c>
      <c r="E146" s="373" t="s">
        <v>62</v>
      </c>
      <c r="F146" s="374">
        <v>0</v>
      </c>
      <c r="G146" s="374">
        <v>0</v>
      </c>
      <c r="H146" s="374">
        <f t="shared" si="36"/>
        <v>0</v>
      </c>
      <c r="I146" s="374">
        <f t="shared" si="37"/>
        <v>0</v>
      </c>
      <c r="J146" s="374">
        <f t="shared" si="38"/>
        <v>0</v>
      </c>
    </row>
    <row r="147" spans="1:10" s="375" customFormat="1" x14ac:dyDescent="0.2">
      <c r="A147" s="371">
        <v>53</v>
      </c>
      <c r="B147" s="372" t="s">
        <v>20</v>
      </c>
      <c r="C147" s="372" t="s">
        <v>3367</v>
      </c>
      <c r="D147" s="373">
        <v>880</v>
      </c>
      <c r="E147" s="373" t="s">
        <v>62</v>
      </c>
      <c r="F147" s="374">
        <v>0</v>
      </c>
      <c r="G147" s="374">
        <v>0</v>
      </c>
      <c r="H147" s="374">
        <f t="shared" si="36"/>
        <v>0</v>
      </c>
      <c r="I147" s="374">
        <f t="shared" si="37"/>
        <v>0</v>
      </c>
      <c r="J147" s="374">
        <f t="shared" si="38"/>
        <v>0</v>
      </c>
    </row>
    <row r="148" spans="1:10" s="375" customFormat="1" x14ac:dyDescent="0.2">
      <c r="A148" s="371">
        <v>54</v>
      </c>
      <c r="B148" s="372" t="s">
        <v>20</v>
      </c>
      <c r="C148" s="372" t="s">
        <v>3368</v>
      </c>
      <c r="D148" s="373">
        <v>240</v>
      </c>
      <c r="E148" s="373" t="s">
        <v>62</v>
      </c>
      <c r="F148" s="374">
        <v>0</v>
      </c>
      <c r="G148" s="374">
        <v>0</v>
      </c>
      <c r="H148" s="374">
        <f t="shared" si="36"/>
        <v>0</v>
      </c>
      <c r="I148" s="374">
        <f t="shared" si="37"/>
        <v>0</v>
      </c>
      <c r="J148" s="374">
        <f t="shared" si="38"/>
        <v>0</v>
      </c>
    </row>
    <row r="149" spans="1:10" s="375" customFormat="1" x14ac:dyDescent="0.2">
      <c r="A149" s="371">
        <v>55</v>
      </c>
      <c r="B149" s="372" t="s">
        <v>20</v>
      </c>
      <c r="C149" s="372" t="s">
        <v>3369</v>
      </c>
      <c r="D149" s="373">
        <v>320</v>
      </c>
      <c r="E149" s="373" t="s">
        <v>62</v>
      </c>
      <c r="F149" s="374">
        <v>0</v>
      </c>
      <c r="G149" s="374">
        <v>0</v>
      </c>
      <c r="H149" s="374">
        <f t="shared" si="36"/>
        <v>0</v>
      </c>
      <c r="I149" s="374">
        <f t="shared" si="37"/>
        <v>0</v>
      </c>
      <c r="J149" s="374">
        <f t="shared" si="38"/>
        <v>0</v>
      </c>
    </row>
    <row r="150" spans="1:10" s="375" customFormat="1" x14ac:dyDescent="0.2">
      <c r="A150" s="371">
        <v>56</v>
      </c>
      <c r="B150" s="372" t="s">
        <v>20</v>
      </c>
      <c r="C150" s="372" t="s">
        <v>3370</v>
      </c>
      <c r="D150" s="373">
        <v>550</v>
      </c>
      <c r="E150" s="373" t="s">
        <v>62</v>
      </c>
      <c r="F150" s="374">
        <v>0</v>
      </c>
      <c r="G150" s="374">
        <v>0</v>
      </c>
      <c r="H150" s="374">
        <f t="shared" si="36"/>
        <v>0</v>
      </c>
      <c r="I150" s="374">
        <f t="shared" si="37"/>
        <v>0</v>
      </c>
      <c r="J150" s="374">
        <f t="shared" si="38"/>
        <v>0</v>
      </c>
    </row>
    <row r="151" spans="1:10" s="375" customFormat="1" x14ac:dyDescent="0.2">
      <c r="A151" s="371">
        <v>57</v>
      </c>
      <c r="B151" s="372" t="s">
        <v>20</v>
      </c>
      <c r="C151" s="372" t="s">
        <v>3371</v>
      </c>
      <c r="D151" s="373">
        <v>220</v>
      </c>
      <c r="E151" s="373" t="s">
        <v>62</v>
      </c>
      <c r="F151" s="374">
        <v>0</v>
      </c>
      <c r="G151" s="374">
        <v>0</v>
      </c>
      <c r="H151" s="374">
        <f t="shared" si="36"/>
        <v>0</v>
      </c>
      <c r="I151" s="374">
        <f t="shared" si="37"/>
        <v>0</v>
      </c>
      <c r="J151" s="374">
        <f t="shared" si="38"/>
        <v>0</v>
      </c>
    </row>
    <row r="152" spans="1:10" s="375" customFormat="1" ht="25.5" x14ac:dyDescent="0.2">
      <c r="A152" s="371">
        <v>58</v>
      </c>
      <c r="B152" s="372" t="s">
        <v>20</v>
      </c>
      <c r="C152" s="372" t="s">
        <v>3372</v>
      </c>
      <c r="D152" s="373">
        <v>1420</v>
      </c>
      <c r="E152" s="373" t="s">
        <v>62</v>
      </c>
      <c r="F152" s="374">
        <v>0</v>
      </c>
      <c r="G152" s="374">
        <v>0</v>
      </c>
      <c r="H152" s="374">
        <f t="shared" si="36"/>
        <v>0</v>
      </c>
      <c r="I152" s="374">
        <f t="shared" si="37"/>
        <v>0</v>
      </c>
      <c r="J152" s="374">
        <f t="shared" si="38"/>
        <v>0</v>
      </c>
    </row>
    <row r="153" spans="1:10" s="375" customFormat="1" ht="25.5" x14ac:dyDescent="0.2">
      <c r="A153" s="371">
        <v>59</v>
      </c>
      <c r="B153" s="372" t="s">
        <v>20</v>
      </c>
      <c r="C153" s="372" t="s">
        <v>3373</v>
      </c>
      <c r="D153" s="373">
        <v>1860</v>
      </c>
      <c r="E153" s="373" t="s">
        <v>62</v>
      </c>
      <c r="F153" s="374">
        <v>0</v>
      </c>
      <c r="G153" s="374">
        <v>0</v>
      </c>
      <c r="H153" s="374">
        <f t="shared" si="36"/>
        <v>0</v>
      </c>
      <c r="I153" s="374">
        <f t="shared" si="37"/>
        <v>0</v>
      </c>
      <c r="J153" s="374">
        <f t="shared" si="38"/>
        <v>0</v>
      </c>
    </row>
    <row r="154" spans="1:10" s="375" customFormat="1" ht="25.5" x14ac:dyDescent="0.2">
      <c r="A154" s="371">
        <v>60</v>
      </c>
      <c r="B154" s="372" t="s">
        <v>20</v>
      </c>
      <c r="C154" s="372" t="s">
        <v>3374</v>
      </c>
      <c r="D154" s="373">
        <v>670</v>
      </c>
      <c r="E154" s="373" t="s">
        <v>62</v>
      </c>
      <c r="F154" s="374">
        <v>0</v>
      </c>
      <c r="G154" s="374">
        <v>0</v>
      </c>
      <c r="H154" s="374">
        <f t="shared" si="36"/>
        <v>0</v>
      </c>
      <c r="I154" s="374">
        <f t="shared" si="37"/>
        <v>0</v>
      </c>
      <c r="J154" s="374">
        <f t="shared" si="38"/>
        <v>0</v>
      </c>
    </row>
    <row r="155" spans="1:10" s="375" customFormat="1" x14ac:dyDescent="0.2">
      <c r="A155" s="371">
        <v>61</v>
      </c>
      <c r="B155" s="372" t="s">
        <v>20</v>
      </c>
      <c r="C155" s="372" t="s">
        <v>3375</v>
      </c>
      <c r="D155" s="373">
        <v>200</v>
      </c>
      <c r="E155" s="373" t="s">
        <v>62</v>
      </c>
      <c r="F155" s="374">
        <v>0</v>
      </c>
      <c r="G155" s="374">
        <v>0</v>
      </c>
      <c r="H155" s="374">
        <f>ROUND(D155*F155,)</f>
        <v>0</v>
      </c>
      <c r="I155" s="374">
        <f>ROUND(D155*G155,)</f>
        <v>0</v>
      </c>
      <c r="J155" s="374">
        <f>H155+I155</f>
        <v>0</v>
      </c>
    </row>
    <row r="156" spans="1:10" s="375" customFormat="1" x14ac:dyDescent="0.2">
      <c r="A156" s="371">
        <v>62</v>
      </c>
      <c r="B156" s="372" t="s">
        <v>20</v>
      </c>
      <c r="C156" s="372" t="s">
        <v>3376</v>
      </c>
      <c r="D156" s="373">
        <v>1200</v>
      </c>
      <c r="E156" s="373" t="s">
        <v>62</v>
      </c>
      <c r="F156" s="374">
        <v>0</v>
      </c>
      <c r="G156" s="374">
        <v>0</v>
      </c>
      <c r="H156" s="374">
        <f t="shared" ref="H156:H164" si="39">ROUND(D156*F156,)</f>
        <v>0</v>
      </c>
      <c r="I156" s="374">
        <f t="shared" ref="I156:I164" si="40">ROUND(D156*G156,)</f>
        <v>0</v>
      </c>
      <c r="J156" s="374">
        <f t="shared" ref="J156:J164" si="41">H156+I156</f>
        <v>0</v>
      </c>
    </row>
    <row r="157" spans="1:10" s="375" customFormat="1" x14ac:dyDescent="0.2">
      <c r="A157" s="371">
        <v>63</v>
      </c>
      <c r="B157" s="372" t="s">
        <v>20</v>
      </c>
      <c r="C157" s="372" t="s">
        <v>3377</v>
      </c>
      <c r="D157" s="373">
        <v>150</v>
      </c>
      <c r="E157" s="373" t="s">
        <v>62</v>
      </c>
      <c r="F157" s="374">
        <v>0</v>
      </c>
      <c r="G157" s="374">
        <v>0</v>
      </c>
      <c r="H157" s="374">
        <f t="shared" si="39"/>
        <v>0</v>
      </c>
      <c r="I157" s="374">
        <f t="shared" si="40"/>
        <v>0</v>
      </c>
      <c r="J157" s="374">
        <f t="shared" si="41"/>
        <v>0</v>
      </c>
    </row>
    <row r="158" spans="1:10" s="375" customFormat="1" x14ac:dyDescent="0.2">
      <c r="A158" s="371">
        <v>64</v>
      </c>
      <c r="B158" s="372" t="s">
        <v>20</v>
      </c>
      <c r="C158" s="372" t="s">
        <v>3378</v>
      </c>
      <c r="D158" s="373">
        <v>550</v>
      </c>
      <c r="E158" s="373" t="s">
        <v>62</v>
      </c>
      <c r="F158" s="374">
        <v>0</v>
      </c>
      <c r="G158" s="374">
        <v>0</v>
      </c>
      <c r="H158" s="374">
        <f t="shared" si="39"/>
        <v>0</v>
      </c>
      <c r="I158" s="374">
        <f t="shared" si="40"/>
        <v>0</v>
      </c>
      <c r="J158" s="374">
        <f t="shared" si="41"/>
        <v>0</v>
      </c>
    </row>
    <row r="159" spans="1:10" s="375" customFormat="1" x14ac:dyDescent="0.2">
      <c r="A159" s="371">
        <v>65</v>
      </c>
      <c r="B159" s="372" t="s">
        <v>20</v>
      </c>
      <c r="C159" s="372" t="s">
        <v>3379</v>
      </c>
      <c r="D159" s="373">
        <v>120</v>
      </c>
      <c r="E159" s="373" t="s">
        <v>62</v>
      </c>
      <c r="F159" s="374">
        <v>0</v>
      </c>
      <c r="G159" s="374">
        <v>0</v>
      </c>
      <c r="H159" s="374">
        <f t="shared" si="39"/>
        <v>0</v>
      </c>
      <c r="I159" s="374">
        <f t="shared" si="40"/>
        <v>0</v>
      </c>
      <c r="J159" s="374">
        <f t="shared" si="41"/>
        <v>0</v>
      </c>
    </row>
    <row r="160" spans="1:10" s="375" customFormat="1" x14ac:dyDescent="0.2">
      <c r="A160" s="371">
        <v>66</v>
      </c>
      <c r="B160" s="372" t="s">
        <v>20</v>
      </c>
      <c r="C160" s="372" t="s">
        <v>3380</v>
      </c>
      <c r="D160" s="373">
        <v>340</v>
      </c>
      <c r="E160" s="373" t="s">
        <v>62</v>
      </c>
      <c r="F160" s="374">
        <v>0</v>
      </c>
      <c r="G160" s="374">
        <v>0</v>
      </c>
      <c r="H160" s="374">
        <f t="shared" si="39"/>
        <v>0</v>
      </c>
      <c r="I160" s="374">
        <f t="shared" si="40"/>
        <v>0</v>
      </c>
      <c r="J160" s="374">
        <f t="shared" si="41"/>
        <v>0</v>
      </c>
    </row>
    <row r="161" spans="1:66" s="375" customFormat="1" x14ac:dyDescent="0.2">
      <c r="A161" s="371">
        <v>67</v>
      </c>
      <c r="B161" s="372" t="s">
        <v>20</v>
      </c>
      <c r="C161" s="372" t="s">
        <v>3381</v>
      </c>
      <c r="D161" s="373">
        <v>3200</v>
      </c>
      <c r="E161" s="373" t="s">
        <v>62</v>
      </c>
      <c r="F161" s="374">
        <v>0</v>
      </c>
      <c r="G161" s="374">
        <v>0</v>
      </c>
      <c r="H161" s="374">
        <f t="shared" si="39"/>
        <v>0</v>
      </c>
      <c r="I161" s="374">
        <f t="shared" si="40"/>
        <v>0</v>
      </c>
      <c r="J161" s="374">
        <f t="shared" si="41"/>
        <v>0</v>
      </c>
    </row>
    <row r="162" spans="1:66" s="375" customFormat="1" x14ac:dyDescent="0.2">
      <c r="A162" s="371">
        <v>68</v>
      </c>
      <c r="B162" s="372" t="s">
        <v>20</v>
      </c>
      <c r="C162" s="372" t="s">
        <v>3382</v>
      </c>
      <c r="D162" s="373">
        <v>250</v>
      </c>
      <c r="E162" s="373" t="s">
        <v>62</v>
      </c>
      <c r="F162" s="374">
        <v>0</v>
      </c>
      <c r="G162" s="374">
        <v>0</v>
      </c>
      <c r="H162" s="374">
        <f t="shared" si="39"/>
        <v>0</v>
      </c>
      <c r="I162" s="374">
        <f t="shared" si="40"/>
        <v>0</v>
      </c>
      <c r="J162" s="374">
        <f t="shared" si="41"/>
        <v>0</v>
      </c>
    </row>
    <row r="163" spans="1:66" s="375" customFormat="1" x14ac:dyDescent="0.2">
      <c r="A163" s="371">
        <v>69</v>
      </c>
      <c r="B163" s="372" t="s">
        <v>20</v>
      </c>
      <c r="C163" s="372" t="s">
        <v>3383</v>
      </c>
      <c r="D163" s="373">
        <v>3500</v>
      </c>
      <c r="E163" s="373" t="s">
        <v>62</v>
      </c>
      <c r="F163" s="374">
        <v>0</v>
      </c>
      <c r="G163" s="374">
        <v>0</v>
      </c>
      <c r="H163" s="374">
        <f t="shared" si="39"/>
        <v>0</v>
      </c>
      <c r="I163" s="374">
        <f t="shared" si="40"/>
        <v>0</v>
      </c>
      <c r="J163" s="374">
        <f t="shared" si="41"/>
        <v>0</v>
      </c>
    </row>
    <row r="164" spans="1:66" s="375" customFormat="1" x14ac:dyDescent="0.2">
      <c r="A164" s="371">
        <v>70</v>
      </c>
      <c r="B164" s="372" t="s">
        <v>20</v>
      </c>
      <c r="C164" s="372" t="s">
        <v>3384</v>
      </c>
      <c r="D164" s="373">
        <v>2200</v>
      </c>
      <c r="E164" s="373" t="s">
        <v>62</v>
      </c>
      <c r="F164" s="374">
        <v>0</v>
      </c>
      <c r="G164" s="374">
        <v>0</v>
      </c>
      <c r="H164" s="374">
        <f t="shared" si="39"/>
        <v>0</v>
      </c>
      <c r="I164" s="374">
        <f t="shared" si="40"/>
        <v>0</v>
      </c>
      <c r="J164" s="374">
        <f t="shared" si="41"/>
        <v>0</v>
      </c>
    </row>
    <row r="165" spans="1:66" s="375" customFormat="1" x14ac:dyDescent="0.2">
      <c r="A165" s="371"/>
      <c r="B165" s="372"/>
      <c r="C165" s="372"/>
      <c r="D165" s="373"/>
      <c r="E165" s="373"/>
      <c r="F165" s="374"/>
      <c r="G165" s="374"/>
      <c r="H165" s="374"/>
      <c r="I165" s="374"/>
      <c r="J165" s="374"/>
    </row>
    <row r="166" spans="1:66" s="375" customFormat="1" x14ac:dyDescent="0.2">
      <c r="A166" s="371">
        <v>71</v>
      </c>
      <c r="B166" s="372" t="s">
        <v>20</v>
      </c>
      <c r="C166" s="372" t="s">
        <v>3385</v>
      </c>
      <c r="D166" s="373">
        <v>1</v>
      </c>
      <c r="E166" s="373" t="s">
        <v>138</v>
      </c>
      <c r="F166" s="374">
        <v>0</v>
      </c>
      <c r="G166" s="374">
        <v>0</v>
      </c>
      <c r="H166" s="374">
        <f>ROUND(D166*F166,)</f>
        <v>0</v>
      </c>
      <c r="I166" s="374">
        <f>ROUND(D166*G166,)</f>
        <v>0</v>
      </c>
      <c r="J166" s="374">
        <f>H166+I166</f>
        <v>0</v>
      </c>
    </row>
    <row r="167" spans="1:66" s="419" customFormat="1" x14ac:dyDescent="0.2">
      <c r="A167" s="421"/>
      <c r="B167" s="422"/>
      <c r="C167" s="422"/>
      <c r="D167" s="423"/>
      <c r="E167" s="422"/>
      <c r="F167" s="424"/>
      <c r="G167" s="424"/>
      <c r="H167" s="424"/>
      <c r="I167" s="424"/>
      <c r="J167" s="425"/>
      <c r="K167" s="420"/>
      <c r="L167" s="420"/>
      <c r="M167" s="420"/>
      <c r="N167" s="420"/>
      <c r="O167" s="420"/>
      <c r="P167" s="420"/>
      <c r="Q167" s="420"/>
      <c r="R167" s="420"/>
      <c r="S167" s="420"/>
      <c r="T167" s="420"/>
      <c r="U167" s="420"/>
      <c r="V167" s="420"/>
      <c r="W167" s="420"/>
      <c r="X167" s="420"/>
      <c r="Y167" s="420"/>
      <c r="Z167" s="420"/>
      <c r="AA167" s="420"/>
      <c r="AB167" s="420"/>
      <c r="AC167" s="420"/>
      <c r="AD167" s="420"/>
      <c r="AE167" s="420"/>
      <c r="AF167" s="420"/>
      <c r="AG167" s="420"/>
      <c r="AH167" s="420"/>
      <c r="AI167" s="420"/>
      <c r="AJ167" s="420"/>
      <c r="AK167" s="420"/>
      <c r="AL167" s="420"/>
      <c r="AM167" s="420"/>
      <c r="AN167" s="420"/>
      <c r="AO167" s="420"/>
      <c r="AP167" s="420"/>
      <c r="AQ167" s="420"/>
      <c r="AR167" s="420"/>
      <c r="AS167" s="420"/>
      <c r="AT167" s="420"/>
      <c r="AU167" s="420"/>
      <c r="AV167" s="420"/>
      <c r="AW167" s="420"/>
      <c r="AX167" s="420"/>
      <c r="AY167" s="420"/>
      <c r="AZ167" s="420"/>
      <c r="BA167" s="420"/>
      <c r="BB167" s="420"/>
      <c r="BC167" s="420"/>
      <c r="BD167" s="420"/>
      <c r="BE167" s="420"/>
      <c r="BF167" s="420"/>
      <c r="BG167" s="420"/>
      <c r="BH167" s="420"/>
      <c r="BI167" s="420"/>
      <c r="BJ167" s="420"/>
      <c r="BK167" s="420"/>
      <c r="BL167" s="420"/>
      <c r="BM167" s="420"/>
      <c r="BN167" s="420"/>
    </row>
    <row r="168" spans="1:66" s="375" customFormat="1" x14ac:dyDescent="0.2">
      <c r="A168" s="371"/>
      <c r="B168" s="379"/>
      <c r="C168" s="372" t="s">
        <v>3386</v>
      </c>
      <c r="D168" s="373"/>
      <c r="E168" s="373"/>
      <c r="F168" s="374"/>
      <c r="G168" s="374"/>
      <c r="H168" s="374"/>
      <c r="I168" s="374"/>
      <c r="J168" s="374"/>
    </row>
    <row r="169" spans="1:66" s="375" customFormat="1" ht="38.25" x14ac:dyDescent="0.2">
      <c r="A169" s="371"/>
      <c r="B169" s="379"/>
      <c r="C169" s="372" t="s">
        <v>3387</v>
      </c>
      <c r="D169" s="373"/>
      <c r="E169" s="373"/>
      <c r="F169" s="374"/>
      <c r="G169" s="374"/>
      <c r="H169" s="374"/>
      <c r="I169" s="374"/>
      <c r="J169" s="374"/>
    </row>
    <row r="170" spans="1:66" s="375" customFormat="1" ht="25.5" x14ac:dyDescent="0.2">
      <c r="A170" s="371">
        <v>72</v>
      </c>
      <c r="B170" s="372" t="s">
        <v>20</v>
      </c>
      <c r="C170" s="372" t="s">
        <v>3388</v>
      </c>
      <c r="D170" s="373">
        <v>40</v>
      </c>
      <c r="E170" s="373" t="s">
        <v>62</v>
      </c>
      <c r="F170" s="374">
        <v>0</v>
      </c>
      <c r="G170" s="374">
        <v>0</v>
      </c>
      <c r="H170" s="374">
        <f t="shared" ref="H170:H176" si="42">ROUND(D170*F170,)</f>
        <v>0</v>
      </c>
      <c r="I170" s="374">
        <f t="shared" ref="I170:I176" si="43">ROUND(D170*G170,)</f>
        <v>0</v>
      </c>
      <c r="J170" s="374">
        <f t="shared" ref="J170:J176" si="44">H170+I170</f>
        <v>0</v>
      </c>
    </row>
    <row r="171" spans="1:66" s="375" customFormat="1" ht="25.5" x14ac:dyDescent="0.2">
      <c r="A171" s="371">
        <v>73</v>
      </c>
      <c r="B171" s="372" t="s">
        <v>20</v>
      </c>
      <c r="C171" s="372" t="s">
        <v>3389</v>
      </c>
      <c r="D171" s="373">
        <v>55</v>
      </c>
      <c r="E171" s="373" t="s">
        <v>62</v>
      </c>
      <c r="F171" s="374">
        <v>0</v>
      </c>
      <c r="G171" s="374">
        <v>0</v>
      </c>
      <c r="H171" s="374">
        <f t="shared" si="42"/>
        <v>0</v>
      </c>
      <c r="I171" s="374">
        <f t="shared" si="43"/>
        <v>0</v>
      </c>
      <c r="J171" s="374">
        <f t="shared" si="44"/>
        <v>0</v>
      </c>
    </row>
    <row r="172" spans="1:66" s="375" customFormat="1" ht="25.5" x14ac:dyDescent="0.2">
      <c r="A172" s="371">
        <v>74</v>
      </c>
      <c r="B172" s="372" t="s">
        <v>20</v>
      </c>
      <c r="C172" s="372" t="s">
        <v>3390</v>
      </c>
      <c r="D172" s="373">
        <v>120</v>
      </c>
      <c r="E172" s="373" t="s">
        <v>62</v>
      </c>
      <c r="F172" s="374">
        <v>0</v>
      </c>
      <c r="G172" s="374">
        <v>0</v>
      </c>
      <c r="H172" s="374">
        <f t="shared" si="42"/>
        <v>0</v>
      </c>
      <c r="I172" s="374">
        <f t="shared" si="43"/>
        <v>0</v>
      </c>
      <c r="J172" s="374">
        <f t="shared" si="44"/>
        <v>0</v>
      </c>
    </row>
    <row r="173" spans="1:66" s="375" customFormat="1" ht="25.5" x14ac:dyDescent="0.2">
      <c r="A173" s="371">
        <v>75</v>
      </c>
      <c r="B173" s="372" t="s">
        <v>20</v>
      </c>
      <c r="C173" s="372" t="s">
        <v>3391</v>
      </c>
      <c r="D173" s="373">
        <v>350</v>
      </c>
      <c r="E173" s="373" t="s">
        <v>62</v>
      </c>
      <c r="F173" s="374">
        <v>0</v>
      </c>
      <c r="G173" s="374">
        <v>0</v>
      </c>
      <c r="H173" s="374">
        <f t="shared" si="42"/>
        <v>0</v>
      </c>
      <c r="I173" s="374">
        <f t="shared" si="43"/>
        <v>0</v>
      </c>
      <c r="J173" s="374">
        <f t="shared" si="44"/>
        <v>0</v>
      </c>
    </row>
    <row r="174" spans="1:66" s="375" customFormat="1" ht="25.5" x14ac:dyDescent="0.2">
      <c r="A174" s="371">
        <v>76</v>
      </c>
      <c r="B174" s="372" t="s">
        <v>20</v>
      </c>
      <c r="C174" s="372" t="s">
        <v>3392</v>
      </c>
      <c r="D174" s="373">
        <v>50</v>
      </c>
      <c r="E174" s="373" t="s">
        <v>62</v>
      </c>
      <c r="F174" s="374">
        <v>0</v>
      </c>
      <c r="G174" s="374">
        <v>0</v>
      </c>
      <c r="H174" s="374">
        <f t="shared" si="42"/>
        <v>0</v>
      </c>
      <c r="I174" s="374">
        <f t="shared" si="43"/>
        <v>0</v>
      </c>
      <c r="J174" s="374">
        <f t="shared" si="44"/>
        <v>0</v>
      </c>
    </row>
    <row r="175" spans="1:66" s="375" customFormat="1" ht="25.5" x14ac:dyDescent="0.2">
      <c r="A175" s="371">
        <v>77</v>
      </c>
      <c r="B175" s="372" t="s">
        <v>20</v>
      </c>
      <c r="C175" s="372" t="s">
        <v>3393</v>
      </c>
      <c r="D175" s="373">
        <v>200</v>
      </c>
      <c r="E175" s="373" t="s">
        <v>62</v>
      </c>
      <c r="F175" s="374">
        <v>0</v>
      </c>
      <c r="G175" s="374">
        <v>0</v>
      </c>
      <c r="H175" s="374">
        <f t="shared" si="42"/>
        <v>0</v>
      </c>
      <c r="I175" s="374">
        <f t="shared" si="43"/>
        <v>0</v>
      </c>
      <c r="J175" s="374">
        <f t="shared" si="44"/>
        <v>0</v>
      </c>
    </row>
    <row r="176" spans="1:66" s="375" customFormat="1" ht="25.5" x14ac:dyDescent="0.2">
      <c r="A176" s="371">
        <v>78</v>
      </c>
      <c r="B176" s="372" t="s">
        <v>20</v>
      </c>
      <c r="C176" s="372" t="s">
        <v>3394</v>
      </c>
      <c r="D176" s="373">
        <v>180</v>
      </c>
      <c r="E176" s="373" t="s">
        <v>62</v>
      </c>
      <c r="F176" s="374">
        <v>0</v>
      </c>
      <c r="G176" s="374">
        <v>0</v>
      </c>
      <c r="H176" s="374">
        <f t="shared" si="42"/>
        <v>0</v>
      </c>
      <c r="I176" s="374">
        <f t="shared" si="43"/>
        <v>0</v>
      </c>
      <c r="J176" s="374">
        <f t="shared" si="44"/>
        <v>0</v>
      </c>
    </row>
    <row r="177" spans="1:66" s="375" customFormat="1" x14ac:dyDescent="0.2">
      <c r="A177" s="371"/>
      <c r="B177" s="372"/>
      <c r="C177" s="372"/>
      <c r="D177" s="373"/>
      <c r="E177" s="373"/>
      <c r="F177" s="374"/>
      <c r="G177" s="374"/>
      <c r="H177" s="374"/>
      <c r="I177" s="374"/>
      <c r="J177" s="374"/>
    </row>
    <row r="178" spans="1:66" s="375" customFormat="1" ht="25.5" x14ac:dyDescent="0.2">
      <c r="A178" s="371">
        <v>79</v>
      </c>
      <c r="B178" s="372" t="s">
        <v>20</v>
      </c>
      <c r="C178" s="372" t="s">
        <v>3395</v>
      </c>
      <c r="D178" s="373">
        <v>1450</v>
      </c>
      <c r="E178" s="373" t="s">
        <v>4</v>
      </c>
      <c r="F178" s="374">
        <v>0</v>
      </c>
      <c r="G178" s="374">
        <v>0</v>
      </c>
      <c r="H178" s="374">
        <f>ROUND(D178*F178,)</f>
        <v>0</v>
      </c>
      <c r="I178" s="374">
        <f>ROUND(D178*G178,)</f>
        <v>0</v>
      </c>
      <c r="J178" s="374">
        <f>H178+I178</f>
        <v>0</v>
      </c>
    </row>
    <row r="179" spans="1:66" s="419" customFormat="1" x14ac:dyDescent="0.2">
      <c r="A179" s="421"/>
      <c r="B179" s="422"/>
      <c r="C179" s="422"/>
      <c r="D179" s="423"/>
      <c r="E179" s="422"/>
      <c r="F179" s="424"/>
      <c r="G179" s="424"/>
      <c r="H179" s="424"/>
      <c r="I179" s="424"/>
      <c r="J179" s="425"/>
      <c r="K179" s="420"/>
      <c r="L179" s="420"/>
      <c r="M179" s="420"/>
      <c r="N179" s="420"/>
      <c r="O179" s="420"/>
      <c r="P179" s="420"/>
      <c r="Q179" s="420"/>
      <c r="R179" s="420"/>
      <c r="S179" s="420"/>
      <c r="T179" s="420"/>
      <c r="U179" s="420"/>
      <c r="V179" s="420"/>
      <c r="W179" s="420"/>
      <c r="X179" s="420"/>
      <c r="Y179" s="420"/>
      <c r="Z179" s="420"/>
      <c r="AA179" s="420"/>
      <c r="AB179" s="420"/>
      <c r="AC179" s="420"/>
      <c r="AD179" s="420"/>
      <c r="AE179" s="420"/>
      <c r="AF179" s="420"/>
      <c r="AG179" s="420"/>
      <c r="AH179" s="420"/>
      <c r="AI179" s="420"/>
      <c r="AJ179" s="420"/>
      <c r="AK179" s="420"/>
      <c r="AL179" s="420"/>
      <c r="AM179" s="420"/>
      <c r="AN179" s="420"/>
      <c r="AO179" s="420"/>
      <c r="AP179" s="420"/>
      <c r="AQ179" s="420"/>
      <c r="AR179" s="420"/>
      <c r="AS179" s="420"/>
      <c r="AT179" s="420"/>
      <c r="AU179" s="420"/>
      <c r="AV179" s="420"/>
      <c r="AW179" s="420"/>
      <c r="AX179" s="420"/>
      <c r="AY179" s="420"/>
      <c r="AZ179" s="420"/>
      <c r="BA179" s="420"/>
      <c r="BB179" s="420"/>
      <c r="BC179" s="420"/>
      <c r="BD179" s="420"/>
      <c r="BE179" s="420"/>
      <c r="BF179" s="420"/>
      <c r="BG179" s="420"/>
      <c r="BH179" s="420"/>
      <c r="BI179" s="420"/>
      <c r="BJ179" s="420"/>
      <c r="BK179" s="420"/>
      <c r="BL179" s="420"/>
      <c r="BM179" s="420"/>
      <c r="BN179" s="420"/>
    </row>
    <row r="180" spans="1:66" s="375" customFormat="1" x14ac:dyDescent="0.2">
      <c r="A180" s="371"/>
      <c r="B180" s="379"/>
      <c r="C180" s="372" t="s">
        <v>3396</v>
      </c>
      <c r="D180" s="373"/>
      <c r="E180" s="373"/>
      <c r="F180" s="374"/>
      <c r="G180" s="374"/>
      <c r="H180" s="374"/>
      <c r="I180" s="374"/>
      <c r="J180" s="374"/>
    </row>
    <row r="181" spans="1:66" s="375" customFormat="1" ht="51" x14ac:dyDescent="0.2">
      <c r="A181" s="371"/>
      <c r="B181" s="379"/>
      <c r="C181" s="372" t="s">
        <v>3397</v>
      </c>
      <c r="D181" s="373"/>
      <c r="E181" s="373"/>
      <c r="F181" s="374"/>
      <c r="G181" s="374"/>
      <c r="H181" s="374"/>
      <c r="I181" s="374"/>
      <c r="J181" s="374"/>
    </row>
    <row r="182" spans="1:66" s="375" customFormat="1" x14ac:dyDescent="0.2">
      <c r="A182" s="371">
        <v>80</v>
      </c>
      <c r="B182" s="372" t="s">
        <v>20</v>
      </c>
      <c r="C182" s="372" t="s">
        <v>3398</v>
      </c>
      <c r="D182" s="373">
        <v>32</v>
      </c>
      <c r="E182" s="373" t="s">
        <v>62</v>
      </c>
      <c r="F182" s="374">
        <v>0</v>
      </c>
      <c r="G182" s="374">
        <v>0</v>
      </c>
      <c r="H182" s="374">
        <f t="shared" ref="H182:H192" si="45">ROUND(D182*F182,)</f>
        <v>0</v>
      </c>
      <c r="I182" s="374">
        <f t="shared" ref="I182:I192" si="46">ROUND(D182*G182,)</f>
        <v>0</v>
      </c>
      <c r="J182" s="374">
        <f t="shared" ref="J182:J192" si="47">H182+I182</f>
        <v>0</v>
      </c>
    </row>
    <row r="183" spans="1:66" s="375" customFormat="1" x14ac:dyDescent="0.2">
      <c r="A183" s="371">
        <v>81</v>
      </c>
      <c r="B183" s="372" t="s">
        <v>20</v>
      </c>
      <c r="C183" s="372" t="s">
        <v>3399</v>
      </c>
      <c r="D183" s="373">
        <f>13*4+16</f>
        <v>68</v>
      </c>
      <c r="E183" s="373" t="s">
        <v>62</v>
      </c>
      <c r="F183" s="374">
        <v>0</v>
      </c>
      <c r="G183" s="374">
        <v>0</v>
      </c>
      <c r="H183" s="374">
        <f t="shared" si="45"/>
        <v>0</v>
      </c>
      <c r="I183" s="374">
        <f t="shared" si="46"/>
        <v>0</v>
      </c>
      <c r="J183" s="374">
        <f t="shared" si="47"/>
        <v>0</v>
      </c>
    </row>
    <row r="184" spans="1:66" s="375" customFormat="1" x14ac:dyDescent="0.2">
      <c r="A184" s="371">
        <v>82</v>
      </c>
      <c r="B184" s="372" t="s">
        <v>20</v>
      </c>
      <c r="C184" s="372" t="s">
        <v>3400</v>
      </c>
      <c r="D184" s="373">
        <v>25</v>
      </c>
      <c r="E184" s="373" t="s">
        <v>62</v>
      </c>
      <c r="F184" s="374">
        <v>0</v>
      </c>
      <c r="G184" s="374">
        <v>0</v>
      </c>
      <c r="H184" s="374">
        <f t="shared" si="45"/>
        <v>0</v>
      </c>
      <c r="I184" s="374">
        <f t="shared" si="46"/>
        <v>0</v>
      </c>
      <c r="J184" s="374">
        <f t="shared" si="47"/>
        <v>0</v>
      </c>
    </row>
    <row r="185" spans="1:66" s="375" customFormat="1" x14ac:dyDescent="0.2">
      <c r="A185" s="371">
        <v>83</v>
      </c>
      <c r="B185" s="372" t="s">
        <v>20</v>
      </c>
      <c r="C185" s="372" t="s">
        <v>3401</v>
      </c>
      <c r="D185" s="373">
        <v>25</v>
      </c>
      <c r="E185" s="373" t="s">
        <v>62</v>
      </c>
      <c r="F185" s="374">
        <v>0</v>
      </c>
      <c r="G185" s="374">
        <v>0</v>
      </c>
      <c r="H185" s="374">
        <f t="shared" si="45"/>
        <v>0</v>
      </c>
      <c r="I185" s="374">
        <f t="shared" si="46"/>
        <v>0</v>
      </c>
      <c r="J185" s="374">
        <f t="shared" si="47"/>
        <v>0</v>
      </c>
    </row>
    <row r="186" spans="1:66" s="375" customFormat="1" x14ac:dyDescent="0.2">
      <c r="A186" s="371">
        <v>84</v>
      </c>
      <c r="B186" s="372" t="s">
        <v>20</v>
      </c>
      <c r="C186" s="372" t="s">
        <v>3402</v>
      </c>
      <c r="D186" s="373">
        <v>50</v>
      </c>
      <c r="E186" s="373" t="s">
        <v>62</v>
      </c>
      <c r="F186" s="374">
        <v>0</v>
      </c>
      <c r="G186" s="374">
        <v>0</v>
      </c>
      <c r="H186" s="374">
        <f t="shared" si="45"/>
        <v>0</v>
      </c>
      <c r="I186" s="374">
        <f t="shared" si="46"/>
        <v>0</v>
      </c>
      <c r="J186" s="374">
        <f t="shared" si="47"/>
        <v>0</v>
      </c>
    </row>
    <row r="187" spans="1:66" s="375" customFormat="1" x14ac:dyDescent="0.2">
      <c r="A187" s="371">
        <v>85</v>
      </c>
      <c r="B187" s="372" t="s">
        <v>20</v>
      </c>
      <c r="C187" s="372" t="s">
        <v>3403</v>
      </c>
      <c r="D187" s="373">
        <f>358*4</f>
        <v>1432</v>
      </c>
      <c r="E187" s="373" t="s">
        <v>62</v>
      </c>
      <c r="F187" s="374">
        <v>0</v>
      </c>
      <c r="G187" s="374">
        <v>0</v>
      </c>
      <c r="H187" s="374">
        <f t="shared" si="45"/>
        <v>0</v>
      </c>
      <c r="I187" s="374">
        <f t="shared" si="46"/>
        <v>0</v>
      </c>
      <c r="J187" s="374">
        <f t="shared" si="47"/>
        <v>0</v>
      </c>
    </row>
    <row r="188" spans="1:66" s="375" customFormat="1" x14ac:dyDescent="0.2">
      <c r="A188" s="371">
        <v>86</v>
      </c>
      <c r="B188" s="372" t="s">
        <v>20</v>
      </c>
      <c r="C188" s="372" t="s">
        <v>3404</v>
      </c>
      <c r="D188" s="373">
        <v>220</v>
      </c>
      <c r="E188" s="373" t="s">
        <v>62</v>
      </c>
      <c r="F188" s="374">
        <v>0</v>
      </c>
      <c r="G188" s="374">
        <v>0</v>
      </c>
      <c r="H188" s="374">
        <f t="shared" si="45"/>
        <v>0</v>
      </c>
      <c r="I188" s="374">
        <f t="shared" si="46"/>
        <v>0</v>
      </c>
      <c r="J188" s="374">
        <f t="shared" si="47"/>
        <v>0</v>
      </c>
    </row>
    <row r="189" spans="1:66" s="375" customFormat="1" x14ac:dyDescent="0.2">
      <c r="A189" s="371">
        <v>87</v>
      </c>
      <c r="B189" s="372" t="s">
        <v>20</v>
      </c>
      <c r="C189" s="372" t="s">
        <v>3405</v>
      </c>
      <c r="D189" s="373">
        <v>50</v>
      </c>
      <c r="E189" s="373" t="s">
        <v>62</v>
      </c>
      <c r="F189" s="374">
        <v>0</v>
      </c>
      <c r="G189" s="374">
        <v>0</v>
      </c>
      <c r="H189" s="374">
        <f t="shared" si="45"/>
        <v>0</v>
      </c>
      <c r="I189" s="374">
        <f t="shared" si="46"/>
        <v>0</v>
      </c>
      <c r="J189" s="374">
        <f t="shared" si="47"/>
        <v>0</v>
      </c>
    </row>
    <row r="190" spans="1:66" s="375" customFormat="1" ht="25.5" x14ac:dyDescent="0.2">
      <c r="A190" s="371">
        <v>88</v>
      </c>
      <c r="B190" s="372" t="s">
        <v>20</v>
      </c>
      <c r="C190" s="372" t="s">
        <v>3406</v>
      </c>
      <c r="D190" s="373">
        <v>38</v>
      </c>
      <c r="E190" s="373" t="s">
        <v>138</v>
      </c>
      <c r="F190" s="374">
        <v>0</v>
      </c>
      <c r="G190" s="374">
        <v>0</v>
      </c>
      <c r="H190" s="374">
        <f t="shared" si="45"/>
        <v>0</v>
      </c>
      <c r="I190" s="374">
        <f t="shared" si="46"/>
        <v>0</v>
      </c>
      <c r="J190" s="374">
        <f t="shared" si="47"/>
        <v>0</v>
      </c>
    </row>
    <row r="191" spans="1:66" s="375" customFormat="1" x14ac:dyDescent="0.2">
      <c r="A191" s="371">
        <v>89</v>
      </c>
      <c r="B191" s="372" t="s">
        <v>20</v>
      </c>
      <c r="C191" s="372" t="s">
        <v>3407</v>
      </c>
      <c r="D191" s="373">
        <v>1</v>
      </c>
      <c r="E191" s="373" t="s">
        <v>138</v>
      </c>
      <c r="F191" s="374">
        <v>0</v>
      </c>
      <c r="G191" s="374">
        <v>0</v>
      </c>
      <c r="H191" s="374">
        <f t="shared" si="45"/>
        <v>0</v>
      </c>
      <c r="I191" s="374">
        <f t="shared" si="46"/>
        <v>0</v>
      </c>
      <c r="J191" s="374">
        <f t="shared" si="47"/>
        <v>0</v>
      </c>
    </row>
    <row r="192" spans="1:66" s="375" customFormat="1" ht="25.5" x14ac:dyDescent="0.2">
      <c r="A192" s="371">
        <v>90</v>
      </c>
      <c r="B192" s="372" t="s">
        <v>20</v>
      </c>
      <c r="C192" s="372" t="s">
        <v>3408</v>
      </c>
      <c r="D192" s="373">
        <v>2</v>
      </c>
      <c r="E192" s="373" t="s">
        <v>138</v>
      </c>
      <c r="F192" s="374">
        <v>0</v>
      </c>
      <c r="G192" s="374">
        <v>0</v>
      </c>
      <c r="H192" s="374">
        <f t="shared" si="45"/>
        <v>0</v>
      </c>
      <c r="I192" s="374">
        <f t="shared" si="46"/>
        <v>0</v>
      </c>
      <c r="J192" s="374">
        <f t="shared" si="47"/>
        <v>0</v>
      </c>
    </row>
    <row r="193" spans="1:66" s="419" customFormat="1" x14ac:dyDescent="0.2">
      <c r="A193" s="421"/>
      <c r="B193" s="422"/>
      <c r="C193" s="422"/>
      <c r="D193" s="423"/>
      <c r="E193" s="422"/>
      <c r="F193" s="424"/>
      <c r="G193" s="424"/>
      <c r="H193" s="424"/>
      <c r="I193" s="424"/>
      <c r="J193" s="425"/>
      <c r="K193" s="420"/>
      <c r="L193" s="420"/>
      <c r="M193" s="420"/>
      <c r="N193" s="420"/>
      <c r="O193" s="420"/>
      <c r="P193" s="420"/>
      <c r="Q193" s="420"/>
      <c r="R193" s="420"/>
      <c r="S193" s="420"/>
      <c r="T193" s="420"/>
      <c r="U193" s="420"/>
      <c r="V193" s="420"/>
      <c r="W193" s="420"/>
      <c r="X193" s="420"/>
      <c r="Y193" s="420"/>
      <c r="Z193" s="420"/>
      <c r="AA193" s="420"/>
      <c r="AB193" s="420"/>
      <c r="AC193" s="420"/>
      <c r="AD193" s="420"/>
      <c r="AE193" s="420"/>
      <c r="AF193" s="420"/>
      <c r="AG193" s="420"/>
      <c r="AH193" s="420"/>
      <c r="AI193" s="420"/>
      <c r="AJ193" s="420"/>
      <c r="AK193" s="420"/>
      <c r="AL193" s="420"/>
      <c r="AM193" s="420"/>
      <c r="AN193" s="420"/>
      <c r="AO193" s="420"/>
      <c r="AP193" s="420"/>
      <c r="AQ193" s="420"/>
      <c r="AR193" s="420"/>
      <c r="AS193" s="420"/>
      <c r="AT193" s="420"/>
      <c r="AU193" s="420"/>
      <c r="AV193" s="420"/>
      <c r="AW193" s="420"/>
      <c r="AX193" s="420"/>
      <c r="AY193" s="420"/>
      <c r="AZ193" s="420"/>
      <c r="BA193" s="420"/>
      <c r="BB193" s="420"/>
      <c r="BC193" s="420"/>
      <c r="BD193" s="420"/>
      <c r="BE193" s="420"/>
      <c r="BF193" s="420"/>
      <c r="BG193" s="420"/>
      <c r="BH193" s="420"/>
      <c r="BI193" s="420"/>
      <c r="BJ193" s="420"/>
      <c r="BK193" s="420"/>
      <c r="BL193" s="420"/>
      <c r="BM193" s="420"/>
      <c r="BN193" s="420"/>
    </row>
    <row r="194" spans="1:66" s="380" customFormat="1" x14ac:dyDescent="0.2">
      <c r="A194" s="401">
        <v>3</v>
      </c>
      <c r="B194" s="402"/>
      <c r="C194" s="403" t="s">
        <v>3409</v>
      </c>
      <c r="D194" s="404"/>
      <c r="E194" s="404"/>
      <c r="F194" s="405"/>
      <c r="G194" s="405"/>
      <c r="H194" s="405">
        <f>SUM(H81:H193)</f>
        <v>0</v>
      </c>
      <c r="I194" s="405">
        <f>SUM(I81:I193)</f>
        <v>0</v>
      </c>
      <c r="J194" s="405">
        <f>SUM(J81:J193)</f>
        <v>0</v>
      </c>
    </row>
    <row r="195" spans="1:66" s="380" customFormat="1" x14ac:dyDescent="0.2">
      <c r="A195" s="401"/>
      <c r="B195" s="402"/>
      <c r="C195" s="403"/>
      <c r="D195" s="404"/>
      <c r="E195" s="404"/>
      <c r="F195" s="405"/>
      <c r="G195" s="405"/>
      <c r="H195" s="405"/>
      <c r="I195" s="405"/>
      <c r="J195" s="405"/>
    </row>
    <row r="196" spans="1:66" s="419" customFormat="1" x14ac:dyDescent="0.2">
      <c r="A196" s="421"/>
      <c r="B196" s="422"/>
      <c r="C196" s="422"/>
      <c r="D196" s="423"/>
      <c r="E196" s="422"/>
      <c r="F196" s="424"/>
      <c r="G196" s="424"/>
      <c r="H196" s="424"/>
      <c r="I196" s="424"/>
      <c r="J196" s="425"/>
      <c r="K196" s="420"/>
      <c r="L196" s="420"/>
      <c r="M196" s="420"/>
      <c r="N196" s="420"/>
      <c r="O196" s="420"/>
      <c r="P196" s="420"/>
      <c r="Q196" s="420"/>
      <c r="R196" s="420"/>
      <c r="S196" s="420"/>
      <c r="T196" s="420"/>
      <c r="U196" s="420"/>
      <c r="V196" s="420"/>
      <c r="W196" s="420"/>
      <c r="X196" s="420"/>
      <c r="Y196" s="420"/>
      <c r="Z196" s="420"/>
      <c r="AA196" s="420"/>
      <c r="AB196" s="420"/>
      <c r="AC196" s="420"/>
      <c r="AD196" s="420"/>
      <c r="AE196" s="420"/>
      <c r="AF196" s="420"/>
      <c r="AG196" s="420"/>
      <c r="AH196" s="420"/>
      <c r="AI196" s="420"/>
      <c r="AJ196" s="420"/>
      <c r="AK196" s="420"/>
      <c r="AL196" s="420"/>
      <c r="AM196" s="420"/>
      <c r="AN196" s="420"/>
      <c r="AO196" s="420"/>
      <c r="AP196" s="420"/>
      <c r="AQ196" s="420"/>
      <c r="AR196" s="420"/>
      <c r="AS196" s="420"/>
      <c r="AT196" s="420"/>
      <c r="AU196" s="420"/>
      <c r="AV196" s="420"/>
      <c r="AW196" s="420"/>
      <c r="AX196" s="420"/>
      <c r="AY196" s="420"/>
      <c r="AZ196" s="420"/>
      <c r="BA196" s="420"/>
      <c r="BB196" s="420"/>
      <c r="BC196" s="420"/>
      <c r="BD196" s="420"/>
      <c r="BE196" s="420"/>
      <c r="BF196" s="420"/>
      <c r="BG196" s="420"/>
      <c r="BH196" s="420"/>
      <c r="BI196" s="420"/>
      <c r="BJ196" s="420"/>
      <c r="BK196" s="420"/>
      <c r="BL196" s="420"/>
      <c r="BM196" s="420"/>
      <c r="BN196" s="420"/>
    </row>
    <row r="197" spans="1:66" s="380" customFormat="1" x14ac:dyDescent="0.2">
      <c r="A197" s="401">
        <v>4</v>
      </c>
      <c r="B197" s="402"/>
      <c r="C197" s="403" t="s">
        <v>3410</v>
      </c>
      <c r="D197" s="404"/>
      <c r="E197" s="404"/>
      <c r="F197" s="405"/>
      <c r="G197" s="405"/>
      <c r="H197" s="405"/>
      <c r="I197" s="405"/>
      <c r="J197" s="405"/>
    </row>
    <row r="198" spans="1:66" s="375" customFormat="1" x14ac:dyDescent="0.2">
      <c r="A198" s="371"/>
      <c r="B198" s="379"/>
      <c r="C198" s="403"/>
      <c r="D198" s="373"/>
      <c r="E198" s="373"/>
      <c r="F198" s="374"/>
      <c r="G198" s="374"/>
      <c r="H198" s="374"/>
      <c r="I198" s="374"/>
      <c r="J198" s="374"/>
    </row>
    <row r="199" spans="1:66" s="375" customFormat="1" x14ac:dyDescent="0.2">
      <c r="A199" s="371"/>
      <c r="B199" s="379"/>
      <c r="C199" s="372" t="s">
        <v>3411</v>
      </c>
      <c r="D199" s="373"/>
      <c r="E199" s="373"/>
      <c r="F199" s="374"/>
      <c r="G199" s="374"/>
      <c r="H199" s="374"/>
      <c r="I199" s="374"/>
      <c r="J199" s="374"/>
    </row>
    <row r="200" spans="1:66" s="375" customFormat="1" ht="25.5" x14ac:dyDescent="0.2">
      <c r="A200" s="371">
        <v>1</v>
      </c>
      <c r="B200" s="372" t="s">
        <v>20</v>
      </c>
      <c r="C200" s="372" t="s">
        <v>3412</v>
      </c>
      <c r="D200" s="373">
        <v>4450</v>
      </c>
      <c r="E200" s="373" t="s">
        <v>62</v>
      </c>
      <c r="F200" s="374">
        <v>0</v>
      </c>
      <c r="G200" s="374">
        <v>0</v>
      </c>
      <c r="H200" s="374">
        <f t="shared" ref="H200:H205" si="48">ROUND(D200*F200,)</f>
        <v>0</v>
      </c>
      <c r="I200" s="374">
        <f t="shared" ref="I200:I205" si="49">ROUND(D200*G200,)</f>
        <v>0</v>
      </c>
      <c r="J200" s="374">
        <f t="shared" ref="J200:J205" si="50">H200+I200</f>
        <v>0</v>
      </c>
    </row>
    <row r="201" spans="1:66" s="375" customFormat="1" ht="25.5" x14ac:dyDescent="0.2">
      <c r="A201" s="371">
        <v>2</v>
      </c>
      <c r="B201" s="372" t="s">
        <v>20</v>
      </c>
      <c r="C201" s="372" t="s">
        <v>3413</v>
      </c>
      <c r="D201" s="373">
        <v>320</v>
      </c>
      <c r="E201" s="373" t="s">
        <v>62</v>
      </c>
      <c r="F201" s="374">
        <v>0</v>
      </c>
      <c r="G201" s="374">
        <v>0</v>
      </c>
      <c r="H201" s="374">
        <f t="shared" si="48"/>
        <v>0</v>
      </c>
      <c r="I201" s="374">
        <f t="shared" si="49"/>
        <v>0</v>
      </c>
      <c r="J201" s="374">
        <f t="shared" si="50"/>
        <v>0</v>
      </c>
    </row>
    <row r="202" spans="1:66" s="375" customFormat="1" ht="25.5" x14ac:dyDescent="0.2">
      <c r="A202" s="371">
        <v>3</v>
      </c>
      <c r="B202" s="372" t="s">
        <v>20</v>
      </c>
      <c r="C202" s="372" t="s">
        <v>3414</v>
      </c>
      <c r="D202" s="373">
        <v>1200</v>
      </c>
      <c r="E202" s="373" t="s">
        <v>62</v>
      </c>
      <c r="F202" s="374">
        <v>0</v>
      </c>
      <c r="G202" s="374">
        <v>0</v>
      </c>
      <c r="H202" s="374">
        <f t="shared" si="48"/>
        <v>0</v>
      </c>
      <c r="I202" s="374">
        <f t="shared" si="49"/>
        <v>0</v>
      </c>
      <c r="J202" s="374">
        <f t="shared" si="50"/>
        <v>0</v>
      </c>
    </row>
    <row r="203" spans="1:66" s="375" customFormat="1" ht="25.5" x14ac:dyDescent="0.2">
      <c r="A203" s="371">
        <v>4</v>
      </c>
      <c r="B203" s="372" t="s">
        <v>20</v>
      </c>
      <c r="C203" s="372" t="s">
        <v>3415</v>
      </c>
      <c r="D203" s="373">
        <v>420</v>
      </c>
      <c r="E203" s="373" t="s">
        <v>62</v>
      </c>
      <c r="F203" s="374">
        <v>0</v>
      </c>
      <c r="G203" s="374">
        <v>0</v>
      </c>
      <c r="H203" s="374">
        <f t="shared" si="48"/>
        <v>0</v>
      </c>
      <c r="I203" s="374">
        <f t="shared" si="49"/>
        <v>0</v>
      </c>
      <c r="J203" s="374">
        <f t="shared" si="50"/>
        <v>0</v>
      </c>
    </row>
    <row r="204" spans="1:66" s="375" customFormat="1" ht="25.5" x14ac:dyDescent="0.2">
      <c r="A204" s="371">
        <v>5</v>
      </c>
      <c r="B204" s="372" t="s">
        <v>20</v>
      </c>
      <c r="C204" s="372" t="s">
        <v>3416</v>
      </c>
      <c r="D204" s="373">
        <v>6655</v>
      </c>
      <c r="E204" s="373" t="s">
        <v>62</v>
      </c>
      <c r="F204" s="374">
        <v>0</v>
      </c>
      <c r="G204" s="374">
        <v>0</v>
      </c>
      <c r="H204" s="374">
        <f t="shared" si="48"/>
        <v>0</v>
      </c>
      <c r="I204" s="374">
        <f t="shared" si="49"/>
        <v>0</v>
      </c>
      <c r="J204" s="374">
        <f t="shared" si="50"/>
        <v>0</v>
      </c>
    </row>
    <row r="205" spans="1:66" s="375" customFormat="1" x14ac:dyDescent="0.2">
      <c r="A205" s="371">
        <v>6</v>
      </c>
      <c r="B205" s="372" t="s">
        <v>20</v>
      </c>
      <c r="C205" s="372" t="s">
        <v>3417</v>
      </c>
      <c r="D205" s="373">
        <v>34</v>
      </c>
      <c r="E205" s="373" t="s">
        <v>138</v>
      </c>
      <c r="F205" s="374">
        <v>0</v>
      </c>
      <c r="G205" s="374">
        <v>0</v>
      </c>
      <c r="H205" s="374">
        <f t="shared" si="48"/>
        <v>0</v>
      </c>
      <c r="I205" s="374">
        <f t="shared" si="49"/>
        <v>0</v>
      </c>
      <c r="J205" s="374">
        <f t="shared" si="50"/>
        <v>0</v>
      </c>
    </row>
    <row r="206" spans="1:66" s="419" customFormat="1" x14ac:dyDescent="0.2">
      <c r="A206" s="421"/>
      <c r="B206" s="422"/>
      <c r="C206" s="422"/>
      <c r="D206" s="423"/>
      <c r="E206" s="422"/>
      <c r="F206" s="424"/>
      <c r="G206" s="424"/>
      <c r="H206" s="424"/>
      <c r="I206" s="424"/>
      <c r="J206" s="425"/>
      <c r="K206" s="420"/>
      <c r="L206" s="420"/>
      <c r="M206" s="420"/>
      <c r="N206" s="420"/>
      <c r="O206" s="420"/>
      <c r="P206" s="420"/>
      <c r="Q206" s="420"/>
      <c r="R206" s="420"/>
      <c r="S206" s="420"/>
      <c r="T206" s="420"/>
      <c r="U206" s="420"/>
      <c r="V206" s="420"/>
      <c r="W206" s="420"/>
      <c r="X206" s="420"/>
      <c r="Y206" s="420"/>
      <c r="Z206" s="420"/>
      <c r="AA206" s="420"/>
      <c r="AB206" s="420"/>
      <c r="AC206" s="420"/>
      <c r="AD206" s="420"/>
      <c r="AE206" s="420"/>
      <c r="AF206" s="420"/>
      <c r="AG206" s="420"/>
      <c r="AH206" s="420"/>
      <c r="AI206" s="420"/>
      <c r="AJ206" s="420"/>
      <c r="AK206" s="420"/>
      <c r="AL206" s="420"/>
      <c r="AM206" s="420"/>
      <c r="AN206" s="420"/>
      <c r="AO206" s="420"/>
      <c r="AP206" s="420"/>
      <c r="AQ206" s="420"/>
      <c r="AR206" s="420"/>
      <c r="AS206" s="420"/>
      <c r="AT206" s="420"/>
      <c r="AU206" s="420"/>
      <c r="AV206" s="420"/>
      <c r="AW206" s="420"/>
      <c r="AX206" s="420"/>
      <c r="AY206" s="420"/>
      <c r="AZ206" s="420"/>
      <c r="BA206" s="420"/>
      <c r="BB206" s="420"/>
      <c r="BC206" s="420"/>
      <c r="BD206" s="420"/>
      <c r="BE206" s="420"/>
      <c r="BF206" s="420"/>
      <c r="BG206" s="420"/>
      <c r="BH206" s="420"/>
      <c r="BI206" s="420"/>
      <c r="BJ206" s="420"/>
      <c r="BK206" s="420"/>
      <c r="BL206" s="420"/>
      <c r="BM206" s="420"/>
      <c r="BN206" s="420"/>
    </row>
    <row r="207" spans="1:66" s="375" customFormat="1" x14ac:dyDescent="0.2">
      <c r="A207" s="371"/>
      <c r="B207" s="379"/>
      <c r="C207" s="372" t="s">
        <v>3418</v>
      </c>
      <c r="D207" s="373"/>
      <c r="E207" s="373"/>
      <c r="F207" s="374"/>
      <c r="G207" s="374"/>
      <c r="H207" s="374"/>
      <c r="I207" s="374"/>
      <c r="J207" s="374"/>
    </row>
    <row r="208" spans="1:66" s="375" customFormat="1" ht="38.25" x14ac:dyDescent="0.2">
      <c r="A208" s="371">
        <v>7</v>
      </c>
      <c r="B208" s="372" t="s">
        <v>20</v>
      </c>
      <c r="C208" s="372" t="s">
        <v>3419</v>
      </c>
      <c r="D208" s="373">
        <v>160</v>
      </c>
      <c r="E208" s="373" t="s">
        <v>4</v>
      </c>
      <c r="F208" s="374">
        <v>0</v>
      </c>
      <c r="G208" s="374">
        <v>0</v>
      </c>
      <c r="H208" s="374">
        <f>ROUND(D208*F208,)</f>
        <v>0</v>
      </c>
      <c r="I208" s="374">
        <f>ROUND(D208*G208,)</f>
        <v>0</v>
      </c>
      <c r="J208" s="374">
        <f>H208+I208</f>
        <v>0</v>
      </c>
    </row>
    <row r="209" spans="1:66" s="375" customFormat="1" ht="38.25" x14ac:dyDescent="0.2">
      <c r="A209" s="371">
        <v>8</v>
      </c>
      <c r="B209" s="372" t="s">
        <v>20</v>
      </c>
      <c r="C209" s="372" t="s">
        <v>3420</v>
      </c>
      <c r="D209" s="373">
        <v>40</v>
      </c>
      <c r="E209" s="373" t="s">
        <v>4</v>
      </c>
      <c r="F209" s="374">
        <v>0</v>
      </c>
      <c r="G209" s="374">
        <v>0</v>
      </c>
      <c r="H209" s="374">
        <v>0</v>
      </c>
      <c r="I209" s="374">
        <v>0</v>
      </c>
      <c r="J209" s="374">
        <v>0</v>
      </c>
    </row>
    <row r="210" spans="1:66" s="375" customFormat="1" ht="51" x14ac:dyDescent="0.2">
      <c r="A210" s="371">
        <v>9</v>
      </c>
      <c r="B210" s="372" t="s">
        <v>20</v>
      </c>
      <c r="C210" s="372" t="s">
        <v>3421</v>
      </c>
      <c r="D210" s="373">
        <v>16</v>
      </c>
      <c r="E210" s="373" t="s">
        <v>4</v>
      </c>
      <c r="F210" s="374">
        <v>0</v>
      </c>
      <c r="G210" s="374">
        <v>0</v>
      </c>
      <c r="H210" s="374">
        <v>0</v>
      </c>
      <c r="I210" s="374">
        <v>0</v>
      </c>
      <c r="J210" s="374">
        <v>0</v>
      </c>
    </row>
    <row r="211" spans="1:66" s="375" customFormat="1" x14ac:dyDescent="0.2">
      <c r="A211" s="371"/>
      <c r="B211" s="372"/>
      <c r="C211" s="372"/>
      <c r="D211" s="373"/>
      <c r="E211" s="373"/>
      <c r="F211" s="374"/>
      <c r="G211" s="374"/>
      <c r="H211" s="374"/>
      <c r="I211" s="374"/>
      <c r="J211" s="374"/>
    </row>
    <row r="212" spans="1:66" s="375" customFormat="1" x14ac:dyDescent="0.2">
      <c r="A212" s="371"/>
      <c r="B212" s="372"/>
      <c r="C212" s="372" t="s">
        <v>3422</v>
      </c>
      <c r="D212" s="373"/>
      <c r="E212" s="373"/>
      <c r="F212" s="374"/>
      <c r="G212" s="374"/>
      <c r="H212" s="374"/>
      <c r="I212" s="374"/>
      <c r="J212" s="374"/>
    </row>
    <row r="213" spans="1:66" s="375" customFormat="1" x14ac:dyDescent="0.2">
      <c r="A213" s="371">
        <v>10</v>
      </c>
      <c r="B213" s="372" t="s">
        <v>20</v>
      </c>
      <c r="C213" s="372" t="s">
        <v>3423</v>
      </c>
      <c r="D213" s="373">
        <v>430</v>
      </c>
      <c r="E213" s="373" t="s">
        <v>62</v>
      </c>
      <c r="F213" s="374">
        <v>0</v>
      </c>
      <c r="G213" s="374">
        <v>0</v>
      </c>
      <c r="H213" s="374">
        <f>ROUND(D213*F213,)</f>
        <v>0</v>
      </c>
      <c r="I213" s="374">
        <f>ROUND(D213*G213,)</f>
        <v>0</v>
      </c>
      <c r="J213" s="374">
        <f>H213+I213</f>
        <v>0</v>
      </c>
    </row>
    <row r="214" spans="1:66" s="375" customFormat="1" x14ac:dyDescent="0.2">
      <c r="A214" s="371">
        <v>11</v>
      </c>
      <c r="B214" s="372" t="s">
        <v>20</v>
      </c>
      <c r="C214" s="372" t="s">
        <v>3365</v>
      </c>
      <c r="D214" s="373">
        <v>3580</v>
      </c>
      <c r="E214" s="373" t="s">
        <v>62</v>
      </c>
      <c r="F214" s="374">
        <v>0</v>
      </c>
      <c r="G214" s="374">
        <v>0</v>
      </c>
      <c r="H214" s="374">
        <f>ROUND(D214*F214,)</f>
        <v>0</v>
      </c>
      <c r="I214" s="374">
        <f>ROUND(D214*G214,)</f>
        <v>0</v>
      </c>
      <c r="J214" s="374">
        <f>H214+I214</f>
        <v>0</v>
      </c>
    </row>
    <row r="215" spans="1:66" s="375" customFormat="1" x14ac:dyDescent="0.2">
      <c r="A215" s="371"/>
      <c r="B215" s="372"/>
      <c r="C215" s="372"/>
      <c r="D215" s="373"/>
      <c r="E215" s="373"/>
      <c r="F215" s="374"/>
      <c r="G215" s="374"/>
      <c r="H215" s="374"/>
      <c r="I215" s="374"/>
      <c r="J215" s="374"/>
    </row>
    <row r="216" spans="1:66" s="419" customFormat="1" x14ac:dyDescent="0.2">
      <c r="A216" s="421"/>
      <c r="B216" s="422"/>
      <c r="C216" s="372" t="s">
        <v>1505</v>
      </c>
      <c r="D216" s="423"/>
      <c r="E216" s="422"/>
      <c r="F216" s="424"/>
      <c r="G216" s="424"/>
      <c r="H216" s="424"/>
      <c r="I216" s="424"/>
      <c r="J216" s="425"/>
      <c r="K216" s="420"/>
      <c r="L216" s="420"/>
      <c r="M216" s="420"/>
      <c r="N216" s="420"/>
      <c r="O216" s="420"/>
      <c r="P216" s="420"/>
      <c r="Q216" s="420"/>
      <c r="R216" s="420"/>
      <c r="S216" s="420"/>
      <c r="T216" s="420"/>
      <c r="U216" s="420"/>
      <c r="V216" s="420"/>
      <c r="W216" s="420"/>
      <c r="X216" s="420"/>
      <c r="Y216" s="420"/>
      <c r="Z216" s="420"/>
      <c r="AA216" s="420"/>
      <c r="AB216" s="420"/>
      <c r="AC216" s="420"/>
      <c r="AD216" s="420"/>
      <c r="AE216" s="420"/>
      <c r="AF216" s="420"/>
      <c r="AG216" s="420"/>
      <c r="AH216" s="420"/>
      <c r="AI216" s="420"/>
      <c r="AJ216" s="420"/>
      <c r="AK216" s="420"/>
      <c r="AL216" s="420"/>
      <c r="AM216" s="420"/>
      <c r="AN216" s="420"/>
      <c r="AO216" s="420"/>
      <c r="AP216" s="420"/>
      <c r="AQ216" s="420"/>
      <c r="AR216" s="420"/>
      <c r="AS216" s="420"/>
      <c r="AT216" s="420"/>
      <c r="AU216" s="420"/>
      <c r="AV216" s="420"/>
      <c r="AW216" s="420"/>
      <c r="AX216" s="420"/>
      <c r="AY216" s="420"/>
      <c r="AZ216" s="420"/>
      <c r="BA216" s="420"/>
      <c r="BB216" s="420"/>
      <c r="BC216" s="420"/>
      <c r="BD216" s="420"/>
      <c r="BE216" s="420"/>
      <c r="BF216" s="420"/>
      <c r="BG216" s="420"/>
      <c r="BH216" s="420"/>
      <c r="BI216" s="420"/>
      <c r="BJ216" s="420"/>
      <c r="BK216" s="420"/>
      <c r="BL216" s="420"/>
      <c r="BM216" s="420"/>
      <c r="BN216" s="420"/>
    </row>
    <row r="217" spans="1:66" s="375" customFormat="1" ht="51" x14ac:dyDescent="0.2">
      <c r="A217" s="371">
        <v>12</v>
      </c>
      <c r="B217" s="372" t="s">
        <v>20</v>
      </c>
      <c r="C217" s="376" t="s">
        <v>3424</v>
      </c>
      <c r="D217" s="373">
        <v>5</v>
      </c>
      <c r="E217" s="373" t="s">
        <v>138</v>
      </c>
      <c r="F217" s="374">
        <v>0</v>
      </c>
      <c r="G217" s="374">
        <v>0</v>
      </c>
      <c r="H217" s="374">
        <f>ROUND(D217*F217,)</f>
        <v>0</v>
      </c>
      <c r="I217" s="374">
        <f>ROUND(D217*G217,)</f>
        <v>0</v>
      </c>
      <c r="J217" s="374">
        <f>H217+I217</f>
        <v>0</v>
      </c>
    </row>
    <row r="218" spans="1:66" s="419" customFormat="1" x14ac:dyDescent="0.2">
      <c r="A218" s="421"/>
      <c r="B218" s="422"/>
      <c r="C218" s="422"/>
      <c r="D218" s="423"/>
      <c r="E218" s="422"/>
      <c r="F218" s="424"/>
      <c r="G218" s="424"/>
      <c r="H218" s="424"/>
      <c r="I218" s="424"/>
      <c r="J218" s="425"/>
      <c r="K218" s="420"/>
      <c r="L218" s="420"/>
      <c r="M218" s="420"/>
      <c r="N218" s="420"/>
      <c r="O218" s="420"/>
      <c r="P218" s="420"/>
      <c r="Q218" s="420"/>
      <c r="R218" s="420"/>
      <c r="S218" s="420"/>
      <c r="T218" s="420"/>
      <c r="U218" s="420"/>
      <c r="V218" s="420"/>
      <c r="W218" s="420"/>
      <c r="X218" s="420"/>
      <c r="Y218" s="420"/>
      <c r="Z218" s="420"/>
      <c r="AA218" s="420"/>
      <c r="AB218" s="420"/>
      <c r="AC218" s="420"/>
      <c r="AD218" s="420"/>
      <c r="AE218" s="420"/>
      <c r="AF218" s="420"/>
      <c r="AG218" s="420"/>
      <c r="AH218" s="420"/>
      <c r="AI218" s="420"/>
      <c r="AJ218" s="420"/>
      <c r="AK218" s="420"/>
      <c r="AL218" s="420"/>
      <c r="AM218" s="420"/>
      <c r="AN218" s="420"/>
      <c r="AO218" s="420"/>
      <c r="AP218" s="420"/>
      <c r="AQ218" s="420"/>
      <c r="AR218" s="420"/>
      <c r="AS218" s="420"/>
      <c r="AT218" s="420"/>
      <c r="AU218" s="420"/>
      <c r="AV218" s="420"/>
      <c r="AW218" s="420"/>
      <c r="AX218" s="420"/>
      <c r="AY218" s="420"/>
      <c r="AZ218" s="420"/>
      <c r="BA218" s="420"/>
      <c r="BB218" s="420"/>
      <c r="BC218" s="420"/>
      <c r="BD218" s="420"/>
      <c r="BE218" s="420"/>
      <c r="BF218" s="420"/>
      <c r="BG218" s="420"/>
      <c r="BH218" s="420"/>
      <c r="BI218" s="420"/>
      <c r="BJ218" s="420"/>
      <c r="BK218" s="420"/>
      <c r="BL218" s="420"/>
      <c r="BM218" s="420"/>
      <c r="BN218" s="420"/>
    </row>
    <row r="219" spans="1:66" s="419" customFormat="1" x14ac:dyDescent="0.2">
      <c r="A219" s="421"/>
      <c r="B219" s="422"/>
      <c r="C219" s="422"/>
      <c r="D219" s="423"/>
      <c r="E219" s="422"/>
      <c r="F219" s="424"/>
      <c r="G219" s="424"/>
      <c r="H219" s="424"/>
      <c r="I219" s="424"/>
      <c r="J219" s="425"/>
      <c r="K219" s="420"/>
      <c r="L219" s="420"/>
      <c r="M219" s="420"/>
      <c r="N219" s="420"/>
      <c r="O219" s="420"/>
      <c r="P219" s="420"/>
      <c r="Q219" s="420"/>
      <c r="R219" s="420"/>
      <c r="S219" s="420"/>
      <c r="T219" s="420"/>
      <c r="U219" s="420"/>
      <c r="V219" s="420"/>
      <c r="W219" s="420"/>
      <c r="X219" s="420"/>
      <c r="Y219" s="420"/>
      <c r="Z219" s="420"/>
      <c r="AA219" s="420"/>
      <c r="AB219" s="420"/>
      <c r="AC219" s="420"/>
      <c r="AD219" s="420"/>
      <c r="AE219" s="420"/>
      <c r="AF219" s="420"/>
      <c r="AG219" s="420"/>
      <c r="AH219" s="420"/>
      <c r="AI219" s="420"/>
      <c r="AJ219" s="420"/>
      <c r="AK219" s="420"/>
      <c r="AL219" s="420"/>
      <c r="AM219" s="420"/>
      <c r="AN219" s="420"/>
      <c r="AO219" s="420"/>
      <c r="AP219" s="420"/>
      <c r="AQ219" s="420"/>
      <c r="AR219" s="420"/>
      <c r="AS219" s="420"/>
      <c r="AT219" s="420"/>
      <c r="AU219" s="420"/>
      <c r="AV219" s="420"/>
      <c r="AW219" s="420"/>
      <c r="AX219" s="420"/>
      <c r="AY219" s="420"/>
      <c r="AZ219" s="420"/>
      <c r="BA219" s="420"/>
      <c r="BB219" s="420"/>
      <c r="BC219" s="420"/>
      <c r="BD219" s="420"/>
      <c r="BE219" s="420"/>
      <c r="BF219" s="420"/>
      <c r="BG219" s="420"/>
      <c r="BH219" s="420"/>
      <c r="BI219" s="420"/>
      <c r="BJ219" s="420"/>
      <c r="BK219" s="420"/>
      <c r="BL219" s="420"/>
      <c r="BM219" s="420"/>
      <c r="BN219" s="420"/>
    </row>
    <row r="220" spans="1:66" s="380" customFormat="1" x14ac:dyDescent="0.2">
      <c r="A220" s="401">
        <v>4</v>
      </c>
      <c r="B220" s="402"/>
      <c r="C220" s="403" t="s">
        <v>3425</v>
      </c>
      <c r="D220" s="404"/>
      <c r="E220" s="404"/>
      <c r="F220" s="405"/>
      <c r="G220" s="405"/>
      <c r="H220" s="405">
        <f>SUM(H200:H219)</f>
        <v>0</v>
      </c>
      <c r="I220" s="405">
        <f t="shared" ref="I220:J220" si="51">SUM(I200:I219)</f>
        <v>0</v>
      </c>
      <c r="J220" s="405">
        <f t="shared" si="51"/>
        <v>0</v>
      </c>
    </row>
    <row r="221" spans="1:66" s="419" customFormat="1" x14ac:dyDescent="0.2">
      <c r="A221" s="421"/>
      <c r="B221" s="422"/>
      <c r="C221" s="422"/>
      <c r="D221" s="423"/>
      <c r="E221" s="422"/>
      <c r="F221" s="424"/>
      <c r="G221" s="424"/>
      <c r="H221" s="424"/>
      <c r="I221" s="424"/>
      <c r="J221" s="425"/>
      <c r="K221" s="420"/>
      <c r="L221" s="420"/>
      <c r="M221" s="420"/>
      <c r="N221" s="420"/>
      <c r="O221" s="420"/>
      <c r="P221" s="420"/>
      <c r="Q221" s="420"/>
      <c r="R221" s="420"/>
      <c r="S221" s="420"/>
      <c r="T221" s="420"/>
      <c r="U221" s="420"/>
      <c r="V221" s="420"/>
      <c r="W221" s="420"/>
      <c r="X221" s="420"/>
      <c r="Y221" s="420"/>
      <c r="Z221" s="420"/>
      <c r="AA221" s="420"/>
      <c r="AB221" s="420"/>
      <c r="AC221" s="420"/>
      <c r="AD221" s="420"/>
      <c r="AE221" s="420"/>
      <c r="AF221" s="420"/>
      <c r="AG221" s="420"/>
      <c r="AH221" s="420"/>
      <c r="AI221" s="420"/>
      <c r="AJ221" s="420"/>
      <c r="AK221" s="420"/>
      <c r="AL221" s="420"/>
      <c r="AM221" s="420"/>
      <c r="AN221" s="420"/>
      <c r="AO221" s="420"/>
      <c r="AP221" s="420"/>
      <c r="AQ221" s="420"/>
      <c r="AR221" s="420"/>
      <c r="AS221" s="420"/>
      <c r="AT221" s="420"/>
      <c r="AU221" s="420"/>
      <c r="AV221" s="420"/>
      <c r="AW221" s="420"/>
      <c r="AX221" s="420"/>
      <c r="AY221" s="420"/>
      <c r="AZ221" s="420"/>
      <c r="BA221" s="420"/>
      <c r="BB221" s="420"/>
      <c r="BC221" s="420"/>
      <c r="BD221" s="420"/>
      <c r="BE221" s="420"/>
      <c r="BF221" s="420"/>
      <c r="BG221" s="420"/>
      <c r="BH221" s="420"/>
      <c r="BI221" s="420"/>
      <c r="BJ221" s="420"/>
      <c r="BK221" s="420"/>
      <c r="BL221" s="420"/>
      <c r="BM221" s="420"/>
      <c r="BN221" s="420"/>
    </row>
    <row r="222" spans="1:66" s="419" customFormat="1" x14ac:dyDescent="0.2">
      <c r="A222" s="421"/>
      <c r="B222" s="422"/>
      <c r="C222" s="422"/>
      <c r="D222" s="423"/>
      <c r="E222" s="422"/>
      <c r="F222" s="424"/>
      <c r="G222" s="424"/>
      <c r="H222" s="424"/>
      <c r="I222" s="424"/>
      <c r="J222" s="425"/>
      <c r="K222" s="420"/>
      <c r="L222" s="420"/>
      <c r="M222" s="420"/>
      <c r="N222" s="420"/>
      <c r="O222" s="420"/>
      <c r="P222" s="420"/>
      <c r="Q222" s="420"/>
      <c r="R222" s="420"/>
      <c r="S222" s="420"/>
      <c r="T222" s="420"/>
      <c r="U222" s="420"/>
      <c r="V222" s="420"/>
      <c r="W222" s="420"/>
      <c r="X222" s="420"/>
      <c r="Y222" s="420"/>
      <c r="Z222" s="420"/>
      <c r="AA222" s="420"/>
      <c r="AB222" s="420"/>
      <c r="AC222" s="420"/>
      <c r="AD222" s="420"/>
      <c r="AE222" s="420"/>
      <c r="AF222" s="420"/>
      <c r="AG222" s="420"/>
      <c r="AH222" s="420"/>
      <c r="AI222" s="420"/>
      <c r="AJ222" s="420"/>
      <c r="AK222" s="420"/>
      <c r="AL222" s="420"/>
      <c r="AM222" s="420"/>
      <c r="AN222" s="420"/>
      <c r="AO222" s="420"/>
      <c r="AP222" s="420"/>
      <c r="AQ222" s="420"/>
      <c r="AR222" s="420"/>
      <c r="AS222" s="420"/>
      <c r="AT222" s="420"/>
      <c r="AU222" s="420"/>
      <c r="AV222" s="420"/>
      <c r="AW222" s="420"/>
      <c r="AX222" s="420"/>
      <c r="AY222" s="420"/>
      <c r="AZ222" s="420"/>
      <c r="BA222" s="420"/>
      <c r="BB222" s="420"/>
      <c r="BC222" s="420"/>
      <c r="BD222" s="420"/>
      <c r="BE222" s="420"/>
      <c r="BF222" s="420"/>
      <c r="BG222" s="420"/>
      <c r="BH222" s="420"/>
      <c r="BI222" s="420"/>
      <c r="BJ222" s="420"/>
      <c r="BK222" s="420"/>
      <c r="BL222" s="420"/>
      <c r="BM222" s="420"/>
      <c r="BN222" s="420"/>
    </row>
    <row r="223" spans="1:66" s="380" customFormat="1" x14ac:dyDescent="0.2">
      <c r="A223" s="401">
        <v>5</v>
      </c>
      <c r="B223" s="402"/>
      <c r="C223" s="403" t="s">
        <v>3426</v>
      </c>
      <c r="D223" s="404"/>
      <c r="E223" s="404"/>
      <c r="F223" s="405"/>
      <c r="G223" s="405"/>
      <c r="H223" s="405"/>
      <c r="I223" s="405"/>
      <c r="J223" s="405"/>
    </row>
    <row r="224" spans="1:66" s="375" customFormat="1" x14ac:dyDescent="0.2">
      <c r="A224" s="371"/>
      <c r="B224" s="379"/>
      <c r="C224" s="403"/>
      <c r="D224" s="373"/>
      <c r="E224" s="373"/>
      <c r="F224" s="374"/>
      <c r="G224" s="374"/>
      <c r="H224" s="374"/>
      <c r="I224" s="374"/>
      <c r="J224" s="374"/>
    </row>
    <row r="225" spans="1:10" s="375" customFormat="1" ht="51" x14ac:dyDescent="0.2">
      <c r="A225" s="371"/>
      <c r="B225" s="379"/>
      <c r="C225" s="372" t="s">
        <v>3427</v>
      </c>
      <c r="D225" s="373"/>
      <c r="E225" s="373"/>
      <c r="F225" s="374"/>
      <c r="G225" s="374"/>
      <c r="H225" s="374"/>
      <c r="I225" s="374"/>
      <c r="J225" s="374"/>
    </row>
    <row r="226" spans="1:10" s="375" customFormat="1" ht="38.25" x14ac:dyDescent="0.2">
      <c r="A226" s="371">
        <v>1</v>
      </c>
      <c r="B226" s="372" t="s">
        <v>20</v>
      </c>
      <c r="C226" s="372" t="s">
        <v>3428</v>
      </c>
      <c r="D226" s="373">
        <v>953</v>
      </c>
      <c r="E226" s="373" t="s">
        <v>4</v>
      </c>
      <c r="F226" s="374">
        <v>0</v>
      </c>
      <c r="G226" s="374">
        <v>0</v>
      </c>
      <c r="H226" s="374">
        <f>ROUND(D226*F226,)</f>
        <v>0</v>
      </c>
      <c r="I226" s="374">
        <f>ROUND(D226*G226,)</f>
        <v>0</v>
      </c>
      <c r="J226" s="374">
        <f>H226+I226</f>
        <v>0</v>
      </c>
    </row>
    <row r="227" spans="1:10" s="375" customFormat="1" ht="38.25" x14ac:dyDescent="0.2">
      <c r="A227" s="371">
        <v>2</v>
      </c>
      <c r="B227" s="372" t="s">
        <v>20</v>
      </c>
      <c r="C227" s="372" t="s">
        <v>3429</v>
      </c>
      <c r="D227" s="373">
        <v>500</v>
      </c>
      <c r="E227" s="373" t="s">
        <v>4</v>
      </c>
      <c r="F227" s="374">
        <v>0</v>
      </c>
      <c r="G227" s="374">
        <v>0</v>
      </c>
      <c r="H227" s="374">
        <f t="shared" ref="H227:H243" si="52">ROUND(D227*F227,)</f>
        <v>0</v>
      </c>
      <c r="I227" s="374">
        <f t="shared" ref="I227:I243" si="53">ROUND(D227*G227,)</f>
        <v>0</v>
      </c>
      <c r="J227" s="374">
        <f t="shared" ref="J227:J243" si="54">H227+I227</f>
        <v>0</v>
      </c>
    </row>
    <row r="228" spans="1:10" s="375" customFormat="1" ht="38.25" x14ac:dyDescent="0.2">
      <c r="A228" s="371">
        <v>3</v>
      </c>
      <c r="B228" s="372" t="s">
        <v>20</v>
      </c>
      <c r="C228" s="372" t="s">
        <v>3430</v>
      </c>
      <c r="D228" s="373">
        <v>122</v>
      </c>
      <c r="E228" s="373" t="s">
        <v>4</v>
      </c>
      <c r="F228" s="374">
        <v>0</v>
      </c>
      <c r="G228" s="374">
        <v>0</v>
      </c>
      <c r="H228" s="374">
        <f t="shared" si="52"/>
        <v>0</v>
      </c>
      <c r="I228" s="374">
        <f t="shared" si="53"/>
        <v>0</v>
      </c>
      <c r="J228" s="374">
        <f t="shared" si="54"/>
        <v>0</v>
      </c>
    </row>
    <row r="229" spans="1:10" s="375" customFormat="1" ht="38.25" x14ac:dyDescent="0.2">
      <c r="A229" s="371">
        <v>4</v>
      </c>
      <c r="B229" s="372" t="s">
        <v>20</v>
      </c>
      <c r="C229" s="372" t="s">
        <v>3431</v>
      </c>
      <c r="D229" s="373">
        <v>69</v>
      </c>
      <c r="E229" s="373" t="s">
        <v>4</v>
      </c>
      <c r="F229" s="374">
        <v>0</v>
      </c>
      <c r="G229" s="374">
        <v>0</v>
      </c>
      <c r="H229" s="374">
        <f t="shared" si="52"/>
        <v>0</v>
      </c>
      <c r="I229" s="374">
        <f t="shared" si="53"/>
        <v>0</v>
      </c>
      <c r="J229" s="374">
        <f t="shared" si="54"/>
        <v>0</v>
      </c>
    </row>
    <row r="230" spans="1:10" s="375" customFormat="1" ht="38.25" x14ac:dyDescent="0.2">
      <c r="A230" s="371">
        <v>5</v>
      </c>
      <c r="B230" s="372" t="s">
        <v>20</v>
      </c>
      <c r="C230" s="372" t="s">
        <v>3432</v>
      </c>
      <c r="D230" s="373">
        <v>0</v>
      </c>
      <c r="E230" s="373" t="s">
        <v>4</v>
      </c>
      <c r="F230" s="374">
        <v>0</v>
      </c>
      <c r="G230" s="374">
        <v>0</v>
      </c>
      <c r="H230" s="374">
        <f t="shared" si="52"/>
        <v>0</v>
      </c>
      <c r="I230" s="374">
        <f t="shared" si="53"/>
        <v>0</v>
      </c>
      <c r="J230" s="374">
        <f t="shared" si="54"/>
        <v>0</v>
      </c>
    </row>
    <row r="231" spans="1:10" s="375" customFormat="1" ht="38.25" x14ac:dyDescent="0.2">
      <c r="A231" s="371">
        <v>6</v>
      </c>
      <c r="B231" s="372" t="s">
        <v>20</v>
      </c>
      <c r="C231" s="372" t="s">
        <v>3433</v>
      </c>
      <c r="D231" s="373">
        <v>156</v>
      </c>
      <c r="E231" s="373" t="s">
        <v>4</v>
      </c>
      <c r="F231" s="374">
        <v>0</v>
      </c>
      <c r="G231" s="374">
        <v>0</v>
      </c>
      <c r="H231" s="374">
        <f t="shared" si="52"/>
        <v>0</v>
      </c>
      <c r="I231" s="374">
        <f t="shared" si="53"/>
        <v>0</v>
      </c>
      <c r="J231" s="374">
        <f t="shared" si="54"/>
        <v>0</v>
      </c>
    </row>
    <row r="232" spans="1:10" s="375" customFormat="1" ht="38.25" x14ac:dyDescent="0.2">
      <c r="A232" s="371">
        <v>7</v>
      </c>
      <c r="B232" s="372" t="s">
        <v>20</v>
      </c>
      <c r="C232" s="372" t="s">
        <v>3434</v>
      </c>
      <c r="D232" s="373">
        <v>18</v>
      </c>
      <c r="E232" s="373" t="s">
        <v>4</v>
      </c>
      <c r="F232" s="374">
        <v>0</v>
      </c>
      <c r="G232" s="374">
        <v>0</v>
      </c>
      <c r="H232" s="374">
        <f t="shared" si="52"/>
        <v>0</v>
      </c>
      <c r="I232" s="374">
        <f t="shared" si="53"/>
        <v>0</v>
      </c>
      <c r="J232" s="374">
        <f t="shared" si="54"/>
        <v>0</v>
      </c>
    </row>
    <row r="233" spans="1:10" s="375" customFormat="1" ht="38.25" x14ac:dyDescent="0.2">
      <c r="A233" s="371">
        <v>8</v>
      </c>
      <c r="B233" s="372" t="s">
        <v>20</v>
      </c>
      <c r="C233" s="372" t="s">
        <v>3435</v>
      </c>
      <c r="D233" s="373">
        <v>7</v>
      </c>
      <c r="E233" s="373" t="s">
        <v>4</v>
      </c>
      <c r="F233" s="374">
        <v>0</v>
      </c>
      <c r="G233" s="374">
        <v>0</v>
      </c>
      <c r="H233" s="374">
        <f t="shared" si="52"/>
        <v>0</v>
      </c>
      <c r="I233" s="374">
        <f t="shared" si="53"/>
        <v>0</v>
      </c>
      <c r="J233" s="374">
        <f t="shared" si="54"/>
        <v>0</v>
      </c>
    </row>
    <row r="234" spans="1:10" s="375" customFormat="1" ht="38.25" x14ac:dyDescent="0.2">
      <c r="A234" s="371">
        <v>9</v>
      </c>
      <c r="B234" s="372" t="s">
        <v>20</v>
      </c>
      <c r="C234" s="372" t="s">
        <v>3436</v>
      </c>
      <c r="D234" s="373">
        <v>51</v>
      </c>
      <c r="E234" s="373" t="s">
        <v>4</v>
      </c>
      <c r="F234" s="374">
        <v>0</v>
      </c>
      <c r="G234" s="374">
        <v>0</v>
      </c>
      <c r="H234" s="374">
        <f t="shared" si="52"/>
        <v>0</v>
      </c>
      <c r="I234" s="374">
        <f t="shared" si="53"/>
        <v>0</v>
      </c>
      <c r="J234" s="374">
        <f t="shared" si="54"/>
        <v>0</v>
      </c>
    </row>
    <row r="235" spans="1:10" s="375" customFormat="1" ht="38.25" x14ac:dyDescent="0.2">
      <c r="A235" s="371">
        <v>10</v>
      </c>
      <c r="B235" s="372" t="s">
        <v>20</v>
      </c>
      <c r="C235" s="372" t="s">
        <v>3437</v>
      </c>
      <c r="D235" s="373">
        <v>183</v>
      </c>
      <c r="E235" s="373" t="s">
        <v>4</v>
      </c>
      <c r="F235" s="374">
        <v>0</v>
      </c>
      <c r="G235" s="374">
        <v>0</v>
      </c>
      <c r="H235" s="374">
        <f t="shared" si="52"/>
        <v>0</v>
      </c>
      <c r="I235" s="374">
        <f t="shared" si="53"/>
        <v>0</v>
      </c>
      <c r="J235" s="374">
        <f t="shared" si="54"/>
        <v>0</v>
      </c>
    </row>
    <row r="236" spans="1:10" s="375" customFormat="1" ht="38.25" x14ac:dyDescent="0.2">
      <c r="A236" s="371">
        <v>11</v>
      </c>
      <c r="B236" s="372" t="s">
        <v>20</v>
      </c>
      <c r="C236" s="372" t="s">
        <v>3438</v>
      </c>
      <c r="D236" s="373">
        <v>83</v>
      </c>
      <c r="E236" s="373" t="s">
        <v>4</v>
      </c>
      <c r="F236" s="374">
        <v>0</v>
      </c>
      <c r="G236" s="374">
        <v>0</v>
      </c>
      <c r="H236" s="374">
        <f t="shared" si="52"/>
        <v>0</v>
      </c>
      <c r="I236" s="374">
        <f t="shared" si="53"/>
        <v>0</v>
      </c>
      <c r="J236" s="374">
        <f t="shared" si="54"/>
        <v>0</v>
      </c>
    </row>
    <row r="237" spans="1:10" s="375" customFormat="1" ht="38.25" x14ac:dyDescent="0.2">
      <c r="A237" s="371">
        <v>12</v>
      </c>
      <c r="B237" s="372" t="s">
        <v>20</v>
      </c>
      <c r="C237" s="372" t="s">
        <v>3439</v>
      </c>
      <c r="D237" s="373">
        <v>252</v>
      </c>
      <c r="E237" s="373" t="s">
        <v>4</v>
      </c>
      <c r="F237" s="374">
        <v>0</v>
      </c>
      <c r="G237" s="374">
        <v>0</v>
      </c>
      <c r="H237" s="374">
        <f t="shared" si="52"/>
        <v>0</v>
      </c>
      <c r="I237" s="374">
        <f t="shared" si="53"/>
        <v>0</v>
      </c>
      <c r="J237" s="374">
        <f t="shared" si="54"/>
        <v>0</v>
      </c>
    </row>
    <row r="238" spans="1:10" s="375" customFormat="1" ht="38.25" x14ac:dyDescent="0.2">
      <c r="A238" s="371">
        <v>13</v>
      </c>
      <c r="B238" s="372" t="s">
        <v>20</v>
      </c>
      <c r="C238" s="372" t="s">
        <v>3440</v>
      </c>
      <c r="D238" s="373">
        <v>15</v>
      </c>
      <c r="E238" s="373" t="s">
        <v>4</v>
      </c>
      <c r="F238" s="374">
        <v>0</v>
      </c>
      <c r="G238" s="374">
        <v>0</v>
      </c>
      <c r="H238" s="374">
        <f t="shared" si="52"/>
        <v>0</v>
      </c>
      <c r="I238" s="374">
        <f t="shared" si="53"/>
        <v>0</v>
      </c>
      <c r="J238" s="374">
        <f t="shared" si="54"/>
        <v>0</v>
      </c>
    </row>
    <row r="239" spans="1:10" s="375" customFormat="1" ht="38.25" x14ac:dyDescent="0.2">
      <c r="A239" s="371">
        <v>14</v>
      </c>
      <c r="B239" s="372" t="s">
        <v>20</v>
      </c>
      <c r="C239" s="372" t="s">
        <v>3441</v>
      </c>
      <c r="D239" s="373">
        <v>12</v>
      </c>
      <c r="E239" s="373" t="s">
        <v>4</v>
      </c>
      <c r="F239" s="374">
        <v>0</v>
      </c>
      <c r="G239" s="374">
        <v>0</v>
      </c>
      <c r="H239" s="374">
        <f t="shared" si="52"/>
        <v>0</v>
      </c>
      <c r="I239" s="374">
        <f t="shared" si="53"/>
        <v>0</v>
      </c>
      <c r="J239" s="374">
        <f t="shared" si="54"/>
        <v>0</v>
      </c>
    </row>
    <row r="240" spans="1:10" s="375" customFormat="1" ht="38.25" x14ac:dyDescent="0.2">
      <c r="A240" s="371">
        <v>15</v>
      </c>
      <c r="B240" s="372" t="s">
        <v>20</v>
      </c>
      <c r="C240" s="372" t="s">
        <v>3442</v>
      </c>
      <c r="D240" s="373">
        <v>1427</v>
      </c>
      <c r="E240" s="373" t="s">
        <v>4</v>
      </c>
      <c r="F240" s="374">
        <v>0</v>
      </c>
      <c r="G240" s="374">
        <v>0</v>
      </c>
      <c r="H240" s="374">
        <f t="shared" si="52"/>
        <v>0</v>
      </c>
      <c r="I240" s="374">
        <f t="shared" si="53"/>
        <v>0</v>
      </c>
      <c r="J240" s="374">
        <f t="shared" si="54"/>
        <v>0</v>
      </c>
    </row>
    <row r="241" spans="1:66" s="375" customFormat="1" ht="51" x14ac:dyDescent="0.2">
      <c r="A241" s="371">
        <v>16</v>
      </c>
      <c r="B241" s="372" t="s">
        <v>20</v>
      </c>
      <c r="C241" s="372" t="s">
        <v>3443</v>
      </c>
      <c r="D241" s="373">
        <v>42</v>
      </c>
      <c r="E241" s="373" t="s">
        <v>4</v>
      </c>
      <c r="F241" s="374">
        <v>0</v>
      </c>
      <c r="G241" s="374">
        <v>0</v>
      </c>
      <c r="H241" s="374">
        <f t="shared" si="52"/>
        <v>0</v>
      </c>
      <c r="I241" s="374">
        <f t="shared" si="53"/>
        <v>0</v>
      </c>
      <c r="J241" s="374">
        <f t="shared" si="54"/>
        <v>0</v>
      </c>
    </row>
    <row r="242" spans="1:66" s="375" customFormat="1" ht="38.25" x14ac:dyDescent="0.2">
      <c r="A242" s="371">
        <v>17</v>
      </c>
      <c r="B242" s="372" t="s">
        <v>20</v>
      </c>
      <c r="C242" s="372" t="s">
        <v>3444</v>
      </c>
      <c r="D242" s="373">
        <v>23</v>
      </c>
      <c r="E242" s="373" t="s">
        <v>4</v>
      </c>
      <c r="F242" s="374">
        <v>0</v>
      </c>
      <c r="G242" s="374">
        <v>0</v>
      </c>
      <c r="H242" s="374">
        <f t="shared" si="52"/>
        <v>0</v>
      </c>
      <c r="I242" s="374">
        <f t="shared" si="53"/>
        <v>0</v>
      </c>
      <c r="J242" s="374">
        <f t="shared" si="54"/>
        <v>0</v>
      </c>
    </row>
    <row r="243" spans="1:66" s="375" customFormat="1" ht="51" x14ac:dyDescent="0.2">
      <c r="A243" s="371">
        <v>18</v>
      </c>
      <c r="B243" s="372" t="s">
        <v>20</v>
      </c>
      <c r="C243" s="372" t="s">
        <v>3445</v>
      </c>
      <c r="D243" s="373">
        <v>10</v>
      </c>
      <c r="E243" s="373" t="s">
        <v>4</v>
      </c>
      <c r="F243" s="374">
        <v>0</v>
      </c>
      <c r="G243" s="374">
        <v>0</v>
      </c>
      <c r="H243" s="374">
        <f t="shared" si="52"/>
        <v>0</v>
      </c>
      <c r="I243" s="374">
        <f t="shared" si="53"/>
        <v>0</v>
      </c>
      <c r="J243" s="374">
        <f t="shared" si="54"/>
        <v>0</v>
      </c>
    </row>
    <row r="244" spans="1:66" s="419" customFormat="1" x14ac:dyDescent="0.2">
      <c r="A244" s="421"/>
      <c r="B244" s="422"/>
      <c r="C244" s="422"/>
      <c r="D244" s="423"/>
      <c r="E244" s="422"/>
      <c r="F244" s="424"/>
      <c r="G244" s="424"/>
      <c r="H244" s="424"/>
      <c r="I244" s="424"/>
      <c r="J244" s="425"/>
      <c r="K244" s="420"/>
      <c r="L244" s="420"/>
      <c r="M244" s="420"/>
      <c r="N244" s="420"/>
      <c r="O244" s="420"/>
      <c r="P244" s="420"/>
      <c r="Q244" s="420"/>
      <c r="R244" s="420"/>
      <c r="S244" s="420"/>
      <c r="T244" s="420"/>
      <c r="U244" s="420"/>
      <c r="V244" s="420"/>
      <c r="W244" s="420"/>
      <c r="X244" s="420"/>
      <c r="Y244" s="420"/>
      <c r="Z244" s="420"/>
      <c r="AA244" s="420"/>
      <c r="AB244" s="420"/>
      <c r="AC244" s="420"/>
      <c r="AD244" s="420"/>
      <c r="AE244" s="420"/>
      <c r="AF244" s="420"/>
      <c r="AG244" s="420"/>
      <c r="AH244" s="420"/>
      <c r="AI244" s="420"/>
      <c r="AJ244" s="420"/>
      <c r="AK244" s="420"/>
      <c r="AL244" s="420"/>
      <c r="AM244" s="420"/>
      <c r="AN244" s="420"/>
      <c r="AO244" s="420"/>
      <c r="AP244" s="420"/>
      <c r="AQ244" s="420"/>
      <c r="AR244" s="420"/>
      <c r="AS244" s="420"/>
      <c r="AT244" s="420"/>
      <c r="AU244" s="420"/>
      <c r="AV244" s="420"/>
      <c r="AW244" s="420"/>
      <c r="AX244" s="420"/>
      <c r="AY244" s="420"/>
      <c r="AZ244" s="420"/>
      <c r="BA244" s="420"/>
      <c r="BB244" s="420"/>
      <c r="BC244" s="420"/>
      <c r="BD244" s="420"/>
      <c r="BE244" s="420"/>
      <c r="BF244" s="420"/>
      <c r="BG244" s="420"/>
      <c r="BH244" s="420"/>
      <c r="BI244" s="420"/>
      <c r="BJ244" s="420"/>
      <c r="BK244" s="420"/>
      <c r="BL244" s="420"/>
      <c r="BM244" s="420"/>
      <c r="BN244" s="420"/>
    </row>
    <row r="245" spans="1:66" s="380" customFormat="1" x14ac:dyDescent="0.2">
      <c r="A245" s="401">
        <v>5</v>
      </c>
      <c r="B245" s="402"/>
      <c r="C245" s="403" t="s">
        <v>3446</v>
      </c>
      <c r="D245" s="404"/>
      <c r="E245" s="404"/>
      <c r="F245" s="405"/>
      <c r="G245" s="405"/>
      <c r="H245" s="405">
        <f>SUM(H226:H244)</f>
        <v>0</v>
      </c>
      <c r="I245" s="405">
        <f>SUM(I226:I244)</f>
        <v>0</v>
      </c>
      <c r="J245" s="405">
        <f>SUM(J226:J244)</f>
        <v>0</v>
      </c>
    </row>
    <row r="246" spans="1:66" s="419" customFormat="1" x14ac:dyDescent="0.2">
      <c r="A246" s="421"/>
      <c r="B246" s="422"/>
      <c r="C246" s="422"/>
      <c r="D246" s="423"/>
      <c r="E246" s="422"/>
      <c r="F246" s="424"/>
      <c r="G246" s="424"/>
      <c r="H246" s="424"/>
      <c r="I246" s="424"/>
      <c r="J246" s="425"/>
      <c r="K246" s="420"/>
      <c r="L246" s="420"/>
      <c r="M246" s="420"/>
      <c r="N246" s="420"/>
      <c r="O246" s="420"/>
      <c r="P246" s="420"/>
      <c r="Q246" s="420"/>
      <c r="R246" s="420"/>
      <c r="S246" s="420"/>
      <c r="T246" s="420"/>
      <c r="U246" s="420"/>
      <c r="V246" s="420"/>
      <c r="W246" s="420"/>
      <c r="X246" s="420"/>
      <c r="Y246" s="420"/>
      <c r="Z246" s="420"/>
      <c r="AA246" s="420"/>
      <c r="AB246" s="420"/>
      <c r="AC246" s="420"/>
      <c r="AD246" s="420"/>
      <c r="AE246" s="420"/>
      <c r="AF246" s="420"/>
      <c r="AG246" s="420"/>
      <c r="AH246" s="420"/>
      <c r="AI246" s="420"/>
      <c r="AJ246" s="420"/>
      <c r="AK246" s="420"/>
      <c r="AL246" s="420"/>
      <c r="AM246" s="420"/>
      <c r="AN246" s="420"/>
      <c r="AO246" s="420"/>
      <c r="AP246" s="420"/>
      <c r="AQ246" s="420"/>
      <c r="AR246" s="420"/>
      <c r="AS246" s="420"/>
      <c r="AT246" s="420"/>
      <c r="AU246" s="420"/>
      <c r="AV246" s="420"/>
      <c r="AW246" s="420"/>
      <c r="AX246" s="420"/>
      <c r="AY246" s="420"/>
      <c r="AZ246" s="420"/>
      <c r="BA246" s="420"/>
      <c r="BB246" s="420"/>
      <c r="BC246" s="420"/>
      <c r="BD246" s="420"/>
      <c r="BE246" s="420"/>
      <c r="BF246" s="420"/>
      <c r="BG246" s="420"/>
      <c r="BH246" s="420"/>
      <c r="BI246" s="420"/>
      <c r="BJ246" s="420"/>
      <c r="BK246" s="420"/>
      <c r="BL246" s="420"/>
      <c r="BM246" s="420"/>
      <c r="BN246" s="420"/>
    </row>
    <row r="247" spans="1:66" s="419" customFormat="1" x14ac:dyDescent="0.2">
      <c r="A247" s="421"/>
      <c r="B247" s="422"/>
      <c r="C247" s="422"/>
      <c r="D247" s="423"/>
      <c r="E247" s="422"/>
      <c r="F247" s="424"/>
      <c r="G247" s="424"/>
      <c r="H247" s="424"/>
      <c r="I247" s="424"/>
      <c r="J247" s="425"/>
      <c r="K247" s="420"/>
      <c r="L247" s="420"/>
      <c r="M247" s="420"/>
      <c r="N247" s="420"/>
      <c r="O247" s="420"/>
      <c r="P247" s="420"/>
      <c r="Q247" s="420"/>
      <c r="R247" s="420"/>
      <c r="S247" s="420"/>
      <c r="T247" s="420"/>
      <c r="U247" s="420"/>
      <c r="V247" s="420"/>
      <c r="W247" s="420"/>
      <c r="X247" s="420"/>
      <c r="Y247" s="420"/>
      <c r="Z247" s="420"/>
      <c r="AA247" s="420"/>
      <c r="AB247" s="420"/>
      <c r="AC247" s="420"/>
      <c r="AD247" s="420"/>
      <c r="AE247" s="420"/>
      <c r="AF247" s="420"/>
      <c r="AG247" s="420"/>
      <c r="AH247" s="420"/>
      <c r="AI247" s="420"/>
      <c r="AJ247" s="420"/>
      <c r="AK247" s="420"/>
      <c r="AL247" s="420"/>
      <c r="AM247" s="420"/>
      <c r="AN247" s="420"/>
      <c r="AO247" s="420"/>
      <c r="AP247" s="420"/>
      <c r="AQ247" s="420"/>
      <c r="AR247" s="420"/>
      <c r="AS247" s="420"/>
      <c r="AT247" s="420"/>
      <c r="AU247" s="420"/>
      <c r="AV247" s="420"/>
      <c r="AW247" s="420"/>
      <c r="AX247" s="420"/>
      <c r="AY247" s="420"/>
      <c r="AZ247" s="420"/>
      <c r="BA247" s="420"/>
      <c r="BB247" s="420"/>
      <c r="BC247" s="420"/>
      <c r="BD247" s="420"/>
      <c r="BE247" s="420"/>
      <c r="BF247" s="420"/>
      <c r="BG247" s="420"/>
      <c r="BH247" s="420"/>
      <c r="BI247" s="420"/>
      <c r="BJ247" s="420"/>
      <c r="BK247" s="420"/>
      <c r="BL247" s="420"/>
      <c r="BM247" s="420"/>
      <c r="BN247" s="420"/>
    </row>
    <row r="248" spans="1:66" s="380" customFormat="1" x14ac:dyDescent="0.2">
      <c r="A248" s="401">
        <v>6</v>
      </c>
      <c r="B248" s="402"/>
      <c r="C248" s="403" t="s">
        <v>3447</v>
      </c>
      <c r="D248" s="404"/>
      <c r="E248" s="404"/>
      <c r="F248" s="405"/>
      <c r="G248" s="405"/>
      <c r="H248" s="405"/>
      <c r="I248" s="405"/>
      <c r="J248" s="405"/>
    </row>
    <row r="249" spans="1:66" s="375" customFormat="1" x14ac:dyDescent="0.2">
      <c r="A249" s="371"/>
      <c r="B249" s="379"/>
      <c r="C249" s="403"/>
      <c r="D249" s="373"/>
      <c r="E249" s="373"/>
      <c r="F249" s="374"/>
      <c r="G249" s="374"/>
      <c r="H249" s="374"/>
      <c r="I249" s="374"/>
      <c r="J249" s="374"/>
    </row>
    <row r="250" spans="1:66" s="375" customFormat="1" x14ac:dyDescent="0.2">
      <c r="A250" s="371"/>
      <c r="B250" s="379"/>
      <c r="C250" s="372"/>
      <c r="D250" s="373"/>
      <c r="E250" s="373"/>
      <c r="F250" s="374"/>
      <c r="G250" s="374"/>
      <c r="H250" s="374"/>
      <c r="I250" s="374"/>
      <c r="J250" s="374"/>
    </row>
    <row r="251" spans="1:66" s="375" customFormat="1" ht="38.25" x14ac:dyDescent="0.2">
      <c r="A251" s="371">
        <v>1</v>
      </c>
      <c r="B251" s="372" t="s">
        <v>20</v>
      </c>
      <c r="C251" s="372" t="s">
        <v>3448</v>
      </c>
      <c r="D251" s="373">
        <v>1</v>
      </c>
      <c r="E251" s="373" t="s">
        <v>138</v>
      </c>
      <c r="F251" s="374">
        <v>0</v>
      </c>
      <c r="G251" s="374">
        <v>0</v>
      </c>
      <c r="H251" s="374">
        <f>ROUND(D251*F251,)</f>
        <v>0</v>
      </c>
      <c r="I251" s="374">
        <f>ROUND(D251*G251,)</f>
        <v>0</v>
      </c>
      <c r="J251" s="374">
        <f>H251+I251</f>
        <v>0</v>
      </c>
    </row>
    <row r="252" spans="1:66" s="375" customFormat="1" ht="25.5" x14ac:dyDescent="0.2">
      <c r="A252" s="371">
        <v>2</v>
      </c>
      <c r="B252" s="372" t="s">
        <v>20</v>
      </c>
      <c r="C252" s="372" t="s">
        <v>3449</v>
      </c>
      <c r="D252" s="373">
        <v>6</v>
      </c>
      <c r="E252" s="373" t="s">
        <v>138</v>
      </c>
      <c r="F252" s="374">
        <v>0</v>
      </c>
      <c r="G252" s="374">
        <v>0</v>
      </c>
      <c r="H252" s="374">
        <f>ROUND(D252*F252,)</f>
        <v>0</v>
      </c>
      <c r="I252" s="374">
        <f>ROUND(D252*G252,)</f>
        <v>0</v>
      </c>
      <c r="J252" s="374">
        <f>H252+I252</f>
        <v>0</v>
      </c>
    </row>
    <row r="253" spans="1:66" s="375" customFormat="1" x14ac:dyDescent="0.2">
      <c r="A253" s="371"/>
      <c r="B253" s="372"/>
      <c r="C253" s="372"/>
      <c r="D253" s="373"/>
      <c r="E253" s="373"/>
      <c r="F253" s="374"/>
      <c r="G253" s="374"/>
      <c r="H253" s="374"/>
      <c r="I253" s="374"/>
      <c r="J253" s="374"/>
    </row>
    <row r="254" spans="1:66" s="375" customFormat="1" x14ac:dyDescent="0.2">
      <c r="A254" s="371"/>
      <c r="B254" s="372"/>
      <c r="C254" s="372" t="s">
        <v>3450</v>
      </c>
      <c r="D254" s="373"/>
      <c r="E254" s="373"/>
      <c r="F254" s="374"/>
      <c r="G254" s="374"/>
      <c r="H254" s="374"/>
      <c r="I254" s="374"/>
      <c r="J254" s="374"/>
    </row>
    <row r="255" spans="1:66" s="375" customFormat="1" ht="25.5" x14ac:dyDescent="0.2">
      <c r="A255" s="371">
        <v>3</v>
      </c>
      <c r="B255" s="372" t="s">
        <v>20</v>
      </c>
      <c r="C255" s="372" t="s">
        <v>3451</v>
      </c>
      <c r="D255" s="373">
        <v>17</v>
      </c>
      <c r="E255" s="373" t="s">
        <v>4</v>
      </c>
      <c r="F255" s="374">
        <v>0</v>
      </c>
      <c r="G255" s="374">
        <v>0</v>
      </c>
      <c r="H255" s="374">
        <f>ROUND(D255*F255,)</f>
        <v>0</v>
      </c>
      <c r="I255" s="374">
        <f>ROUND(D255*G255,)</f>
        <v>0</v>
      </c>
      <c r="J255" s="374">
        <f>H255+I255</f>
        <v>0</v>
      </c>
    </row>
    <row r="256" spans="1:66" s="375" customFormat="1" ht="25.5" x14ac:dyDescent="0.2">
      <c r="A256" s="371">
        <v>4</v>
      </c>
      <c r="B256" s="372" t="s">
        <v>20</v>
      </c>
      <c r="C256" s="372" t="s">
        <v>3452</v>
      </c>
      <c r="D256" s="373">
        <v>125</v>
      </c>
      <c r="E256" s="373" t="s">
        <v>4</v>
      </c>
      <c r="F256" s="374">
        <v>0</v>
      </c>
      <c r="G256" s="374">
        <v>0</v>
      </c>
      <c r="H256" s="374">
        <f t="shared" ref="H256:H264" si="55">ROUND(D256*F256,)</f>
        <v>0</v>
      </c>
      <c r="I256" s="374">
        <f t="shared" ref="I256:I264" si="56">ROUND(D256*G256,)</f>
        <v>0</v>
      </c>
      <c r="J256" s="374">
        <f t="shared" ref="J256:J264" si="57">H256+I256</f>
        <v>0</v>
      </c>
    </row>
    <row r="257" spans="1:10" s="375" customFormat="1" ht="25.5" x14ac:dyDescent="0.2">
      <c r="A257" s="371">
        <v>5</v>
      </c>
      <c r="B257" s="372" t="s">
        <v>20</v>
      </c>
      <c r="C257" s="372" t="s">
        <v>3453</v>
      </c>
      <c r="D257" s="373">
        <v>157</v>
      </c>
      <c r="E257" s="373" t="s">
        <v>4</v>
      </c>
      <c r="F257" s="374">
        <v>0</v>
      </c>
      <c r="G257" s="374">
        <v>0</v>
      </c>
      <c r="H257" s="374">
        <f t="shared" si="55"/>
        <v>0</v>
      </c>
      <c r="I257" s="374">
        <f t="shared" si="56"/>
        <v>0</v>
      </c>
      <c r="J257" s="374">
        <f t="shared" si="57"/>
        <v>0</v>
      </c>
    </row>
    <row r="258" spans="1:10" s="375" customFormat="1" ht="25.5" x14ac:dyDescent="0.2">
      <c r="A258" s="371">
        <v>6</v>
      </c>
      <c r="B258" s="372" t="s">
        <v>20</v>
      </c>
      <c r="C258" s="372" t="s">
        <v>3454</v>
      </c>
      <c r="D258" s="373">
        <v>99</v>
      </c>
      <c r="E258" s="373" t="s">
        <v>4</v>
      </c>
      <c r="F258" s="374">
        <v>0</v>
      </c>
      <c r="G258" s="374">
        <v>0</v>
      </c>
      <c r="H258" s="374">
        <f t="shared" si="55"/>
        <v>0</v>
      </c>
      <c r="I258" s="374">
        <f t="shared" si="56"/>
        <v>0</v>
      </c>
      <c r="J258" s="374">
        <f t="shared" si="57"/>
        <v>0</v>
      </c>
    </row>
    <row r="259" spans="1:10" s="375" customFormat="1" ht="25.5" x14ac:dyDescent="0.2">
      <c r="A259" s="371">
        <v>7</v>
      </c>
      <c r="B259" s="372" t="s">
        <v>20</v>
      </c>
      <c r="C259" s="372" t="s">
        <v>3455</v>
      </c>
      <c r="D259" s="373">
        <v>70</v>
      </c>
      <c r="E259" s="373" t="s">
        <v>4</v>
      </c>
      <c r="F259" s="374">
        <v>0</v>
      </c>
      <c r="G259" s="374">
        <v>0</v>
      </c>
      <c r="H259" s="374">
        <f t="shared" si="55"/>
        <v>0</v>
      </c>
      <c r="I259" s="374">
        <f t="shared" si="56"/>
        <v>0</v>
      </c>
      <c r="J259" s="374">
        <f t="shared" si="57"/>
        <v>0</v>
      </c>
    </row>
    <row r="260" spans="1:10" s="375" customFormat="1" x14ac:dyDescent="0.2">
      <c r="A260" s="371">
        <v>8</v>
      </c>
      <c r="B260" s="372" t="s">
        <v>20</v>
      </c>
      <c r="C260" s="372" t="s">
        <v>3456</v>
      </c>
      <c r="D260" s="373">
        <v>55</v>
      </c>
      <c r="E260" s="373" t="s">
        <v>4</v>
      </c>
      <c r="F260" s="374">
        <v>0</v>
      </c>
      <c r="G260" s="374">
        <v>0</v>
      </c>
      <c r="H260" s="374">
        <f t="shared" si="55"/>
        <v>0</v>
      </c>
      <c r="I260" s="374">
        <f t="shared" si="56"/>
        <v>0</v>
      </c>
      <c r="J260" s="374">
        <f t="shared" si="57"/>
        <v>0</v>
      </c>
    </row>
    <row r="261" spans="1:10" s="375" customFormat="1" ht="25.5" x14ac:dyDescent="0.2">
      <c r="A261" s="371">
        <v>9</v>
      </c>
      <c r="B261" s="372" t="s">
        <v>20</v>
      </c>
      <c r="C261" s="372" t="s">
        <v>3457</v>
      </c>
      <c r="D261" s="373">
        <v>196</v>
      </c>
      <c r="E261" s="373" t="s">
        <v>4</v>
      </c>
      <c r="F261" s="374">
        <v>0</v>
      </c>
      <c r="G261" s="374">
        <v>0</v>
      </c>
      <c r="H261" s="374">
        <f t="shared" si="55"/>
        <v>0</v>
      </c>
      <c r="I261" s="374">
        <f t="shared" si="56"/>
        <v>0</v>
      </c>
      <c r="J261" s="374">
        <f t="shared" si="57"/>
        <v>0</v>
      </c>
    </row>
    <row r="262" spans="1:10" s="375" customFormat="1" ht="25.5" x14ac:dyDescent="0.2">
      <c r="A262" s="371">
        <v>10</v>
      </c>
      <c r="B262" s="372" t="s">
        <v>20</v>
      </c>
      <c r="C262" s="372" t="s">
        <v>3458</v>
      </c>
      <c r="D262" s="373">
        <v>425</v>
      </c>
      <c r="E262" s="373" t="s">
        <v>4</v>
      </c>
      <c r="F262" s="374">
        <v>0</v>
      </c>
      <c r="G262" s="374">
        <v>0</v>
      </c>
      <c r="H262" s="374">
        <f t="shared" si="55"/>
        <v>0</v>
      </c>
      <c r="I262" s="374">
        <f t="shared" si="56"/>
        <v>0</v>
      </c>
      <c r="J262" s="374">
        <f t="shared" si="57"/>
        <v>0</v>
      </c>
    </row>
    <row r="263" spans="1:10" s="375" customFormat="1" ht="25.5" x14ac:dyDescent="0.2">
      <c r="A263" s="371">
        <v>11</v>
      </c>
      <c r="B263" s="372" t="s">
        <v>20</v>
      </c>
      <c r="C263" s="372" t="s">
        <v>3459</v>
      </c>
      <c r="D263" s="373">
        <v>540</v>
      </c>
      <c r="E263" s="373" t="s">
        <v>4</v>
      </c>
      <c r="F263" s="374">
        <v>0</v>
      </c>
      <c r="G263" s="374">
        <v>0</v>
      </c>
      <c r="H263" s="374">
        <f t="shared" si="55"/>
        <v>0</v>
      </c>
      <c r="I263" s="374">
        <f t="shared" si="56"/>
        <v>0</v>
      </c>
      <c r="J263" s="374">
        <f t="shared" si="57"/>
        <v>0</v>
      </c>
    </row>
    <row r="264" spans="1:10" s="375" customFormat="1" ht="25.5" x14ac:dyDescent="0.2">
      <c r="A264" s="371">
        <v>12</v>
      </c>
      <c r="B264" s="372" t="s">
        <v>20</v>
      </c>
      <c r="C264" s="372" t="s">
        <v>3460</v>
      </c>
      <c r="D264" s="373">
        <v>22</v>
      </c>
      <c r="E264" s="373" t="s">
        <v>4</v>
      </c>
      <c r="F264" s="374">
        <v>0</v>
      </c>
      <c r="G264" s="374">
        <v>0</v>
      </c>
      <c r="H264" s="374">
        <f t="shared" si="55"/>
        <v>0</v>
      </c>
      <c r="I264" s="374">
        <f t="shared" si="56"/>
        <v>0</v>
      </c>
      <c r="J264" s="374">
        <f t="shared" si="57"/>
        <v>0</v>
      </c>
    </row>
    <row r="265" spans="1:10" s="375" customFormat="1" x14ac:dyDescent="0.2">
      <c r="A265" s="371"/>
      <c r="B265" s="372"/>
      <c r="C265" s="372"/>
      <c r="D265" s="373"/>
      <c r="E265" s="373"/>
      <c r="F265" s="374"/>
      <c r="G265" s="374"/>
      <c r="H265" s="374"/>
      <c r="I265" s="374"/>
      <c r="J265" s="374"/>
    </row>
    <row r="266" spans="1:10" s="375" customFormat="1" x14ac:dyDescent="0.2">
      <c r="A266" s="371"/>
      <c r="B266" s="372"/>
      <c r="C266" s="372" t="s">
        <v>3422</v>
      </c>
      <c r="D266" s="373"/>
      <c r="E266" s="373"/>
      <c r="F266" s="374"/>
      <c r="G266" s="374"/>
      <c r="H266" s="374"/>
      <c r="I266" s="374"/>
      <c r="J266" s="374"/>
    </row>
    <row r="267" spans="1:10" s="375" customFormat="1" ht="25.5" x14ac:dyDescent="0.2">
      <c r="A267" s="371">
        <v>13</v>
      </c>
      <c r="B267" s="372" t="s">
        <v>20</v>
      </c>
      <c r="C267" s="372" t="s">
        <v>3461</v>
      </c>
      <c r="D267" s="373">
        <v>460</v>
      </c>
      <c r="E267" s="373" t="s">
        <v>62</v>
      </c>
      <c r="F267" s="374">
        <v>0</v>
      </c>
      <c r="G267" s="374">
        <v>0</v>
      </c>
      <c r="H267" s="374">
        <f t="shared" ref="H267:H269" si="58">ROUND(D267*F267,)</f>
        <v>0</v>
      </c>
      <c r="I267" s="374">
        <f t="shared" ref="I267:I269" si="59">ROUND(D267*G267,)</f>
        <v>0</v>
      </c>
      <c r="J267" s="374">
        <f t="shared" ref="J267:J269" si="60">H267+I267</f>
        <v>0</v>
      </c>
    </row>
    <row r="268" spans="1:10" s="375" customFormat="1" ht="25.5" x14ac:dyDescent="0.2">
      <c r="A268" s="371">
        <v>14</v>
      </c>
      <c r="B268" s="372" t="s">
        <v>20</v>
      </c>
      <c r="C268" s="372" t="s">
        <v>3389</v>
      </c>
      <c r="D268" s="373">
        <v>420</v>
      </c>
      <c r="E268" s="373" t="s">
        <v>62</v>
      </c>
      <c r="F268" s="374">
        <v>0</v>
      </c>
      <c r="G268" s="374">
        <v>0</v>
      </c>
      <c r="H268" s="374">
        <f t="shared" si="58"/>
        <v>0</v>
      </c>
      <c r="I268" s="374">
        <f t="shared" si="59"/>
        <v>0</v>
      </c>
      <c r="J268" s="374">
        <f t="shared" si="60"/>
        <v>0</v>
      </c>
    </row>
    <row r="269" spans="1:10" s="375" customFormat="1" ht="25.5" x14ac:dyDescent="0.2">
      <c r="A269" s="371">
        <v>15</v>
      </c>
      <c r="B269" s="372" t="s">
        <v>20</v>
      </c>
      <c r="C269" s="372" t="s">
        <v>3462</v>
      </c>
      <c r="D269" s="373">
        <v>650</v>
      </c>
      <c r="E269" s="373" t="s">
        <v>62</v>
      </c>
      <c r="F269" s="374">
        <v>0</v>
      </c>
      <c r="G269" s="374">
        <v>0</v>
      </c>
      <c r="H269" s="374">
        <f t="shared" si="58"/>
        <v>0</v>
      </c>
      <c r="I269" s="374">
        <f t="shared" si="59"/>
        <v>0</v>
      </c>
      <c r="J269" s="374">
        <f t="shared" si="60"/>
        <v>0</v>
      </c>
    </row>
    <row r="270" spans="1:10" s="375" customFormat="1" x14ac:dyDescent="0.2">
      <c r="A270" s="371">
        <v>16</v>
      </c>
      <c r="B270" s="372" t="s">
        <v>20</v>
      </c>
      <c r="C270" s="372" t="s">
        <v>3353</v>
      </c>
      <c r="D270" s="373">
        <v>8540</v>
      </c>
      <c r="E270" s="373" t="s">
        <v>62</v>
      </c>
      <c r="F270" s="374">
        <v>0</v>
      </c>
      <c r="G270" s="374">
        <v>0</v>
      </c>
      <c r="H270" s="374">
        <f>ROUND(D270*F270,)</f>
        <v>0</v>
      </c>
      <c r="I270" s="374">
        <f>ROUND(D270*G270,)</f>
        <v>0</v>
      </c>
      <c r="J270" s="374">
        <f>H270+I270</f>
        <v>0</v>
      </c>
    </row>
    <row r="271" spans="1:10" s="375" customFormat="1" x14ac:dyDescent="0.2">
      <c r="A271" s="371">
        <v>17</v>
      </c>
      <c r="B271" s="372" t="s">
        <v>20</v>
      </c>
      <c r="C271" s="372" t="s">
        <v>3383</v>
      </c>
      <c r="D271" s="373">
        <v>450</v>
      </c>
      <c r="E271" s="373" t="s">
        <v>62</v>
      </c>
      <c r="F271" s="374">
        <v>0</v>
      </c>
      <c r="G271" s="374">
        <v>0</v>
      </c>
      <c r="H271" s="374">
        <f t="shared" ref="H271" si="61">ROUND(D271*F271,)</f>
        <v>0</v>
      </c>
      <c r="I271" s="374">
        <f t="shared" ref="I271" si="62">ROUND(D271*G271,)</f>
        <v>0</v>
      </c>
      <c r="J271" s="374">
        <f t="shared" ref="J271" si="63">H271+I271</f>
        <v>0</v>
      </c>
    </row>
    <row r="272" spans="1:10" s="375" customFormat="1" x14ac:dyDescent="0.2">
      <c r="A272" s="371"/>
      <c r="B272" s="372"/>
      <c r="C272" s="372"/>
      <c r="D272" s="373"/>
      <c r="E272" s="373"/>
      <c r="F272" s="374"/>
      <c r="G272" s="374"/>
      <c r="H272" s="374"/>
      <c r="I272" s="374"/>
      <c r="J272" s="374"/>
    </row>
    <row r="273" spans="1:66" s="375" customFormat="1" ht="25.5" x14ac:dyDescent="0.2">
      <c r="A273" s="371">
        <v>18</v>
      </c>
      <c r="B273" s="372" t="s">
        <v>20</v>
      </c>
      <c r="C273" s="372" t="s">
        <v>3463</v>
      </c>
      <c r="D273" s="373">
        <v>1400</v>
      </c>
      <c r="E273" s="373" t="s">
        <v>4</v>
      </c>
      <c r="F273" s="374">
        <v>0</v>
      </c>
      <c r="G273" s="374">
        <v>0</v>
      </c>
      <c r="H273" s="374">
        <f>ROUND(D273*F273,)</f>
        <v>0</v>
      </c>
      <c r="I273" s="374">
        <f>ROUND(D273*G273,)</f>
        <v>0</v>
      </c>
      <c r="J273" s="374">
        <f>H273+I273</f>
        <v>0</v>
      </c>
    </row>
    <row r="274" spans="1:66" s="375" customFormat="1" x14ac:dyDescent="0.2">
      <c r="A274" s="371">
        <v>19</v>
      </c>
      <c r="B274" s="372" t="s">
        <v>20</v>
      </c>
      <c r="C274" s="372" t="s">
        <v>3351</v>
      </c>
      <c r="D274" s="373">
        <v>12</v>
      </c>
      <c r="E274" s="373" t="s">
        <v>4</v>
      </c>
      <c r="F274" s="374">
        <v>0</v>
      </c>
      <c r="G274" s="374">
        <v>0</v>
      </c>
      <c r="H274" s="374">
        <f>ROUND(D274*F274,)</f>
        <v>0</v>
      </c>
      <c r="I274" s="374">
        <f>ROUND(D274*G274,)</f>
        <v>0</v>
      </c>
      <c r="J274" s="374">
        <f>H274+I274</f>
        <v>0</v>
      </c>
    </row>
    <row r="275" spans="1:66" s="375" customFormat="1" x14ac:dyDescent="0.2">
      <c r="A275" s="371"/>
      <c r="B275" s="372"/>
      <c r="C275" s="372"/>
      <c r="D275" s="373"/>
      <c r="E275" s="373"/>
      <c r="F275" s="374"/>
      <c r="G275" s="374"/>
      <c r="H275" s="374"/>
      <c r="I275" s="374"/>
      <c r="J275" s="374"/>
    </row>
    <row r="276" spans="1:66" s="375" customFormat="1" ht="25.5" x14ac:dyDescent="0.2">
      <c r="A276" s="371">
        <v>20</v>
      </c>
      <c r="B276" s="372" t="s">
        <v>20</v>
      </c>
      <c r="C276" s="372" t="s">
        <v>3464</v>
      </c>
      <c r="D276" s="373">
        <v>1</v>
      </c>
      <c r="E276" s="373" t="s">
        <v>138</v>
      </c>
      <c r="F276" s="374">
        <v>0</v>
      </c>
      <c r="G276" s="374">
        <v>0</v>
      </c>
      <c r="H276" s="374">
        <f t="shared" ref="H276" si="64">ROUND(D276*F276,)</f>
        <v>0</v>
      </c>
      <c r="I276" s="374">
        <f t="shared" ref="I276" si="65">ROUND(D276*G276,)</f>
        <v>0</v>
      </c>
      <c r="J276" s="374">
        <f t="shared" ref="J276" si="66">H276+I276</f>
        <v>0</v>
      </c>
    </row>
    <row r="277" spans="1:66" s="375" customFormat="1" x14ac:dyDescent="0.2">
      <c r="A277" s="371"/>
      <c r="B277" s="372"/>
      <c r="C277" s="372"/>
      <c r="D277" s="373"/>
      <c r="E277" s="373"/>
      <c r="F277" s="374"/>
      <c r="G277" s="374"/>
      <c r="H277" s="374"/>
      <c r="I277" s="374"/>
      <c r="J277" s="374"/>
    </row>
    <row r="278" spans="1:66" s="419" customFormat="1" x14ac:dyDescent="0.2">
      <c r="A278" s="421"/>
      <c r="B278" s="422"/>
      <c r="C278" s="422"/>
      <c r="D278" s="423"/>
      <c r="E278" s="422"/>
      <c r="F278" s="424"/>
      <c r="G278" s="424"/>
      <c r="H278" s="424"/>
      <c r="I278" s="424"/>
      <c r="J278" s="425"/>
      <c r="K278" s="420"/>
      <c r="L278" s="420"/>
      <c r="M278" s="420"/>
      <c r="N278" s="420"/>
      <c r="O278" s="420"/>
      <c r="P278" s="420"/>
      <c r="Q278" s="420"/>
      <c r="R278" s="420"/>
      <c r="S278" s="420"/>
      <c r="T278" s="420"/>
      <c r="U278" s="420"/>
      <c r="V278" s="420"/>
      <c r="W278" s="420"/>
      <c r="X278" s="420"/>
      <c r="Y278" s="420"/>
      <c r="Z278" s="420"/>
      <c r="AA278" s="420"/>
      <c r="AB278" s="420"/>
      <c r="AC278" s="420"/>
      <c r="AD278" s="420"/>
      <c r="AE278" s="420"/>
      <c r="AF278" s="420"/>
      <c r="AG278" s="420"/>
      <c r="AH278" s="420"/>
      <c r="AI278" s="420"/>
      <c r="AJ278" s="420"/>
      <c r="AK278" s="420"/>
      <c r="AL278" s="420"/>
      <c r="AM278" s="420"/>
      <c r="AN278" s="420"/>
      <c r="AO278" s="420"/>
      <c r="AP278" s="420"/>
      <c r="AQ278" s="420"/>
      <c r="AR278" s="420"/>
      <c r="AS278" s="420"/>
      <c r="AT278" s="420"/>
      <c r="AU278" s="420"/>
      <c r="AV278" s="420"/>
      <c r="AW278" s="420"/>
      <c r="AX278" s="420"/>
      <c r="AY278" s="420"/>
      <c r="AZ278" s="420"/>
      <c r="BA278" s="420"/>
      <c r="BB278" s="420"/>
      <c r="BC278" s="420"/>
      <c r="BD278" s="420"/>
      <c r="BE278" s="420"/>
      <c r="BF278" s="420"/>
      <c r="BG278" s="420"/>
      <c r="BH278" s="420"/>
      <c r="BI278" s="420"/>
      <c r="BJ278" s="420"/>
      <c r="BK278" s="420"/>
      <c r="BL278" s="420"/>
      <c r="BM278" s="420"/>
      <c r="BN278" s="420"/>
    </row>
    <row r="279" spans="1:66" s="380" customFormat="1" x14ac:dyDescent="0.2">
      <c r="A279" s="401">
        <v>6</v>
      </c>
      <c r="B279" s="402"/>
      <c r="C279" s="403" t="s">
        <v>3465</v>
      </c>
      <c r="D279" s="404"/>
      <c r="E279" s="404"/>
      <c r="F279" s="405"/>
      <c r="G279" s="405"/>
      <c r="H279" s="405">
        <f>SUM(H251:H278)</f>
        <v>0</v>
      </c>
      <c r="I279" s="405">
        <f>SUM(I251:I278)</f>
        <v>0</v>
      </c>
      <c r="J279" s="405">
        <f>SUM(J251:J278)</f>
        <v>0</v>
      </c>
    </row>
    <row r="280" spans="1:66" s="419" customFormat="1" x14ac:dyDescent="0.2">
      <c r="A280" s="421"/>
      <c r="B280" s="422"/>
      <c r="C280" s="422"/>
      <c r="D280" s="423"/>
      <c r="E280" s="422"/>
      <c r="F280" s="424"/>
      <c r="G280" s="424"/>
      <c r="H280" s="424"/>
      <c r="I280" s="424"/>
      <c r="J280" s="425"/>
      <c r="K280" s="420"/>
      <c r="L280" s="420"/>
      <c r="M280" s="420"/>
      <c r="N280" s="420"/>
      <c r="O280" s="420"/>
      <c r="P280" s="420"/>
      <c r="Q280" s="420"/>
      <c r="R280" s="420"/>
      <c r="S280" s="420"/>
      <c r="T280" s="420"/>
      <c r="U280" s="420"/>
      <c r="V280" s="420"/>
      <c r="W280" s="420"/>
      <c r="X280" s="420"/>
      <c r="Y280" s="420"/>
      <c r="Z280" s="420"/>
      <c r="AA280" s="420"/>
      <c r="AB280" s="420"/>
      <c r="AC280" s="420"/>
      <c r="AD280" s="420"/>
      <c r="AE280" s="420"/>
      <c r="AF280" s="420"/>
      <c r="AG280" s="420"/>
      <c r="AH280" s="420"/>
      <c r="AI280" s="420"/>
      <c r="AJ280" s="420"/>
      <c r="AK280" s="420"/>
      <c r="AL280" s="420"/>
      <c r="AM280" s="420"/>
      <c r="AN280" s="420"/>
      <c r="AO280" s="420"/>
      <c r="AP280" s="420"/>
      <c r="AQ280" s="420"/>
      <c r="AR280" s="420"/>
      <c r="AS280" s="420"/>
      <c r="AT280" s="420"/>
      <c r="AU280" s="420"/>
      <c r="AV280" s="420"/>
      <c r="AW280" s="420"/>
      <c r="AX280" s="420"/>
      <c r="AY280" s="420"/>
      <c r="AZ280" s="420"/>
      <c r="BA280" s="420"/>
      <c r="BB280" s="420"/>
      <c r="BC280" s="420"/>
      <c r="BD280" s="420"/>
      <c r="BE280" s="420"/>
      <c r="BF280" s="420"/>
      <c r="BG280" s="420"/>
      <c r="BH280" s="420"/>
      <c r="BI280" s="420"/>
      <c r="BJ280" s="420"/>
      <c r="BK280" s="420"/>
      <c r="BL280" s="420"/>
      <c r="BM280" s="420"/>
      <c r="BN280" s="420"/>
    </row>
    <row r="281" spans="1:66" s="419" customFormat="1" x14ac:dyDescent="0.2">
      <c r="A281" s="421"/>
      <c r="B281" s="422"/>
      <c r="C281" s="422"/>
      <c r="D281" s="423"/>
      <c r="E281" s="422"/>
      <c r="F281" s="424"/>
      <c r="G281" s="424"/>
      <c r="H281" s="424"/>
      <c r="I281" s="424"/>
      <c r="J281" s="425"/>
      <c r="K281" s="420"/>
      <c r="L281" s="420"/>
      <c r="M281" s="420"/>
      <c r="N281" s="420"/>
      <c r="O281" s="420"/>
      <c r="P281" s="420"/>
      <c r="Q281" s="420"/>
      <c r="R281" s="420"/>
      <c r="S281" s="420"/>
      <c r="T281" s="420"/>
      <c r="U281" s="420"/>
      <c r="V281" s="420"/>
      <c r="W281" s="420"/>
      <c r="X281" s="420"/>
      <c r="Y281" s="420"/>
      <c r="Z281" s="420"/>
      <c r="AA281" s="420"/>
      <c r="AB281" s="420"/>
      <c r="AC281" s="420"/>
      <c r="AD281" s="420"/>
      <c r="AE281" s="420"/>
      <c r="AF281" s="420"/>
      <c r="AG281" s="420"/>
      <c r="AH281" s="420"/>
      <c r="AI281" s="420"/>
      <c r="AJ281" s="420"/>
      <c r="AK281" s="420"/>
      <c r="AL281" s="420"/>
      <c r="AM281" s="420"/>
      <c r="AN281" s="420"/>
      <c r="AO281" s="420"/>
      <c r="AP281" s="420"/>
      <c r="AQ281" s="420"/>
      <c r="AR281" s="420"/>
      <c r="AS281" s="420"/>
      <c r="AT281" s="420"/>
      <c r="AU281" s="420"/>
      <c r="AV281" s="420"/>
      <c r="AW281" s="420"/>
      <c r="AX281" s="420"/>
      <c r="AY281" s="420"/>
      <c r="AZ281" s="420"/>
      <c r="BA281" s="420"/>
      <c r="BB281" s="420"/>
      <c r="BC281" s="420"/>
      <c r="BD281" s="420"/>
      <c r="BE281" s="420"/>
      <c r="BF281" s="420"/>
      <c r="BG281" s="420"/>
      <c r="BH281" s="420"/>
      <c r="BI281" s="420"/>
      <c r="BJ281" s="420"/>
      <c r="BK281" s="420"/>
      <c r="BL281" s="420"/>
      <c r="BM281" s="420"/>
      <c r="BN281" s="420"/>
    </row>
    <row r="282" spans="1:66" s="380" customFormat="1" x14ac:dyDescent="0.2">
      <c r="A282" s="401">
        <v>7</v>
      </c>
      <c r="B282" s="402"/>
      <c r="C282" s="403" t="s">
        <v>1505</v>
      </c>
      <c r="D282" s="404"/>
      <c r="E282" s="404"/>
      <c r="F282" s="405"/>
      <c r="G282" s="405"/>
      <c r="H282" s="405"/>
      <c r="I282" s="405"/>
      <c r="J282" s="405"/>
    </row>
    <row r="283" spans="1:66" s="375" customFormat="1" x14ac:dyDescent="0.2">
      <c r="A283" s="371"/>
      <c r="B283" s="379"/>
      <c r="C283" s="403"/>
      <c r="D283" s="373"/>
      <c r="E283" s="373"/>
      <c r="F283" s="374"/>
      <c r="G283" s="374"/>
      <c r="H283" s="374"/>
      <c r="I283" s="374"/>
      <c r="J283" s="374"/>
    </row>
    <row r="284" spans="1:66" s="375" customFormat="1" ht="51" x14ac:dyDescent="0.2">
      <c r="A284" s="371"/>
      <c r="B284" s="379"/>
      <c r="C284" s="372" t="s">
        <v>3466</v>
      </c>
      <c r="D284" s="373"/>
      <c r="E284" s="373"/>
      <c r="F284" s="374"/>
      <c r="G284" s="374"/>
      <c r="H284" s="374"/>
      <c r="I284" s="374"/>
      <c r="J284" s="374"/>
    </row>
    <row r="285" spans="1:66" s="375" customFormat="1" ht="25.5" x14ac:dyDescent="0.2">
      <c r="A285" s="371">
        <v>1</v>
      </c>
      <c r="B285" s="372" t="s">
        <v>20</v>
      </c>
      <c r="C285" s="372" t="s">
        <v>3467</v>
      </c>
      <c r="D285" s="373">
        <f>287+162+16+36</f>
        <v>501</v>
      </c>
      <c r="E285" s="373" t="s">
        <v>4</v>
      </c>
      <c r="F285" s="374">
        <v>0</v>
      </c>
      <c r="G285" s="374">
        <v>0</v>
      </c>
      <c r="H285" s="374">
        <f>ROUND(D285*F285,)</f>
        <v>0</v>
      </c>
      <c r="I285" s="374">
        <f>ROUND(D285*G285,)</f>
        <v>0</v>
      </c>
      <c r="J285" s="374">
        <f>H285+I285</f>
        <v>0</v>
      </c>
    </row>
    <row r="286" spans="1:66" s="375" customFormat="1" ht="25.5" x14ac:dyDescent="0.2">
      <c r="A286" s="371">
        <v>2</v>
      </c>
      <c r="B286" s="372" t="s">
        <v>20</v>
      </c>
      <c r="C286" s="372" t="s">
        <v>3468</v>
      </c>
      <c r="D286" s="373">
        <v>184</v>
      </c>
      <c r="E286" s="373" t="s">
        <v>4</v>
      </c>
      <c r="F286" s="374">
        <v>0</v>
      </c>
      <c r="G286" s="374">
        <v>0</v>
      </c>
      <c r="H286" s="374">
        <f t="shared" ref="H286:H315" si="67">ROUND(D286*F286,)</f>
        <v>0</v>
      </c>
      <c r="I286" s="374">
        <f t="shared" ref="I286:I315" si="68">ROUND(D286*G286,)</f>
        <v>0</v>
      </c>
      <c r="J286" s="374">
        <f t="shared" ref="J286:J315" si="69">H286+I286</f>
        <v>0</v>
      </c>
    </row>
    <row r="287" spans="1:66" s="375" customFormat="1" x14ac:dyDescent="0.2">
      <c r="A287" s="371">
        <v>3</v>
      </c>
      <c r="B287" s="372" t="s">
        <v>20</v>
      </c>
      <c r="C287" s="372" t="s">
        <v>3469</v>
      </c>
      <c r="D287" s="373">
        <v>195</v>
      </c>
      <c r="E287" s="373" t="s">
        <v>4</v>
      </c>
      <c r="F287" s="374">
        <v>0</v>
      </c>
      <c r="G287" s="374">
        <v>0</v>
      </c>
      <c r="H287" s="374">
        <f t="shared" si="67"/>
        <v>0</v>
      </c>
      <c r="I287" s="374">
        <f t="shared" si="68"/>
        <v>0</v>
      </c>
      <c r="J287" s="374">
        <f t="shared" si="69"/>
        <v>0</v>
      </c>
    </row>
    <row r="288" spans="1:66" s="375" customFormat="1" ht="25.5" x14ac:dyDescent="0.2">
      <c r="A288" s="371">
        <v>4</v>
      </c>
      <c r="B288" s="372" t="s">
        <v>20</v>
      </c>
      <c r="C288" s="372" t="s">
        <v>3470</v>
      </c>
      <c r="D288" s="373">
        <v>84</v>
      </c>
      <c r="E288" s="373" t="s">
        <v>4</v>
      </c>
      <c r="F288" s="374">
        <v>0</v>
      </c>
      <c r="G288" s="374">
        <v>0</v>
      </c>
      <c r="H288" s="374">
        <f t="shared" si="67"/>
        <v>0</v>
      </c>
      <c r="I288" s="374">
        <f t="shared" si="68"/>
        <v>0</v>
      </c>
      <c r="J288" s="374">
        <f t="shared" si="69"/>
        <v>0</v>
      </c>
    </row>
    <row r="289" spans="1:10" s="375" customFormat="1" x14ac:dyDescent="0.2">
      <c r="A289" s="371">
        <v>5</v>
      </c>
      <c r="B289" s="372" t="s">
        <v>20</v>
      </c>
      <c r="C289" s="372" t="s">
        <v>3471</v>
      </c>
      <c r="D289" s="373">
        <v>211</v>
      </c>
      <c r="E289" s="373" t="s">
        <v>4</v>
      </c>
      <c r="F289" s="374">
        <v>0</v>
      </c>
      <c r="G289" s="374">
        <v>0</v>
      </c>
      <c r="H289" s="374">
        <f t="shared" si="67"/>
        <v>0</v>
      </c>
      <c r="I289" s="374">
        <f t="shared" si="68"/>
        <v>0</v>
      </c>
      <c r="J289" s="374">
        <f t="shared" si="69"/>
        <v>0</v>
      </c>
    </row>
    <row r="290" spans="1:10" s="375" customFormat="1" x14ac:dyDescent="0.2">
      <c r="A290" s="371">
        <v>6</v>
      </c>
      <c r="B290" s="372" t="s">
        <v>20</v>
      </c>
      <c r="C290" s="372" t="s">
        <v>3472</v>
      </c>
      <c r="D290" s="373">
        <v>0</v>
      </c>
      <c r="E290" s="373" t="s">
        <v>4</v>
      </c>
      <c r="F290" s="374">
        <v>0</v>
      </c>
      <c r="G290" s="374">
        <v>0</v>
      </c>
      <c r="H290" s="374">
        <f t="shared" si="67"/>
        <v>0</v>
      </c>
      <c r="I290" s="374">
        <f t="shared" si="68"/>
        <v>0</v>
      </c>
      <c r="J290" s="374">
        <f t="shared" si="69"/>
        <v>0</v>
      </c>
    </row>
    <row r="291" spans="1:10" s="375" customFormat="1" x14ac:dyDescent="0.2">
      <c r="A291" s="371">
        <v>7</v>
      </c>
      <c r="B291" s="372" t="s">
        <v>20</v>
      </c>
      <c r="C291" s="372" t="s">
        <v>3473</v>
      </c>
      <c r="D291" s="373">
        <v>39</v>
      </c>
      <c r="E291" s="373" t="s">
        <v>4</v>
      </c>
      <c r="F291" s="374">
        <v>0</v>
      </c>
      <c r="G291" s="374">
        <v>0</v>
      </c>
      <c r="H291" s="374">
        <f t="shared" si="67"/>
        <v>0</v>
      </c>
      <c r="I291" s="374">
        <f t="shared" si="68"/>
        <v>0</v>
      </c>
      <c r="J291" s="374">
        <f t="shared" si="69"/>
        <v>0</v>
      </c>
    </row>
    <row r="292" spans="1:10" s="375" customFormat="1" x14ac:dyDescent="0.2">
      <c r="A292" s="371">
        <v>8</v>
      </c>
      <c r="B292" s="372" t="s">
        <v>20</v>
      </c>
      <c r="C292" s="372" t="s">
        <v>3474</v>
      </c>
      <c r="D292" s="373">
        <v>57</v>
      </c>
      <c r="E292" s="373" t="s">
        <v>4</v>
      </c>
      <c r="F292" s="374">
        <v>0</v>
      </c>
      <c r="G292" s="374">
        <v>0</v>
      </c>
      <c r="H292" s="374">
        <f t="shared" si="67"/>
        <v>0</v>
      </c>
      <c r="I292" s="374">
        <f t="shared" si="68"/>
        <v>0</v>
      </c>
      <c r="J292" s="374">
        <f t="shared" si="69"/>
        <v>0</v>
      </c>
    </row>
    <row r="293" spans="1:10" s="375" customFormat="1" x14ac:dyDescent="0.2">
      <c r="A293" s="371">
        <v>9</v>
      </c>
      <c r="B293" s="372" t="s">
        <v>20</v>
      </c>
      <c r="C293" s="372" t="s">
        <v>3475</v>
      </c>
      <c r="D293" s="373">
        <v>10</v>
      </c>
      <c r="E293" s="373" t="s">
        <v>4</v>
      </c>
      <c r="F293" s="374">
        <v>0</v>
      </c>
      <c r="G293" s="374">
        <v>0</v>
      </c>
      <c r="H293" s="374">
        <f t="shared" si="67"/>
        <v>0</v>
      </c>
      <c r="I293" s="374">
        <f t="shared" si="68"/>
        <v>0</v>
      </c>
      <c r="J293" s="374">
        <f t="shared" si="69"/>
        <v>0</v>
      </c>
    </row>
    <row r="294" spans="1:10" s="375" customFormat="1" x14ac:dyDescent="0.2">
      <c r="A294" s="371">
        <v>10</v>
      </c>
      <c r="B294" s="372" t="s">
        <v>20</v>
      </c>
      <c r="C294" s="372" t="s">
        <v>3476</v>
      </c>
      <c r="D294" s="373">
        <v>159</v>
      </c>
      <c r="E294" s="373" t="s">
        <v>4</v>
      </c>
      <c r="F294" s="374">
        <v>0</v>
      </c>
      <c r="G294" s="374">
        <v>0</v>
      </c>
      <c r="H294" s="374">
        <f t="shared" si="67"/>
        <v>0</v>
      </c>
      <c r="I294" s="374">
        <f t="shared" si="68"/>
        <v>0</v>
      </c>
      <c r="J294" s="374">
        <f t="shared" si="69"/>
        <v>0</v>
      </c>
    </row>
    <row r="295" spans="1:10" s="375" customFormat="1" x14ac:dyDescent="0.2">
      <c r="A295" s="371">
        <v>11</v>
      </c>
      <c r="B295" s="372" t="s">
        <v>20</v>
      </c>
      <c r="C295" s="372" t="s">
        <v>3477</v>
      </c>
      <c r="D295" s="373">
        <v>194</v>
      </c>
      <c r="E295" s="373" t="s">
        <v>4</v>
      </c>
      <c r="F295" s="374">
        <v>0</v>
      </c>
      <c r="G295" s="374">
        <v>0</v>
      </c>
      <c r="H295" s="374">
        <f t="shared" si="67"/>
        <v>0</v>
      </c>
      <c r="I295" s="374">
        <f t="shared" si="68"/>
        <v>0</v>
      </c>
      <c r="J295" s="374">
        <f t="shared" si="69"/>
        <v>0</v>
      </c>
    </row>
    <row r="296" spans="1:10" s="375" customFormat="1" ht="25.5" x14ac:dyDescent="0.2">
      <c r="A296" s="371">
        <v>12</v>
      </c>
      <c r="B296" s="372" t="s">
        <v>20</v>
      </c>
      <c r="C296" s="372" t="s">
        <v>3478</v>
      </c>
      <c r="D296" s="373">
        <v>65</v>
      </c>
      <c r="E296" s="373" t="s">
        <v>4</v>
      </c>
      <c r="F296" s="374">
        <v>0</v>
      </c>
      <c r="G296" s="374">
        <v>0</v>
      </c>
      <c r="H296" s="374">
        <f t="shared" si="67"/>
        <v>0</v>
      </c>
      <c r="I296" s="374">
        <f t="shared" si="68"/>
        <v>0</v>
      </c>
      <c r="J296" s="374">
        <f t="shared" si="69"/>
        <v>0</v>
      </c>
    </row>
    <row r="297" spans="1:10" s="375" customFormat="1" x14ac:dyDescent="0.2">
      <c r="A297" s="371">
        <v>13</v>
      </c>
      <c r="B297" s="372" t="s">
        <v>20</v>
      </c>
      <c r="C297" s="372" t="s">
        <v>3479</v>
      </c>
      <c r="D297" s="373">
        <v>8</v>
      </c>
      <c r="E297" s="373" t="s">
        <v>4</v>
      </c>
      <c r="F297" s="374">
        <v>0</v>
      </c>
      <c r="G297" s="374">
        <v>0</v>
      </c>
      <c r="H297" s="374">
        <f t="shared" si="67"/>
        <v>0</v>
      </c>
      <c r="I297" s="374">
        <f t="shared" si="68"/>
        <v>0</v>
      </c>
      <c r="J297" s="374">
        <f t="shared" si="69"/>
        <v>0</v>
      </c>
    </row>
    <row r="298" spans="1:10" s="375" customFormat="1" x14ac:dyDescent="0.2">
      <c r="A298" s="371">
        <v>14</v>
      </c>
      <c r="B298" s="372" t="s">
        <v>20</v>
      </c>
      <c r="C298" s="372" t="s">
        <v>3480</v>
      </c>
      <c r="D298" s="373">
        <v>135</v>
      </c>
      <c r="E298" s="373" t="s">
        <v>4</v>
      </c>
      <c r="F298" s="374">
        <v>0</v>
      </c>
      <c r="G298" s="374">
        <v>0</v>
      </c>
      <c r="H298" s="374">
        <f t="shared" si="67"/>
        <v>0</v>
      </c>
      <c r="I298" s="374">
        <f t="shared" si="68"/>
        <v>0</v>
      </c>
      <c r="J298" s="374">
        <f t="shared" si="69"/>
        <v>0</v>
      </c>
    </row>
    <row r="299" spans="1:10" s="375" customFormat="1" x14ac:dyDescent="0.2">
      <c r="A299" s="371">
        <v>15</v>
      </c>
      <c r="B299" s="372" t="s">
        <v>20</v>
      </c>
      <c r="C299" s="372" t="s">
        <v>3481</v>
      </c>
      <c r="D299" s="373">
        <v>10</v>
      </c>
      <c r="E299" s="373" t="s">
        <v>4</v>
      </c>
      <c r="F299" s="374">
        <v>0</v>
      </c>
      <c r="G299" s="374">
        <v>0</v>
      </c>
      <c r="H299" s="374">
        <f t="shared" si="67"/>
        <v>0</v>
      </c>
      <c r="I299" s="374">
        <f t="shared" si="68"/>
        <v>0</v>
      </c>
      <c r="J299" s="374">
        <f t="shared" si="69"/>
        <v>0</v>
      </c>
    </row>
    <row r="300" spans="1:10" s="375" customFormat="1" x14ac:dyDescent="0.2">
      <c r="A300" s="371">
        <v>16</v>
      </c>
      <c r="B300" s="372" t="s">
        <v>20</v>
      </c>
      <c r="C300" s="372" t="s">
        <v>3482</v>
      </c>
      <c r="D300" s="373">
        <v>19</v>
      </c>
      <c r="E300" s="373" t="s">
        <v>4</v>
      </c>
      <c r="F300" s="374">
        <v>0</v>
      </c>
      <c r="G300" s="374">
        <v>0</v>
      </c>
      <c r="H300" s="374">
        <f t="shared" si="67"/>
        <v>0</v>
      </c>
      <c r="I300" s="374">
        <f t="shared" si="68"/>
        <v>0</v>
      </c>
      <c r="J300" s="374">
        <f t="shared" si="69"/>
        <v>0</v>
      </c>
    </row>
    <row r="301" spans="1:10" s="375" customFormat="1" x14ac:dyDescent="0.2">
      <c r="A301" s="371">
        <v>17</v>
      </c>
      <c r="B301" s="372" t="s">
        <v>20</v>
      </c>
      <c r="C301" s="372" t="s">
        <v>3483</v>
      </c>
      <c r="D301" s="373">
        <v>53</v>
      </c>
      <c r="E301" s="373" t="s">
        <v>4</v>
      </c>
      <c r="F301" s="374">
        <v>0</v>
      </c>
      <c r="G301" s="374">
        <v>0</v>
      </c>
      <c r="H301" s="374">
        <f t="shared" si="67"/>
        <v>0</v>
      </c>
      <c r="I301" s="374">
        <f t="shared" si="68"/>
        <v>0</v>
      </c>
      <c r="J301" s="374">
        <f t="shared" si="69"/>
        <v>0</v>
      </c>
    </row>
    <row r="302" spans="1:10" s="375" customFormat="1" ht="25.5" x14ac:dyDescent="0.2">
      <c r="A302" s="371">
        <v>18</v>
      </c>
      <c r="B302" s="372" t="s">
        <v>20</v>
      </c>
      <c r="C302" s="372" t="s">
        <v>3484</v>
      </c>
      <c r="D302" s="373">
        <v>30</v>
      </c>
      <c r="E302" s="373" t="s">
        <v>4</v>
      </c>
      <c r="F302" s="374">
        <v>0</v>
      </c>
      <c r="G302" s="374">
        <v>0</v>
      </c>
      <c r="H302" s="374">
        <f t="shared" si="67"/>
        <v>0</v>
      </c>
      <c r="I302" s="374">
        <f t="shared" si="68"/>
        <v>0</v>
      </c>
      <c r="J302" s="374">
        <f t="shared" si="69"/>
        <v>0</v>
      </c>
    </row>
    <row r="303" spans="1:10" s="375" customFormat="1" x14ac:dyDescent="0.2">
      <c r="A303" s="371">
        <v>19</v>
      </c>
      <c r="B303" s="372" t="s">
        <v>20</v>
      </c>
      <c r="C303" s="372" t="s">
        <v>3485</v>
      </c>
      <c r="D303" s="373">
        <v>207</v>
      </c>
      <c r="E303" s="373" t="s">
        <v>4</v>
      </c>
      <c r="F303" s="374">
        <v>0</v>
      </c>
      <c r="G303" s="374">
        <v>0</v>
      </c>
      <c r="H303" s="374">
        <f t="shared" si="67"/>
        <v>0</v>
      </c>
      <c r="I303" s="374">
        <f t="shared" si="68"/>
        <v>0</v>
      </c>
      <c r="J303" s="374">
        <f t="shared" si="69"/>
        <v>0</v>
      </c>
    </row>
    <row r="304" spans="1:10" s="375" customFormat="1" x14ac:dyDescent="0.2">
      <c r="A304" s="371">
        <v>20</v>
      </c>
      <c r="B304" s="372" t="s">
        <v>20</v>
      </c>
      <c r="C304" s="372" t="s">
        <v>3486</v>
      </c>
      <c r="D304" s="373">
        <v>5</v>
      </c>
      <c r="E304" s="373" t="s">
        <v>4</v>
      </c>
      <c r="F304" s="374">
        <v>0</v>
      </c>
      <c r="G304" s="374">
        <v>0</v>
      </c>
      <c r="H304" s="374">
        <f t="shared" si="67"/>
        <v>0</v>
      </c>
      <c r="I304" s="374">
        <f t="shared" si="68"/>
        <v>0</v>
      </c>
      <c r="J304" s="374">
        <f t="shared" si="69"/>
        <v>0</v>
      </c>
    </row>
    <row r="305" spans="1:66" s="375" customFormat="1" x14ac:dyDescent="0.2">
      <c r="A305" s="371">
        <v>21</v>
      </c>
      <c r="B305" s="372" t="s">
        <v>20</v>
      </c>
      <c r="C305" s="372" t="s">
        <v>3487</v>
      </c>
      <c r="D305" s="373">
        <v>30</v>
      </c>
      <c r="E305" s="373" t="s">
        <v>4</v>
      </c>
      <c r="F305" s="374">
        <v>0</v>
      </c>
      <c r="G305" s="374">
        <v>0</v>
      </c>
      <c r="H305" s="374">
        <f t="shared" si="67"/>
        <v>0</v>
      </c>
      <c r="I305" s="374">
        <f t="shared" si="68"/>
        <v>0</v>
      </c>
      <c r="J305" s="374">
        <f t="shared" si="69"/>
        <v>0</v>
      </c>
    </row>
    <row r="306" spans="1:66" s="375" customFormat="1" x14ac:dyDescent="0.2">
      <c r="A306" s="371">
        <v>22</v>
      </c>
      <c r="B306" s="372" t="s">
        <v>20</v>
      </c>
      <c r="C306" s="372" t="s">
        <v>3488</v>
      </c>
      <c r="D306" s="373">
        <v>0</v>
      </c>
      <c r="E306" s="373" t="s">
        <v>4</v>
      </c>
      <c r="F306" s="374">
        <v>0</v>
      </c>
      <c r="G306" s="374">
        <v>0</v>
      </c>
      <c r="H306" s="374">
        <f t="shared" si="67"/>
        <v>0</v>
      </c>
      <c r="I306" s="374">
        <f t="shared" si="68"/>
        <v>0</v>
      </c>
      <c r="J306" s="374">
        <f t="shared" si="69"/>
        <v>0</v>
      </c>
    </row>
    <row r="307" spans="1:66" s="375" customFormat="1" ht="25.5" x14ac:dyDescent="0.2">
      <c r="A307" s="371">
        <v>23</v>
      </c>
      <c r="B307" s="372" t="s">
        <v>20</v>
      </c>
      <c r="C307" s="372" t="s">
        <v>3489</v>
      </c>
      <c r="D307" s="373">
        <v>14</v>
      </c>
      <c r="E307" s="373" t="s">
        <v>4</v>
      </c>
      <c r="F307" s="374">
        <v>0</v>
      </c>
      <c r="G307" s="374">
        <v>0</v>
      </c>
      <c r="H307" s="374">
        <f t="shared" si="67"/>
        <v>0</v>
      </c>
      <c r="I307" s="374">
        <f t="shared" si="68"/>
        <v>0</v>
      </c>
      <c r="J307" s="374">
        <f t="shared" si="69"/>
        <v>0</v>
      </c>
    </row>
    <row r="308" spans="1:66" s="375" customFormat="1" ht="25.5" x14ac:dyDescent="0.2">
      <c r="A308" s="371">
        <v>24</v>
      </c>
      <c r="B308" s="372" t="s">
        <v>20</v>
      </c>
      <c r="C308" s="372" t="s">
        <v>3490</v>
      </c>
      <c r="D308" s="373">
        <v>0</v>
      </c>
      <c r="E308" s="373" t="s">
        <v>4</v>
      </c>
      <c r="F308" s="374">
        <v>0</v>
      </c>
      <c r="G308" s="374">
        <v>0</v>
      </c>
      <c r="H308" s="374">
        <f t="shared" si="67"/>
        <v>0</v>
      </c>
      <c r="I308" s="374">
        <f t="shared" si="68"/>
        <v>0</v>
      </c>
      <c r="J308" s="374">
        <f t="shared" si="69"/>
        <v>0</v>
      </c>
    </row>
    <row r="309" spans="1:66" s="375" customFormat="1" x14ac:dyDescent="0.2">
      <c r="A309" s="371">
        <v>25</v>
      </c>
      <c r="B309" s="372" t="s">
        <v>20</v>
      </c>
      <c r="C309" s="372" t="s">
        <v>3491</v>
      </c>
      <c r="D309" s="373">
        <v>29</v>
      </c>
      <c r="E309" s="373" t="s">
        <v>4</v>
      </c>
      <c r="F309" s="374">
        <v>0</v>
      </c>
      <c r="G309" s="374">
        <v>0</v>
      </c>
      <c r="H309" s="374">
        <f t="shared" si="67"/>
        <v>0</v>
      </c>
      <c r="I309" s="374">
        <f t="shared" si="68"/>
        <v>0</v>
      </c>
      <c r="J309" s="374">
        <f t="shared" si="69"/>
        <v>0</v>
      </c>
    </row>
    <row r="310" spans="1:66" s="375" customFormat="1" x14ac:dyDescent="0.2">
      <c r="A310" s="371">
        <v>26</v>
      </c>
      <c r="B310" s="372" t="s">
        <v>20</v>
      </c>
      <c r="C310" s="372" t="s">
        <v>3492</v>
      </c>
      <c r="D310" s="373">
        <v>14</v>
      </c>
      <c r="E310" s="373" t="s">
        <v>4</v>
      </c>
      <c r="F310" s="374">
        <v>0</v>
      </c>
      <c r="G310" s="374">
        <v>0</v>
      </c>
      <c r="H310" s="374">
        <f t="shared" si="67"/>
        <v>0</v>
      </c>
      <c r="I310" s="374">
        <f t="shared" si="68"/>
        <v>0</v>
      </c>
      <c r="J310" s="374">
        <f t="shared" si="69"/>
        <v>0</v>
      </c>
    </row>
    <row r="311" spans="1:66" s="375" customFormat="1" x14ac:dyDescent="0.2">
      <c r="A311" s="371">
        <v>27</v>
      </c>
      <c r="B311" s="372" t="s">
        <v>20</v>
      </c>
      <c r="C311" s="372" t="s">
        <v>3493</v>
      </c>
      <c r="D311" s="373">
        <v>0</v>
      </c>
      <c r="E311" s="373" t="s">
        <v>4</v>
      </c>
      <c r="F311" s="374">
        <v>0</v>
      </c>
      <c r="G311" s="374">
        <v>0</v>
      </c>
      <c r="H311" s="374">
        <f t="shared" si="67"/>
        <v>0</v>
      </c>
      <c r="I311" s="374">
        <f t="shared" si="68"/>
        <v>0</v>
      </c>
      <c r="J311" s="374">
        <f t="shared" si="69"/>
        <v>0</v>
      </c>
    </row>
    <row r="312" spans="1:66" s="375" customFormat="1" x14ac:dyDescent="0.2">
      <c r="A312" s="371">
        <v>28</v>
      </c>
      <c r="B312" s="372" t="s">
        <v>20</v>
      </c>
      <c r="C312" s="372" t="s">
        <v>3494</v>
      </c>
      <c r="D312" s="373">
        <v>3</v>
      </c>
      <c r="E312" s="373" t="s">
        <v>4</v>
      </c>
      <c r="F312" s="374">
        <v>0</v>
      </c>
      <c r="G312" s="374">
        <v>0</v>
      </c>
      <c r="H312" s="374">
        <f t="shared" si="67"/>
        <v>0</v>
      </c>
      <c r="I312" s="374">
        <f t="shared" si="68"/>
        <v>0</v>
      </c>
      <c r="J312" s="374">
        <f t="shared" si="69"/>
        <v>0</v>
      </c>
    </row>
    <row r="313" spans="1:66" s="375" customFormat="1" x14ac:dyDescent="0.2">
      <c r="A313" s="371">
        <v>29</v>
      </c>
      <c r="B313" s="372" t="s">
        <v>20</v>
      </c>
      <c r="C313" s="372" t="s">
        <v>3495</v>
      </c>
      <c r="D313" s="373">
        <v>3</v>
      </c>
      <c r="E313" s="373" t="s">
        <v>4</v>
      </c>
      <c r="F313" s="374">
        <v>0</v>
      </c>
      <c r="G313" s="374">
        <v>0</v>
      </c>
      <c r="H313" s="374">
        <f t="shared" si="67"/>
        <v>0</v>
      </c>
      <c r="I313" s="374">
        <f t="shared" si="68"/>
        <v>0</v>
      </c>
      <c r="J313" s="374">
        <f t="shared" si="69"/>
        <v>0</v>
      </c>
    </row>
    <row r="314" spans="1:66" s="375" customFormat="1" x14ac:dyDescent="0.2">
      <c r="A314" s="371">
        <v>30</v>
      </c>
      <c r="B314" s="372" t="s">
        <v>20</v>
      </c>
      <c r="C314" s="372" t="s">
        <v>3496</v>
      </c>
      <c r="D314" s="373">
        <v>3</v>
      </c>
      <c r="E314" s="373" t="s">
        <v>4</v>
      </c>
      <c r="F314" s="374">
        <v>0</v>
      </c>
      <c r="G314" s="374">
        <v>0</v>
      </c>
      <c r="H314" s="374">
        <f t="shared" si="67"/>
        <v>0</v>
      </c>
      <c r="I314" s="374">
        <f t="shared" si="68"/>
        <v>0</v>
      </c>
      <c r="J314" s="374">
        <f t="shared" si="69"/>
        <v>0</v>
      </c>
    </row>
    <row r="315" spans="1:66" s="375" customFormat="1" x14ac:dyDescent="0.2">
      <c r="A315" s="371">
        <v>31</v>
      </c>
      <c r="B315" s="372" t="s">
        <v>20</v>
      </c>
      <c r="C315" s="372" t="s">
        <v>3497</v>
      </c>
      <c r="D315" s="373">
        <v>3</v>
      </c>
      <c r="E315" s="373" t="s">
        <v>4</v>
      </c>
      <c r="F315" s="374">
        <v>0</v>
      </c>
      <c r="G315" s="374">
        <v>0</v>
      </c>
      <c r="H315" s="374">
        <f t="shared" si="67"/>
        <v>0</v>
      </c>
      <c r="I315" s="374">
        <f t="shared" si="68"/>
        <v>0</v>
      </c>
      <c r="J315" s="374">
        <f t="shared" si="69"/>
        <v>0</v>
      </c>
    </row>
    <row r="316" spans="1:66" s="375" customFormat="1" x14ac:dyDescent="0.2">
      <c r="A316" s="371"/>
      <c r="B316" s="372"/>
      <c r="C316" s="372"/>
      <c r="D316" s="373"/>
      <c r="E316" s="373"/>
      <c r="F316" s="374"/>
      <c r="G316" s="374"/>
      <c r="H316" s="374"/>
      <c r="I316" s="374"/>
      <c r="J316" s="374"/>
    </row>
    <row r="317" spans="1:66" s="375" customFormat="1" x14ac:dyDescent="0.2">
      <c r="A317" s="371"/>
      <c r="B317" s="372"/>
      <c r="C317" s="372" t="s">
        <v>3498</v>
      </c>
      <c r="D317" s="373"/>
      <c r="E317" s="373"/>
      <c r="F317" s="374"/>
      <c r="G317" s="374"/>
      <c r="H317" s="374"/>
      <c r="I317" s="374"/>
      <c r="J317" s="374"/>
    </row>
    <row r="318" spans="1:66" s="375" customFormat="1" ht="25.5" x14ac:dyDescent="0.2">
      <c r="A318" s="371">
        <v>32</v>
      </c>
      <c r="B318" s="372" t="s">
        <v>20</v>
      </c>
      <c r="C318" s="372" t="s">
        <v>3499</v>
      </c>
      <c r="D318" s="373">
        <v>1</v>
      </c>
      <c r="E318" s="373" t="s">
        <v>138</v>
      </c>
      <c r="F318" s="374">
        <v>0</v>
      </c>
      <c r="G318" s="374">
        <v>0</v>
      </c>
      <c r="H318" s="374">
        <f>ROUND(D318*F318,)</f>
        <v>0</v>
      </c>
      <c r="I318" s="374">
        <f>ROUND(D318*G318,)</f>
        <v>0</v>
      </c>
      <c r="J318" s="374">
        <f>H318+I318</f>
        <v>0</v>
      </c>
    </row>
    <row r="319" spans="1:66" s="419" customFormat="1" x14ac:dyDescent="0.2">
      <c r="A319" s="421"/>
      <c r="B319" s="422"/>
      <c r="C319" s="422"/>
      <c r="D319" s="423"/>
      <c r="E319" s="422"/>
      <c r="F319" s="424"/>
      <c r="G319" s="424"/>
      <c r="H319" s="424"/>
      <c r="I319" s="424"/>
      <c r="J319" s="425"/>
      <c r="K319" s="420"/>
      <c r="L319" s="420"/>
      <c r="M319" s="420"/>
      <c r="N319" s="420"/>
      <c r="O319" s="420"/>
      <c r="P319" s="420"/>
      <c r="Q319" s="420"/>
      <c r="R319" s="420"/>
      <c r="S319" s="420"/>
      <c r="T319" s="420"/>
      <c r="U319" s="420"/>
      <c r="V319" s="420"/>
      <c r="W319" s="420"/>
      <c r="X319" s="420"/>
      <c r="Y319" s="420"/>
      <c r="Z319" s="420"/>
      <c r="AA319" s="420"/>
      <c r="AB319" s="420"/>
      <c r="AC319" s="420"/>
      <c r="AD319" s="420"/>
      <c r="AE319" s="420"/>
      <c r="AF319" s="420"/>
      <c r="AG319" s="420"/>
      <c r="AH319" s="420"/>
      <c r="AI319" s="420"/>
      <c r="AJ319" s="420"/>
      <c r="AK319" s="420"/>
      <c r="AL319" s="420"/>
      <c r="AM319" s="420"/>
      <c r="AN319" s="420"/>
      <c r="AO319" s="420"/>
      <c r="AP319" s="420"/>
      <c r="AQ319" s="420"/>
      <c r="AR319" s="420"/>
      <c r="AS319" s="420"/>
      <c r="AT319" s="420"/>
      <c r="AU319" s="420"/>
      <c r="AV319" s="420"/>
      <c r="AW319" s="420"/>
      <c r="AX319" s="420"/>
      <c r="AY319" s="420"/>
      <c r="AZ319" s="420"/>
      <c r="BA319" s="420"/>
      <c r="BB319" s="420"/>
      <c r="BC319" s="420"/>
      <c r="BD319" s="420"/>
      <c r="BE319" s="420"/>
      <c r="BF319" s="420"/>
      <c r="BG319" s="420"/>
      <c r="BH319" s="420"/>
      <c r="BI319" s="420"/>
      <c r="BJ319" s="420"/>
      <c r="BK319" s="420"/>
      <c r="BL319" s="420"/>
      <c r="BM319" s="420"/>
      <c r="BN319" s="420"/>
    </row>
    <row r="320" spans="1:66" s="380" customFormat="1" x14ac:dyDescent="0.2">
      <c r="A320" s="401">
        <v>7</v>
      </c>
      <c r="B320" s="402"/>
      <c r="C320" s="403" t="s">
        <v>3500</v>
      </c>
      <c r="D320" s="404"/>
      <c r="E320" s="404"/>
      <c r="F320" s="405"/>
      <c r="G320" s="405"/>
      <c r="H320" s="405">
        <f>SUM(H285:H319)</f>
        <v>0</v>
      </c>
      <c r="I320" s="405">
        <f>SUM(I285:I319)</f>
        <v>0</v>
      </c>
      <c r="J320" s="405">
        <f>SUM(J285:J319)</f>
        <v>0</v>
      </c>
    </row>
    <row r="321" spans="1:66" s="419" customFormat="1" x14ac:dyDescent="0.2">
      <c r="A321" s="421"/>
      <c r="B321" s="422"/>
      <c r="C321" s="422"/>
      <c r="D321" s="423"/>
      <c r="E321" s="422"/>
      <c r="F321" s="424"/>
      <c r="G321" s="424"/>
      <c r="H321" s="424"/>
      <c r="I321" s="424"/>
      <c r="J321" s="425"/>
      <c r="K321" s="420"/>
      <c r="L321" s="420"/>
      <c r="M321" s="420"/>
      <c r="N321" s="420"/>
      <c r="O321" s="420"/>
      <c r="P321" s="420"/>
      <c r="Q321" s="420"/>
      <c r="R321" s="420"/>
      <c r="S321" s="420"/>
      <c r="T321" s="420"/>
      <c r="U321" s="420"/>
      <c r="V321" s="420"/>
      <c r="W321" s="420"/>
      <c r="X321" s="420"/>
      <c r="Y321" s="420"/>
      <c r="Z321" s="420"/>
      <c r="AA321" s="420"/>
      <c r="AB321" s="420"/>
      <c r="AC321" s="420"/>
      <c r="AD321" s="420"/>
      <c r="AE321" s="420"/>
      <c r="AF321" s="420"/>
      <c r="AG321" s="420"/>
      <c r="AH321" s="420"/>
      <c r="AI321" s="420"/>
      <c r="AJ321" s="420"/>
      <c r="AK321" s="420"/>
      <c r="AL321" s="420"/>
      <c r="AM321" s="420"/>
      <c r="AN321" s="420"/>
      <c r="AO321" s="420"/>
      <c r="AP321" s="420"/>
      <c r="AQ321" s="420"/>
      <c r="AR321" s="420"/>
      <c r="AS321" s="420"/>
      <c r="AT321" s="420"/>
      <c r="AU321" s="420"/>
      <c r="AV321" s="420"/>
      <c r="AW321" s="420"/>
      <c r="AX321" s="420"/>
      <c r="AY321" s="420"/>
      <c r="AZ321" s="420"/>
      <c r="BA321" s="420"/>
      <c r="BB321" s="420"/>
      <c r="BC321" s="420"/>
      <c r="BD321" s="420"/>
      <c r="BE321" s="420"/>
      <c r="BF321" s="420"/>
      <c r="BG321" s="420"/>
      <c r="BH321" s="420"/>
      <c r="BI321" s="420"/>
      <c r="BJ321" s="420"/>
      <c r="BK321" s="420"/>
      <c r="BL321" s="420"/>
      <c r="BM321" s="420"/>
      <c r="BN321" s="420"/>
    </row>
    <row r="322" spans="1:66" s="419" customFormat="1" x14ac:dyDescent="0.2">
      <c r="A322" s="421"/>
      <c r="B322" s="422"/>
      <c r="C322" s="422"/>
      <c r="D322" s="423"/>
      <c r="E322" s="422"/>
      <c r="F322" s="424"/>
      <c r="G322" s="424"/>
      <c r="H322" s="424"/>
      <c r="I322" s="424"/>
      <c r="J322" s="425"/>
      <c r="K322" s="420"/>
      <c r="L322" s="420"/>
      <c r="M322" s="420"/>
      <c r="N322" s="420"/>
      <c r="O322" s="420"/>
      <c r="P322" s="420"/>
      <c r="Q322" s="420"/>
      <c r="R322" s="420"/>
      <c r="S322" s="420"/>
      <c r="T322" s="420"/>
      <c r="U322" s="420"/>
      <c r="V322" s="420"/>
      <c r="W322" s="420"/>
      <c r="X322" s="420"/>
      <c r="Y322" s="420"/>
      <c r="Z322" s="420"/>
      <c r="AA322" s="420"/>
      <c r="AB322" s="420"/>
      <c r="AC322" s="420"/>
      <c r="AD322" s="420"/>
      <c r="AE322" s="420"/>
      <c r="AF322" s="420"/>
      <c r="AG322" s="420"/>
      <c r="AH322" s="420"/>
      <c r="AI322" s="420"/>
      <c r="AJ322" s="420"/>
      <c r="AK322" s="420"/>
      <c r="AL322" s="420"/>
      <c r="AM322" s="420"/>
      <c r="AN322" s="420"/>
      <c r="AO322" s="420"/>
      <c r="AP322" s="420"/>
      <c r="AQ322" s="420"/>
      <c r="AR322" s="420"/>
      <c r="AS322" s="420"/>
      <c r="AT322" s="420"/>
      <c r="AU322" s="420"/>
      <c r="AV322" s="420"/>
      <c r="AW322" s="420"/>
      <c r="AX322" s="420"/>
      <c r="AY322" s="420"/>
      <c r="AZ322" s="420"/>
      <c r="BA322" s="420"/>
      <c r="BB322" s="420"/>
      <c r="BC322" s="420"/>
      <c r="BD322" s="420"/>
      <c r="BE322" s="420"/>
      <c r="BF322" s="420"/>
      <c r="BG322" s="420"/>
      <c r="BH322" s="420"/>
      <c r="BI322" s="420"/>
      <c r="BJ322" s="420"/>
      <c r="BK322" s="420"/>
      <c r="BL322" s="420"/>
      <c r="BM322" s="420"/>
      <c r="BN322" s="420"/>
    </row>
    <row r="323" spans="1:66" s="380" customFormat="1" x14ac:dyDescent="0.2">
      <c r="A323" s="401">
        <v>8</v>
      </c>
      <c r="B323" s="402"/>
      <c r="C323" s="403" t="s">
        <v>3501</v>
      </c>
      <c r="D323" s="404"/>
      <c r="E323" s="404"/>
      <c r="F323" s="405"/>
      <c r="G323" s="405"/>
      <c r="H323" s="405"/>
      <c r="I323" s="405"/>
      <c r="J323" s="405"/>
    </row>
    <row r="324" spans="1:66" s="375" customFormat="1" x14ac:dyDescent="0.2">
      <c r="A324" s="371"/>
      <c r="B324" s="379"/>
      <c r="C324" s="372"/>
      <c r="D324" s="373"/>
      <c r="E324" s="373"/>
      <c r="F324" s="374"/>
      <c r="G324" s="374"/>
      <c r="H324" s="374"/>
      <c r="I324" s="374"/>
      <c r="J324" s="374"/>
    </row>
    <row r="325" spans="1:66" s="375" customFormat="1" x14ac:dyDescent="0.2">
      <c r="A325" s="371">
        <v>1</v>
      </c>
      <c r="B325" s="372" t="s">
        <v>20</v>
      </c>
      <c r="C325" s="372" t="s">
        <v>3502</v>
      </c>
      <c r="D325" s="373">
        <v>30</v>
      </c>
      <c r="E325" s="373" t="s">
        <v>1848</v>
      </c>
      <c r="F325" s="374">
        <v>0</v>
      </c>
      <c r="G325" s="374">
        <v>0</v>
      </c>
      <c r="H325" s="374">
        <f>ROUND(D325*F325,)</f>
        <v>0</v>
      </c>
      <c r="I325" s="374">
        <f>ROUND(D325*G325,)</f>
        <v>0</v>
      </c>
      <c r="J325" s="374">
        <f>H325+I325</f>
        <v>0</v>
      </c>
    </row>
    <row r="326" spans="1:66" s="375" customFormat="1" ht="25.5" x14ac:dyDescent="0.2">
      <c r="A326" s="371">
        <v>2</v>
      </c>
      <c r="B326" s="372" t="s">
        <v>20</v>
      </c>
      <c r="C326" s="372" t="s">
        <v>3503</v>
      </c>
      <c r="D326" s="373">
        <v>70</v>
      </c>
      <c r="E326" s="373" t="s">
        <v>138</v>
      </c>
      <c r="F326" s="374">
        <v>0</v>
      </c>
      <c r="G326" s="374">
        <v>0</v>
      </c>
      <c r="H326" s="374">
        <f t="shared" ref="H326:H330" si="70">ROUND(D326*F326,)</f>
        <v>0</v>
      </c>
      <c r="I326" s="374">
        <f t="shared" ref="I326:I330" si="71">ROUND(D326*G326,)</f>
        <v>0</v>
      </c>
      <c r="J326" s="374">
        <f t="shared" ref="J326:J330" si="72">H326+I326</f>
        <v>0</v>
      </c>
    </row>
    <row r="327" spans="1:66" s="375" customFormat="1" ht="76.5" x14ac:dyDescent="0.2">
      <c r="A327" s="371">
        <v>3</v>
      </c>
      <c r="B327" s="372" t="s">
        <v>20</v>
      </c>
      <c r="C327" s="372" t="s">
        <v>3504</v>
      </c>
      <c r="D327" s="373">
        <v>20</v>
      </c>
      <c r="E327" s="373" t="s">
        <v>1</v>
      </c>
      <c r="F327" s="374">
        <v>0</v>
      </c>
      <c r="G327" s="374">
        <v>0</v>
      </c>
      <c r="H327" s="374">
        <f t="shared" si="70"/>
        <v>0</v>
      </c>
      <c r="I327" s="374">
        <f t="shared" si="71"/>
        <v>0</v>
      </c>
      <c r="J327" s="374">
        <f t="shared" si="72"/>
        <v>0</v>
      </c>
    </row>
    <row r="328" spans="1:66" s="375" customFormat="1" x14ac:dyDescent="0.2">
      <c r="A328" s="371">
        <v>4</v>
      </c>
      <c r="B328" s="372" t="s">
        <v>20</v>
      </c>
      <c r="C328" s="372" t="s">
        <v>3505</v>
      </c>
      <c r="D328" s="373">
        <v>25</v>
      </c>
      <c r="E328" s="373" t="s">
        <v>138</v>
      </c>
      <c r="F328" s="374">
        <v>0</v>
      </c>
      <c r="G328" s="374">
        <v>0</v>
      </c>
      <c r="H328" s="374">
        <f t="shared" si="70"/>
        <v>0</v>
      </c>
      <c r="I328" s="374">
        <f t="shared" si="71"/>
        <v>0</v>
      </c>
      <c r="J328" s="374">
        <f t="shared" si="72"/>
        <v>0</v>
      </c>
    </row>
    <row r="329" spans="1:66" s="375" customFormat="1" ht="25.5" x14ac:dyDescent="0.2">
      <c r="A329" s="371">
        <v>5</v>
      </c>
      <c r="B329" s="372" t="s">
        <v>20</v>
      </c>
      <c r="C329" s="372" t="s">
        <v>3506</v>
      </c>
      <c r="D329" s="373">
        <v>20000</v>
      </c>
      <c r="E329" s="373" t="s">
        <v>62</v>
      </c>
      <c r="F329" s="374">
        <v>0</v>
      </c>
      <c r="G329" s="374">
        <v>0</v>
      </c>
      <c r="H329" s="374">
        <f t="shared" si="70"/>
        <v>0</v>
      </c>
      <c r="I329" s="374">
        <f t="shared" si="71"/>
        <v>0</v>
      </c>
      <c r="J329" s="374">
        <f t="shared" si="72"/>
        <v>0</v>
      </c>
    </row>
    <row r="330" spans="1:66" s="375" customFormat="1" ht="38.25" x14ac:dyDescent="0.2">
      <c r="A330" s="371">
        <v>6</v>
      </c>
      <c r="B330" s="372" t="s">
        <v>20</v>
      </c>
      <c r="C330" s="372" t="s">
        <v>3507</v>
      </c>
      <c r="D330" s="373">
        <v>4</v>
      </c>
      <c r="E330" s="373" t="s">
        <v>138</v>
      </c>
      <c r="F330" s="374">
        <v>0</v>
      </c>
      <c r="G330" s="374">
        <v>0</v>
      </c>
      <c r="H330" s="374">
        <f t="shared" si="70"/>
        <v>0</v>
      </c>
      <c r="I330" s="374">
        <f t="shared" si="71"/>
        <v>0</v>
      </c>
      <c r="J330" s="374">
        <f t="shared" si="72"/>
        <v>0</v>
      </c>
    </row>
    <row r="331" spans="1:66" s="375" customFormat="1" ht="25.5" x14ac:dyDescent="0.2">
      <c r="A331" s="371">
        <v>7</v>
      </c>
      <c r="B331" s="372" t="s">
        <v>20</v>
      </c>
      <c r="C331" s="372" t="s">
        <v>3508</v>
      </c>
      <c r="D331" s="373">
        <v>1</v>
      </c>
      <c r="E331" s="373" t="s">
        <v>138</v>
      </c>
      <c r="F331" s="374">
        <v>0</v>
      </c>
      <c r="G331" s="374">
        <v>0</v>
      </c>
      <c r="H331" s="374">
        <f>ROUND(D331*F331,)</f>
        <v>0</v>
      </c>
      <c r="I331" s="374">
        <f>ROUND(D331*G331,)</f>
        <v>0</v>
      </c>
      <c r="J331" s="374">
        <f>H331+I331</f>
        <v>0</v>
      </c>
    </row>
    <row r="332" spans="1:66" s="375" customFormat="1" ht="38.25" x14ac:dyDescent="0.2">
      <c r="A332" s="371">
        <v>8</v>
      </c>
      <c r="B332" s="372" t="s">
        <v>20</v>
      </c>
      <c r="C332" s="372" t="s">
        <v>3509</v>
      </c>
      <c r="D332" s="373">
        <v>1</v>
      </c>
      <c r="E332" s="373" t="s">
        <v>138</v>
      </c>
      <c r="F332" s="374">
        <v>0</v>
      </c>
      <c r="G332" s="374">
        <v>0</v>
      </c>
      <c r="H332" s="374">
        <f>ROUND(D332*F332,)</f>
        <v>0</v>
      </c>
      <c r="I332" s="374">
        <f>ROUND(D332*G332,)</f>
        <v>0</v>
      </c>
      <c r="J332" s="374">
        <f>H332+I332</f>
        <v>0</v>
      </c>
    </row>
    <row r="333" spans="1:66" s="419" customFormat="1" x14ac:dyDescent="0.2">
      <c r="A333" s="421"/>
      <c r="B333" s="422"/>
      <c r="C333" s="422"/>
      <c r="D333" s="423"/>
      <c r="E333" s="422"/>
      <c r="F333" s="424"/>
      <c r="G333" s="424"/>
      <c r="H333" s="424"/>
      <c r="I333" s="424"/>
      <c r="J333" s="425"/>
      <c r="K333" s="420"/>
      <c r="L333" s="420"/>
      <c r="M333" s="420"/>
      <c r="N333" s="420"/>
      <c r="O333" s="420"/>
      <c r="P333" s="420"/>
      <c r="Q333" s="420"/>
      <c r="R333" s="420"/>
      <c r="S333" s="420"/>
      <c r="T333" s="420"/>
      <c r="U333" s="420"/>
      <c r="V333" s="420"/>
      <c r="W333" s="420"/>
      <c r="X333" s="420"/>
      <c r="Y333" s="420"/>
      <c r="Z333" s="420"/>
      <c r="AA333" s="420"/>
      <c r="AB333" s="420"/>
      <c r="AC333" s="420"/>
      <c r="AD333" s="420"/>
      <c r="AE333" s="420"/>
      <c r="AF333" s="420"/>
      <c r="AG333" s="420"/>
      <c r="AH333" s="420"/>
      <c r="AI333" s="420"/>
      <c r="AJ333" s="420"/>
      <c r="AK333" s="420"/>
      <c r="AL333" s="420"/>
      <c r="AM333" s="420"/>
      <c r="AN333" s="420"/>
      <c r="AO333" s="420"/>
      <c r="AP333" s="420"/>
      <c r="AQ333" s="420"/>
      <c r="AR333" s="420"/>
      <c r="AS333" s="420"/>
      <c r="AT333" s="420"/>
      <c r="AU333" s="420"/>
      <c r="AV333" s="420"/>
      <c r="AW333" s="420"/>
      <c r="AX333" s="420"/>
      <c r="AY333" s="420"/>
      <c r="AZ333" s="420"/>
      <c r="BA333" s="420"/>
      <c r="BB333" s="420"/>
      <c r="BC333" s="420"/>
      <c r="BD333" s="420"/>
      <c r="BE333" s="420"/>
      <c r="BF333" s="420"/>
      <c r="BG333" s="420"/>
      <c r="BH333" s="420"/>
      <c r="BI333" s="420"/>
      <c r="BJ333" s="420"/>
      <c r="BK333" s="420"/>
      <c r="BL333" s="420"/>
      <c r="BM333" s="420"/>
      <c r="BN333" s="420"/>
    </row>
    <row r="334" spans="1:66" s="380" customFormat="1" x14ac:dyDescent="0.2">
      <c r="A334" s="401">
        <v>8</v>
      </c>
      <c r="B334" s="402"/>
      <c r="C334" s="403" t="s">
        <v>3510</v>
      </c>
      <c r="D334" s="404"/>
      <c r="E334" s="404"/>
      <c r="F334" s="405"/>
      <c r="G334" s="405"/>
      <c r="H334" s="405">
        <f>SUM(H325:H333)</f>
        <v>0</v>
      </c>
      <c r="I334" s="405">
        <f>SUM(I325:I333)</f>
        <v>0</v>
      </c>
      <c r="J334" s="405">
        <f>SUM(J325:J333)</f>
        <v>0</v>
      </c>
    </row>
    <row r="335" spans="1:66" s="419" customFormat="1" x14ac:dyDescent="0.2">
      <c r="A335" s="421"/>
      <c r="B335" s="422"/>
      <c r="C335" s="422"/>
      <c r="D335" s="423"/>
      <c r="E335" s="422"/>
      <c r="F335" s="424"/>
      <c r="G335" s="424"/>
      <c r="H335" s="424"/>
      <c r="I335" s="424"/>
      <c r="J335" s="425"/>
      <c r="K335" s="420"/>
      <c r="L335" s="420"/>
      <c r="M335" s="420"/>
      <c r="N335" s="420"/>
      <c r="O335" s="420"/>
      <c r="P335" s="420"/>
      <c r="Q335" s="420"/>
      <c r="R335" s="420"/>
      <c r="S335" s="420"/>
      <c r="T335" s="420"/>
      <c r="U335" s="420"/>
      <c r="V335" s="420"/>
      <c r="W335" s="420"/>
      <c r="X335" s="420"/>
      <c r="Y335" s="420"/>
      <c r="Z335" s="420"/>
      <c r="AA335" s="420"/>
      <c r="AB335" s="420"/>
      <c r="AC335" s="420"/>
      <c r="AD335" s="420"/>
      <c r="AE335" s="420"/>
      <c r="AF335" s="420"/>
      <c r="AG335" s="420"/>
      <c r="AH335" s="420"/>
      <c r="AI335" s="420"/>
      <c r="AJ335" s="420"/>
      <c r="AK335" s="420"/>
      <c r="AL335" s="420"/>
      <c r="AM335" s="420"/>
      <c r="AN335" s="420"/>
      <c r="AO335" s="420"/>
      <c r="AP335" s="420"/>
      <c r="AQ335" s="420"/>
      <c r="AR335" s="420"/>
      <c r="AS335" s="420"/>
      <c r="AT335" s="420"/>
      <c r="AU335" s="420"/>
      <c r="AV335" s="420"/>
      <c r="AW335" s="420"/>
      <c r="AX335" s="420"/>
      <c r="AY335" s="420"/>
      <c r="AZ335" s="420"/>
      <c r="BA335" s="420"/>
      <c r="BB335" s="420"/>
      <c r="BC335" s="420"/>
      <c r="BD335" s="420"/>
      <c r="BE335" s="420"/>
      <c r="BF335" s="420"/>
      <c r="BG335" s="420"/>
      <c r="BH335" s="420"/>
      <c r="BI335" s="420"/>
      <c r="BJ335" s="420"/>
      <c r="BK335" s="420"/>
      <c r="BL335" s="420"/>
      <c r="BM335" s="420"/>
      <c r="BN335" s="420"/>
    </row>
    <row r="336" spans="1:66" s="419" customFormat="1" x14ac:dyDescent="0.2">
      <c r="A336" s="421"/>
      <c r="B336" s="422"/>
      <c r="C336" s="422"/>
      <c r="D336" s="423"/>
      <c r="E336" s="422"/>
      <c r="F336" s="424"/>
      <c r="G336" s="424"/>
      <c r="H336" s="424"/>
      <c r="I336" s="424"/>
      <c r="J336" s="425"/>
      <c r="K336" s="420"/>
      <c r="L336" s="420"/>
      <c r="M336" s="420"/>
      <c r="N336" s="420"/>
      <c r="O336" s="420"/>
      <c r="P336" s="420"/>
      <c r="Q336" s="420"/>
      <c r="R336" s="420"/>
      <c r="S336" s="420"/>
      <c r="T336" s="420"/>
      <c r="U336" s="420"/>
      <c r="V336" s="420"/>
      <c r="W336" s="420"/>
      <c r="X336" s="420"/>
      <c r="Y336" s="420"/>
      <c r="Z336" s="420"/>
      <c r="AA336" s="420"/>
      <c r="AB336" s="420"/>
      <c r="AC336" s="420"/>
      <c r="AD336" s="420"/>
      <c r="AE336" s="420"/>
      <c r="AF336" s="420"/>
      <c r="AG336" s="420"/>
      <c r="AH336" s="420"/>
      <c r="AI336" s="420"/>
      <c r="AJ336" s="420"/>
      <c r="AK336" s="420"/>
      <c r="AL336" s="420"/>
      <c r="AM336" s="420"/>
      <c r="AN336" s="420"/>
      <c r="AO336" s="420"/>
      <c r="AP336" s="420"/>
      <c r="AQ336" s="420"/>
      <c r="AR336" s="420"/>
      <c r="AS336" s="420"/>
      <c r="AT336" s="420"/>
      <c r="AU336" s="420"/>
      <c r="AV336" s="420"/>
      <c r="AW336" s="420"/>
      <c r="AX336" s="420"/>
      <c r="AY336" s="420"/>
      <c r="AZ336" s="420"/>
      <c r="BA336" s="420"/>
      <c r="BB336" s="420"/>
      <c r="BC336" s="420"/>
      <c r="BD336" s="420"/>
      <c r="BE336" s="420"/>
      <c r="BF336" s="420"/>
      <c r="BG336" s="420"/>
      <c r="BH336" s="420"/>
      <c r="BI336" s="420"/>
      <c r="BJ336" s="420"/>
      <c r="BK336" s="420"/>
      <c r="BL336" s="420"/>
      <c r="BM336" s="420"/>
      <c r="BN336" s="420"/>
    </row>
    <row r="337" spans="1:66" s="380" customFormat="1" x14ac:dyDescent="0.2">
      <c r="A337" s="401">
        <v>9</v>
      </c>
      <c r="B337" s="402"/>
      <c r="C337" s="403" t="s">
        <v>3511</v>
      </c>
      <c r="D337" s="404"/>
      <c r="E337" s="404"/>
      <c r="F337" s="405"/>
      <c r="G337" s="405"/>
      <c r="H337" s="405"/>
      <c r="I337" s="405"/>
      <c r="J337" s="405"/>
    </row>
    <row r="338" spans="1:66" s="375" customFormat="1" x14ac:dyDescent="0.2">
      <c r="A338" s="371"/>
      <c r="B338" s="379"/>
      <c r="C338" s="403"/>
      <c r="D338" s="373"/>
      <c r="E338" s="373"/>
      <c r="F338" s="374"/>
      <c r="G338" s="374"/>
      <c r="H338" s="374"/>
      <c r="I338" s="374"/>
      <c r="J338" s="374"/>
    </row>
    <row r="339" spans="1:66" s="375" customFormat="1" x14ac:dyDescent="0.2">
      <c r="A339" s="371">
        <v>1</v>
      </c>
      <c r="B339" s="372" t="s">
        <v>20</v>
      </c>
      <c r="C339" s="372" t="s">
        <v>3512</v>
      </c>
      <c r="D339" s="373">
        <v>1</v>
      </c>
      <c r="E339" s="373" t="s">
        <v>138</v>
      </c>
      <c r="F339" s="374">
        <v>0</v>
      </c>
      <c r="G339" s="374">
        <v>0</v>
      </c>
      <c r="H339" s="374">
        <f>ROUND(D339*F339,)</f>
        <v>0</v>
      </c>
      <c r="I339" s="374">
        <f>ROUND(D339*G339,)</f>
        <v>0</v>
      </c>
      <c r="J339" s="374">
        <f>H339+I339</f>
        <v>0</v>
      </c>
    </row>
    <row r="340" spans="1:66" s="375" customFormat="1" x14ac:dyDescent="0.2">
      <c r="A340" s="371">
        <v>2</v>
      </c>
      <c r="B340" s="372" t="s">
        <v>20</v>
      </c>
      <c r="C340" s="372" t="s">
        <v>3513</v>
      </c>
      <c r="D340" s="373">
        <v>1</v>
      </c>
      <c r="E340" s="373" t="s">
        <v>138</v>
      </c>
      <c r="F340" s="374">
        <v>0</v>
      </c>
      <c r="G340" s="374">
        <v>0</v>
      </c>
      <c r="H340" s="374">
        <f t="shared" ref="H340:H341" si="73">ROUND(D340*F340,)</f>
        <v>0</v>
      </c>
      <c r="I340" s="374">
        <f t="shared" ref="I340:I341" si="74">ROUND(D340*G340,)</f>
        <v>0</v>
      </c>
      <c r="J340" s="374">
        <f t="shared" ref="J340:J341" si="75">H340+I340</f>
        <v>0</v>
      </c>
    </row>
    <row r="341" spans="1:66" s="375" customFormat="1" x14ac:dyDescent="0.2">
      <c r="A341" s="371">
        <v>3</v>
      </c>
      <c r="B341" s="372" t="s">
        <v>20</v>
      </c>
      <c r="C341" s="372" t="s">
        <v>3514</v>
      </c>
      <c r="D341" s="373">
        <v>1</v>
      </c>
      <c r="E341" s="373" t="s">
        <v>138</v>
      </c>
      <c r="F341" s="374">
        <v>0</v>
      </c>
      <c r="G341" s="374">
        <v>0</v>
      </c>
      <c r="H341" s="374">
        <f t="shared" si="73"/>
        <v>0</v>
      </c>
      <c r="I341" s="374">
        <f t="shared" si="74"/>
        <v>0</v>
      </c>
      <c r="J341" s="374">
        <f t="shared" si="75"/>
        <v>0</v>
      </c>
    </row>
    <row r="342" spans="1:66" s="419" customFormat="1" x14ac:dyDescent="0.2">
      <c r="A342" s="421"/>
      <c r="B342" s="422"/>
      <c r="C342" s="422"/>
      <c r="D342" s="423"/>
      <c r="E342" s="422"/>
      <c r="F342" s="424"/>
      <c r="G342" s="424"/>
      <c r="H342" s="424"/>
      <c r="I342" s="424"/>
      <c r="J342" s="425"/>
      <c r="K342" s="420"/>
      <c r="L342" s="420"/>
      <c r="M342" s="420"/>
      <c r="N342" s="420"/>
      <c r="O342" s="420"/>
      <c r="P342" s="420"/>
      <c r="Q342" s="420"/>
      <c r="R342" s="420"/>
      <c r="S342" s="420"/>
      <c r="T342" s="420"/>
      <c r="U342" s="420"/>
      <c r="V342" s="420"/>
      <c r="W342" s="420"/>
      <c r="X342" s="420"/>
      <c r="Y342" s="420"/>
      <c r="Z342" s="420"/>
      <c r="AA342" s="420"/>
      <c r="AB342" s="420"/>
      <c r="AC342" s="420"/>
      <c r="AD342" s="420"/>
      <c r="AE342" s="420"/>
      <c r="AF342" s="420"/>
      <c r="AG342" s="420"/>
      <c r="AH342" s="420"/>
      <c r="AI342" s="420"/>
      <c r="AJ342" s="420"/>
      <c r="AK342" s="420"/>
      <c r="AL342" s="420"/>
      <c r="AM342" s="420"/>
      <c r="AN342" s="420"/>
      <c r="AO342" s="420"/>
      <c r="AP342" s="420"/>
      <c r="AQ342" s="420"/>
      <c r="AR342" s="420"/>
      <c r="AS342" s="420"/>
      <c r="AT342" s="420"/>
      <c r="AU342" s="420"/>
      <c r="AV342" s="420"/>
      <c r="AW342" s="420"/>
      <c r="AX342" s="420"/>
      <c r="AY342" s="420"/>
      <c r="AZ342" s="420"/>
      <c r="BA342" s="420"/>
      <c r="BB342" s="420"/>
      <c r="BC342" s="420"/>
      <c r="BD342" s="420"/>
      <c r="BE342" s="420"/>
      <c r="BF342" s="420"/>
      <c r="BG342" s="420"/>
      <c r="BH342" s="420"/>
      <c r="BI342" s="420"/>
      <c r="BJ342" s="420"/>
      <c r="BK342" s="420"/>
      <c r="BL342" s="420"/>
      <c r="BM342" s="420"/>
      <c r="BN342" s="420"/>
    </row>
    <row r="343" spans="1:66" s="380" customFormat="1" x14ac:dyDescent="0.2">
      <c r="A343" s="401">
        <v>9</v>
      </c>
      <c r="B343" s="402"/>
      <c r="C343" s="403" t="s">
        <v>3515</v>
      </c>
      <c r="D343" s="404"/>
      <c r="E343" s="404"/>
      <c r="F343" s="405"/>
      <c r="G343" s="405"/>
      <c r="H343" s="405">
        <f>SUM(H339:H342)</f>
        <v>0</v>
      </c>
      <c r="I343" s="405">
        <f>SUM(I339:I342)</f>
        <v>0</v>
      </c>
      <c r="J343" s="405">
        <f>SUM(J339:J342)</f>
        <v>0</v>
      </c>
    </row>
    <row r="344" spans="1:66" s="419" customFormat="1" x14ac:dyDescent="0.2">
      <c r="A344" s="421"/>
      <c r="B344" s="422"/>
      <c r="C344" s="422"/>
      <c r="D344" s="423"/>
      <c r="E344" s="422"/>
      <c r="F344" s="424"/>
      <c r="G344" s="424"/>
      <c r="H344" s="424"/>
      <c r="I344" s="424"/>
      <c r="J344" s="425"/>
      <c r="K344" s="420"/>
      <c r="L344" s="420"/>
      <c r="M344" s="420"/>
      <c r="N344" s="420"/>
      <c r="O344" s="420"/>
      <c r="P344" s="420"/>
      <c r="Q344" s="420"/>
      <c r="R344" s="420"/>
      <c r="S344" s="420"/>
      <c r="T344" s="420"/>
      <c r="U344" s="420"/>
      <c r="V344" s="420"/>
      <c r="W344" s="420"/>
      <c r="X344" s="420"/>
      <c r="Y344" s="420"/>
      <c r="Z344" s="420"/>
      <c r="AA344" s="420"/>
      <c r="AB344" s="420"/>
      <c r="AC344" s="420"/>
      <c r="AD344" s="420"/>
      <c r="AE344" s="420"/>
      <c r="AF344" s="420"/>
      <c r="AG344" s="420"/>
      <c r="AH344" s="420"/>
      <c r="AI344" s="420"/>
      <c r="AJ344" s="420"/>
      <c r="AK344" s="420"/>
      <c r="AL344" s="420"/>
      <c r="AM344" s="420"/>
      <c r="AN344" s="420"/>
      <c r="AO344" s="420"/>
      <c r="AP344" s="420"/>
      <c r="AQ344" s="420"/>
      <c r="AR344" s="420"/>
      <c r="AS344" s="420"/>
      <c r="AT344" s="420"/>
      <c r="AU344" s="420"/>
      <c r="AV344" s="420"/>
      <c r="AW344" s="420"/>
      <c r="AX344" s="420"/>
      <c r="AY344" s="420"/>
      <c r="AZ344" s="420"/>
      <c r="BA344" s="420"/>
      <c r="BB344" s="420"/>
      <c r="BC344" s="420"/>
      <c r="BD344" s="420"/>
      <c r="BE344" s="420"/>
      <c r="BF344" s="420"/>
      <c r="BG344" s="420"/>
      <c r="BH344" s="420"/>
      <c r="BI344" s="420"/>
      <c r="BJ344" s="420"/>
      <c r="BK344" s="420"/>
      <c r="BL344" s="420"/>
      <c r="BM344" s="420"/>
      <c r="BN344" s="420"/>
    </row>
    <row r="345" spans="1:66" s="419" customFormat="1" x14ac:dyDescent="0.2">
      <c r="A345" s="421"/>
      <c r="B345" s="422"/>
      <c r="C345" s="422"/>
      <c r="D345" s="423"/>
      <c r="E345" s="422"/>
      <c r="F345" s="424"/>
      <c r="G345" s="424"/>
      <c r="H345" s="424"/>
      <c r="I345" s="424"/>
      <c r="J345" s="425"/>
      <c r="K345" s="420"/>
      <c r="L345" s="420"/>
      <c r="M345" s="420"/>
      <c r="N345" s="420"/>
      <c r="O345" s="420"/>
      <c r="P345" s="420"/>
      <c r="Q345" s="420"/>
      <c r="R345" s="420"/>
      <c r="S345" s="420"/>
      <c r="T345" s="420"/>
      <c r="U345" s="420"/>
      <c r="V345" s="420"/>
      <c r="W345" s="420"/>
      <c r="X345" s="420"/>
      <c r="Y345" s="420"/>
      <c r="Z345" s="420"/>
      <c r="AA345" s="420"/>
      <c r="AB345" s="420"/>
      <c r="AC345" s="420"/>
      <c r="AD345" s="420"/>
      <c r="AE345" s="420"/>
      <c r="AF345" s="420"/>
      <c r="AG345" s="420"/>
      <c r="AH345" s="420"/>
      <c r="AI345" s="420"/>
      <c r="AJ345" s="420"/>
      <c r="AK345" s="420"/>
      <c r="AL345" s="420"/>
      <c r="AM345" s="420"/>
      <c r="AN345" s="420"/>
      <c r="AO345" s="420"/>
      <c r="AP345" s="420"/>
      <c r="AQ345" s="420"/>
      <c r="AR345" s="420"/>
      <c r="AS345" s="420"/>
      <c r="AT345" s="420"/>
      <c r="AU345" s="420"/>
      <c r="AV345" s="420"/>
      <c r="AW345" s="420"/>
      <c r="AX345" s="420"/>
      <c r="AY345" s="420"/>
      <c r="AZ345" s="420"/>
      <c r="BA345" s="420"/>
      <c r="BB345" s="420"/>
      <c r="BC345" s="420"/>
      <c r="BD345" s="420"/>
      <c r="BE345" s="420"/>
      <c r="BF345" s="420"/>
      <c r="BG345" s="420"/>
      <c r="BH345" s="420"/>
      <c r="BI345" s="420"/>
      <c r="BJ345" s="420"/>
      <c r="BK345" s="420"/>
      <c r="BL345" s="420"/>
      <c r="BM345" s="420"/>
      <c r="BN345" s="420"/>
    </row>
    <row r="346" spans="1:66" s="380" customFormat="1" x14ac:dyDescent="0.2">
      <c r="A346" s="401"/>
      <c r="B346" s="402"/>
      <c r="C346" s="403" t="s">
        <v>3516</v>
      </c>
      <c r="D346" s="404"/>
      <c r="E346" s="404"/>
      <c r="F346" s="405"/>
      <c r="G346" s="405"/>
      <c r="H346" s="405">
        <f>SUM(H2:H345)/2</f>
        <v>0</v>
      </c>
      <c r="I346" s="405">
        <f t="shared" ref="I346:J346" si="76">SUM(I2:I345)/2</f>
        <v>0</v>
      </c>
      <c r="J346" s="405">
        <f t="shared" si="76"/>
        <v>0</v>
      </c>
    </row>
    <row r="347" spans="1:66" s="419" customFormat="1" x14ac:dyDescent="0.2">
      <c r="A347" s="421"/>
      <c r="B347" s="422"/>
      <c r="C347" s="422"/>
      <c r="D347" s="423"/>
      <c r="E347" s="422"/>
      <c r="F347" s="424"/>
      <c r="G347" s="424"/>
      <c r="H347" s="424"/>
      <c r="I347" s="424"/>
      <c r="J347" s="425"/>
      <c r="K347" s="420"/>
      <c r="L347" s="420"/>
      <c r="M347" s="420"/>
      <c r="N347" s="420"/>
      <c r="O347" s="420"/>
      <c r="P347" s="420"/>
      <c r="Q347" s="420"/>
      <c r="R347" s="420"/>
      <c r="S347" s="420"/>
      <c r="T347" s="420"/>
      <c r="U347" s="420"/>
      <c r="V347" s="420"/>
      <c r="W347" s="420"/>
      <c r="X347" s="420"/>
      <c r="Y347" s="420"/>
      <c r="Z347" s="420"/>
      <c r="AA347" s="420"/>
      <c r="AB347" s="420"/>
      <c r="AC347" s="420"/>
      <c r="AD347" s="420"/>
      <c r="AE347" s="420"/>
      <c r="AF347" s="420"/>
      <c r="AG347" s="420"/>
      <c r="AH347" s="420"/>
      <c r="AI347" s="420"/>
      <c r="AJ347" s="420"/>
      <c r="AK347" s="420"/>
      <c r="AL347" s="420"/>
      <c r="AM347" s="420"/>
      <c r="AN347" s="420"/>
      <c r="AO347" s="420"/>
      <c r="AP347" s="420"/>
      <c r="AQ347" s="420"/>
      <c r="AR347" s="420"/>
      <c r="AS347" s="420"/>
      <c r="AT347" s="420"/>
      <c r="AU347" s="420"/>
      <c r="AV347" s="420"/>
      <c r="AW347" s="420"/>
      <c r="AX347" s="420"/>
      <c r="AY347" s="420"/>
      <c r="AZ347" s="420"/>
      <c r="BA347" s="420"/>
      <c r="BB347" s="420"/>
      <c r="BC347" s="420"/>
      <c r="BD347" s="420"/>
      <c r="BE347" s="420"/>
      <c r="BF347" s="420"/>
      <c r="BG347" s="420"/>
      <c r="BH347" s="420"/>
      <c r="BI347" s="420"/>
      <c r="BJ347" s="420"/>
      <c r="BK347" s="420"/>
      <c r="BL347" s="420"/>
      <c r="BM347" s="420"/>
      <c r="BN347" s="420"/>
    </row>
    <row r="348" spans="1:66" s="419" customFormat="1" x14ac:dyDescent="0.2">
      <c r="A348" s="421"/>
      <c r="B348" s="422"/>
      <c r="C348" s="422"/>
      <c r="D348" s="423"/>
      <c r="E348" s="422"/>
      <c r="F348" s="424"/>
      <c r="G348" s="424"/>
      <c r="H348" s="424"/>
      <c r="I348" s="424"/>
      <c r="J348" s="425"/>
      <c r="K348" s="420"/>
      <c r="L348" s="420"/>
      <c r="M348" s="420"/>
      <c r="N348" s="420"/>
      <c r="O348" s="420"/>
      <c r="P348" s="420"/>
      <c r="Q348" s="420"/>
      <c r="R348" s="420"/>
      <c r="S348" s="420"/>
      <c r="T348" s="420"/>
      <c r="U348" s="420"/>
      <c r="V348" s="420"/>
      <c r="W348" s="420"/>
      <c r="X348" s="420"/>
      <c r="Y348" s="420"/>
      <c r="Z348" s="420"/>
      <c r="AA348" s="420"/>
      <c r="AB348" s="420"/>
      <c r="AC348" s="420"/>
      <c r="AD348" s="420"/>
      <c r="AE348" s="420"/>
      <c r="AF348" s="420"/>
      <c r="AG348" s="420"/>
      <c r="AH348" s="420"/>
      <c r="AI348" s="420"/>
      <c r="AJ348" s="420"/>
      <c r="AK348" s="420"/>
      <c r="AL348" s="420"/>
      <c r="AM348" s="420"/>
      <c r="AN348" s="420"/>
      <c r="AO348" s="420"/>
      <c r="AP348" s="420"/>
      <c r="AQ348" s="420"/>
      <c r="AR348" s="420"/>
      <c r="AS348" s="420"/>
      <c r="AT348" s="420"/>
      <c r="AU348" s="420"/>
      <c r="AV348" s="420"/>
      <c r="AW348" s="420"/>
      <c r="AX348" s="420"/>
      <c r="AY348" s="420"/>
      <c r="AZ348" s="420"/>
      <c r="BA348" s="420"/>
      <c r="BB348" s="420"/>
      <c r="BC348" s="420"/>
      <c r="BD348" s="420"/>
      <c r="BE348" s="420"/>
      <c r="BF348" s="420"/>
      <c r="BG348" s="420"/>
      <c r="BH348" s="420"/>
      <c r="BI348" s="420"/>
      <c r="BJ348" s="420"/>
      <c r="BK348" s="420"/>
      <c r="BL348" s="420"/>
      <c r="BM348" s="420"/>
      <c r="BN348" s="420"/>
    </row>
    <row r="349" spans="1:66" x14ac:dyDescent="0.2">
      <c r="A349" s="426"/>
      <c r="B349" s="376"/>
      <c r="C349" s="376"/>
      <c r="D349" s="395"/>
      <c r="E349" s="376"/>
      <c r="F349" s="396"/>
      <c r="G349" s="396"/>
      <c r="H349" s="396"/>
      <c r="I349" s="396"/>
      <c r="J349" s="427"/>
      <c r="K349" s="376"/>
      <c r="L349" s="376"/>
      <c r="M349" s="376"/>
      <c r="N349" s="376"/>
      <c r="O349" s="376"/>
      <c r="P349" s="376"/>
      <c r="Q349" s="376"/>
      <c r="R349" s="376"/>
      <c r="S349" s="376"/>
      <c r="T349" s="376"/>
      <c r="U349" s="376"/>
      <c r="V349" s="376"/>
      <c r="W349" s="376"/>
      <c r="X349" s="376"/>
      <c r="Y349" s="376"/>
      <c r="Z349" s="376"/>
      <c r="AA349" s="376"/>
      <c r="AB349" s="376"/>
      <c r="AC349" s="376"/>
      <c r="AD349" s="376"/>
      <c r="AE349" s="376"/>
      <c r="AF349" s="376"/>
      <c r="AG349" s="376"/>
      <c r="AH349" s="376"/>
      <c r="AI349" s="376"/>
      <c r="AJ349" s="376"/>
      <c r="AK349" s="376"/>
      <c r="AL349" s="376"/>
      <c r="AM349" s="376"/>
      <c r="AN349" s="376"/>
      <c r="AO349" s="376"/>
      <c r="AP349" s="376"/>
      <c r="AQ349" s="376"/>
      <c r="AR349" s="376"/>
      <c r="AS349" s="376"/>
      <c r="AT349" s="376"/>
      <c r="AU349" s="376"/>
      <c r="AV349" s="376"/>
      <c r="AW349" s="376"/>
      <c r="AX349" s="376"/>
      <c r="AY349" s="376"/>
      <c r="AZ349" s="376"/>
      <c r="BA349" s="376"/>
      <c r="BB349" s="376"/>
      <c r="BC349" s="376"/>
      <c r="BD349" s="376"/>
      <c r="BE349" s="376"/>
      <c r="BF349" s="376"/>
      <c r="BG349" s="376"/>
      <c r="BH349" s="376"/>
      <c r="BI349" s="376"/>
      <c r="BJ349" s="376"/>
      <c r="BK349" s="376"/>
      <c r="BL349" s="376"/>
      <c r="BM349" s="376"/>
      <c r="BN349" s="376"/>
    </row>
    <row r="350" spans="1:66" x14ac:dyDescent="0.2">
      <c r="A350" s="426"/>
      <c r="B350" s="376"/>
      <c r="C350" s="376"/>
      <c r="D350" s="395"/>
      <c r="E350" s="376"/>
      <c r="F350" s="396"/>
      <c r="G350" s="396"/>
      <c r="H350" s="396"/>
      <c r="I350" s="396"/>
      <c r="J350" s="427"/>
      <c r="K350" s="376"/>
      <c r="L350" s="376"/>
      <c r="M350" s="376"/>
      <c r="N350" s="376"/>
      <c r="O350" s="376"/>
      <c r="P350" s="376"/>
      <c r="Q350" s="376"/>
      <c r="R350" s="376"/>
      <c r="S350" s="376"/>
      <c r="T350" s="376"/>
      <c r="U350" s="376"/>
      <c r="V350" s="376"/>
      <c r="W350" s="376"/>
      <c r="X350" s="376"/>
      <c r="Y350" s="376"/>
      <c r="Z350" s="376"/>
      <c r="AA350" s="376"/>
      <c r="AB350" s="376"/>
      <c r="AC350" s="376"/>
      <c r="AD350" s="376"/>
      <c r="AE350" s="376"/>
      <c r="AF350" s="376"/>
      <c r="AG350" s="376"/>
      <c r="AH350" s="376"/>
      <c r="AI350" s="376"/>
      <c r="AJ350" s="376"/>
      <c r="AK350" s="376"/>
      <c r="AL350" s="376"/>
      <c r="AM350" s="376"/>
      <c r="AN350" s="376"/>
      <c r="AO350" s="376"/>
      <c r="AP350" s="376"/>
      <c r="AQ350" s="376"/>
      <c r="AR350" s="376"/>
      <c r="AS350" s="376"/>
      <c r="AT350" s="376"/>
      <c r="AU350" s="376"/>
      <c r="AV350" s="376"/>
      <c r="AW350" s="376"/>
      <c r="AX350" s="376"/>
      <c r="AY350" s="376"/>
      <c r="AZ350" s="376"/>
      <c r="BA350" s="376"/>
      <c r="BB350" s="376"/>
      <c r="BC350" s="376"/>
      <c r="BD350" s="376"/>
      <c r="BE350" s="376"/>
      <c r="BF350" s="376"/>
      <c r="BG350" s="376"/>
      <c r="BH350" s="376"/>
      <c r="BI350" s="376"/>
      <c r="BJ350" s="376"/>
      <c r="BK350" s="376"/>
      <c r="BL350" s="376"/>
      <c r="BM350" s="376"/>
      <c r="BN350" s="376"/>
    </row>
    <row r="351" spans="1:66" x14ac:dyDescent="0.2">
      <c r="A351" s="426"/>
      <c r="B351" s="376"/>
      <c r="C351" s="376"/>
      <c r="D351" s="395"/>
      <c r="E351" s="376"/>
      <c r="F351" s="396"/>
      <c r="G351" s="396"/>
      <c r="H351" s="396"/>
      <c r="I351" s="396"/>
      <c r="J351" s="427"/>
      <c r="K351" s="376"/>
      <c r="L351" s="376"/>
      <c r="M351" s="376"/>
      <c r="N351" s="376"/>
      <c r="O351" s="376"/>
      <c r="P351" s="376"/>
      <c r="Q351" s="376"/>
      <c r="R351" s="376"/>
      <c r="S351" s="376"/>
      <c r="T351" s="376"/>
      <c r="U351" s="376"/>
      <c r="V351" s="376"/>
      <c r="W351" s="376"/>
      <c r="X351" s="376"/>
      <c r="Y351" s="376"/>
      <c r="Z351" s="376"/>
      <c r="AA351" s="376"/>
      <c r="AB351" s="376"/>
      <c r="AC351" s="376"/>
      <c r="AD351" s="376"/>
      <c r="AE351" s="376"/>
      <c r="AF351" s="376"/>
      <c r="AG351" s="376"/>
      <c r="AH351" s="376"/>
      <c r="AI351" s="376"/>
      <c r="AJ351" s="376"/>
      <c r="AK351" s="376"/>
      <c r="AL351" s="376"/>
      <c r="AM351" s="376"/>
      <c r="AN351" s="376"/>
      <c r="AO351" s="376"/>
      <c r="AP351" s="376"/>
      <c r="AQ351" s="376"/>
      <c r="AR351" s="376"/>
      <c r="AS351" s="376"/>
      <c r="AT351" s="376"/>
      <c r="AU351" s="376"/>
      <c r="AV351" s="376"/>
      <c r="AW351" s="376"/>
      <c r="AX351" s="376"/>
      <c r="AY351" s="376"/>
      <c r="AZ351" s="376"/>
      <c r="BA351" s="376"/>
      <c r="BB351" s="376"/>
      <c r="BC351" s="376"/>
      <c r="BD351" s="376"/>
      <c r="BE351" s="376"/>
      <c r="BF351" s="376"/>
      <c r="BG351" s="376"/>
      <c r="BH351" s="376"/>
      <c r="BI351" s="376"/>
      <c r="BJ351" s="376"/>
      <c r="BK351" s="376"/>
      <c r="BL351" s="376"/>
      <c r="BM351" s="376"/>
      <c r="BN351" s="376"/>
    </row>
    <row r="352" spans="1:66" x14ac:dyDescent="0.2">
      <c r="A352" s="426"/>
      <c r="B352" s="376"/>
      <c r="C352" s="376"/>
      <c r="D352" s="395"/>
      <c r="E352" s="376"/>
      <c r="F352" s="396"/>
      <c r="G352" s="396"/>
      <c r="H352" s="396"/>
      <c r="I352" s="396"/>
      <c r="J352" s="427"/>
      <c r="K352" s="376"/>
      <c r="L352" s="376"/>
      <c r="M352" s="376"/>
      <c r="N352" s="376"/>
      <c r="O352" s="376"/>
      <c r="P352" s="376"/>
      <c r="Q352" s="376"/>
      <c r="R352" s="376"/>
      <c r="S352" s="376"/>
      <c r="T352" s="376"/>
      <c r="U352" s="376"/>
      <c r="V352" s="376"/>
      <c r="W352" s="376"/>
      <c r="X352" s="376"/>
      <c r="Y352" s="376"/>
      <c r="Z352" s="376"/>
      <c r="AA352" s="376"/>
      <c r="AB352" s="376"/>
      <c r="AC352" s="376"/>
      <c r="AD352" s="376"/>
      <c r="AE352" s="376"/>
      <c r="AF352" s="376"/>
      <c r="AG352" s="376"/>
      <c r="AH352" s="376"/>
      <c r="AI352" s="376"/>
      <c r="AJ352" s="376"/>
      <c r="AK352" s="376"/>
      <c r="AL352" s="376"/>
      <c r="AM352" s="376"/>
      <c r="AN352" s="376"/>
      <c r="AO352" s="376"/>
      <c r="AP352" s="376"/>
      <c r="AQ352" s="376"/>
      <c r="AR352" s="376"/>
      <c r="AS352" s="376"/>
      <c r="AT352" s="376"/>
      <c r="AU352" s="376"/>
      <c r="AV352" s="376"/>
      <c r="AW352" s="376"/>
      <c r="AX352" s="376"/>
      <c r="AY352" s="376"/>
      <c r="AZ352" s="376"/>
      <c r="BA352" s="376"/>
      <c r="BB352" s="376"/>
      <c r="BC352" s="376"/>
      <c r="BD352" s="376"/>
      <c r="BE352" s="376"/>
      <c r="BF352" s="376"/>
      <c r="BG352" s="376"/>
      <c r="BH352" s="376"/>
      <c r="BI352" s="376"/>
      <c r="BJ352" s="376"/>
      <c r="BK352" s="376"/>
      <c r="BL352" s="376"/>
      <c r="BM352" s="376"/>
      <c r="BN352" s="376"/>
    </row>
    <row r="353" spans="1:66" x14ac:dyDescent="0.2">
      <c r="A353" s="426"/>
      <c r="B353" s="376"/>
      <c r="C353" s="376"/>
      <c r="D353" s="395"/>
      <c r="E353" s="376"/>
      <c r="F353" s="396"/>
      <c r="G353" s="396"/>
      <c r="H353" s="396"/>
      <c r="I353" s="396"/>
      <c r="J353" s="427"/>
      <c r="K353" s="376"/>
      <c r="L353" s="376"/>
      <c r="M353" s="376"/>
      <c r="N353" s="376"/>
      <c r="O353" s="376"/>
      <c r="P353" s="376"/>
      <c r="Q353" s="376"/>
      <c r="R353" s="376"/>
      <c r="S353" s="376"/>
      <c r="T353" s="376"/>
      <c r="U353" s="376"/>
      <c r="V353" s="376"/>
      <c r="W353" s="376"/>
      <c r="X353" s="376"/>
      <c r="Y353" s="376"/>
      <c r="Z353" s="376"/>
      <c r="AA353" s="376"/>
      <c r="AB353" s="376"/>
      <c r="AC353" s="376"/>
      <c r="AD353" s="376"/>
      <c r="AE353" s="376"/>
      <c r="AF353" s="376"/>
      <c r="AG353" s="376"/>
      <c r="AH353" s="376"/>
      <c r="AI353" s="376"/>
      <c r="AJ353" s="376"/>
      <c r="AK353" s="376"/>
      <c r="AL353" s="376"/>
      <c r="AM353" s="376"/>
      <c r="AN353" s="376"/>
      <c r="AO353" s="376"/>
      <c r="AP353" s="376"/>
      <c r="AQ353" s="376"/>
      <c r="AR353" s="376"/>
      <c r="AS353" s="376"/>
      <c r="AT353" s="376"/>
      <c r="AU353" s="376"/>
      <c r="AV353" s="376"/>
      <c r="AW353" s="376"/>
      <c r="AX353" s="376"/>
      <c r="AY353" s="376"/>
      <c r="AZ353" s="376"/>
      <c r="BA353" s="376"/>
      <c r="BB353" s="376"/>
      <c r="BC353" s="376"/>
      <c r="BD353" s="376"/>
      <c r="BE353" s="376"/>
      <c r="BF353" s="376"/>
      <c r="BG353" s="376"/>
      <c r="BH353" s="376"/>
      <c r="BI353" s="376"/>
      <c r="BJ353" s="376"/>
      <c r="BK353" s="376"/>
      <c r="BL353" s="376"/>
      <c r="BM353" s="376"/>
      <c r="BN353" s="376"/>
    </row>
    <row r="354" spans="1:66" x14ac:dyDescent="0.2">
      <c r="A354" s="426"/>
      <c r="B354" s="376"/>
      <c r="C354" s="376"/>
      <c r="D354" s="395"/>
      <c r="E354" s="376"/>
      <c r="F354" s="396"/>
      <c r="G354" s="396"/>
      <c r="H354" s="396"/>
      <c r="I354" s="396"/>
      <c r="J354" s="427"/>
      <c r="K354" s="376"/>
      <c r="L354" s="376"/>
      <c r="M354" s="376"/>
      <c r="N354" s="376"/>
      <c r="O354" s="376"/>
      <c r="P354" s="376"/>
      <c r="Q354" s="376"/>
      <c r="R354" s="376"/>
      <c r="S354" s="376"/>
      <c r="T354" s="376"/>
      <c r="U354" s="376"/>
      <c r="V354" s="376"/>
      <c r="W354" s="376"/>
      <c r="X354" s="376"/>
      <c r="Y354" s="376"/>
      <c r="Z354" s="376"/>
      <c r="AA354" s="376"/>
      <c r="AB354" s="376"/>
      <c r="AC354" s="376"/>
      <c r="AD354" s="376"/>
      <c r="AE354" s="376"/>
      <c r="AF354" s="376"/>
      <c r="AG354" s="376"/>
      <c r="AH354" s="376"/>
      <c r="AI354" s="376"/>
      <c r="AJ354" s="376"/>
      <c r="AK354" s="376"/>
      <c r="AL354" s="376"/>
      <c r="AM354" s="376"/>
      <c r="AN354" s="376"/>
      <c r="AO354" s="376"/>
      <c r="AP354" s="376"/>
      <c r="AQ354" s="376"/>
      <c r="AR354" s="376"/>
      <c r="AS354" s="376"/>
      <c r="AT354" s="376"/>
      <c r="AU354" s="376"/>
      <c r="AV354" s="376"/>
      <c r="AW354" s="376"/>
      <c r="AX354" s="376"/>
      <c r="AY354" s="376"/>
      <c r="AZ354" s="376"/>
      <c r="BA354" s="376"/>
      <c r="BB354" s="376"/>
      <c r="BC354" s="376"/>
      <c r="BD354" s="376"/>
      <c r="BE354" s="376"/>
      <c r="BF354" s="376"/>
      <c r="BG354" s="376"/>
      <c r="BH354" s="376"/>
      <c r="BI354" s="376"/>
      <c r="BJ354" s="376"/>
      <c r="BK354" s="376"/>
      <c r="BL354" s="376"/>
      <c r="BM354" s="376"/>
      <c r="BN354" s="376"/>
    </row>
    <row r="355" spans="1:66" x14ac:dyDescent="0.2">
      <c r="A355" s="426"/>
      <c r="B355" s="376"/>
      <c r="C355" s="376"/>
      <c r="D355" s="395"/>
      <c r="E355" s="376"/>
      <c r="F355" s="396"/>
      <c r="G355" s="396"/>
      <c r="H355" s="396"/>
      <c r="I355" s="396"/>
      <c r="J355" s="427"/>
      <c r="K355" s="376"/>
      <c r="L355" s="376"/>
      <c r="M355" s="376"/>
      <c r="N355" s="376"/>
      <c r="O355" s="376"/>
      <c r="P355" s="376"/>
      <c r="Q355" s="376"/>
      <c r="R355" s="376"/>
      <c r="S355" s="376"/>
      <c r="T355" s="376"/>
      <c r="U355" s="376"/>
      <c r="V355" s="376"/>
      <c r="W355" s="376"/>
      <c r="X355" s="376"/>
      <c r="Y355" s="376"/>
      <c r="Z355" s="376"/>
      <c r="AA355" s="376"/>
      <c r="AB355" s="376"/>
      <c r="AC355" s="376"/>
      <c r="AD355" s="376"/>
      <c r="AE355" s="376"/>
      <c r="AF355" s="376"/>
      <c r="AG355" s="376"/>
      <c r="AH355" s="376"/>
      <c r="AI355" s="376"/>
      <c r="AJ355" s="376"/>
      <c r="AK355" s="376"/>
      <c r="AL355" s="376"/>
      <c r="AM355" s="376"/>
      <c r="AN355" s="376"/>
      <c r="AO355" s="376"/>
      <c r="AP355" s="376"/>
      <c r="AQ355" s="376"/>
      <c r="AR355" s="376"/>
      <c r="AS355" s="376"/>
      <c r="AT355" s="376"/>
      <c r="AU355" s="376"/>
      <c r="AV355" s="376"/>
      <c r="AW355" s="376"/>
      <c r="AX355" s="376"/>
      <c r="AY355" s="376"/>
      <c r="AZ355" s="376"/>
      <c r="BA355" s="376"/>
      <c r="BB355" s="376"/>
      <c r="BC355" s="376"/>
      <c r="BD355" s="376"/>
      <c r="BE355" s="376"/>
      <c r="BF355" s="376"/>
      <c r="BG355" s="376"/>
      <c r="BH355" s="376"/>
      <c r="BI355" s="376"/>
      <c r="BJ355" s="376"/>
      <c r="BK355" s="376"/>
      <c r="BL355" s="376"/>
      <c r="BM355" s="376"/>
      <c r="BN355" s="376"/>
    </row>
    <row r="356" spans="1:66" x14ac:dyDescent="0.2">
      <c r="A356" s="426"/>
      <c r="B356" s="376"/>
      <c r="C356" s="376"/>
      <c r="D356" s="395"/>
      <c r="E356" s="376"/>
      <c r="F356" s="396"/>
      <c r="G356" s="396"/>
      <c r="H356" s="396"/>
      <c r="I356" s="396"/>
      <c r="J356" s="427"/>
      <c r="K356" s="376"/>
      <c r="L356" s="376"/>
      <c r="M356" s="376"/>
      <c r="N356" s="376"/>
      <c r="O356" s="376"/>
      <c r="P356" s="376"/>
      <c r="Q356" s="376"/>
      <c r="R356" s="376"/>
      <c r="S356" s="376"/>
      <c r="T356" s="376"/>
      <c r="U356" s="376"/>
      <c r="V356" s="376"/>
      <c r="W356" s="376"/>
      <c r="X356" s="376"/>
      <c r="Y356" s="376"/>
      <c r="Z356" s="376"/>
      <c r="AA356" s="376"/>
      <c r="AB356" s="376"/>
      <c r="AC356" s="376"/>
      <c r="AD356" s="376"/>
      <c r="AE356" s="376"/>
      <c r="AF356" s="376"/>
      <c r="AG356" s="376"/>
      <c r="AH356" s="376"/>
      <c r="AI356" s="376"/>
      <c r="AJ356" s="376"/>
      <c r="AK356" s="376"/>
      <c r="AL356" s="376"/>
      <c r="AM356" s="376"/>
      <c r="AN356" s="376"/>
      <c r="AO356" s="376"/>
      <c r="AP356" s="376"/>
      <c r="AQ356" s="376"/>
      <c r="AR356" s="376"/>
      <c r="AS356" s="376"/>
      <c r="AT356" s="376"/>
      <c r="AU356" s="376"/>
      <c r="AV356" s="376"/>
      <c r="AW356" s="376"/>
      <c r="AX356" s="376"/>
      <c r="AY356" s="376"/>
      <c r="AZ356" s="376"/>
      <c r="BA356" s="376"/>
      <c r="BB356" s="376"/>
      <c r="BC356" s="376"/>
      <c r="BD356" s="376"/>
      <c r="BE356" s="376"/>
      <c r="BF356" s="376"/>
      <c r="BG356" s="376"/>
      <c r="BH356" s="376"/>
      <c r="BI356" s="376"/>
      <c r="BJ356" s="376"/>
      <c r="BK356" s="376"/>
      <c r="BL356" s="376"/>
      <c r="BM356" s="376"/>
      <c r="BN356" s="376"/>
    </row>
    <row r="357" spans="1:66" x14ac:dyDescent="0.2">
      <c r="A357" s="426"/>
      <c r="B357" s="376"/>
      <c r="C357" s="376"/>
      <c r="D357" s="395"/>
      <c r="E357" s="376"/>
      <c r="F357" s="396"/>
      <c r="G357" s="396"/>
      <c r="H357" s="396"/>
      <c r="I357" s="396"/>
      <c r="J357" s="427"/>
      <c r="K357" s="376"/>
      <c r="L357" s="376"/>
      <c r="M357" s="376"/>
      <c r="N357" s="376"/>
      <c r="O357" s="376"/>
      <c r="P357" s="376"/>
      <c r="Q357" s="376"/>
      <c r="R357" s="376"/>
      <c r="S357" s="376"/>
      <c r="T357" s="376"/>
      <c r="U357" s="376"/>
      <c r="V357" s="376"/>
      <c r="W357" s="376"/>
      <c r="X357" s="376"/>
      <c r="Y357" s="376"/>
      <c r="Z357" s="376"/>
      <c r="AA357" s="376"/>
      <c r="AB357" s="376"/>
      <c r="AC357" s="376"/>
      <c r="AD357" s="376"/>
      <c r="AE357" s="376"/>
      <c r="AF357" s="376"/>
      <c r="AG357" s="376"/>
      <c r="AH357" s="376"/>
      <c r="AI357" s="376"/>
      <c r="AJ357" s="376"/>
      <c r="AK357" s="376"/>
      <c r="AL357" s="376"/>
      <c r="AM357" s="376"/>
      <c r="AN357" s="376"/>
      <c r="AO357" s="376"/>
      <c r="AP357" s="376"/>
      <c r="AQ357" s="376"/>
      <c r="AR357" s="376"/>
      <c r="AS357" s="376"/>
      <c r="AT357" s="376"/>
      <c r="AU357" s="376"/>
      <c r="AV357" s="376"/>
      <c r="AW357" s="376"/>
      <c r="AX357" s="376"/>
      <c r="AY357" s="376"/>
      <c r="AZ357" s="376"/>
      <c r="BA357" s="376"/>
      <c r="BB357" s="376"/>
      <c r="BC357" s="376"/>
      <c r="BD357" s="376"/>
      <c r="BE357" s="376"/>
      <c r="BF357" s="376"/>
      <c r="BG357" s="376"/>
      <c r="BH357" s="376"/>
      <c r="BI357" s="376"/>
      <c r="BJ357" s="376"/>
      <c r="BK357" s="376"/>
      <c r="BL357" s="376"/>
      <c r="BM357" s="376"/>
      <c r="BN357" s="376"/>
    </row>
    <row r="358" spans="1:66" x14ac:dyDescent="0.2">
      <c r="A358" s="426"/>
      <c r="B358" s="376"/>
      <c r="C358" s="376"/>
      <c r="D358" s="395"/>
      <c r="E358" s="376"/>
      <c r="F358" s="396"/>
      <c r="G358" s="396"/>
      <c r="H358" s="396"/>
      <c r="I358" s="396"/>
      <c r="J358" s="427"/>
      <c r="K358" s="376"/>
      <c r="L358" s="376"/>
      <c r="M358" s="376"/>
      <c r="N358" s="376"/>
      <c r="O358" s="376"/>
      <c r="P358" s="376"/>
      <c r="Q358" s="376"/>
      <c r="R358" s="376"/>
      <c r="S358" s="376"/>
      <c r="T358" s="376"/>
      <c r="U358" s="376"/>
      <c r="V358" s="376"/>
      <c r="W358" s="376"/>
      <c r="X358" s="376"/>
      <c r="Y358" s="376"/>
      <c r="Z358" s="376"/>
      <c r="AA358" s="376"/>
      <c r="AB358" s="376"/>
      <c r="AC358" s="376"/>
      <c r="AD358" s="376"/>
      <c r="AE358" s="376"/>
      <c r="AF358" s="376"/>
      <c r="AG358" s="376"/>
      <c r="AH358" s="376"/>
      <c r="AI358" s="376"/>
      <c r="AJ358" s="376"/>
      <c r="AK358" s="376"/>
      <c r="AL358" s="376"/>
      <c r="AM358" s="376"/>
      <c r="AN358" s="376"/>
      <c r="AO358" s="376"/>
      <c r="AP358" s="376"/>
      <c r="AQ358" s="376"/>
      <c r="AR358" s="376"/>
      <c r="AS358" s="376"/>
      <c r="AT358" s="376"/>
      <c r="AU358" s="376"/>
      <c r="AV358" s="376"/>
      <c r="AW358" s="376"/>
      <c r="AX358" s="376"/>
      <c r="AY358" s="376"/>
      <c r="AZ358" s="376"/>
      <c r="BA358" s="376"/>
      <c r="BB358" s="376"/>
      <c r="BC358" s="376"/>
      <c r="BD358" s="376"/>
      <c r="BE358" s="376"/>
      <c r="BF358" s="376"/>
      <c r="BG358" s="376"/>
      <c r="BH358" s="376"/>
      <c r="BI358" s="376"/>
      <c r="BJ358" s="376"/>
      <c r="BK358" s="376"/>
      <c r="BL358" s="376"/>
      <c r="BM358" s="376"/>
      <c r="BN358" s="376"/>
    </row>
    <row r="359" spans="1:66" x14ac:dyDescent="0.2">
      <c r="A359" s="426"/>
      <c r="B359" s="376"/>
      <c r="C359" s="376"/>
      <c r="D359" s="395"/>
      <c r="E359" s="376"/>
      <c r="F359" s="396"/>
      <c r="G359" s="396"/>
      <c r="H359" s="396"/>
      <c r="I359" s="396"/>
      <c r="J359" s="427"/>
      <c r="K359" s="376"/>
      <c r="L359" s="376"/>
      <c r="M359" s="376"/>
      <c r="N359" s="376"/>
      <c r="O359" s="376"/>
      <c r="P359" s="376"/>
      <c r="Q359" s="376"/>
      <c r="R359" s="376"/>
      <c r="S359" s="376"/>
      <c r="T359" s="376"/>
      <c r="U359" s="376"/>
      <c r="V359" s="376"/>
      <c r="W359" s="376"/>
      <c r="X359" s="376"/>
      <c r="Y359" s="376"/>
      <c r="Z359" s="376"/>
      <c r="AA359" s="376"/>
      <c r="AB359" s="376"/>
      <c r="AC359" s="376"/>
      <c r="AD359" s="376"/>
      <c r="AE359" s="376"/>
      <c r="AF359" s="376"/>
      <c r="AG359" s="376"/>
      <c r="AH359" s="376"/>
      <c r="AI359" s="376"/>
      <c r="AJ359" s="376"/>
      <c r="AK359" s="376"/>
      <c r="AL359" s="376"/>
      <c r="AM359" s="376"/>
      <c r="AN359" s="376"/>
      <c r="AO359" s="376"/>
      <c r="AP359" s="376"/>
      <c r="AQ359" s="376"/>
      <c r="AR359" s="376"/>
      <c r="AS359" s="376"/>
      <c r="AT359" s="376"/>
      <c r="AU359" s="376"/>
      <c r="AV359" s="376"/>
      <c r="AW359" s="376"/>
      <c r="AX359" s="376"/>
      <c r="AY359" s="376"/>
      <c r="AZ359" s="376"/>
      <c r="BA359" s="376"/>
      <c r="BB359" s="376"/>
      <c r="BC359" s="376"/>
      <c r="BD359" s="376"/>
      <c r="BE359" s="376"/>
      <c r="BF359" s="376"/>
      <c r="BG359" s="376"/>
      <c r="BH359" s="376"/>
      <c r="BI359" s="376"/>
      <c r="BJ359" s="376"/>
      <c r="BK359" s="376"/>
      <c r="BL359" s="376"/>
      <c r="BM359" s="376"/>
      <c r="BN359" s="376"/>
    </row>
    <row r="360" spans="1:66" x14ac:dyDescent="0.2">
      <c r="A360" s="426"/>
      <c r="B360" s="376"/>
      <c r="C360" s="376"/>
      <c r="D360" s="395"/>
      <c r="E360" s="376"/>
      <c r="F360" s="396"/>
      <c r="G360" s="396"/>
      <c r="H360" s="396"/>
      <c r="I360" s="396"/>
      <c r="J360" s="427"/>
      <c r="K360" s="376"/>
      <c r="L360" s="376"/>
      <c r="M360" s="376"/>
      <c r="N360" s="376"/>
      <c r="O360" s="376"/>
      <c r="P360" s="376"/>
      <c r="Q360" s="376"/>
      <c r="R360" s="376"/>
      <c r="S360" s="376"/>
      <c r="T360" s="376"/>
      <c r="U360" s="376"/>
      <c r="V360" s="376"/>
      <c r="W360" s="376"/>
      <c r="X360" s="376"/>
      <c r="Y360" s="376"/>
      <c r="Z360" s="376"/>
      <c r="AA360" s="376"/>
      <c r="AB360" s="376"/>
      <c r="AC360" s="376"/>
      <c r="AD360" s="376"/>
      <c r="AE360" s="376"/>
      <c r="AF360" s="376"/>
      <c r="AG360" s="376"/>
      <c r="AH360" s="376"/>
      <c r="AI360" s="376"/>
      <c r="AJ360" s="376"/>
      <c r="AK360" s="376"/>
      <c r="AL360" s="376"/>
      <c r="AM360" s="376"/>
      <c r="AN360" s="376"/>
      <c r="AO360" s="376"/>
      <c r="AP360" s="376"/>
      <c r="AQ360" s="376"/>
      <c r="AR360" s="376"/>
      <c r="AS360" s="376"/>
      <c r="AT360" s="376"/>
      <c r="AU360" s="376"/>
      <c r="AV360" s="376"/>
      <c r="AW360" s="376"/>
      <c r="AX360" s="376"/>
      <c r="AY360" s="376"/>
      <c r="AZ360" s="376"/>
      <c r="BA360" s="376"/>
      <c r="BB360" s="376"/>
      <c r="BC360" s="376"/>
      <c r="BD360" s="376"/>
      <c r="BE360" s="376"/>
      <c r="BF360" s="376"/>
      <c r="BG360" s="376"/>
      <c r="BH360" s="376"/>
      <c r="BI360" s="376"/>
      <c r="BJ360" s="376"/>
      <c r="BK360" s="376"/>
      <c r="BL360" s="376"/>
      <c r="BM360" s="376"/>
      <c r="BN360" s="376"/>
    </row>
    <row r="361" spans="1:66" x14ac:dyDescent="0.2">
      <c r="A361" s="426"/>
      <c r="B361" s="376"/>
      <c r="C361" s="376"/>
      <c r="D361" s="395"/>
      <c r="E361" s="376"/>
      <c r="F361" s="396"/>
      <c r="G361" s="396"/>
      <c r="H361" s="396"/>
      <c r="I361" s="396"/>
      <c r="J361" s="427"/>
      <c r="K361" s="376"/>
      <c r="L361" s="376"/>
      <c r="M361" s="376"/>
      <c r="N361" s="376"/>
      <c r="O361" s="376"/>
      <c r="P361" s="376"/>
      <c r="Q361" s="376"/>
      <c r="R361" s="376"/>
      <c r="S361" s="376"/>
      <c r="T361" s="376"/>
      <c r="U361" s="376"/>
      <c r="V361" s="376"/>
      <c r="W361" s="376"/>
      <c r="X361" s="376"/>
      <c r="Y361" s="376"/>
      <c r="Z361" s="376"/>
      <c r="AA361" s="376"/>
      <c r="AB361" s="376"/>
      <c r="AC361" s="376"/>
      <c r="AD361" s="376"/>
      <c r="AE361" s="376"/>
      <c r="AF361" s="376"/>
      <c r="AG361" s="376"/>
      <c r="AH361" s="376"/>
      <c r="AI361" s="376"/>
      <c r="AJ361" s="376"/>
      <c r="AK361" s="376"/>
      <c r="AL361" s="376"/>
      <c r="AM361" s="376"/>
      <c r="AN361" s="376"/>
      <c r="AO361" s="376"/>
      <c r="AP361" s="376"/>
      <c r="AQ361" s="376"/>
      <c r="AR361" s="376"/>
      <c r="AS361" s="376"/>
      <c r="AT361" s="376"/>
      <c r="AU361" s="376"/>
      <c r="AV361" s="376"/>
      <c r="AW361" s="376"/>
      <c r="AX361" s="376"/>
      <c r="AY361" s="376"/>
      <c r="AZ361" s="376"/>
      <c r="BA361" s="376"/>
      <c r="BB361" s="376"/>
      <c r="BC361" s="376"/>
      <c r="BD361" s="376"/>
      <c r="BE361" s="376"/>
      <c r="BF361" s="376"/>
      <c r="BG361" s="376"/>
      <c r="BH361" s="376"/>
      <c r="BI361" s="376"/>
      <c r="BJ361" s="376"/>
      <c r="BK361" s="376"/>
      <c r="BL361" s="376"/>
      <c r="BM361" s="376"/>
      <c r="BN361" s="376"/>
    </row>
    <row r="362" spans="1:66" x14ac:dyDescent="0.2">
      <c r="A362" s="426"/>
      <c r="B362" s="376"/>
      <c r="C362" s="376"/>
      <c r="D362" s="395"/>
      <c r="E362" s="376"/>
      <c r="F362" s="396"/>
      <c r="G362" s="396"/>
      <c r="H362" s="396"/>
      <c r="I362" s="396"/>
      <c r="J362" s="427"/>
      <c r="K362" s="376"/>
      <c r="L362" s="376"/>
      <c r="M362" s="376"/>
      <c r="N362" s="376"/>
      <c r="O362" s="376"/>
      <c r="P362" s="376"/>
      <c r="Q362" s="376"/>
      <c r="R362" s="376"/>
      <c r="S362" s="376"/>
      <c r="T362" s="376"/>
      <c r="U362" s="376"/>
      <c r="V362" s="376"/>
      <c r="W362" s="376"/>
      <c r="X362" s="376"/>
      <c r="Y362" s="376"/>
      <c r="Z362" s="376"/>
      <c r="AA362" s="376"/>
      <c r="AB362" s="376"/>
      <c r="AC362" s="376"/>
      <c r="AD362" s="376"/>
      <c r="AE362" s="376"/>
      <c r="AF362" s="376"/>
      <c r="AG362" s="376"/>
      <c r="AH362" s="376"/>
      <c r="AI362" s="376"/>
      <c r="AJ362" s="376"/>
      <c r="AK362" s="376"/>
      <c r="AL362" s="376"/>
      <c r="AM362" s="376"/>
      <c r="AN362" s="376"/>
      <c r="AO362" s="376"/>
      <c r="AP362" s="376"/>
      <c r="AQ362" s="376"/>
      <c r="AR362" s="376"/>
      <c r="AS362" s="376"/>
      <c r="AT362" s="376"/>
      <c r="AU362" s="376"/>
      <c r="AV362" s="376"/>
      <c r="AW362" s="376"/>
      <c r="AX362" s="376"/>
      <c r="AY362" s="376"/>
      <c r="AZ362" s="376"/>
      <c r="BA362" s="376"/>
      <c r="BB362" s="376"/>
      <c r="BC362" s="376"/>
      <c r="BD362" s="376"/>
      <c r="BE362" s="376"/>
      <c r="BF362" s="376"/>
      <c r="BG362" s="376"/>
      <c r="BH362" s="376"/>
      <c r="BI362" s="376"/>
      <c r="BJ362" s="376"/>
      <c r="BK362" s="376"/>
      <c r="BL362" s="376"/>
      <c r="BM362" s="376"/>
      <c r="BN362" s="376"/>
    </row>
    <row r="363" spans="1:66" x14ac:dyDescent="0.2">
      <c r="A363" s="426"/>
      <c r="B363" s="376"/>
      <c r="C363" s="376"/>
      <c r="D363" s="395"/>
      <c r="E363" s="376"/>
      <c r="F363" s="396"/>
      <c r="G363" s="396"/>
      <c r="H363" s="396"/>
      <c r="I363" s="396"/>
      <c r="J363" s="427"/>
      <c r="K363" s="376"/>
      <c r="L363" s="376"/>
      <c r="M363" s="376"/>
      <c r="N363" s="376"/>
      <c r="O363" s="376"/>
      <c r="P363" s="376"/>
      <c r="Q363" s="376"/>
      <c r="R363" s="376"/>
      <c r="S363" s="376"/>
      <c r="T363" s="376"/>
      <c r="U363" s="376"/>
      <c r="V363" s="376"/>
      <c r="W363" s="376"/>
      <c r="X363" s="376"/>
      <c r="Y363" s="376"/>
      <c r="Z363" s="376"/>
      <c r="AA363" s="376"/>
      <c r="AB363" s="376"/>
      <c r="AC363" s="376"/>
      <c r="AD363" s="376"/>
      <c r="AE363" s="376"/>
      <c r="AF363" s="376"/>
      <c r="AG363" s="376"/>
      <c r="AH363" s="376"/>
      <c r="AI363" s="376"/>
      <c r="AJ363" s="376"/>
      <c r="AK363" s="376"/>
      <c r="AL363" s="376"/>
      <c r="AM363" s="376"/>
      <c r="AN363" s="376"/>
      <c r="AO363" s="376"/>
      <c r="AP363" s="376"/>
      <c r="AQ363" s="376"/>
      <c r="AR363" s="376"/>
      <c r="AS363" s="376"/>
      <c r="AT363" s="376"/>
      <c r="AU363" s="376"/>
      <c r="AV363" s="376"/>
      <c r="AW363" s="376"/>
      <c r="AX363" s="376"/>
      <c r="AY363" s="376"/>
      <c r="AZ363" s="376"/>
      <c r="BA363" s="376"/>
      <c r="BB363" s="376"/>
      <c r="BC363" s="376"/>
      <c r="BD363" s="376"/>
      <c r="BE363" s="376"/>
      <c r="BF363" s="376"/>
      <c r="BG363" s="376"/>
      <c r="BH363" s="376"/>
      <c r="BI363" s="376"/>
      <c r="BJ363" s="376"/>
      <c r="BK363" s="376"/>
      <c r="BL363" s="376"/>
      <c r="BM363" s="376"/>
      <c r="BN363" s="376"/>
    </row>
    <row r="364" spans="1:66" x14ac:dyDescent="0.2">
      <c r="A364" s="426"/>
      <c r="B364" s="376"/>
      <c r="C364" s="376"/>
      <c r="D364" s="395"/>
      <c r="E364" s="376"/>
      <c r="F364" s="396"/>
      <c r="G364" s="396"/>
      <c r="H364" s="396"/>
      <c r="I364" s="396"/>
      <c r="J364" s="427"/>
      <c r="K364" s="376"/>
      <c r="L364" s="376"/>
      <c r="M364" s="376"/>
      <c r="N364" s="376"/>
      <c r="O364" s="376"/>
      <c r="P364" s="376"/>
      <c r="Q364" s="376"/>
      <c r="R364" s="376"/>
      <c r="S364" s="376"/>
      <c r="T364" s="376"/>
      <c r="U364" s="376"/>
      <c r="V364" s="376"/>
      <c r="W364" s="376"/>
      <c r="X364" s="376"/>
      <c r="Y364" s="376"/>
      <c r="Z364" s="376"/>
      <c r="AA364" s="376"/>
      <c r="AB364" s="376"/>
      <c r="AC364" s="376"/>
      <c r="AD364" s="376"/>
      <c r="AE364" s="376"/>
      <c r="AF364" s="376"/>
      <c r="AG364" s="376"/>
      <c r="AH364" s="376"/>
      <c r="AI364" s="376"/>
      <c r="AJ364" s="376"/>
      <c r="AK364" s="376"/>
      <c r="AL364" s="376"/>
      <c r="AM364" s="376"/>
      <c r="AN364" s="376"/>
      <c r="AO364" s="376"/>
      <c r="AP364" s="376"/>
      <c r="AQ364" s="376"/>
      <c r="AR364" s="376"/>
      <c r="AS364" s="376"/>
      <c r="AT364" s="376"/>
      <c r="AU364" s="376"/>
      <c r="AV364" s="376"/>
      <c r="AW364" s="376"/>
      <c r="AX364" s="376"/>
      <c r="AY364" s="376"/>
      <c r="AZ364" s="376"/>
      <c r="BA364" s="376"/>
      <c r="BB364" s="376"/>
      <c r="BC364" s="376"/>
      <c r="BD364" s="376"/>
      <c r="BE364" s="376"/>
      <c r="BF364" s="376"/>
      <c r="BG364" s="376"/>
      <c r="BH364" s="376"/>
      <c r="BI364" s="376"/>
      <c r="BJ364" s="376"/>
      <c r="BK364" s="376"/>
      <c r="BL364" s="376"/>
      <c r="BM364" s="376"/>
      <c r="BN364" s="376"/>
    </row>
    <row r="365" spans="1:66" x14ac:dyDescent="0.2">
      <c r="A365" s="426"/>
      <c r="B365" s="376"/>
      <c r="C365" s="376"/>
      <c r="D365" s="395"/>
      <c r="E365" s="376"/>
      <c r="F365" s="396"/>
      <c r="G365" s="396"/>
      <c r="H365" s="396"/>
      <c r="I365" s="396"/>
      <c r="J365" s="427"/>
      <c r="K365" s="376"/>
      <c r="L365" s="376"/>
      <c r="M365" s="376"/>
      <c r="N365" s="376"/>
      <c r="O365" s="376"/>
      <c r="P365" s="376"/>
      <c r="Q365" s="376"/>
      <c r="R365" s="376"/>
      <c r="S365" s="376"/>
      <c r="T365" s="376"/>
      <c r="U365" s="376"/>
      <c r="V365" s="376"/>
      <c r="W365" s="376"/>
      <c r="X365" s="376"/>
      <c r="Y365" s="376"/>
      <c r="Z365" s="376"/>
      <c r="AA365" s="376"/>
      <c r="AB365" s="376"/>
      <c r="AC365" s="376"/>
      <c r="AD365" s="376"/>
      <c r="AE365" s="376"/>
      <c r="AF365" s="376"/>
      <c r="AG365" s="376"/>
      <c r="AH365" s="376"/>
      <c r="AI365" s="376"/>
      <c r="AJ365" s="376"/>
      <c r="AK365" s="376"/>
      <c r="AL365" s="376"/>
      <c r="AM365" s="376"/>
      <c r="AN365" s="376"/>
      <c r="AO365" s="376"/>
      <c r="AP365" s="376"/>
      <c r="AQ365" s="376"/>
      <c r="AR365" s="376"/>
      <c r="AS365" s="376"/>
      <c r="AT365" s="376"/>
      <c r="AU365" s="376"/>
      <c r="AV365" s="376"/>
      <c r="AW365" s="376"/>
      <c r="AX365" s="376"/>
      <c r="AY365" s="376"/>
      <c r="AZ365" s="376"/>
      <c r="BA365" s="376"/>
      <c r="BB365" s="376"/>
      <c r="BC365" s="376"/>
      <c r="BD365" s="376"/>
      <c r="BE365" s="376"/>
      <c r="BF365" s="376"/>
      <c r="BG365" s="376"/>
      <c r="BH365" s="376"/>
      <c r="BI365" s="376"/>
      <c r="BJ365" s="376"/>
      <c r="BK365" s="376"/>
      <c r="BL365" s="376"/>
      <c r="BM365" s="376"/>
      <c r="BN365" s="376"/>
    </row>
    <row r="366" spans="1:66" x14ac:dyDescent="0.2">
      <c r="A366" s="426"/>
      <c r="B366" s="376"/>
      <c r="C366" s="376"/>
      <c r="D366" s="395"/>
      <c r="E366" s="376"/>
      <c r="F366" s="396"/>
      <c r="G366" s="396"/>
      <c r="H366" s="396"/>
      <c r="I366" s="396"/>
      <c r="J366" s="427"/>
      <c r="K366" s="376"/>
      <c r="L366" s="376"/>
      <c r="M366" s="376"/>
      <c r="N366" s="376"/>
      <c r="O366" s="376"/>
      <c r="P366" s="376"/>
      <c r="Q366" s="376"/>
      <c r="R366" s="376"/>
      <c r="S366" s="376"/>
      <c r="T366" s="376"/>
      <c r="U366" s="376"/>
      <c r="V366" s="376"/>
      <c r="W366" s="376"/>
      <c r="X366" s="376"/>
      <c r="Y366" s="376"/>
      <c r="Z366" s="376"/>
      <c r="AA366" s="376"/>
      <c r="AB366" s="376"/>
      <c r="AC366" s="376"/>
      <c r="AD366" s="376"/>
      <c r="AE366" s="376"/>
      <c r="AF366" s="376"/>
      <c r="AG366" s="376"/>
      <c r="AH366" s="376"/>
      <c r="AI366" s="376"/>
      <c r="AJ366" s="376"/>
      <c r="AK366" s="376"/>
      <c r="AL366" s="376"/>
      <c r="AM366" s="376"/>
      <c r="AN366" s="376"/>
      <c r="AO366" s="376"/>
      <c r="AP366" s="376"/>
      <c r="AQ366" s="376"/>
      <c r="AR366" s="376"/>
      <c r="AS366" s="376"/>
      <c r="AT366" s="376"/>
      <c r="AU366" s="376"/>
      <c r="AV366" s="376"/>
      <c r="AW366" s="376"/>
      <c r="AX366" s="376"/>
      <c r="AY366" s="376"/>
      <c r="AZ366" s="376"/>
      <c r="BA366" s="376"/>
      <c r="BB366" s="376"/>
      <c r="BC366" s="376"/>
      <c r="BD366" s="376"/>
      <c r="BE366" s="376"/>
      <c r="BF366" s="376"/>
      <c r="BG366" s="376"/>
      <c r="BH366" s="376"/>
      <c r="BI366" s="376"/>
      <c r="BJ366" s="376"/>
      <c r="BK366" s="376"/>
      <c r="BL366" s="376"/>
      <c r="BM366" s="376"/>
      <c r="BN366" s="376"/>
    </row>
    <row r="367" spans="1:66" x14ac:dyDescent="0.2">
      <c r="A367" s="426"/>
      <c r="B367" s="376"/>
      <c r="C367" s="376"/>
      <c r="D367" s="395"/>
      <c r="E367" s="376"/>
      <c r="F367" s="396"/>
      <c r="G367" s="396"/>
      <c r="H367" s="396"/>
      <c r="I367" s="396"/>
      <c r="J367" s="427"/>
      <c r="K367" s="376"/>
      <c r="L367" s="376"/>
      <c r="M367" s="376"/>
      <c r="N367" s="376"/>
      <c r="O367" s="376"/>
      <c r="P367" s="376"/>
      <c r="Q367" s="376"/>
      <c r="R367" s="376"/>
      <c r="S367" s="376"/>
      <c r="T367" s="376"/>
      <c r="U367" s="376"/>
      <c r="V367" s="376"/>
      <c r="W367" s="376"/>
      <c r="X367" s="376"/>
      <c r="Y367" s="376"/>
      <c r="Z367" s="376"/>
      <c r="AA367" s="376"/>
      <c r="AB367" s="376"/>
      <c r="AC367" s="376"/>
      <c r="AD367" s="376"/>
      <c r="AE367" s="376"/>
      <c r="AF367" s="376"/>
      <c r="AG367" s="376"/>
      <c r="AH367" s="376"/>
      <c r="AI367" s="376"/>
      <c r="AJ367" s="376"/>
      <c r="AK367" s="376"/>
      <c r="AL367" s="376"/>
      <c r="AM367" s="376"/>
      <c r="AN367" s="376"/>
      <c r="AO367" s="376"/>
      <c r="AP367" s="376"/>
      <c r="AQ367" s="376"/>
      <c r="AR367" s="376"/>
      <c r="AS367" s="376"/>
      <c r="AT367" s="376"/>
      <c r="AU367" s="376"/>
      <c r="AV367" s="376"/>
      <c r="AW367" s="376"/>
      <c r="AX367" s="376"/>
      <c r="AY367" s="376"/>
      <c r="AZ367" s="376"/>
      <c r="BA367" s="376"/>
      <c r="BB367" s="376"/>
      <c r="BC367" s="376"/>
      <c r="BD367" s="376"/>
      <c r="BE367" s="376"/>
      <c r="BF367" s="376"/>
      <c r="BG367" s="376"/>
      <c r="BH367" s="376"/>
      <c r="BI367" s="376"/>
      <c r="BJ367" s="376"/>
      <c r="BK367" s="376"/>
      <c r="BL367" s="376"/>
      <c r="BM367" s="376"/>
      <c r="BN367" s="376"/>
    </row>
    <row r="368" spans="1:66" x14ac:dyDescent="0.2">
      <c r="A368" s="426"/>
      <c r="B368" s="376"/>
      <c r="C368" s="376"/>
      <c r="D368" s="395"/>
      <c r="E368" s="376"/>
      <c r="F368" s="396"/>
      <c r="G368" s="396"/>
      <c r="H368" s="396"/>
      <c r="I368" s="396"/>
      <c r="J368" s="427"/>
      <c r="K368" s="376"/>
      <c r="L368" s="376"/>
      <c r="M368" s="376"/>
      <c r="N368" s="376"/>
      <c r="O368" s="376"/>
      <c r="P368" s="376"/>
      <c r="Q368" s="376"/>
      <c r="R368" s="376"/>
      <c r="S368" s="376"/>
      <c r="T368" s="376"/>
      <c r="U368" s="376"/>
      <c r="V368" s="376"/>
      <c r="W368" s="376"/>
      <c r="X368" s="376"/>
      <c r="Y368" s="376"/>
      <c r="Z368" s="376"/>
      <c r="AA368" s="376"/>
      <c r="AB368" s="376"/>
      <c r="AC368" s="376"/>
      <c r="AD368" s="376"/>
      <c r="AE368" s="376"/>
      <c r="AF368" s="376"/>
      <c r="AG368" s="376"/>
      <c r="AH368" s="376"/>
      <c r="AI368" s="376"/>
      <c r="AJ368" s="376"/>
      <c r="AK368" s="376"/>
      <c r="AL368" s="376"/>
      <c r="AM368" s="376"/>
      <c r="AN368" s="376"/>
      <c r="AO368" s="376"/>
      <c r="AP368" s="376"/>
      <c r="AQ368" s="376"/>
      <c r="AR368" s="376"/>
      <c r="AS368" s="376"/>
      <c r="AT368" s="376"/>
      <c r="AU368" s="376"/>
      <c r="AV368" s="376"/>
      <c r="AW368" s="376"/>
      <c r="AX368" s="376"/>
      <c r="AY368" s="376"/>
      <c r="AZ368" s="376"/>
      <c r="BA368" s="376"/>
      <c r="BB368" s="376"/>
      <c r="BC368" s="376"/>
      <c r="BD368" s="376"/>
      <c r="BE368" s="376"/>
      <c r="BF368" s="376"/>
      <c r="BG368" s="376"/>
      <c r="BH368" s="376"/>
      <c r="BI368" s="376"/>
      <c r="BJ368" s="376"/>
      <c r="BK368" s="376"/>
      <c r="BL368" s="376"/>
      <c r="BM368" s="376"/>
      <c r="BN368" s="376"/>
    </row>
    <row r="369" spans="1:66" x14ac:dyDescent="0.2">
      <c r="A369" s="426"/>
      <c r="B369" s="376"/>
      <c r="C369" s="376"/>
      <c r="D369" s="395"/>
      <c r="E369" s="376"/>
      <c r="F369" s="396"/>
      <c r="G369" s="396"/>
      <c r="H369" s="396"/>
      <c r="I369" s="396"/>
      <c r="J369" s="427"/>
      <c r="K369" s="376"/>
      <c r="L369" s="376"/>
      <c r="M369" s="376"/>
      <c r="N369" s="376"/>
      <c r="O369" s="376"/>
      <c r="P369" s="376"/>
      <c r="Q369" s="376"/>
      <c r="R369" s="376"/>
      <c r="S369" s="376"/>
      <c r="T369" s="376"/>
      <c r="U369" s="376"/>
      <c r="V369" s="376"/>
      <c r="W369" s="376"/>
      <c r="X369" s="376"/>
      <c r="Y369" s="376"/>
      <c r="Z369" s="376"/>
      <c r="AA369" s="376"/>
      <c r="AB369" s="376"/>
      <c r="AC369" s="376"/>
      <c r="AD369" s="376"/>
      <c r="AE369" s="376"/>
      <c r="AF369" s="376"/>
      <c r="AG369" s="376"/>
      <c r="AH369" s="376"/>
      <c r="AI369" s="376"/>
      <c r="AJ369" s="376"/>
      <c r="AK369" s="376"/>
      <c r="AL369" s="376"/>
      <c r="AM369" s="376"/>
      <c r="AN369" s="376"/>
      <c r="AO369" s="376"/>
      <c r="AP369" s="376"/>
      <c r="AQ369" s="376"/>
      <c r="AR369" s="376"/>
      <c r="AS369" s="376"/>
      <c r="AT369" s="376"/>
      <c r="AU369" s="376"/>
      <c r="AV369" s="376"/>
      <c r="AW369" s="376"/>
      <c r="AX369" s="376"/>
      <c r="AY369" s="376"/>
      <c r="AZ369" s="376"/>
      <c r="BA369" s="376"/>
      <c r="BB369" s="376"/>
      <c r="BC369" s="376"/>
      <c r="BD369" s="376"/>
      <c r="BE369" s="376"/>
      <c r="BF369" s="376"/>
      <c r="BG369" s="376"/>
      <c r="BH369" s="376"/>
      <c r="BI369" s="376"/>
      <c r="BJ369" s="376"/>
      <c r="BK369" s="376"/>
      <c r="BL369" s="376"/>
      <c r="BM369" s="376"/>
      <c r="BN369" s="376"/>
    </row>
    <row r="370" spans="1:66" x14ac:dyDescent="0.2">
      <c r="A370" s="426"/>
      <c r="B370" s="376"/>
      <c r="C370" s="376"/>
      <c r="D370" s="395"/>
      <c r="E370" s="376"/>
      <c r="F370" s="396"/>
      <c r="G370" s="396"/>
      <c r="H370" s="396"/>
      <c r="I370" s="396"/>
      <c r="J370" s="427"/>
      <c r="K370" s="376"/>
      <c r="L370" s="376"/>
      <c r="M370" s="376"/>
      <c r="N370" s="376"/>
      <c r="O370" s="376"/>
      <c r="P370" s="376"/>
      <c r="Q370" s="376"/>
      <c r="R370" s="376"/>
      <c r="S370" s="376"/>
      <c r="T370" s="376"/>
      <c r="U370" s="376"/>
      <c r="V370" s="376"/>
      <c r="W370" s="376"/>
      <c r="X370" s="376"/>
      <c r="Y370" s="376"/>
      <c r="Z370" s="376"/>
      <c r="AA370" s="376"/>
      <c r="AB370" s="376"/>
      <c r="AC370" s="376"/>
      <c r="AD370" s="376"/>
      <c r="AE370" s="376"/>
      <c r="AF370" s="376"/>
      <c r="AG370" s="376"/>
      <c r="AH370" s="376"/>
      <c r="AI370" s="376"/>
      <c r="AJ370" s="376"/>
      <c r="AK370" s="376"/>
      <c r="AL370" s="376"/>
      <c r="AM370" s="376"/>
      <c r="AN370" s="376"/>
      <c r="AO370" s="376"/>
      <c r="AP370" s="376"/>
      <c r="AQ370" s="376"/>
      <c r="AR370" s="376"/>
      <c r="AS370" s="376"/>
      <c r="AT370" s="376"/>
      <c r="AU370" s="376"/>
      <c r="AV370" s="376"/>
      <c r="AW370" s="376"/>
      <c r="AX370" s="376"/>
      <c r="AY370" s="376"/>
      <c r="AZ370" s="376"/>
      <c r="BA370" s="376"/>
      <c r="BB370" s="376"/>
      <c r="BC370" s="376"/>
      <c r="BD370" s="376"/>
      <c r="BE370" s="376"/>
      <c r="BF370" s="376"/>
      <c r="BG370" s="376"/>
      <c r="BH370" s="376"/>
      <c r="BI370" s="376"/>
      <c r="BJ370" s="376"/>
      <c r="BK370" s="376"/>
      <c r="BL370" s="376"/>
      <c r="BM370" s="376"/>
      <c r="BN370" s="376"/>
    </row>
    <row r="371" spans="1:66" x14ac:dyDescent="0.2">
      <c r="A371" s="426"/>
      <c r="B371" s="376"/>
      <c r="C371" s="376"/>
      <c r="D371" s="395"/>
      <c r="E371" s="376"/>
      <c r="F371" s="396"/>
      <c r="G371" s="396"/>
      <c r="H371" s="396"/>
      <c r="I371" s="396"/>
      <c r="J371" s="427"/>
      <c r="K371" s="376"/>
      <c r="L371" s="376"/>
      <c r="M371" s="376"/>
      <c r="N371" s="376"/>
      <c r="O371" s="376"/>
      <c r="P371" s="376"/>
      <c r="Q371" s="376"/>
      <c r="R371" s="376"/>
      <c r="S371" s="376"/>
      <c r="T371" s="376"/>
      <c r="U371" s="376"/>
      <c r="V371" s="376"/>
      <c r="W371" s="376"/>
      <c r="X371" s="376"/>
      <c r="Y371" s="376"/>
      <c r="Z371" s="376"/>
      <c r="AA371" s="376"/>
      <c r="AB371" s="376"/>
      <c r="AC371" s="376"/>
      <c r="AD371" s="376"/>
      <c r="AE371" s="376"/>
      <c r="AF371" s="376"/>
      <c r="AG371" s="376"/>
      <c r="AH371" s="376"/>
      <c r="AI371" s="376"/>
      <c r="AJ371" s="376"/>
      <c r="AK371" s="376"/>
      <c r="AL371" s="376"/>
      <c r="AM371" s="376"/>
      <c r="AN371" s="376"/>
      <c r="AO371" s="376"/>
      <c r="AP371" s="376"/>
      <c r="AQ371" s="376"/>
      <c r="AR371" s="376"/>
      <c r="AS371" s="376"/>
      <c r="AT371" s="376"/>
      <c r="AU371" s="376"/>
      <c r="AV371" s="376"/>
      <c r="AW371" s="376"/>
      <c r="AX371" s="376"/>
      <c r="AY371" s="376"/>
      <c r="AZ371" s="376"/>
      <c r="BA371" s="376"/>
      <c r="BB371" s="376"/>
      <c r="BC371" s="376"/>
      <c r="BD371" s="376"/>
      <c r="BE371" s="376"/>
      <c r="BF371" s="376"/>
      <c r="BG371" s="376"/>
      <c r="BH371" s="376"/>
      <c r="BI371" s="376"/>
      <c r="BJ371" s="376"/>
      <c r="BK371" s="376"/>
      <c r="BL371" s="376"/>
      <c r="BM371" s="376"/>
      <c r="BN371" s="376"/>
    </row>
    <row r="372" spans="1:66" x14ac:dyDescent="0.2">
      <c r="A372" s="426"/>
      <c r="B372" s="376"/>
      <c r="C372" s="376"/>
      <c r="D372" s="395"/>
      <c r="E372" s="376"/>
      <c r="F372" s="396"/>
      <c r="G372" s="396"/>
      <c r="H372" s="396"/>
      <c r="I372" s="396"/>
      <c r="J372" s="427"/>
      <c r="K372" s="376"/>
      <c r="L372" s="376"/>
      <c r="M372" s="376"/>
      <c r="N372" s="376"/>
      <c r="O372" s="376"/>
      <c r="P372" s="376"/>
      <c r="Q372" s="376"/>
      <c r="R372" s="376"/>
      <c r="S372" s="376"/>
      <c r="T372" s="376"/>
      <c r="U372" s="376"/>
      <c r="V372" s="376"/>
      <c r="W372" s="376"/>
      <c r="X372" s="376"/>
      <c r="Y372" s="376"/>
      <c r="Z372" s="376"/>
      <c r="AA372" s="376"/>
      <c r="AB372" s="376"/>
      <c r="AC372" s="376"/>
      <c r="AD372" s="376"/>
      <c r="AE372" s="376"/>
      <c r="AF372" s="376"/>
      <c r="AG372" s="376"/>
      <c r="AH372" s="376"/>
      <c r="AI372" s="376"/>
      <c r="AJ372" s="376"/>
      <c r="AK372" s="376"/>
      <c r="AL372" s="376"/>
      <c r="AM372" s="376"/>
      <c r="AN372" s="376"/>
      <c r="AO372" s="376"/>
      <c r="AP372" s="376"/>
      <c r="AQ372" s="376"/>
      <c r="AR372" s="376"/>
      <c r="AS372" s="376"/>
      <c r="AT372" s="376"/>
      <c r="AU372" s="376"/>
      <c r="AV372" s="376"/>
      <c r="AW372" s="376"/>
      <c r="AX372" s="376"/>
      <c r="AY372" s="376"/>
      <c r="AZ372" s="376"/>
      <c r="BA372" s="376"/>
      <c r="BB372" s="376"/>
      <c r="BC372" s="376"/>
      <c r="BD372" s="376"/>
      <c r="BE372" s="376"/>
      <c r="BF372" s="376"/>
      <c r="BG372" s="376"/>
      <c r="BH372" s="376"/>
      <c r="BI372" s="376"/>
      <c r="BJ372" s="376"/>
      <c r="BK372" s="376"/>
      <c r="BL372" s="376"/>
      <c r="BM372" s="376"/>
      <c r="BN372" s="376"/>
    </row>
    <row r="373" spans="1:66" x14ac:dyDescent="0.2">
      <c r="A373" s="426"/>
      <c r="B373" s="376"/>
      <c r="C373" s="376"/>
      <c r="D373" s="395"/>
      <c r="E373" s="376"/>
      <c r="F373" s="396"/>
      <c r="G373" s="396"/>
      <c r="H373" s="396"/>
      <c r="I373" s="396"/>
      <c r="J373" s="427"/>
      <c r="K373" s="376"/>
      <c r="L373" s="376"/>
      <c r="M373" s="376"/>
      <c r="N373" s="376"/>
      <c r="O373" s="376"/>
      <c r="P373" s="376"/>
      <c r="Q373" s="376"/>
      <c r="R373" s="376"/>
      <c r="S373" s="376"/>
      <c r="T373" s="376"/>
      <c r="U373" s="376"/>
      <c r="V373" s="376"/>
      <c r="W373" s="376"/>
      <c r="X373" s="376"/>
      <c r="Y373" s="376"/>
      <c r="Z373" s="376"/>
      <c r="AA373" s="376"/>
      <c r="AB373" s="376"/>
      <c r="AC373" s="376"/>
      <c r="AD373" s="376"/>
      <c r="AE373" s="376"/>
      <c r="AF373" s="376"/>
      <c r="AG373" s="376"/>
      <c r="AH373" s="376"/>
      <c r="AI373" s="376"/>
      <c r="AJ373" s="376"/>
      <c r="AK373" s="376"/>
      <c r="AL373" s="376"/>
      <c r="AM373" s="376"/>
      <c r="AN373" s="376"/>
      <c r="AO373" s="376"/>
      <c r="AP373" s="376"/>
      <c r="AQ373" s="376"/>
      <c r="AR373" s="376"/>
      <c r="AS373" s="376"/>
      <c r="AT373" s="376"/>
      <c r="AU373" s="376"/>
      <c r="AV373" s="376"/>
      <c r="AW373" s="376"/>
      <c r="AX373" s="376"/>
      <c r="AY373" s="376"/>
      <c r="AZ373" s="376"/>
      <c r="BA373" s="376"/>
      <c r="BB373" s="376"/>
      <c r="BC373" s="376"/>
      <c r="BD373" s="376"/>
      <c r="BE373" s="376"/>
      <c r="BF373" s="376"/>
      <c r="BG373" s="376"/>
      <c r="BH373" s="376"/>
      <c r="BI373" s="376"/>
      <c r="BJ373" s="376"/>
      <c r="BK373" s="376"/>
      <c r="BL373" s="376"/>
      <c r="BM373" s="376"/>
      <c r="BN373" s="376"/>
    </row>
    <row r="374" spans="1:66" x14ac:dyDescent="0.2">
      <c r="A374" s="426"/>
      <c r="B374" s="376"/>
      <c r="C374" s="376"/>
      <c r="D374" s="395"/>
      <c r="E374" s="376"/>
      <c r="F374" s="396"/>
      <c r="G374" s="396"/>
      <c r="H374" s="396"/>
      <c r="I374" s="396"/>
      <c r="J374" s="427"/>
      <c r="K374" s="376"/>
      <c r="L374" s="376"/>
      <c r="M374" s="376"/>
      <c r="N374" s="376"/>
      <c r="O374" s="376"/>
      <c r="P374" s="376"/>
      <c r="Q374" s="376"/>
      <c r="R374" s="376"/>
      <c r="S374" s="376"/>
      <c r="T374" s="376"/>
      <c r="U374" s="376"/>
      <c r="V374" s="376"/>
      <c r="W374" s="376"/>
      <c r="X374" s="376"/>
      <c r="Y374" s="376"/>
      <c r="Z374" s="376"/>
      <c r="AA374" s="376"/>
      <c r="AB374" s="376"/>
      <c r="AC374" s="376"/>
      <c r="AD374" s="376"/>
      <c r="AE374" s="376"/>
      <c r="AF374" s="376"/>
      <c r="AG374" s="376"/>
      <c r="AH374" s="376"/>
      <c r="AI374" s="376"/>
      <c r="AJ374" s="376"/>
      <c r="AK374" s="376"/>
      <c r="AL374" s="376"/>
      <c r="AM374" s="376"/>
      <c r="AN374" s="376"/>
      <c r="AO374" s="376"/>
      <c r="AP374" s="376"/>
      <c r="AQ374" s="376"/>
      <c r="AR374" s="376"/>
      <c r="AS374" s="376"/>
      <c r="AT374" s="376"/>
      <c r="AU374" s="376"/>
      <c r="AV374" s="376"/>
      <c r="AW374" s="376"/>
      <c r="AX374" s="376"/>
      <c r="AY374" s="376"/>
      <c r="AZ374" s="376"/>
      <c r="BA374" s="376"/>
      <c r="BB374" s="376"/>
      <c r="BC374" s="376"/>
      <c r="BD374" s="376"/>
      <c r="BE374" s="376"/>
      <c r="BF374" s="376"/>
      <c r="BG374" s="376"/>
      <c r="BH374" s="376"/>
      <c r="BI374" s="376"/>
      <c r="BJ374" s="376"/>
      <c r="BK374" s="376"/>
      <c r="BL374" s="376"/>
      <c r="BM374" s="376"/>
      <c r="BN374" s="376"/>
    </row>
    <row r="375" spans="1:66" x14ac:dyDescent="0.2">
      <c r="A375" s="426"/>
      <c r="B375" s="376"/>
      <c r="C375" s="376"/>
      <c r="D375" s="395"/>
      <c r="E375" s="376"/>
      <c r="F375" s="396"/>
      <c r="G375" s="396"/>
      <c r="H375" s="396"/>
      <c r="I375" s="396"/>
      <c r="J375" s="427"/>
      <c r="K375" s="376"/>
      <c r="L375" s="376"/>
      <c r="M375" s="376"/>
      <c r="N375" s="376"/>
      <c r="O375" s="376"/>
      <c r="P375" s="376"/>
      <c r="Q375" s="376"/>
      <c r="R375" s="376"/>
      <c r="S375" s="376"/>
      <c r="T375" s="376"/>
      <c r="U375" s="376"/>
      <c r="V375" s="376"/>
      <c r="W375" s="376"/>
      <c r="X375" s="376"/>
      <c r="Y375" s="376"/>
      <c r="Z375" s="376"/>
      <c r="AA375" s="376"/>
      <c r="AB375" s="376"/>
      <c r="AC375" s="376"/>
      <c r="AD375" s="376"/>
      <c r="AE375" s="376"/>
      <c r="AF375" s="376"/>
      <c r="AG375" s="376"/>
      <c r="AH375" s="376"/>
      <c r="AI375" s="376"/>
      <c r="AJ375" s="376"/>
      <c r="AK375" s="376"/>
      <c r="AL375" s="376"/>
      <c r="AM375" s="376"/>
      <c r="AN375" s="376"/>
      <c r="AO375" s="376"/>
      <c r="AP375" s="376"/>
      <c r="AQ375" s="376"/>
      <c r="AR375" s="376"/>
      <c r="AS375" s="376"/>
      <c r="AT375" s="376"/>
      <c r="AU375" s="376"/>
      <c r="AV375" s="376"/>
      <c r="AW375" s="376"/>
      <c r="AX375" s="376"/>
      <c r="AY375" s="376"/>
      <c r="AZ375" s="376"/>
      <c r="BA375" s="376"/>
      <c r="BB375" s="376"/>
      <c r="BC375" s="376"/>
      <c r="BD375" s="376"/>
      <c r="BE375" s="376"/>
      <c r="BF375" s="376"/>
      <c r="BG375" s="376"/>
      <c r="BH375" s="376"/>
      <c r="BI375" s="376"/>
      <c r="BJ375" s="376"/>
      <c r="BK375" s="376"/>
      <c r="BL375" s="376"/>
      <c r="BM375" s="376"/>
      <c r="BN375" s="376"/>
    </row>
    <row r="376" spans="1:66" x14ac:dyDescent="0.2">
      <c r="A376" s="426"/>
      <c r="B376" s="376"/>
      <c r="C376" s="376"/>
      <c r="D376" s="395"/>
      <c r="E376" s="376"/>
      <c r="F376" s="396"/>
      <c r="G376" s="396"/>
      <c r="H376" s="396"/>
      <c r="I376" s="396"/>
      <c r="J376" s="427"/>
      <c r="K376" s="376"/>
      <c r="L376" s="376"/>
      <c r="M376" s="376"/>
      <c r="N376" s="376"/>
      <c r="O376" s="376"/>
      <c r="P376" s="376"/>
      <c r="Q376" s="376"/>
      <c r="R376" s="376"/>
      <c r="S376" s="376"/>
      <c r="T376" s="376"/>
      <c r="U376" s="376"/>
      <c r="V376" s="376"/>
      <c r="W376" s="376"/>
      <c r="X376" s="376"/>
      <c r="Y376" s="376"/>
      <c r="Z376" s="376"/>
      <c r="AA376" s="376"/>
      <c r="AB376" s="376"/>
      <c r="AC376" s="376"/>
      <c r="AD376" s="376"/>
      <c r="AE376" s="376"/>
      <c r="AF376" s="376"/>
      <c r="AG376" s="376"/>
      <c r="AH376" s="376"/>
      <c r="AI376" s="376"/>
      <c r="AJ376" s="376"/>
      <c r="AK376" s="376"/>
      <c r="AL376" s="376"/>
      <c r="AM376" s="376"/>
      <c r="AN376" s="376"/>
      <c r="AO376" s="376"/>
      <c r="AP376" s="376"/>
      <c r="AQ376" s="376"/>
      <c r="AR376" s="376"/>
      <c r="AS376" s="376"/>
      <c r="AT376" s="376"/>
      <c r="AU376" s="376"/>
      <c r="AV376" s="376"/>
      <c r="AW376" s="376"/>
      <c r="AX376" s="376"/>
      <c r="AY376" s="376"/>
      <c r="AZ376" s="376"/>
      <c r="BA376" s="376"/>
      <c r="BB376" s="376"/>
      <c r="BC376" s="376"/>
      <c r="BD376" s="376"/>
      <c r="BE376" s="376"/>
      <c r="BF376" s="376"/>
      <c r="BG376" s="376"/>
      <c r="BH376" s="376"/>
      <c r="BI376" s="376"/>
      <c r="BJ376" s="376"/>
      <c r="BK376" s="376"/>
      <c r="BL376" s="376"/>
      <c r="BM376" s="376"/>
      <c r="BN376" s="376"/>
    </row>
    <row r="377" spans="1:66" x14ac:dyDescent="0.2">
      <c r="A377" s="426"/>
      <c r="B377" s="376"/>
      <c r="C377" s="376"/>
      <c r="D377" s="395"/>
      <c r="E377" s="376"/>
      <c r="F377" s="396"/>
      <c r="G377" s="396"/>
      <c r="H377" s="396"/>
      <c r="I377" s="396"/>
      <c r="J377" s="427"/>
      <c r="K377" s="376"/>
      <c r="L377" s="376"/>
      <c r="M377" s="376"/>
      <c r="N377" s="376"/>
      <c r="O377" s="376"/>
      <c r="P377" s="376"/>
      <c r="Q377" s="376"/>
      <c r="R377" s="376"/>
      <c r="S377" s="376"/>
      <c r="T377" s="376"/>
      <c r="U377" s="376"/>
      <c r="V377" s="376"/>
      <c r="W377" s="376"/>
      <c r="X377" s="376"/>
      <c r="Y377" s="376"/>
      <c r="Z377" s="376"/>
      <c r="AA377" s="376"/>
      <c r="AB377" s="376"/>
      <c r="AC377" s="376"/>
      <c r="AD377" s="376"/>
      <c r="AE377" s="376"/>
      <c r="AF377" s="376"/>
      <c r="AG377" s="376"/>
      <c r="AH377" s="376"/>
      <c r="AI377" s="376"/>
      <c r="AJ377" s="376"/>
      <c r="AK377" s="376"/>
      <c r="AL377" s="376"/>
      <c r="AM377" s="376"/>
      <c r="AN377" s="376"/>
      <c r="AO377" s="376"/>
      <c r="AP377" s="376"/>
      <c r="AQ377" s="376"/>
      <c r="AR377" s="376"/>
      <c r="AS377" s="376"/>
      <c r="AT377" s="376"/>
      <c r="AU377" s="376"/>
      <c r="AV377" s="376"/>
      <c r="AW377" s="376"/>
      <c r="AX377" s="376"/>
      <c r="AY377" s="376"/>
      <c r="AZ377" s="376"/>
      <c r="BA377" s="376"/>
      <c r="BB377" s="376"/>
      <c r="BC377" s="376"/>
      <c r="BD377" s="376"/>
      <c r="BE377" s="376"/>
      <c r="BF377" s="376"/>
      <c r="BG377" s="376"/>
      <c r="BH377" s="376"/>
      <c r="BI377" s="376"/>
      <c r="BJ377" s="376"/>
      <c r="BK377" s="376"/>
      <c r="BL377" s="376"/>
      <c r="BM377" s="376"/>
      <c r="BN377" s="376"/>
    </row>
    <row r="378" spans="1:66" x14ac:dyDescent="0.2">
      <c r="A378" s="426"/>
      <c r="B378" s="376"/>
      <c r="C378" s="376"/>
      <c r="D378" s="395"/>
      <c r="E378" s="376"/>
      <c r="F378" s="396"/>
      <c r="G378" s="396"/>
      <c r="H378" s="396"/>
      <c r="I378" s="396"/>
      <c r="J378" s="427"/>
      <c r="K378" s="376"/>
      <c r="L378" s="376"/>
      <c r="M378" s="376"/>
      <c r="N378" s="376"/>
      <c r="O378" s="376"/>
      <c r="P378" s="376"/>
      <c r="Q378" s="376"/>
      <c r="R378" s="376"/>
      <c r="S378" s="376"/>
      <c r="T378" s="376"/>
      <c r="U378" s="376"/>
      <c r="V378" s="376"/>
      <c r="W378" s="376"/>
      <c r="X378" s="376"/>
      <c r="Y378" s="376"/>
      <c r="Z378" s="376"/>
      <c r="AA378" s="376"/>
      <c r="AB378" s="376"/>
      <c r="AC378" s="376"/>
      <c r="AD378" s="376"/>
      <c r="AE378" s="376"/>
      <c r="AF378" s="376"/>
      <c r="AG378" s="376"/>
      <c r="AH378" s="376"/>
      <c r="AI378" s="376"/>
      <c r="AJ378" s="376"/>
      <c r="AK378" s="376"/>
      <c r="AL378" s="376"/>
      <c r="AM378" s="376"/>
      <c r="AN378" s="376"/>
      <c r="AO378" s="376"/>
      <c r="AP378" s="376"/>
      <c r="AQ378" s="376"/>
      <c r="AR378" s="376"/>
      <c r="AS378" s="376"/>
      <c r="AT378" s="376"/>
      <c r="AU378" s="376"/>
      <c r="AV378" s="376"/>
      <c r="AW378" s="376"/>
      <c r="AX378" s="376"/>
      <c r="AY378" s="376"/>
      <c r="AZ378" s="376"/>
      <c r="BA378" s="376"/>
      <c r="BB378" s="376"/>
      <c r="BC378" s="376"/>
      <c r="BD378" s="376"/>
      <c r="BE378" s="376"/>
      <c r="BF378" s="376"/>
      <c r="BG378" s="376"/>
      <c r="BH378" s="376"/>
      <c r="BI378" s="376"/>
      <c r="BJ378" s="376"/>
      <c r="BK378" s="376"/>
      <c r="BL378" s="376"/>
      <c r="BM378" s="376"/>
      <c r="BN378" s="376"/>
    </row>
    <row r="379" spans="1:66" x14ac:dyDescent="0.2">
      <c r="A379" s="426"/>
      <c r="B379" s="376"/>
      <c r="C379" s="376"/>
      <c r="D379" s="395"/>
      <c r="E379" s="376"/>
      <c r="F379" s="396"/>
      <c r="G379" s="396"/>
      <c r="H379" s="396"/>
      <c r="I379" s="396"/>
      <c r="J379" s="427"/>
      <c r="K379" s="376"/>
      <c r="L379" s="376"/>
      <c r="M379" s="376"/>
      <c r="N379" s="376"/>
      <c r="O379" s="376"/>
      <c r="P379" s="376"/>
      <c r="Q379" s="376"/>
      <c r="R379" s="376"/>
      <c r="S379" s="376"/>
      <c r="T379" s="376"/>
      <c r="U379" s="376"/>
      <c r="V379" s="376"/>
      <c r="W379" s="376"/>
      <c r="X379" s="376"/>
      <c r="Y379" s="376"/>
      <c r="Z379" s="376"/>
      <c r="AA379" s="376"/>
      <c r="AB379" s="376"/>
      <c r="AC379" s="376"/>
      <c r="AD379" s="376"/>
      <c r="AE379" s="376"/>
      <c r="AF379" s="376"/>
      <c r="AG379" s="376"/>
      <c r="AH379" s="376"/>
      <c r="AI379" s="376"/>
      <c r="AJ379" s="376"/>
      <c r="AK379" s="376"/>
      <c r="AL379" s="376"/>
      <c r="AM379" s="376"/>
      <c r="AN379" s="376"/>
      <c r="AO379" s="376"/>
      <c r="AP379" s="376"/>
      <c r="AQ379" s="376"/>
      <c r="AR379" s="376"/>
      <c r="AS379" s="376"/>
      <c r="AT379" s="376"/>
      <c r="AU379" s="376"/>
      <c r="AV379" s="376"/>
      <c r="AW379" s="376"/>
      <c r="AX379" s="376"/>
      <c r="AY379" s="376"/>
      <c r="AZ379" s="376"/>
      <c r="BA379" s="376"/>
      <c r="BB379" s="376"/>
      <c r="BC379" s="376"/>
      <c r="BD379" s="376"/>
      <c r="BE379" s="376"/>
      <c r="BF379" s="376"/>
      <c r="BG379" s="376"/>
      <c r="BH379" s="376"/>
      <c r="BI379" s="376"/>
      <c r="BJ379" s="376"/>
      <c r="BK379" s="376"/>
      <c r="BL379" s="376"/>
      <c r="BM379" s="376"/>
      <c r="BN379" s="376"/>
    </row>
    <row r="380" spans="1:66" x14ac:dyDescent="0.2">
      <c r="A380" s="426"/>
      <c r="B380" s="376"/>
      <c r="C380" s="376"/>
      <c r="D380" s="395"/>
      <c r="E380" s="376"/>
      <c r="F380" s="396"/>
      <c r="G380" s="396"/>
      <c r="H380" s="396"/>
      <c r="I380" s="396"/>
      <c r="J380" s="427"/>
      <c r="K380" s="376"/>
      <c r="L380" s="376"/>
      <c r="M380" s="376"/>
      <c r="N380" s="376"/>
      <c r="O380" s="376"/>
      <c r="P380" s="376"/>
      <c r="Q380" s="376"/>
      <c r="R380" s="376"/>
      <c r="S380" s="376"/>
      <c r="T380" s="376"/>
      <c r="U380" s="376"/>
      <c r="V380" s="376"/>
      <c r="W380" s="376"/>
      <c r="X380" s="376"/>
      <c r="Y380" s="376"/>
      <c r="Z380" s="376"/>
      <c r="AA380" s="376"/>
      <c r="AB380" s="376"/>
      <c r="AC380" s="376"/>
      <c r="AD380" s="376"/>
      <c r="AE380" s="376"/>
      <c r="AF380" s="376"/>
      <c r="AG380" s="376"/>
      <c r="AH380" s="376"/>
      <c r="AI380" s="376"/>
      <c r="AJ380" s="376"/>
      <c r="AK380" s="376"/>
      <c r="AL380" s="376"/>
      <c r="AM380" s="376"/>
      <c r="AN380" s="376"/>
      <c r="AO380" s="376"/>
      <c r="AP380" s="376"/>
      <c r="AQ380" s="376"/>
      <c r="AR380" s="376"/>
      <c r="AS380" s="376"/>
      <c r="AT380" s="376"/>
      <c r="AU380" s="376"/>
      <c r="AV380" s="376"/>
      <c r="AW380" s="376"/>
      <c r="AX380" s="376"/>
      <c r="AY380" s="376"/>
      <c r="AZ380" s="376"/>
      <c r="BA380" s="376"/>
      <c r="BB380" s="376"/>
      <c r="BC380" s="376"/>
      <c r="BD380" s="376"/>
      <c r="BE380" s="376"/>
      <c r="BF380" s="376"/>
      <c r="BG380" s="376"/>
      <c r="BH380" s="376"/>
      <c r="BI380" s="376"/>
      <c r="BJ380" s="376"/>
      <c r="BK380" s="376"/>
      <c r="BL380" s="376"/>
      <c r="BM380" s="376"/>
      <c r="BN380" s="376"/>
    </row>
    <row r="381" spans="1:66" x14ac:dyDescent="0.2">
      <c r="A381" s="426"/>
      <c r="B381" s="376"/>
      <c r="C381" s="376"/>
      <c r="D381" s="395"/>
      <c r="E381" s="376"/>
      <c r="F381" s="396"/>
      <c r="G381" s="396"/>
      <c r="H381" s="396"/>
      <c r="I381" s="396"/>
      <c r="J381" s="427"/>
      <c r="K381" s="376"/>
      <c r="L381" s="376"/>
      <c r="M381" s="376"/>
      <c r="N381" s="376"/>
      <c r="O381" s="376"/>
      <c r="P381" s="376"/>
      <c r="Q381" s="376"/>
      <c r="R381" s="376"/>
      <c r="S381" s="376"/>
      <c r="T381" s="376"/>
      <c r="U381" s="376"/>
      <c r="V381" s="376"/>
      <c r="W381" s="376"/>
      <c r="X381" s="376"/>
      <c r="Y381" s="376"/>
      <c r="Z381" s="376"/>
      <c r="AA381" s="376"/>
      <c r="AB381" s="376"/>
      <c r="AC381" s="376"/>
      <c r="AD381" s="376"/>
      <c r="AE381" s="376"/>
      <c r="AF381" s="376"/>
      <c r="AG381" s="376"/>
      <c r="AH381" s="376"/>
      <c r="AI381" s="376"/>
      <c r="AJ381" s="376"/>
      <c r="AK381" s="376"/>
      <c r="AL381" s="376"/>
      <c r="AM381" s="376"/>
      <c r="AN381" s="376"/>
      <c r="AO381" s="376"/>
      <c r="AP381" s="376"/>
      <c r="AQ381" s="376"/>
      <c r="AR381" s="376"/>
      <c r="AS381" s="376"/>
      <c r="AT381" s="376"/>
      <c r="AU381" s="376"/>
      <c r="AV381" s="376"/>
      <c r="AW381" s="376"/>
      <c r="AX381" s="376"/>
      <c r="AY381" s="376"/>
      <c r="AZ381" s="376"/>
      <c r="BA381" s="376"/>
      <c r="BB381" s="376"/>
      <c r="BC381" s="376"/>
      <c r="BD381" s="376"/>
      <c r="BE381" s="376"/>
      <c r="BF381" s="376"/>
      <c r="BG381" s="376"/>
      <c r="BH381" s="376"/>
      <c r="BI381" s="376"/>
      <c r="BJ381" s="376"/>
      <c r="BK381" s="376"/>
      <c r="BL381" s="376"/>
      <c r="BM381" s="376"/>
      <c r="BN381" s="376"/>
    </row>
    <row r="382" spans="1:66" x14ac:dyDescent="0.2">
      <c r="A382" s="426"/>
      <c r="B382" s="376"/>
      <c r="C382" s="376"/>
      <c r="D382" s="395"/>
      <c r="E382" s="376"/>
      <c r="F382" s="396"/>
      <c r="G382" s="396"/>
      <c r="H382" s="396"/>
      <c r="I382" s="396"/>
      <c r="J382" s="427"/>
      <c r="K382" s="376"/>
      <c r="L382" s="376"/>
      <c r="M382" s="376"/>
      <c r="N382" s="376"/>
      <c r="O382" s="376"/>
      <c r="P382" s="376"/>
      <c r="Q382" s="376"/>
      <c r="R382" s="376"/>
      <c r="S382" s="376"/>
      <c r="T382" s="376"/>
      <c r="U382" s="376"/>
      <c r="V382" s="376"/>
      <c r="W382" s="376"/>
      <c r="X382" s="376"/>
      <c r="Y382" s="376"/>
      <c r="Z382" s="376"/>
      <c r="AA382" s="376"/>
      <c r="AB382" s="376"/>
      <c r="AC382" s="376"/>
      <c r="AD382" s="376"/>
      <c r="AE382" s="376"/>
      <c r="AF382" s="376"/>
      <c r="AG382" s="376"/>
      <c r="AH382" s="376"/>
      <c r="AI382" s="376"/>
      <c r="AJ382" s="376"/>
      <c r="AK382" s="376"/>
      <c r="AL382" s="376"/>
      <c r="AM382" s="376"/>
      <c r="AN382" s="376"/>
      <c r="AO382" s="376"/>
      <c r="AP382" s="376"/>
      <c r="AQ382" s="376"/>
      <c r="AR382" s="376"/>
      <c r="AS382" s="376"/>
      <c r="AT382" s="376"/>
      <c r="AU382" s="376"/>
      <c r="AV382" s="376"/>
      <c r="AW382" s="376"/>
      <c r="AX382" s="376"/>
      <c r="AY382" s="376"/>
      <c r="AZ382" s="376"/>
      <c r="BA382" s="376"/>
      <c r="BB382" s="376"/>
      <c r="BC382" s="376"/>
      <c r="BD382" s="376"/>
      <c r="BE382" s="376"/>
      <c r="BF382" s="376"/>
      <c r="BG382" s="376"/>
      <c r="BH382" s="376"/>
      <c r="BI382" s="376"/>
      <c r="BJ382" s="376"/>
      <c r="BK382" s="376"/>
      <c r="BL382" s="376"/>
      <c r="BM382" s="376"/>
      <c r="BN382" s="376"/>
    </row>
    <row r="383" spans="1:66" x14ac:dyDescent="0.2">
      <c r="A383" s="426"/>
      <c r="B383" s="376"/>
      <c r="C383" s="376"/>
      <c r="D383" s="395"/>
      <c r="E383" s="376"/>
      <c r="F383" s="396"/>
      <c r="G383" s="396"/>
      <c r="H383" s="396"/>
      <c r="I383" s="396"/>
      <c r="J383" s="427"/>
      <c r="K383" s="376"/>
      <c r="L383" s="376"/>
      <c r="M383" s="376"/>
      <c r="N383" s="376"/>
      <c r="O383" s="376"/>
      <c r="P383" s="376"/>
      <c r="Q383" s="376"/>
      <c r="R383" s="376"/>
      <c r="S383" s="376"/>
      <c r="T383" s="376"/>
      <c r="U383" s="376"/>
      <c r="V383" s="376"/>
      <c r="W383" s="376"/>
      <c r="X383" s="376"/>
      <c r="Y383" s="376"/>
      <c r="Z383" s="376"/>
      <c r="AA383" s="376"/>
      <c r="AB383" s="376"/>
      <c r="AC383" s="376"/>
      <c r="AD383" s="376"/>
      <c r="AE383" s="376"/>
      <c r="AF383" s="376"/>
      <c r="AG383" s="376"/>
      <c r="AH383" s="376"/>
      <c r="AI383" s="376"/>
      <c r="AJ383" s="376"/>
      <c r="AK383" s="376"/>
      <c r="AL383" s="376"/>
      <c r="AM383" s="376"/>
      <c r="AN383" s="376"/>
      <c r="AO383" s="376"/>
      <c r="AP383" s="376"/>
      <c r="AQ383" s="376"/>
      <c r="AR383" s="376"/>
      <c r="AS383" s="376"/>
      <c r="AT383" s="376"/>
      <c r="AU383" s="376"/>
      <c r="AV383" s="376"/>
      <c r="AW383" s="376"/>
      <c r="AX383" s="376"/>
      <c r="AY383" s="376"/>
      <c r="AZ383" s="376"/>
      <c r="BA383" s="376"/>
      <c r="BB383" s="376"/>
      <c r="BC383" s="376"/>
      <c r="BD383" s="376"/>
      <c r="BE383" s="376"/>
      <c r="BF383" s="376"/>
      <c r="BG383" s="376"/>
      <c r="BH383" s="376"/>
      <c r="BI383" s="376"/>
      <c r="BJ383" s="376"/>
      <c r="BK383" s="376"/>
      <c r="BL383" s="376"/>
      <c r="BM383" s="376"/>
      <c r="BN383" s="376"/>
    </row>
    <row r="384" spans="1:66" x14ac:dyDescent="0.2">
      <c r="A384" s="426"/>
      <c r="B384" s="376"/>
      <c r="C384" s="376"/>
      <c r="D384" s="395"/>
      <c r="E384" s="376"/>
      <c r="F384" s="396"/>
      <c r="G384" s="396"/>
      <c r="H384" s="396"/>
      <c r="I384" s="396"/>
      <c r="J384" s="427"/>
      <c r="K384" s="376"/>
      <c r="L384" s="376"/>
      <c r="M384" s="376"/>
      <c r="N384" s="376"/>
      <c r="O384" s="376"/>
      <c r="P384" s="376"/>
      <c r="Q384" s="376"/>
      <c r="R384" s="376"/>
      <c r="S384" s="376"/>
      <c r="T384" s="376"/>
      <c r="U384" s="376"/>
      <c r="V384" s="376"/>
      <c r="W384" s="376"/>
      <c r="X384" s="376"/>
      <c r="Y384" s="376"/>
      <c r="Z384" s="376"/>
      <c r="AA384" s="376"/>
      <c r="AB384" s="376"/>
      <c r="AC384" s="376"/>
      <c r="AD384" s="376"/>
      <c r="AE384" s="376"/>
      <c r="AF384" s="376"/>
      <c r="AG384" s="376"/>
      <c r="AH384" s="376"/>
      <c r="AI384" s="376"/>
      <c r="AJ384" s="376"/>
      <c r="AK384" s="376"/>
      <c r="AL384" s="376"/>
      <c r="AM384" s="376"/>
      <c r="AN384" s="376"/>
      <c r="AO384" s="376"/>
      <c r="AP384" s="376"/>
      <c r="AQ384" s="376"/>
      <c r="AR384" s="376"/>
      <c r="AS384" s="376"/>
      <c r="AT384" s="376"/>
      <c r="AU384" s="376"/>
      <c r="AV384" s="376"/>
      <c r="AW384" s="376"/>
      <c r="AX384" s="376"/>
      <c r="AY384" s="376"/>
      <c r="AZ384" s="376"/>
      <c r="BA384" s="376"/>
      <c r="BB384" s="376"/>
      <c r="BC384" s="376"/>
      <c r="BD384" s="376"/>
      <c r="BE384" s="376"/>
      <c r="BF384" s="376"/>
      <c r="BG384" s="376"/>
      <c r="BH384" s="376"/>
      <c r="BI384" s="376"/>
      <c r="BJ384" s="376"/>
      <c r="BK384" s="376"/>
      <c r="BL384" s="376"/>
      <c r="BM384" s="376"/>
      <c r="BN384" s="376"/>
    </row>
    <row r="385" spans="1:66" x14ac:dyDescent="0.2">
      <c r="A385" s="426"/>
      <c r="B385" s="376"/>
      <c r="C385" s="376"/>
      <c r="D385" s="395"/>
      <c r="E385" s="376"/>
      <c r="F385" s="396"/>
      <c r="G385" s="396"/>
      <c r="H385" s="396"/>
      <c r="I385" s="396"/>
      <c r="J385" s="427"/>
      <c r="K385" s="376"/>
      <c r="L385" s="376"/>
      <c r="M385" s="376"/>
      <c r="N385" s="376"/>
      <c r="O385" s="376"/>
      <c r="P385" s="376"/>
      <c r="Q385" s="376"/>
      <c r="R385" s="376"/>
      <c r="S385" s="376"/>
      <c r="T385" s="376"/>
      <c r="U385" s="376"/>
      <c r="V385" s="376"/>
      <c r="W385" s="376"/>
      <c r="X385" s="376"/>
      <c r="Y385" s="376"/>
      <c r="Z385" s="376"/>
      <c r="AA385" s="376"/>
      <c r="AB385" s="376"/>
      <c r="AC385" s="376"/>
      <c r="AD385" s="376"/>
      <c r="AE385" s="376"/>
      <c r="AF385" s="376"/>
      <c r="AG385" s="376"/>
      <c r="AH385" s="376"/>
      <c r="AI385" s="376"/>
      <c r="AJ385" s="376"/>
      <c r="AK385" s="376"/>
      <c r="AL385" s="376"/>
      <c r="AM385" s="376"/>
      <c r="AN385" s="376"/>
      <c r="AO385" s="376"/>
      <c r="AP385" s="376"/>
      <c r="AQ385" s="376"/>
      <c r="AR385" s="376"/>
      <c r="AS385" s="376"/>
      <c r="AT385" s="376"/>
      <c r="AU385" s="376"/>
      <c r="AV385" s="376"/>
      <c r="AW385" s="376"/>
      <c r="AX385" s="376"/>
      <c r="AY385" s="376"/>
      <c r="AZ385" s="376"/>
      <c r="BA385" s="376"/>
      <c r="BB385" s="376"/>
      <c r="BC385" s="376"/>
      <c r="BD385" s="376"/>
      <c r="BE385" s="376"/>
      <c r="BF385" s="376"/>
      <c r="BG385" s="376"/>
      <c r="BH385" s="376"/>
      <c r="BI385" s="376"/>
      <c r="BJ385" s="376"/>
      <c r="BK385" s="376"/>
      <c r="BL385" s="376"/>
      <c r="BM385" s="376"/>
      <c r="BN385" s="376"/>
    </row>
    <row r="386" spans="1:66" x14ac:dyDescent="0.2">
      <c r="A386" s="426"/>
      <c r="B386" s="376"/>
      <c r="C386" s="376"/>
      <c r="D386" s="395"/>
      <c r="E386" s="376"/>
      <c r="F386" s="396"/>
      <c r="G386" s="396"/>
      <c r="H386" s="396"/>
      <c r="I386" s="396"/>
      <c r="J386" s="427"/>
      <c r="K386" s="376"/>
      <c r="L386" s="376"/>
      <c r="M386" s="376"/>
      <c r="N386" s="376"/>
      <c r="O386" s="376"/>
      <c r="P386" s="376"/>
      <c r="Q386" s="376"/>
      <c r="R386" s="376"/>
      <c r="S386" s="376"/>
      <c r="T386" s="376"/>
      <c r="U386" s="376"/>
      <c r="V386" s="376"/>
      <c r="W386" s="376"/>
      <c r="X386" s="376"/>
      <c r="Y386" s="376"/>
      <c r="Z386" s="376"/>
      <c r="AA386" s="376"/>
      <c r="AB386" s="376"/>
      <c r="AC386" s="376"/>
      <c r="AD386" s="376"/>
      <c r="AE386" s="376"/>
      <c r="AF386" s="376"/>
      <c r="AG386" s="376"/>
      <c r="AH386" s="376"/>
      <c r="AI386" s="376"/>
      <c r="AJ386" s="376"/>
      <c r="AK386" s="376"/>
      <c r="AL386" s="376"/>
      <c r="AM386" s="376"/>
      <c r="AN386" s="376"/>
      <c r="AO386" s="376"/>
      <c r="AP386" s="376"/>
      <c r="AQ386" s="376"/>
      <c r="AR386" s="376"/>
      <c r="AS386" s="376"/>
      <c r="AT386" s="376"/>
      <c r="AU386" s="376"/>
      <c r="AV386" s="376"/>
      <c r="AW386" s="376"/>
      <c r="AX386" s="376"/>
      <c r="AY386" s="376"/>
      <c r="AZ386" s="376"/>
      <c r="BA386" s="376"/>
      <c r="BB386" s="376"/>
      <c r="BC386" s="376"/>
      <c r="BD386" s="376"/>
      <c r="BE386" s="376"/>
      <c r="BF386" s="376"/>
      <c r="BG386" s="376"/>
      <c r="BH386" s="376"/>
      <c r="BI386" s="376"/>
      <c r="BJ386" s="376"/>
      <c r="BK386" s="376"/>
      <c r="BL386" s="376"/>
      <c r="BM386" s="376"/>
      <c r="BN386" s="376"/>
    </row>
    <row r="387" spans="1:66" x14ac:dyDescent="0.2">
      <c r="A387" s="426"/>
      <c r="B387" s="376"/>
      <c r="C387" s="376"/>
      <c r="D387" s="395"/>
      <c r="E387" s="376"/>
      <c r="F387" s="396"/>
      <c r="G387" s="396"/>
      <c r="H387" s="396"/>
      <c r="I387" s="396"/>
      <c r="J387" s="427"/>
      <c r="K387" s="376"/>
      <c r="L387" s="376"/>
      <c r="M387" s="376"/>
      <c r="N387" s="376"/>
      <c r="O387" s="376"/>
      <c r="P387" s="376"/>
      <c r="Q387" s="376"/>
      <c r="R387" s="376"/>
      <c r="S387" s="376"/>
      <c r="T387" s="376"/>
      <c r="U387" s="376"/>
      <c r="V387" s="376"/>
      <c r="W387" s="376"/>
      <c r="X387" s="376"/>
      <c r="Y387" s="376"/>
      <c r="Z387" s="376"/>
      <c r="AA387" s="376"/>
      <c r="AB387" s="376"/>
      <c r="AC387" s="376"/>
      <c r="AD387" s="376"/>
      <c r="AE387" s="376"/>
      <c r="AF387" s="376"/>
      <c r="AG387" s="376"/>
      <c r="AH387" s="376"/>
      <c r="AI387" s="376"/>
      <c r="AJ387" s="376"/>
      <c r="AK387" s="376"/>
      <c r="AL387" s="376"/>
      <c r="AM387" s="376"/>
      <c r="AN387" s="376"/>
      <c r="AO387" s="376"/>
      <c r="AP387" s="376"/>
      <c r="AQ387" s="376"/>
      <c r="AR387" s="376"/>
      <c r="AS387" s="376"/>
      <c r="AT387" s="376"/>
      <c r="AU387" s="376"/>
      <c r="AV387" s="376"/>
      <c r="AW387" s="376"/>
      <c r="AX387" s="376"/>
      <c r="AY387" s="376"/>
      <c r="AZ387" s="376"/>
      <c r="BA387" s="376"/>
      <c r="BB387" s="376"/>
      <c r="BC387" s="376"/>
      <c r="BD387" s="376"/>
      <c r="BE387" s="376"/>
      <c r="BF387" s="376"/>
      <c r="BG387" s="376"/>
      <c r="BH387" s="376"/>
      <c r="BI387" s="376"/>
      <c r="BJ387" s="376"/>
      <c r="BK387" s="376"/>
      <c r="BL387" s="376"/>
      <c r="BM387" s="376"/>
      <c r="BN387" s="376"/>
    </row>
    <row r="388" spans="1:66" x14ac:dyDescent="0.2">
      <c r="A388" s="426"/>
      <c r="B388" s="376"/>
      <c r="C388" s="376"/>
      <c r="D388" s="395"/>
      <c r="E388" s="376"/>
      <c r="F388" s="396"/>
      <c r="G388" s="396"/>
      <c r="H388" s="396"/>
      <c r="I388" s="396"/>
      <c r="J388" s="427"/>
      <c r="K388" s="376"/>
      <c r="L388" s="376"/>
      <c r="M388" s="376"/>
      <c r="N388" s="376"/>
      <c r="O388" s="376"/>
      <c r="P388" s="376"/>
      <c r="Q388" s="376"/>
      <c r="R388" s="376"/>
      <c r="S388" s="376"/>
      <c r="T388" s="376"/>
      <c r="U388" s="376"/>
      <c r="V388" s="376"/>
      <c r="W388" s="376"/>
      <c r="X388" s="376"/>
      <c r="Y388" s="376"/>
      <c r="Z388" s="376"/>
      <c r="AA388" s="376"/>
      <c r="AB388" s="376"/>
      <c r="AC388" s="376"/>
      <c r="AD388" s="376"/>
      <c r="AE388" s="376"/>
      <c r="AF388" s="376"/>
      <c r="AG388" s="376"/>
      <c r="AH388" s="376"/>
      <c r="AI388" s="376"/>
      <c r="AJ388" s="376"/>
      <c r="AK388" s="376"/>
      <c r="AL388" s="376"/>
      <c r="AM388" s="376"/>
      <c r="AN388" s="376"/>
      <c r="AO388" s="376"/>
      <c r="AP388" s="376"/>
      <c r="AQ388" s="376"/>
      <c r="AR388" s="376"/>
      <c r="AS388" s="376"/>
      <c r="AT388" s="376"/>
      <c r="AU388" s="376"/>
      <c r="AV388" s="376"/>
      <c r="AW388" s="376"/>
      <c r="AX388" s="376"/>
      <c r="AY388" s="376"/>
      <c r="AZ388" s="376"/>
      <c r="BA388" s="376"/>
      <c r="BB388" s="376"/>
      <c r="BC388" s="376"/>
      <c r="BD388" s="376"/>
      <c r="BE388" s="376"/>
      <c r="BF388" s="376"/>
      <c r="BG388" s="376"/>
      <c r="BH388" s="376"/>
      <c r="BI388" s="376"/>
      <c r="BJ388" s="376"/>
      <c r="BK388" s="376"/>
      <c r="BL388" s="376"/>
      <c r="BM388" s="376"/>
      <c r="BN388" s="376"/>
    </row>
    <row r="389" spans="1:66" x14ac:dyDescent="0.2">
      <c r="A389" s="426"/>
      <c r="B389" s="376"/>
      <c r="C389" s="376"/>
      <c r="D389" s="395"/>
      <c r="E389" s="376"/>
      <c r="F389" s="396"/>
      <c r="G389" s="396"/>
      <c r="H389" s="396"/>
      <c r="I389" s="396"/>
      <c r="J389" s="427"/>
      <c r="K389" s="376"/>
      <c r="L389" s="376"/>
      <c r="M389" s="376"/>
      <c r="N389" s="376"/>
      <c r="O389" s="376"/>
      <c r="P389" s="376"/>
      <c r="Q389" s="376"/>
      <c r="R389" s="376"/>
      <c r="S389" s="376"/>
      <c r="T389" s="376"/>
      <c r="U389" s="376"/>
      <c r="V389" s="376"/>
      <c r="W389" s="376"/>
      <c r="X389" s="376"/>
      <c r="Y389" s="376"/>
      <c r="Z389" s="376"/>
      <c r="AA389" s="376"/>
      <c r="AB389" s="376"/>
      <c r="AC389" s="376"/>
      <c r="AD389" s="376"/>
      <c r="AE389" s="376"/>
      <c r="AF389" s="376"/>
      <c r="AG389" s="376"/>
      <c r="AH389" s="376"/>
      <c r="AI389" s="376"/>
      <c r="AJ389" s="376"/>
      <c r="AK389" s="376"/>
      <c r="AL389" s="376"/>
      <c r="AM389" s="376"/>
      <c r="AN389" s="376"/>
      <c r="AO389" s="376"/>
      <c r="AP389" s="376"/>
      <c r="AQ389" s="376"/>
      <c r="AR389" s="376"/>
      <c r="AS389" s="376"/>
      <c r="AT389" s="376"/>
      <c r="AU389" s="376"/>
      <c r="AV389" s="376"/>
      <c r="AW389" s="376"/>
      <c r="AX389" s="376"/>
      <c r="AY389" s="376"/>
      <c r="AZ389" s="376"/>
      <c r="BA389" s="376"/>
      <c r="BB389" s="376"/>
      <c r="BC389" s="376"/>
      <c r="BD389" s="376"/>
      <c r="BE389" s="376"/>
      <c r="BF389" s="376"/>
      <c r="BG389" s="376"/>
      <c r="BH389" s="376"/>
      <c r="BI389" s="376"/>
      <c r="BJ389" s="376"/>
      <c r="BK389" s="376"/>
      <c r="BL389" s="376"/>
      <c r="BM389" s="376"/>
      <c r="BN389" s="376"/>
    </row>
    <row r="390" spans="1:66" x14ac:dyDescent="0.2">
      <c r="A390" s="426"/>
      <c r="B390" s="376"/>
      <c r="C390" s="376"/>
      <c r="D390" s="395"/>
      <c r="E390" s="376"/>
      <c r="F390" s="396"/>
      <c r="G390" s="396"/>
      <c r="H390" s="396"/>
      <c r="I390" s="396"/>
      <c r="J390" s="427"/>
      <c r="K390" s="376"/>
      <c r="L390" s="376"/>
      <c r="M390" s="376"/>
      <c r="N390" s="376"/>
      <c r="O390" s="376"/>
      <c r="P390" s="376"/>
      <c r="Q390" s="376"/>
      <c r="R390" s="376"/>
      <c r="S390" s="376"/>
      <c r="T390" s="376"/>
      <c r="U390" s="376"/>
      <c r="V390" s="376"/>
      <c r="W390" s="376"/>
      <c r="X390" s="376"/>
      <c r="Y390" s="376"/>
      <c r="Z390" s="376"/>
      <c r="AA390" s="376"/>
      <c r="AB390" s="376"/>
      <c r="AC390" s="376"/>
      <c r="AD390" s="376"/>
      <c r="AE390" s="376"/>
      <c r="AF390" s="376"/>
      <c r="AG390" s="376"/>
      <c r="AH390" s="376"/>
      <c r="AI390" s="376"/>
      <c r="AJ390" s="376"/>
      <c r="AK390" s="376"/>
      <c r="AL390" s="376"/>
      <c r="AM390" s="376"/>
      <c r="AN390" s="376"/>
      <c r="AO390" s="376"/>
      <c r="AP390" s="376"/>
      <c r="AQ390" s="376"/>
      <c r="AR390" s="376"/>
      <c r="AS390" s="376"/>
      <c r="AT390" s="376"/>
      <c r="AU390" s="376"/>
      <c r="AV390" s="376"/>
      <c r="AW390" s="376"/>
      <c r="AX390" s="376"/>
      <c r="AY390" s="376"/>
      <c r="AZ390" s="376"/>
      <c r="BA390" s="376"/>
      <c r="BB390" s="376"/>
      <c r="BC390" s="376"/>
      <c r="BD390" s="376"/>
      <c r="BE390" s="376"/>
      <c r="BF390" s="376"/>
      <c r="BG390" s="376"/>
      <c r="BH390" s="376"/>
      <c r="BI390" s="376"/>
      <c r="BJ390" s="376"/>
      <c r="BK390" s="376"/>
      <c r="BL390" s="376"/>
      <c r="BM390" s="376"/>
      <c r="BN390" s="376"/>
    </row>
    <row r="391" spans="1:66" x14ac:dyDescent="0.2">
      <c r="A391" s="426"/>
      <c r="B391" s="376"/>
      <c r="C391" s="376"/>
      <c r="D391" s="395"/>
      <c r="E391" s="376"/>
      <c r="F391" s="396"/>
      <c r="G391" s="396"/>
      <c r="H391" s="396"/>
      <c r="I391" s="396"/>
      <c r="J391" s="427"/>
      <c r="K391" s="376"/>
      <c r="L391" s="376"/>
      <c r="M391" s="376"/>
      <c r="N391" s="376"/>
      <c r="O391" s="376"/>
      <c r="P391" s="376"/>
      <c r="Q391" s="376"/>
      <c r="R391" s="376"/>
      <c r="S391" s="376"/>
      <c r="T391" s="376"/>
      <c r="U391" s="376"/>
      <c r="V391" s="376"/>
      <c r="W391" s="376"/>
      <c r="X391" s="376"/>
      <c r="Y391" s="376"/>
      <c r="Z391" s="376"/>
      <c r="AA391" s="376"/>
      <c r="AB391" s="376"/>
      <c r="AC391" s="376"/>
      <c r="AD391" s="376"/>
      <c r="AE391" s="376"/>
      <c r="AF391" s="376"/>
      <c r="AG391" s="376"/>
      <c r="AH391" s="376"/>
      <c r="AI391" s="376"/>
      <c r="AJ391" s="376"/>
      <c r="AK391" s="376"/>
      <c r="AL391" s="376"/>
      <c r="AM391" s="376"/>
      <c r="AN391" s="376"/>
      <c r="AO391" s="376"/>
      <c r="AP391" s="376"/>
      <c r="AQ391" s="376"/>
      <c r="AR391" s="376"/>
      <c r="AS391" s="376"/>
      <c r="AT391" s="376"/>
      <c r="AU391" s="376"/>
      <c r="AV391" s="376"/>
      <c r="AW391" s="376"/>
      <c r="AX391" s="376"/>
      <c r="AY391" s="376"/>
      <c r="AZ391" s="376"/>
      <c r="BA391" s="376"/>
      <c r="BB391" s="376"/>
      <c r="BC391" s="376"/>
      <c r="BD391" s="376"/>
      <c r="BE391" s="376"/>
      <c r="BF391" s="376"/>
      <c r="BG391" s="376"/>
      <c r="BH391" s="376"/>
      <c r="BI391" s="376"/>
      <c r="BJ391" s="376"/>
      <c r="BK391" s="376"/>
      <c r="BL391" s="376"/>
      <c r="BM391" s="376"/>
      <c r="BN391" s="376"/>
    </row>
    <row r="392" spans="1:66" x14ac:dyDescent="0.2">
      <c r="A392" s="426"/>
      <c r="B392" s="376"/>
      <c r="C392" s="376"/>
      <c r="D392" s="395"/>
      <c r="E392" s="376"/>
      <c r="F392" s="396"/>
      <c r="G392" s="396"/>
      <c r="H392" s="396"/>
      <c r="I392" s="396"/>
      <c r="J392" s="427"/>
      <c r="K392" s="376"/>
      <c r="L392" s="376"/>
      <c r="M392" s="376"/>
      <c r="N392" s="376"/>
      <c r="O392" s="376"/>
      <c r="P392" s="376"/>
      <c r="Q392" s="376"/>
      <c r="R392" s="376"/>
      <c r="S392" s="376"/>
      <c r="T392" s="376"/>
      <c r="U392" s="376"/>
      <c r="V392" s="376"/>
      <c r="W392" s="376"/>
      <c r="X392" s="376"/>
      <c r="Y392" s="376"/>
      <c r="Z392" s="376"/>
      <c r="AA392" s="376"/>
      <c r="AB392" s="376"/>
      <c r="AC392" s="376"/>
      <c r="AD392" s="376"/>
      <c r="AE392" s="376"/>
      <c r="AF392" s="376"/>
      <c r="AG392" s="376"/>
      <c r="AH392" s="376"/>
      <c r="AI392" s="376"/>
      <c r="AJ392" s="376"/>
      <c r="AK392" s="376"/>
      <c r="AL392" s="376"/>
      <c r="AM392" s="376"/>
      <c r="AN392" s="376"/>
      <c r="AO392" s="376"/>
      <c r="AP392" s="376"/>
      <c r="AQ392" s="376"/>
      <c r="AR392" s="376"/>
      <c r="AS392" s="376"/>
      <c r="AT392" s="376"/>
      <c r="AU392" s="376"/>
      <c r="AV392" s="376"/>
      <c r="AW392" s="376"/>
      <c r="AX392" s="376"/>
      <c r="AY392" s="376"/>
      <c r="AZ392" s="376"/>
      <c r="BA392" s="376"/>
      <c r="BB392" s="376"/>
      <c r="BC392" s="376"/>
      <c r="BD392" s="376"/>
      <c r="BE392" s="376"/>
      <c r="BF392" s="376"/>
      <c r="BG392" s="376"/>
      <c r="BH392" s="376"/>
      <c r="BI392" s="376"/>
      <c r="BJ392" s="376"/>
      <c r="BK392" s="376"/>
      <c r="BL392" s="376"/>
      <c r="BM392" s="376"/>
      <c r="BN392" s="376"/>
    </row>
    <row r="393" spans="1:66" x14ac:dyDescent="0.2">
      <c r="A393" s="426"/>
      <c r="B393" s="376"/>
      <c r="C393" s="376"/>
      <c r="D393" s="395"/>
      <c r="E393" s="376"/>
      <c r="F393" s="396"/>
      <c r="G393" s="396"/>
      <c r="H393" s="396"/>
      <c r="I393" s="396"/>
      <c r="J393" s="427"/>
      <c r="K393" s="376"/>
      <c r="L393" s="376"/>
      <c r="M393" s="376"/>
      <c r="N393" s="376"/>
      <c r="O393" s="376"/>
      <c r="P393" s="376"/>
      <c r="Q393" s="376"/>
      <c r="R393" s="376"/>
      <c r="S393" s="376"/>
      <c r="T393" s="376"/>
      <c r="U393" s="376"/>
      <c r="V393" s="376"/>
      <c r="W393" s="376"/>
      <c r="X393" s="376"/>
      <c r="Y393" s="376"/>
      <c r="Z393" s="376"/>
      <c r="AA393" s="376"/>
      <c r="AB393" s="376"/>
      <c r="AC393" s="376"/>
      <c r="AD393" s="376"/>
      <c r="AE393" s="376"/>
      <c r="AF393" s="376"/>
      <c r="AG393" s="376"/>
      <c r="AH393" s="376"/>
      <c r="AI393" s="376"/>
      <c r="AJ393" s="376"/>
      <c r="AK393" s="376"/>
      <c r="AL393" s="376"/>
      <c r="AM393" s="376"/>
      <c r="AN393" s="376"/>
      <c r="AO393" s="376"/>
      <c r="AP393" s="376"/>
      <c r="AQ393" s="376"/>
      <c r="AR393" s="376"/>
      <c r="AS393" s="376"/>
      <c r="AT393" s="376"/>
      <c r="AU393" s="376"/>
      <c r="AV393" s="376"/>
      <c r="AW393" s="376"/>
      <c r="AX393" s="376"/>
      <c r="AY393" s="376"/>
      <c r="AZ393" s="376"/>
      <c r="BA393" s="376"/>
      <c r="BB393" s="376"/>
      <c r="BC393" s="376"/>
      <c r="BD393" s="376"/>
      <c r="BE393" s="376"/>
      <c r="BF393" s="376"/>
      <c r="BG393" s="376"/>
      <c r="BH393" s="376"/>
      <c r="BI393" s="376"/>
      <c r="BJ393" s="376"/>
      <c r="BK393" s="376"/>
      <c r="BL393" s="376"/>
      <c r="BM393" s="376"/>
      <c r="BN393" s="376"/>
    </row>
    <row r="394" spans="1:66" x14ac:dyDescent="0.2">
      <c r="A394" s="426"/>
      <c r="B394" s="376"/>
      <c r="C394" s="376"/>
      <c r="D394" s="395"/>
      <c r="E394" s="376"/>
      <c r="F394" s="396"/>
      <c r="G394" s="396"/>
      <c r="H394" s="396"/>
      <c r="I394" s="396"/>
      <c r="J394" s="427"/>
      <c r="K394" s="376"/>
      <c r="L394" s="376"/>
      <c r="M394" s="376"/>
      <c r="N394" s="376"/>
      <c r="O394" s="376"/>
      <c r="P394" s="376"/>
      <c r="Q394" s="376"/>
      <c r="R394" s="376"/>
      <c r="S394" s="376"/>
      <c r="T394" s="376"/>
      <c r="U394" s="376"/>
      <c r="V394" s="376"/>
      <c r="W394" s="376"/>
      <c r="X394" s="376"/>
      <c r="Y394" s="376"/>
      <c r="Z394" s="376"/>
      <c r="AA394" s="376"/>
      <c r="AB394" s="376"/>
      <c r="AC394" s="376"/>
      <c r="AD394" s="376"/>
      <c r="AE394" s="376"/>
      <c r="AF394" s="376"/>
      <c r="AG394" s="376"/>
      <c r="AH394" s="376"/>
      <c r="AI394" s="376"/>
      <c r="AJ394" s="376"/>
      <c r="AK394" s="376"/>
      <c r="AL394" s="376"/>
      <c r="AM394" s="376"/>
      <c r="AN394" s="376"/>
      <c r="AO394" s="376"/>
      <c r="AP394" s="376"/>
      <c r="AQ394" s="376"/>
      <c r="AR394" s="376"/>
      <c r="AS394" s="376"/>
      <c r="AT394" s="376"/>
      <c r="AU394" s="376"/>
      <c r="AV394" s="376"/>
      <c r="AW394" s="376"/>
      <c r="AX394" s="376"/>
      <c r="AY394" s="376"/>
      <c r="AZ394" s="376"/>
      <c r="BA394" s="376"/>
      <c r="BB394" s="376"/>
      <c r="BC394" s="376"/>
      <c r="BD394" s="376"/>
      <c r="BE394" s="376"/>
      <c r="BF394" s="376"/>
      <c r="BG394" s="376"/>
      <c r="BH394" s="376"/>
      <c r="BI394" s="376"/>
      <c r="BJ394" s="376"/>
      <c r="BK394" s="376"/>
      <c r="BL394" s="376"/>
      <c r="BM394" s="376"/>
      <c r="BN394" s="376"/>
    </row>
    <row r="395" spans="1:66" x14ac:dyDescent="0.2">
      <c r="A395" s="426"/>
      <c r="B395" s="376"/>
      <c r="C395" s="376"/>
      <c r="D395" s="395"/>
      <c r="E395" s="376"/>
      <c r="F395" s="396"/>
      <c r="G395" s="396"/>
      <c r="H395" s="396"/>
      <c r="I395" s="396"/>
      <c r="J395" s="427"/>
      <c r="K395" s="376"/>
      <c r="L395" s="376"/>
      <c r="M395" s="376"/>
      <c r="N395" s="376"/>
      <c r="O395" s="376"/>
      <c r="P395" s="376"/>
      <c r="Q395" s="376"/>
      <c r="R395" s="376"/>
      <c r="S395" s="376"/>
      <c r="T395" s="376"/>
      <c r="U395" s="376"/>
      <c r="V395" s="376"/>
      <c r="W395" s="376"/>
      <c r="X395" s="376"/>
      <c r="Y395" s="376"/>
      <c r="Z395" s="376"/>
      <c r="AA395" s="376"/>
      <c r="AB395" s="376"/>
      <c r="AC395" s="376"/>
      <c r="AD395" s="376"/>
      <c r="AE395" s="376"/>
      <c r="AF395" s="376"/>
      <c r="AG395" s="376"/>
      <c r="AH395" s="376"/>
      <c r="AI395" s="376"/>
      <c r="AJ395" s="376"/>
      <c r="AK395" s="376"/>
      <c r="AL395" s="376"/>
      <c r="AM395" s="376"/>
      <c r="AN395" s="376"/>
      <c r="AO395" s="376"/>
      <c r="AP395" s="376"/>
      <c r="AQ395" s="376"/>
      <c r="AR395" s="376"/>
      <c r="AS395" s="376"/>
      <c r="AT395" s="376"/>
      <c r="AU395" s="376"/>
      <c r="AV395" s="376"/>
      <c r="AW395" s="376"/>
      <c r="AX395" s="376"/>
      <c r="AY395" s="376"/>
      <c r="AZ395" s="376"/>
      <c r="BA395" s="376"/>
      <c r="BB395" s="376"/>
      <c r="BC395" s="376"/>
      <c r="BD395" s="376"/>
      <c r="BE395" s="376"/>
      <c r="BF395" s="376"/>
      <c r="BG395" s="376"/>
      <c r="BH395" s="376"/>
      <c r="BI395" s="376"/>
      <c r="BJ395" s="376"/>
      <c r="BK395" s="376"/>
      <c r="BL395" s="376"/>
      <c r="BM395" s="376"/>
      <c r="BN395" s="376"/>
    </row>
    <row r="396" spans="1:66" x14ac:dyDescent="0.2">
      <c r="A396" s="426"/>
      <c r="B396" s="376"/>
      <c r="C396" s="376"/>
      <c r="D396" s="395"/>
      <c r="E396" s="376"/>
      <c r="F396" s="396"/>
      <c r="G396" s="396"/>
      <c r="H396" s="396"/>
      <c r="I396" s="396"/>
      <c r="J396" s="427"/>
      <c r="K396" s="376"/>
      <c r="L396" s="376"/>
      <c r="M396" s="376"/>
      <c r="N396" s="376"/>
      <c r="O396" s="376"/>
      <c r="P396" s="376"/>
      <c r="Q396" s="376"/>
      <c r="R396" s="376"/>
      <c r="S396" s="376"/>
      <c r="T396" s="376"/>
      <c r="U396" s="376"/>
      <c r="V396" s="376"/>
      <c r="W396" s="376"/>
      <c r="X396" s="376"/>
      <c r="Y396" s="376"/>
      <c r="Z396" s="376"/>
      <c r="AA396" s="376"/>
      <c r="AB396" s="376"/>
      <c r="AC396" s="376"/>
      <c r="AD396" s="376"/>
      <c r="AE396" s="376"/>
      <c r="AF396" s="376"/>
      <c r="AG396" s="376"/>
      <c r="AH396" s="376"/>
      <c r="AI396" s="376"/>
      <c r="AJ396" s="376"/>
      <c r="AK396" s="376"/>
      <c r="AL396" s="376"/>
      <c r="AM396" s="376"/>
      <c r="AN396" s="376"/>
      <c r="AO396" s="376"/>
      <c r="AP396" s="376"/>
      <c r="AQ396" s="376"/>
      <c r="AR396" s="376"/>
      <c r="AS396" s="376"/>
      <c r="AT396" s="376"/>
      <c r="AU396" s="376"/>
      <c r="AV396" s="376"/>
      <c r="AW396" s="376"/>
      <c r="AX396" s="376"/>
      <c r="AY396" s="376"/>
      <c r="AZ396" s="376"/>
      <c r="BA396" s="376"/>
      <c r="BB396" s="376"/>
      <c r="BC396" s="376"/>
      <c r="BD396" s="376"/>
      <c r="BE396" s="376"/>
      <c r="BF396" s="376"/>
      <c r="BG396" s="376"/>
      <c r="BH396" s="376"/>
      <c r="BI396" s="376"/>
      <c r="BJ396" s="376"/>
      <c r="BK396" s="376"/>
      <c r="BL396" s="376"/>
      <c r="BM396" s="376"/>
      <c r="BN396" s="376"/>
    </row>
    <row r="397" spans="1:66" x14ac:dyDescent="0.2">
      <c r="A397" s="426"/>
      <c r="B397" s="376"/>
      <c r="C397" s="376"/>
      <c r="D397" s="395"/>
      <c r="E397" s="376"/>
      <c r="F397" s="396"/>
      <c r="G397" s="396"/>
      <c r="H397" s="396"/>
      <c r="I397" s="396"/>
      <c r="J397" s="427"/>
      <c r="K397" s="376"/>
      <c r="L397" s="376"/>
      <c r="M397" s="376"/>
      <c r="N397" s="376"/>
      <c r="O397" s="376"/>
      <c r="P397" s="376"/>
      <c r="Q397" s="376"/>
      <c r="R397" s="376"/>
      <c r="S397" s="376"/>
      <c r="T397" s="376"/>
      <c r="U397" s="376"/>
      <c r="V397" s="376"/>
      <c r="W397" s="376"/>
      <c r="X397" s="376"/>
      <c r="Y397" s="376"/>
      <c r="Z397" s="376"/>
      <c r="AA397" s="376"/>
      <c r="AB397" s="376"/>
      <c r="AC397" s="376"/>
      <c r="AD397" s="376"/>
      <c r="AE397" s="376"/>
      <c r="AF397" s="376"/>
      <c r="AG397" s="376"/>
      <c r="AH397" s="376"/>
      <c r="AI397" s="376"/>
      <c r="AJ397" s="376"/>
      <c r="AK397" s="376"/>
      <c r="AL397" s="376"/>
      <c r="AM397" s="376"/>
      <c r="AN397" s="376"/>
      <c r="AO397" s="376"/>
      <c r="AP397" s="376"/>
      <c r="AQ397" s="376"/>
      <c r="AR397" s="376"/>
      <c r="AS397" s="376"/>
      <c r="AT397" s="376"/>
      <c r="AU397" s="376"/>
      <c r="AV397" s="376"/>
      <c r="AW397" s="376"/>
      <c r="AX397" s="376"/>
      <c r="AY397" s="376"/>
      <c r="AZ397" s="376"/>
      <c r="BA397" s="376"/>
      <c r="BB397" s="376"/>
      <c r="BC397" s="376"/>
      <c r="BD397" s="376"/>
      <c r="BE397" s="376"/>
      <c r="BF397" s="376"/>
      <c r="BG397" s="376"/>
      <c r="BH397" s="376"/>
      <c r="BI397" s="376"/>
      <c r="BJ397" s="376"/>
      <c r="BK397" s="376"/>
      <c r="BL397" s="376"/>
      <c r="BM397" s="376"/>
      <c r="BN397" s="376"/>
    </row>
    <row r="398" spans="1:66" x14ac:dyDescent="0.2">
      <c r="A398" s="426"/>
      <c r="B398" s="376"/>
      <c r="C398" s="376"/>
      <c r="D398" s="395"/>
      <c r="E398" s="376"/>
      <c r="F398" s="396"/>
      <c r="G398" s="396"/>
      <c r="H398" s="396"/>
      <c r="I398" s="396"/>
      <c r="J398" s="427"/>
      <c r="K398" s="376"/>
      <c r="L398" s="376"/>
      <c r="M398" s="376"/>
      <c r="N398" s="376"/>
      <c r="O398" s="376"/>
      <c r="P398" s="376"/>
      <c r="Q398" s="376"/>
      <c r="R398" s="376"/>
      <c r="S398" s="376"/>
      <c r="T398" s="376"/>
      <c r="U398" s="376"/>
      <c r="V398" s="376"/>
      <c r="W398" s="376"/>
      <c r="X398" s="376"/>
      <c r="Y398" s="376"/>
      <c r="Z398" s="376"/>
      <c r="AA398" s="376"/>
      <c r="AB398" s="376"/>
      <c r="AC398" s="376"/>
      <c r="AD398" s="376"/>
      <c r="AE398" s="376"/>
      <c r="AF398" s="376"/>
      <c r="AG398" s="376"/>
      <c r="AH398" s="376"/>
      <c r="AI398" s="376"/>
      <c r="AJ398" s="376"/>
      <c r="AK398" s="376"/>
      <c r="AL398" s="376"/>
      <c r="AM398" s="376"/>
      <c r="AN398" s="376"/>
      <c r="AO398" s="376"/>
      <c r="AP398" s="376"/>
      <c r="AQ398" s="376"/>
      <c r="AR398" s="376"/>
      <c r="AS398" s="376"/>
      <c r="AT398" s="376"/>
      <c r="AU398" s="376"/>
      <c r="AV398" s="376"/>
      <c r="AW398" s="376"/>
      <c r="AX398" s="376"/>
      <c r="AY398" s="376"/>
      <c r="AZ398" s="376"/>
      <c r="BA398" s="376"/>
      <c r="BB398" s="376"/>
      <c r="BC398" s="376"/>
      <c r="BD398" s="376"/>
      <c r="BE398" s="376"/>
      <c r="BF398" s="376"/>
      <c r="BG398" s="376"/>
      <c r="BH398" s="376"/>
      <c r="BI398" s="376"/>
      <c r="BJ398" s="376"/>
      <c r="BK398" s="376"/>
      <c r="BL398" s="376"/>
      <c r="BM398" s="376"/>
      <c r="BN398" s="376"/>
    </row>
    <row r="399" spans="1:66" x14ac:dyDescent="0.2">
      <c r="A399" s="426"/>
      <c r="B399" s="376"/>
      <c r="C399" s="376"/>
      <c r="D399" s="395"/>
      <c r="E399" s="376"/>
      <c r="F399" s="396"/>
      <c r="G399" s="396"/>
      <c r="H399" s="396"/>
      <c r="I399" s="396"/>
      <c r="J399" s="427"/>
      <c r="K399" s="376"/>
      <c r="L399" s="376"/>
      <c r="M399" s="376"/>
      <c r="N399" s="376"/>
      <c r="O399" s="376"/>
      <c r="P399" s="376"/>
      <c r="Q399" s="376"/>
      <c r="R399" s="376"/>
      <c r="S399" s="376"/>
      <c r="T399" s="376"/>
      <c r="U399" s="376"/>
      <c r="V399" s="376"/>
      <c r="W399" s="376"/>
      <c r="X399" s="376"/>
      <c r="Y399" s="376"/>
      <c r="Z399" s="376"/>
      <c r="AA399" s="376"/>
      <c r="AB399" s="376"/>
      <c r="AC399" s="376"/>
      <c r="AD399" s="376"/>
      <c r="AE399" s="376"/>
      <c r="AF399" s="376"/>
      <c r="AG399" s="376"/>
      <c r="AH399" s="376"/>
      <c r="AI399" s="376"/>
      <c r="AJ399" s="376"/>
      <c r="AK399" s="376"/>
      <c r="AL399" s="376"/>
      <c r="AM399" s="376"/>
      <c r="AN399" s="376"/>
      <c r="AO399" s="376"/>
      <c r="AP399" s="376"/>
      <c r="AQ399" s="376"/>
      <c r="AR399" s="376"/>
      <c r="AS399" s="376"/>
      <c r="AT399" s="376"/>
      <c r="AU399" s="376"/>
      <c r="AV399" s="376"/>
      <c r="AW399" s="376"/>
      <c r="AX399" s="376"/>
      <c r="AY399" s="376"/>
      <c r="AZ399" s="376"/>
      <c r="BA399" s="376"/>
      <c r="BB399" s="376"/>
      <c r="BC399" s="376"/>
      <c r="BD399" s="376"/>
      <c r="BE399" s="376"/>
      <c r="BF399" s="376"/>
      <c r="BG399" s="376"/>
      <c r="BH399" s="376"/>
      <c r="BI399" s="376"/>
      <c r="BJ399" s="376"/>
      <c r="BK399" s="376"/>
      <c r="BL399" s="376"/>
      <c r="BM399" s="376"/>
      <c r="BN399" s="376"/>
    </row>
    <row r="400" spans="1:66" x14ac:dyDescent="0.2">
      <c r="A400" s="426"/>
      <c r="B400" s="376"/>
      <c r="C400" s="376"/>
      <c r="D400" s="395"/>
      <c r="E400" s="376"/>
      <c r="F400" s="396"/>
      <c r="G400" s="396"/>
      <c r="H400" s="396"/>
      <c r="I400" s="396"/>
      <c r="J400" s="427"/>
      <c r="K400" s="376"/>
      <c r="L400" s="376"/>
      <c r="M400" s="376"/>
      <c r="N400" s="376"/>
      <c r="O400" s="376"/>
      <c r="P400" s="376"/>
      <c r="Q400" s="376"/>
      <c r="R400" s="376"/>
      <c r="S400" s="376"/>
      <c r="T400" s="376"/>
      <c r="U400" s="376"/>
      <c r="V400" s="376"/>
      <c r="W400" s="376"/>
      <c r="X400" s="376"/>
      <c r="Y400" s="376"/>
      <c r="Z400" s="376"/>
      <c r="AA400" s="376"/>
      <c r="AB400" s="376"/>
      <c r="AC400" s="376"/>
      <c r="AD400" s="376"/>
      <c r="AE400" s="376"/>
      <c r="AF400" s="376"/>
      <c r="AG400" s="376"/>
      <c r="AH400" s="376"/>
      <c r="AI400" s="376"/>
      <c r="AJ400" s="376"/>
      <c r="AK400" s="376"/>
      <c r="AL400" s="376"/>
      <c r="AM400" s="376"/>
      <c r="AN400" s="376"/>
      <c r="AO400" s="376"/>
      <c r="AP400" s="376"/>
      <c r="AQ400" s="376"/>
      <c r="AR400" s="376"/>
      <c r="AS400" s="376"/>
      <c r="AT400" s="376"/>
      <c r="AU400" s="376"/>
      <c r="AV400" s="376"/>
      <c r="AW400" s="376"/>
      <c r="AX400" s="376"/>
      <c r="AY400" s="376"/>
      <c r="AZ400" s="376"/>
      <c r="BA400" s="376"/>
      <c r="BB400" s="376"/>
      <c r="BC400" s="376"/>
      <c r="BD400" s="376"/>
      <c r="BE400" s="376"/>
      <c r="BF400" s="376"/>
      <c r="BG400" s="376"/>
      <c r="BH400" s="376"/>
      <c r="BI400" s="376"/>
      <c r="BJ400" s="376"/>
      <c r="BK400" s="376"/>
      <c r="BL400" s="376"/>
      <c r="BM400" s="376"/>
      <c r="BN400" s="376"/>
    </row>
    <row r="401" spans="1:66" x14ac:dyDescent="0.2">
      <c r="A401" s="426"/>
      <c r="B401" s="376"/>
      <c r="C401" s="376"/>
      <c r="D401" s="395"/>
      <c r="E401" s="376"/>
      <c r="F401" s="396"/>
      <c r="G401" s="396"/>
      <c r="H401" s="396"/>
      <c r="I401" s="396"/>
      <c r="J401" s="427"/>
      <c r="K401" s="376"/>
      <c r="L401" s="376"/>
      <c r="M401" s="376"/>
      <c r="N401" s="376"/>
      <c r="O401" s="376"/>
      <c r="P401" s="376"/>
      <c r="Q401" s="376"/>
      <c r="R401" s="376"/>
      <c r="S401" s="376"/>
      <c r="T401" s="376"/>
      <c r="U401" s="376"/>
      <c r="V401" s="376"/>
      <c r="W401" s="376"/>
      <c r="X401" s="376"/>
      <c r="Y401" s="376"/>
      <c r="Z401" s="376"/>
      <c r="AA401" s="376"/>
      <c r="AB401" s="376"/>
      <c r="AC401" s="376"/>
      <c r="AD401" s="376"/>
      <c r="AE401" s="376"/>
      <c r="AF401" s="376"/>
      <c r="AG401" s="376"/>
      <c r="AH401" s="376"/>
      <c r="AI401" s="376"/>
      <c r="AJ401" s="376"/>
      <c r="AK401" s="376"/>
      <c r="AL401" s="376"/>
      <c r="AM401" s="376"/>
      <c r="AN401" s="376"/>
      <c r="AO401" s="376"/>
      <c r="AP401" s="376"/>
      <c r="AQ401" s="376"/>
      <c r="AR401" s="376"/>
      <c r="AS401" s="376"/>
      <c r="AT401" s="376"/>
      <c r="AU401" s="376"/>
      <c r="AV401" s="376"/>
      <c r="AW401" s="376"/>
      <c r="AX401" s="376"/>
      <c r="AY401" s="376"/>
      <c r="AZ401" s="376"/>
      <c r="BA401" s="376"/>
      <c r="BB401" s="376"/>
      <c r="BC401" s="376"/>
      <c r="BD401" s="376"/>
      <c r="BE401" s="376"/>
      <c r="BF401" s="376"/>
      <c r="BG401" s="376"/>
      <c r="BH401" s="376"/>
      <c r="BI401" s="376"/>
      <c r="BJ401" s="376"/>
      <c r="BK401" s="376"/>
      <c r="BL401" s="376"/>
      <c r="BM401" s="376"/>
      <c r="BN401" s="376"/>
    </row>
    <row r="402" spans="1:66" x14ac:dyDescent="0.2">
      <c r="A402" s="426"/>
      <c r="B402" s="376"/>
      <c r="C402" s="376"/>
      <c r="D402" s="395"/>
      <c r="E402" s="376"/>
      <c r="F402" s="396"/>
      <c r="G402" s="396"/>
      <c r="H402" s="396"/>
      <c r="I402" s="396"/>
      <c r="J402" s="427"/>
      <c r="K402" s="376"/>
      <c r="L402" s="376"/>
      <c r="M402" s="376"/>
      <c r="N402" s="376"/>
      <c r="O402" s="376"/>
      <c r="P402" s="376"/>
      <c r="Q402" s="376"/>
      <c r="R402" s="376"/>
      <c r="S402" s="376"/>
      <c r="T402" s="376"/>
      <c r="U402" s="376"/>
      <c r="V402" s="376"/>
      <c r="W402" s="376"/>
      <c r="X402" s="376"/>
      <c r="Y402" s="376"/>
      <c r="Z402" s="376"/>
      <c r="AA402" s="376"/>
      <c r="AB402" s="376"/>
      <c r="AC402" s="376"/>
      <c r="AD402" s="376"/>
      <c r="AE402" s="376"/>
      <c r="AF402" s="376"/>
      <c r="AG402" s="376"/>
      <c r="AH402" s="376"/>
      <c r="AI402" s="376"/>
      <c r="AJ402" s="376"/>
      <c r="AK402" s="376"/>
      <c r="AL402" s="376"/>
      <c r="AM402" s="376"/>
      <c r="AN402" s="376"/>
      <c r="AO402" s="376"/>
      <c r="AP402" s="376"/>
      <c r="AQ402" s="376"/>
      <c r="AR402" s="376"/>
      <c r="AS402" s="376"/>
      <c r="AT402" s="376"/>
      <c r="AU402" s="376"/>
      <c r="AV402" s="376"/>
      <c r="AW402" s="376"/>
      <c r="AX402" s="376"/>
      <c r="AY402" s="376"/>
      <c r="AZ402" s="376"/>
      <c r="BA402" s="376"/>
      <c r="BB402" s="376"/>
      <c r="BC402" s="376"/>
      <c r="BD402" s="376"/>
      <c r="BE402" s="376"/>
      <c r="BF402" s="376"/>
      <c r="BG402" s="376"/>
      <c r="BH402" s="376"/>
      <c r="BI402" s="376"/>
      <c r="BJ402" s="376"/>
      <c r="BK402" s="376"/>
      <c r="BL402" s="376"/>
      <c r="BM402" s="376"/>
      <c r="BN402" s="376"/>
    </row>
    <row r="403" spans="1:66" x14ac:dyDescent="0.2">
      <c r="A403" s="426"/>
      <c r="B403" s="376"/>
      <c r="C403" s="376"/>
      <c r="D403" s="395"/>
      <c r="E403" s="376"/>
      <c r="F403" s="396"/>
      <c r="G403" s="396"/>
      <c r="H403" s="396"/>
      <c r="I403" s="396"/>
      <c r="J403" s="427"/>
      <c r="K403" s="376"/>
      <c r="L403" s="376"/>
      <c r="M403" s="376"/>
      <c r="N403" s="376"/>
      <c r="O403" s="376"/>
      <c r="P403" s="376"/>
      <c r="Q403" s="376"/>
      <c r="R403" s="376"/>
      <c r="S403" s="376"/>
      <c r="T403" s="376"/>
      <c r="U403" s="376"/>
      <c r="V403" s="376"/>
      <c r="W403" s="376"/>
      <c r="X403" s="376"/>
      <c r="Y403" s="376"/>
      <c r="Z403" s="376"/>
      <c r="AA403" s="376"/>
      <c r="AB403" s="376"/>
      <c r="AC403" s="376"/>
      <c r="AD403" s="376"/>
      <c r="AE403" s="376"/>
      <c r="AF403" s="376"/>
      <c r="AG403" s="376"/>
      <c r="AH403" s="376"/>
      <c r="AI403" s="376"/>
      <c r="AJ403" s="376"/>
      <c r="AK403" s="376"/>
      <c r="AL403" s="376"/>
      <c r="AM403" s="376"/>
      <c r="AN403" s="376"/>
      <c r="AO403" s="376"/>
      <c r="AP403" s="376"/>
      <c r="AQ403" s="376"/>
      <c r="AR403" s="376"/>
      <c r="AS403" s="376"/>
      <c r="AT403" s="376"/>
      <c r="AU403" s="376"/>
      <c r="AV403" s="376"/>
      <c r="AW403" s="376"/>
      <c r="AX403" s="376"/>
      <c r="AY403" s="376"/>
      <c r="AZ403" s="376"/>
      <c r="BA403" s="376"/>
      <c r="BB403" s="376"/>
      <c r="BC403" s="376"/>
      <c r="BD403" s="376"/>
      <c r="BE403" s="376"/>
      <c r="BF403" s="376"/>
      <c r="BG403" s="376"/>
      <c r="BH403" s="376"/>
      <c r="BI403" s="376"/>
      <c r="BJ403" s="376"/>
      <c r="BK403" s="376"/>
      <c r="BL403" s="376"/>
      <c r="BM403" s="376"/>
      <c r="BN403" s="376"/>
    </row>
    <row r="404" spans="1:66" x14ac:dyDescent="0.2">
      <c r="A404" s="426"/>
      <c r="B404" s="376"/>
      <c r="C404" s="376"/>
      <c r="D404" s="395"/>
      <c r="E404" s="376"/>
      <c r="F404" s="396"/>
      <c r="G404" s="396"/>
      <c r="H404" s="396"/>
      <c r="I404" s="396"/>
      <c r="J404" s="427"/>
      <c r="K404" s="376"/>
      <c r="L404" s="376"/>
      <c r="M404" s="376"/>
      <c r="N404" s="376"/>
      <c r="O404" s="376"/>
      <c r="P404" s="376"/>
      <c r="Q404" s="376"/>
      <c r="R404" s="376"/>
      <c r="S404" s="376"/>
      <c r="T404" s="376"/>
      <c r="U404" s="376"/>
      <c r="V404" s="376"/>
      <c r="W404" s="376"/>
      <c r="X404" s="376"/>
      <c r="Y404" s="376"/>
      <c r="Z404" s="376"/>
      <c r="AA404" s="376"/>
      <c r="AB404" s="376"/>
      <c r="AC404" s="376"/>
      <c r="AD404" s="376"/>
      <c r="AE404" s="376"/>
      <c r="AF404" s="376"/>
      <c r="AG404" s="376"/>
      <c r="AH404" s="376"/>
      <c r="AI404" s="376"/>
      <c r="AJ404" s="376"/>
      <c r="AK404" s="376"/>
      <c r="AL404" s="376"/>
      <c r="AM404" s="376"/>
      <c r="AN404" s="376"/>
      <c r="AO404" s="376"/>
      <c r="AP404" s="376"/>
      <c r="AQ404" s="376"/>
      <c r="AR404" s="376"/>
      <c r="AS404" s="376"/>
      <c r="AT404" s="376"/>
      <c r="AU404" s="376"/>
      <c r="AV404" s="376"/>
      <c r="AW404" s="376"/>
      <c r="AX404" s="376"/>
      <c r="AY404" s="376"/>
      <c r="AZ404" s="376"/>
      <c r="BA404" s="376"/>
      <c r="BB404" s="376"/>
      <c r="BC404" s="376"/>
      <c r="BD404" s="376"/>
      <c r="BE404" s="376"/>
      <c r="BF404" s="376"/>
      <c r="BG404" s="376"/>
      <c r="BH404" s="376"/>
      <c r="BI404" s="376"/>
      <c r="BJ404" s="376"/>
      <c r="BK404" s="376"/>
      <c r="BL404" s="376"/>
      <c r="BM404" s="376"/>
      <c r="BN404" s="376"/>
    </row>
    <row r="405" spans="1:66" x14ac:dyDescent="0.2">
      <c r="A405" s="426"/>
      <c r="B405" s="376"/>
      <c r="C405" s="376"/>
      <c r="D405" s="395"/>
      <c r="E405" s="376"/>
      <c r="F405" s="396"/>
      <c r="G405" s="396"/>
      <c r="H405" s="396"/>
      <c r="I405" s="396"/>
      <c r="J405" s="427"/>
      <c r="K405" s="376"/>
      <c r="L405" s="376"/>
      <c r="M405" s="376"/>
      <c r="N405" s="376"/>
      <c r="O405" s="376"/>
      <c r="P405" s="376"/>
      <c r="Q405" s="376"/>
      <c r="R405" s="376"/>
      <c r="S405" s="376"/>
      <c r="T405" s="376"/>
      <c r="U405" s="376"/>
      <c r="V405" s="376"/>
      <c r="W405" s="376"/>
      <c r="X405" s="376"/>
      <c r="Y405" s="376"/>
      <c r="Z405" s="376"/>
      <c r="AA405" s="376"/>
      <c r="AB405" s="376"/>
      <c r="AC405" s="376"/>
      <c r="AD405" s="376"/>
      <c r="AE405" s="376"/>
      <c r="AF405" s="376"/>
      <c r="AG405" s="376"/>
      <c r="AH405" s="376"/>
      <c r="AI405" s="376"/>
      <c r="AJ405" s="376"/>
      <c r="AK405" s="376"/>
      <c r="AL405" s="376"/>
      <c r="AM405" s="376"/>
      <c r="AN405" s="376"/>
      <c r="AO405" s="376"/>
      <c r="AP405" s="376"/>
      <c r="AQ405" s="376"/>
      <c r="AR405" s="376"/>
      <c r="AS405" s="376"/>
      <c r="AT405" s="376"/>
      <c r="AU405" s="376"/>
      <c r="AV405" s="376"/>
      <c r="AW405" s="376"/>
      <c r="AX405" s="376"/>
      <c r="AY405" s="376"/>
      <c r="AZ405" s="376"/>
      <c r="BA405" s="376"/>
      <c r="BB405" s="376"/>
      <c r="BC405" s="376"/>
      <c r="BD405" s="376"/>
      <c r="BE405" s="376"/>
      <c r="BF405" s="376"/>
      <c r="BG405" s="376"/>
      <c r="BH405" s="376"/>
      <c r="BI405" s="376"/>
      <c r="BJ405" s="376"/>
      <c r="BK405" s="376"/>
      <c r="BL405" s="376"/>
      <c r="BM405" s="376"/>
      <c r="BN405" s="376"/>
    </row>
    <row r="406" spans="1:66" x14ac:dyDescent="0.2">
      <c r="A406" s="426"/>
      <c r="B406" s="376"/>
      <c r="C406" s="376"/>
      <c r="D406" s="395"/>
      <c r="E406" s="376"/>
      <c r="F406" s="396"/>
      <c r="G406" s="396"/>
      <c r="H406" s="396"/>
      <c r="I406" s="396"/>
      <c r="J406" s="427"/>
      <c r="K406" s="376"/>
      <c r="L406" s="376"/>
      <c r="M406" s="376"/>
      <c r="N406" s="376"/>
      <c r="O406" s="376"/>
      <c r="P406" s="376"/>
      <c r="Q406" s="376"/>
      <c r="R406" s="376"/>
      <c r="S406" s="376"/>
      <c r="T406" s="376"/>
      <c r="U406" s="376"/>
      <c r="V406" s="376"/>
      <c r="W406" s="376"/>
      <c r="X406" s="376"/>
      <c r="Y406" s="376"/>
      <c r="Z406" s="376"/>
      <c r="AA406" s="376"/>
      <c r="AB406" s="376"/>
      <c r="AC406" s="376"/>
      <c r="AD406" s="376"/>
      <c r="AE406" s="376"/>
      <c r="AF406" s="376"/>
      <c r="AG406" s="376"/>
      <c r="AH406" s="376"/>
      <c r="AI406" s="376"/>
      <c r="AJ406" s="376"/>
      <c r="AK406" s="376"/>
      <c r="AL406" s="376"/>
      <c r="AM406" s="376"/>
      <c r="AN406" s="376"/>
      <c r="AO406" s="376"/>
      <c r="AP406" s="376"/>
      <c r="AQ406" s="376"/>
      <c r="AR406" s="376"/>
      <c r="AS406" s="376"/>
      <c r="AT406" s="376"/>
      <c r="AU406" s="376"/>
      <c r="AV406" s="376"/>
      <c r="AW406" s="376"/>
      <c r="AX406" s="376"/>
      <c r="AY406" s="376"/>
      <c r="AZ406" s="376"/>
      <c r="BA406" s="376"/>
      <c r="BB406" s="376"/>
      <c r="BC406" s="376"/>
      <c r="BD406" s="376"/>
      <c r="BE406" s="376"/>
      <c r="BF406" s="376"/>
      <c r="BG406" s="376"/>
      <c r="BH406" s="376"/>
      <c r="BI406" s="376"/>
      <c r="BJ406" s="376"/>
      <c r="BK406" s="376"/>
      <c r="BL406" s="376"/>
      <c r="BM406" s="376"/>
      <c r="BN406" s="376"/>
    </row>
    <row r="407" spans="1:66" x14ac:dyDescent="0.2">
      <c r="A407" s="426"/>
      <c r="B407" s="376"/>
      <c r="C407" s="376"/>
      <c r="D407" s="395"/>
      <c r="E407" s="376"/>
      <c r="F407" s="396"/>
      <c r="G407" s="396"/>
      <c r="H407" s="396"/>
      <c r="I407" s="396"/>
      <c r="J407" s="427"/>
      <c r="K407" s="376"/>
      <c r="L407" s="376"/>
      <c r="M407" s="376"/>
      <c r="N407" s="376"/>
      <c r="O407" s="376"/>
      <c r="P407" s="376"/>
      <c r="Q407" s="376"/>
      <c r="R407" s="376"/>
      <c r="S407" s="376"/>
      <c r="T407" s="376"/>
      <c r="U407" s="376"/>
      <c r="V407" s="376"/>
      <c r="W407" s="376"/>
      <c r="X407" s="376"/>
      <c r="Y407" s="376"/>
      <c r="Z407" s="376"/>
      <c r="AA407" s="376"/>
      <c r="AB407" s="376"/>
      <c r="AC407" s="376"/>
      <c r="AD407" s="376"/>
      <c r="AE407" s="376"/>
      <c r="AF407" s="376"/>
      <c r="AG407" s="376"/>
      <c r="AH407" s="376"/>
      <c r="AI407" s="376"/>
      <c r="AJ407" s="376"/>
      <c r="AK407" s="376"/>
      <c r="AL407" s="376"/>
      <c r="AM407" s="376"/>
      <c r="AN407" s="376"/>
      <c r="AO407" s="376"/>
      <c r="AP407" s="376"/>
      <c r="AQ407" s="376"/>
      <c r="AR407" s="376"/>
      <c r="AS407" s="376"/>
      <c r="AT407" s="376"/>
      <c r="AU407" s="376"/>
      <c r="AV407" s="376"/>
      <c r="AW407" s="376"/>
      <c r="AX407" s="376"/>
      <c r="AY407" s="376"/>
      <c r="AZ407" s="376"/>
      <c r="BA407" s="376"/>
      <c r="BB407" s="376"/>
      <c r="BC407" s="376"/>
      <c r="BD407" s="376"/>
      <c r="BE407" s="376"/>
      <c r="BF407" s="376"/>
      <c r="BG407" s="376"/>
      <c r="BH407" s="376"/>
      <c r="BI407" s="376"/>
      <c r="BJ407" s="376"/>
      <c r="BK407" s="376"/>
      <c r="BL407" s="376"/>
      <c r="BM407" s="376"/>
      <c r="BN407" s="376"/>
    </row>
    <row r="408" spans="1:66" x14ac:dyDescent="0.2">
      <c r="A408" s="426"/>
      <c r="B408" s="376"/>
      <c r="C408" s="376"/>
      <c r="D408" s="395"/>
      <c r="E408" s="376"/>
      <c r="F408" s="396"/>
      <c r="G408" s="396"/>
      <c r="H408" s="396"/>
      <c r="I408" s="396"/>
      <c r="J408" s="427"/>
      <c r="K408" s="376"/>
      <c r="L408" s="376"/>
      <c r="M408" s="376"/>
      <c r="N408" s="376"/>
      <c r="O408" s="376"/>
      <c r="P408" s="376"/>
      <c r="Q408" s="376"/>
      <c r="R408" s="376"/>
      <c r="S408" s="376"/>
      <c r="T408" s="376"/>
      <c r="U408" s="376"/>
      <c r="V408" s="376"/>
      <c r="W408" s="376"/>
      <c r="X408" s="376"/>
      <c r="Y408" s="376"/>
      <c r="Z408" s="376"/>
      <c r="AA408" s="376"/>
      <c r="AB408" s="376"/>
      <c r="AC408" s="376"/>
      <c r="AD408" s="376"/>
      <c r="AE408" s="376"/>
      <c r="AF408" s="376"/>
      <c r="AG408" s="376"/>
      <c r="AH408" s="376"/>
      <c r="AI408" s="376"/>
      <c r="AJ408" s="376"/>
      <c r="AK408" s="376"/>
      <c r="AL408" s="376"/>
      <c r="AM408" s="376"/>
      <c r="AN408" s="376"/>
      <c r="AO408" s="376"/>
      <c r="AP408" s="376"/>
      <c r="AQ408" s="376"/>
      <c r="AR408" s="376"/>
      <c r="AS408" s="376"/>
      <c r="AT408" s="376"/>
      <c r="AU408" s="376"/>
      <c r="AV408" s="376"/>
      <c r="AW408" s="376"/>
      <c r="AX408" s="376"/>
      <c r="AY408" s="376"/>
      <c r="AZ408" s="376"/>
      <c r="BA408" s="376"/>
      <c r="BB408" s="376"/>
      <c r="BC408" s="376"/>
      <c r="BD408" s="376"/>
      <c r="BE408" s="376"/>
      <c r="BF408" s="376"/>
      <c r="BG408" s="376"/>
      <c r="BH408" s="376"/>
      <c r="BI408" s="376"/>
      <c r="BJ408" s="376"/>
      <c r="BK408" s="376"/>
      <c r="BL408" s="376"/>
      <c r="BM408" s="376"/>
      <c r="BN408" s="376"/>
    </row>
    <row r="409" spans="1:66" x14ac:dyDescent="0.2">
      <c r="A409" s="426"/>
      <c r="B409" s="376"/>
      <c r="C409" s="376"/>
      <c r="D409" s="395"/>
      <c r="E409" s="376"/>
      <c r="F409" s="396"/>
      <c r="G409" s="396"/>
      <c r="H409" s="396"/>
      <c r="I409" s="396"/>
      <c r="J409" s="427"/>
      <c r="K409" s="376"/>
      <c r="L409" s="376"/>
      <c r="M409" s="376"/>
      <c r="N409" s="376"/>
      <c r="O409" s="376"/>
      <c r="P409" s="376"/>
      <c r="Q409" s="376"/>
      <c r="R409" s="376"/>
      <c r="S409" s="376"/>
      <c r="T409" s="376"/>
      <c r="U409" s="376"/>
      <c r="V409" s="376"/>
      <c r="W409" s="376"/>
      <c r="X409" s="376"/>
      <c r="Y409" s="376"/>
      <c r="Z409" s="376"/>
      <c r="AA409" s="376"/>
      <c r="AB409" s="376"/>
      <c r="AC409" s="376"/>
      <c r="AD409" s="376"/>
      <c r="AE409" s="376"/>
      <c r="AF409" s="376"/>
      <c r="AG409" s="376"/>
      <c r="AH409" s="376"/>
      <c r="AI409" s="376"/>
      <c r="AJ409" s="376"/>
      <c r="AK409" s="376"/>
      <c r="AL409" s="376"/>
      <c r="AM409" s="376"/>
      <c r="AN409" s="376"/>
      <c r="AO409" s="376"/>
      <c r="AP409" s="376"/>
      <c r="AQ409" s="376"/>
      <c r="AR409" s="376"/>
      <c r="AS409" s="376"/>
      <c r="AT409" s="376"/>
      <c r="AU409" s="376"/>
      <c r="AV409" s="376"/>
      <c r="AW409" s="376"/>
      <c r="AX409" s="376"/>
      <c r="AY409" s="376"/>
      <c r="AZ409" s="376"/>
      <c r="BA409" s="376"/>
      <c r="BB409" s="376"/>
      <c r="BC409" s="376"/>
      <c r="BD409" s="376"/>
      <c r="BE409" s="376"/>
      <c r="BF409" s="376"/>
      <c r="BG409" s="376"/>
      <c r="BH409" s="376"/>
      <c r="BI409" s="376"/>
      <c r="BJ409" s="376"/>
      <c r="BK409" s="376"/>
      <c r="BL409" s="376"/>
      <c r="BM409" s="376"/>
      <c r="BN409" s="376"/>
    </row>
    <row r="410" spans="1:66" x14ac:dyDescent="0.2">
      <c r="A410" s="426"/>
      <c r="B410" s="376"/>
      <c r="C410" s="376"/>
      <c r="D410" s="395"/>
      <c r="E410" s="376"/>
      <c r="F410" s="396"/>
      <c r="G410" s="396"/>
      <c r="H410" s="396"/>
      <c r="I410" s="396"/>
      <c r="J410" s="427"/>
      <c r="K410" s="376"/>
      <c r="L410" s="376"/>
      <c r="M410" s="376"/>
      <c r="N410" s="376"/>
      <c r="O410" s="376"/>
      <c r="P410" s="376"/>
      <c r="Q410" s="376"/>
      <c r="R410" s="376"/>
      <c r="S410" s="376"/>
      <c r="T410" s="376"/>
      <c r="U410" s="376"/>
      <c r="V410" s="376"/>
      <c r="W410" s="376"/>
      <c r="X410" s="376"/>
      <c r="Y410" s="376"/>
      <c r="Z410" s="376"/>
      <c r="AA410" s="376"/>
      <c r="AB410" s="376"/>
      <c r="AC410" s="376"/>
      <c r="AD410" s="376"/>
      <c r="AE410" s="376"/>
      <c r="AF410" s="376"/>
      <c r="AG410" s="376"/>
      <c r="AH410" s="376"/>
      <c r="AI410" s="376"/>
      <c r="AJ410" s="376"/>
      <c r="AK410" s="376"/>
      <c r="AL410" s="376"/>
      <c r="AM410" s="376"/>
      <c r="AN410" s="376"/>
      <c r="AO410" s="376"/>
      <c r="AP410" s="376"/>
      <c r="AQ410" s="376"/>
      <c r="AR410" s="376"/>
      <c r="AS410" s="376"/>
      <c r="AT410" s="376"/>
      <c r="AU410" s="376"/>
      <c r="AV410" s="376"/>
      <c r="AW410" s="376"/>
      <c r="AX410" s="376"/>
      <c r="AY410" s="376"/>
      <c r="AZ410" s="376"/>
      <c r="BA410" s="376"/>
      <c r="BB410" s="376"/>
      <c r="BC410" s="376"/>
      <c r="BD410" s="376"/>
      <c r="BE410" s="376"/>
      <c r="BF410" s="376"/>
      <c r="BG410" s="376"/>
      <c r="BH410" s="376"/>
      <c r="BI410" s="376"/>
      <c r="BJ410" s="376"/>
      <c r="BK410" s="376"/>
      <c r="BL410" s="376"/>
      <c r="BM410" s="376"/>
      <c r="BN410" s="376"/>
    </row>
    <row r="411" spans="1:66" x14ac:dyDescent="0.2">
      <c r="A411" s="426"/>
      <c r="B411" s="376"/>
      <c r="C411" s="376"/>
      <c r="D411" s="395"/>
      <c r="E411" s="376"/>
      <c r="F411" s="396"/>
      <c r="G411" s="396"/>
      <c r="H411" s="396"/>
      <c r="I411" s="396"/>
      <c r="J411" s="427"/>
      <c r="K411" s="376"/>
      <c r="L411" s="376"/>
      <c r="M411" s="376"/>
      <c r="N411" s="376"/>
      <c r="O411" s="376"/>
      <c r="P411" s="376"/>
      <c r="Q411" s="376"/>
      <c r="R411" s="376"/>
      <c r="S411" s="376"/>
      <c r="T411" s="376"/>
      <c r="U411" s="376"/>
      <c r="V411" s="376"/>
      <c r="W411" s="376"/>
      <c r="X411" s="376"/>
      <c r="Y411" s="376"/>
      <c r="Z411" s="376"/>
      <c r="AA411" s="376"/>
      <c r="AB411" s="376"/>
      <c r="AC411" s="376"/>
      <c r="AD411" s="376"/>
      <c r="AE411" s="376"/>
      <c r="AF411" s="376"/>
      <c r="AG411" s="376"/>
      <c r="AH411" s="376"/>
      <c r="AI411" s="376"/>
      <c r="AJ411" s="376"/>
      <c r="AK411" s="376"/>
      <c r="AL411" s="376"/>
      <c r="AM411" s="376"/>
      <c r="AN411" s="376"/>
      <c r="AO411" s="376"/>
      <c r="AP411" s="376"/>
      <c r="AQ411" s="376"/>
      <c r="AR411" s="376"/>
      <c r="AS411" s="376"/>
      <c r="AT411" s="376"/>
      <c r="AU411" s="376"/>
      <c r="AV411" s="376"/>
      <c r="AW411" s="376"/>
      <c r="AX411" s="376"/>
      <c r="AY411" s="376"/>
      <c r="AZ411" s="376"/>
      <c r="BA411" s="376"/>
      <c r="BB411" s="376"/>
      <c r="BC411" s="376"/>
      <c r="BD411" s="376"/>
      <c r="BE411" s="376"/>
      <c r="BF411" s="376"/>
      <c r="BG411" s="376"/>
      <c r="BH411" s="376"/>
      <c r="BI411" s="376"/>
      <c r="BJ411" s="376"/>
      <c r="BK411" s="376"/>
      <c r="BL411" s="376"/>
      <c r="BM411" s="376"/>
      <c r="BN411" s="376"/>
    </row>
    <row r="412" spans="1:66" x14ac:dyDescent="0.2">
      <c r="A412" s="426"/>
      <c r="B412" s="376"/>
      <c r="C412" s="376"/>
      <c r="D412" s="395"/>
      <c r="E412" s="376"/>
      <c r="F412" s="396"/>
      <c r="G412" s="396"/>
      <c r="H412" s="396"/>
      <c r="I412" s="396"/>
      <c r="J412" s="427"/>
      <c r="K412" s="376"/>
      <c r="L412" s="376"/>
      <c r="M412" s="376"/>
      <c r="N412" s="376"/>
      <c r="O412" s="376"/>
      <c r="P412" s="376"/>
      <c r="Q412" s="376"/>
      <c r="R412" s="376"/>
      <c r="S412" s="376"/>
      <c r="T412" s="376"/>
      <c r="U412" s="376"/>
      <c r="V412" s="376"/>
      <c r="W412" s="376"/>
      <c r="X412" s="376"/>
      <c r="Y412" s="376"/>
      <c r="Z412" s="376"/>
      <c r="AA412" s="376"/>
      <c r="AB412" s="376"/>
      <c r="AC412" s="376"/>
      <c r="AD412" s="376"/>
      <c r="AE412" s="376"/>
      <c r="AF412" s="376"/>
      <c r="AG412" s="376"/>
      <c r="AH412" s="376"/>
      <c r="AI412" s="376"/>
      <c r="AJ412" s="376"/>
      <c r="AK412" s="376"/>
      <c r="AL412" s="376"/>
      <c r="AM412" s="376"/>
      <c r="AN412" s="376"/>
      <c r="AO412" s="376"/>
      <c r="AP412" s="376"/>
      <c r="AQ412" s="376"/>
      <c r="AR412" s="376"/>
      <c r="AS412" s="376"/>
      <c r="AT412" s="376"/>
      <c r="AU412" s="376"/>
      <c r="AV412" s="376"/>
      <c r="AW412" s="376"/>
      <c r="AX412" s="376"/>
      <c r="AY412" s="376"/>
      <c r="AZ412" s="376"/>
      <c r="BA412" s="376"/>
      <c r="BB412" s="376"/>
      <c r="BC412" s="376"/>
      <c r="BD412" s="376"/>
      <c r="BE412" s="376"/>
      <c r="BF412" s="376"/>
      <c r="BG412" s="376"/>
      <c r="BH412" s="376"/>
      <c r="BI412" s="376"/>
      <c r="BJ412" s="376"/>
      <c r="BK412" s="376"/>
      <c r="BL412" s="376"/>
      <c r="BM412" s="376"/>
      <c r="BN412" s="376"/>
    </row>
    <row r="413" spans="1:66" x14ac:dyDescent="0.2">
      <c r="A413" s="426"/>
      <c r="B413" s="376"/>
      <c r="C413" s="376"/>
      <c r="D413" s="395"/>
      <c r="E413" s="376"/>
      <c r="F413" s="396"/>
      <c r="G413" s="396"/>
      <c r="H413" s="396"/>
      <c r="I413" s="396"/>
      <c r="J413" s="427"/>
      <c r="K413" s="376"/>
      <c r="L413" s="376"/>
      <c r="M413" s="376"/>
      <c r="N413" s="376"/>
      <c r="O413" s="376"/>
      <c r="P413" s="376"/>
      <c r="Q413" s="376"/>
      <c r="R413" s="376"/>
      <c r="S413" s="376"/>
      <c r="T413" s="376"/>
      <c r="U413" s="376"/>
      <c r="V413" s="376"/>
      <c r="W413" s="376"/>
      <c r="X413" s="376"/>
      <c r="Y413" s="376"/>
      <c r="Z413" s="376"/>
      <c r="AA413" s="376"/>
      <c r="AB413" s="376"/>
      <c r="AC413" s="376"/>
      <c r="AD413" s="376"/>
      <c r="AE413" s="376"/>
      <c r="AF413" s="376"/>
      <c r="AG413" s="376"/>
      <c r="AH413" s="376"/>
      <c r="AI413" s="376"/>
      <c r="AJ413" s="376"/>
      <c r="AK413" s="376"/>
      <c r="AL413" s="376"/>
      <c r="AM413" s="376"/>
      <c r="AN413" s="376"/>
      <c r="AO413" s="376"/>
      <c r="AP413" s="376"/>
      <c r="AQ413" s="376"/>
      <c r="AR413" s="376"/>
      <c r="AS413" s="376"/>
      <c r="AT413" s="376"/>
      <c r="AU413" s="376"/>
      <c r="AV413" s="376"/>
      <c r="AW413" s="376"/>
      <c r="AX413" s="376"/>
      <c r="AY413" s="376"/>
      <c r="AZ413" s="376"/>
      <c r="BA413" s="376"/>
      <c r="BB413" s="376"/>
      <c r="BC413" s="376"/>
      <c r="BD413" s="376"/>
      <c r="BE413" s="376"/>
      <c r="BF413" s="376"/>
      <c r="BG413" s="376"/>
      <c r="BH413" s="376"/>
      <c r="BI413" s="376"/>
      <c r="BJ413" s="376"/>
      <c r="BK413" s="376"/>
      <c r="BL413" s="376"/>
      <c r="BM413" s="376"/>
      <c r="BN413" s="376"/>
    </row>
    <row r="414" spans="1:66" x14ac:dyDescent="0.2">
      <c r="A414" s="426"/>
      <c r="B414" s="376"/>
      <c r="C414" s="376"/>
      <c r="D414" s="395"/>
      <c r="E414" s="376"/>
      <c r="F414" s="396"/>
      <c r="G414" s="396"/>
      <c r="H414" s="396"/>
      <c r="I414" s="396"/>
      <c r="J414" s="427"/>
      <c r="K414" s="376"/>
      <c r="L414" s="376"/>
      <c r="M414" s="376"/>
      <c r="N414" s="376"/>
      <c r="O414" s="376"/>
      <c r="P414" s="376"/>
      <c r="Q414" s="376"/>
      <c r="R414" s="376"/>
      <c r="S414" s="376"/>
      <c r="T414" s="376"/>
      <c r="U414" s="376"/>
      <c r="V414" s="376"/>
      <c r="W414" s="376"/>
      <c r="X414" s="376"/>
      <c r="Y414" s="376"/>
      <c r="Z414" s="376"/>
      <c r="AA414" s="376"/>
      <c r="AB414" s="376"/>
      <c r="AC414" s="376"/>
      <c r="AD414" s="376"/>
      <c r="AE414" s="376"/>
      <c r="AF414" s="376"/>
      <c r="AG414" s="376"/>
      <c r="AH414" s="376"/>
      <c r="AI414" s="376"/>
      <c r="AJ414" s="376"/>
      <c r="AK414" s="376"/>
      <c r="AL414" s="376"/>
      <c r="AM414" s="376"/>
      <c r="AN414" s="376"/>
      <c r="AO414" s="376"/>
      <c r="AP414" s="376"/>
      <c r="AQ414" s="376"/>
      <c r="AR414" s="376"/>
      <c r="AS414" s="376"/>
      <c r="AT414" s="376"/>
      <c r="AU414" s="376"/>
      <c r="AV414" s="376"/>
      <c r="AW414" s="376"/>
      <c r="AX414" s="376"/>
      <c r="AY414" s="376"/>
      <c r="AZ414" s="376"/>
      <c r="BA414" s="376"/>
      <c r="BB414" s="376"/>
      <c r="BC414" s="376"/>
      <c r="BD414" s="376"/>
      <c r="BE414" s="376"/>
      <c r="BF414" s="376"/>
      <c r="BG414" s="376"/>
      <c r="BH414" s="376"/>
      <c r="BI414" s="376"/>
      <c r="BJ414" s="376"/>
      <c r="BK414" s="376"/>
      <c r="BL414" s="376"/>
      <c r="BM414" s="376"/>
      <c r="BN414" s="376"/>
    </row>
    <row r="415" spans="1:66" x14ac:dyDescent="0.2">
      <c r="A415" s="426"/>
      <c r="B415" s="376"/>
      <c r="C415" s="376"/>
      <c r="D415" s="395"/>
      <c r="E415" s="376"/>
      <c r="F415" s="396"/>
      <c r="G415" s="396"/>
      <c r="H415" s="396"/>
      <c r="I415" s="396"/>
      <c r="J415" s="427"/>
      <c r="K415" s="376"/>
      <c r="L415" s="376"/>
      <c r="M415" s="376"/>
      <c r="N415" s="376"/>
      <c r="O415" s="376"/>
      <c r="P415" s="376"/>
      <c r="Q415" s="376"/>
      <c r="R415" s="376"/>
      <c r="S415" s="376"/>
      <c r="T415" s="376"/>
      <c r="U415" s="376"/>
      <c r="V415" s="376"/>
      <c r="W415" s="376"/>
      <c r="X415" s="376"/>
      <c r="Y415" s="376"/>
      <c r="Z415" s="376"/>
      <c r="AA415" s="376"/>
      <c r="AB415" s="376"/>
      <c r="AC415" s="376"/>
      <c r="AD415" s="376"/>
      <c r="AE415" s="376"/>
      <c r="AF415" s="376"/>
      <c r="AG415" s="376"/>
      <c r="AH415" s="376"/>
      <c r="AI415" s="376"/>
      <c r="AJ415" s="376"/>
      <c r="AK415" s="376"/>
      <c r="AL415" s="376"/>
      <c r="AM415" s="376"/>
      <c r="AN415" s="376"/>
      <c r="AO415" s="376"/>
      <c r="AP415" s="376"/>
      <c r="AQ415" s="376"/>
      <c r="AR415" s="376"/>
      <c r="AS415" s="376"/>
      <c r="AT415" s="376"/>
      <c r="AU415" s="376"/>
      <c r="AV415" s="376"/>
      <c r="AW415" s="376"/>
      <c r="AX415" s="376"/>
      <c r="AY415" s="376"/>
      <c r="AZ415" s="376"/>
      <c r="BA415" s="376"/>
      <c r="BB415" s="376"/>
      <c r="BC415" s="376"/>
      <c r="BD415" s="376"/>
      <c r="BE415" s="376"/>
      <c r="BF415" s="376"/>
      <c r="BG415" s="376"/>
      <c r="BH415" s="376"/>
      <c r="BI415" s="376"/>
      <c r="BJ415" s="376"/>
      <c r="BK415" s="376"/>
      <c r="BL415" s="376"/>
      <c r="BM415" s="376"/>
      <c r="BN415" s="376"/>
    </row>
    <row r="416" spans="1:66" x14ac:dyDescent="0.2">
      <c r="A416" s="426"/>
      <c r="B416" s="376"/>
      <c r="C416" s="376"/>
      <c r="D416" s="395"/>
      <c r="E416" s="376"/>
      <c r="F416" s="396"/>
      <c r="G416" s="396"/>
      <c r="H416" s="396"/>
      <c r="I416" s="396"/>
      <c r="J416" s="427"/>
      <c r="K416" s="376"/>
      <c r="L416" s="376"/>
      <c r="M416" s="376"/>
      <c r="N416" s="376"/>
      <c r="O416" s="376"/>
      <c r="P416" s="376"/>
      <c r="Q416" s="376"/>
      <c r="R416" s="376"/>
      <c r="S416" s="376"/>
      <c r="T416" s="376"/>
      <c r="U416" s="376"/>
      <c r="V416" s="376"/>
      <c r="W416" s="376"/>
      <c r="X416" s="376"/>
      <c r="Y416" s="376"/>
      <c r="Z416" s="376"/>
      <c r="AA416" s="376"/>
      <c r="AB416" s="376"/>
      <c r="AC416" s="376"/>
      <c r="AD416" s="376"/>
      <c r="AE416" s="376"/>
      <c r="AF416" s="376"/>
      <c r="AG416" s="376"/>
      <c r="AH416" s="376"/>
      <c r="AI416" s="376"/>
      <c r="AJ416" s="376"/>
      <c r="AK416" s="376"/>
      <c r="AL416" s="376"/>
      <c r="AM416" s="376"/>
      <c r="AN416" s="376"/>
      <c r="AO416" s="376"/>
      <c r="AP416" s="376"/>
      <c r="AQ416" s="376"/>
      <c r="AR416" s="376"/>
      <c r="AS416" s="376"/>
      <c r="AT416" s="376"/>
      <c r="AU416" s="376"/>
      <c r="AV416" s="376"/>
      <c r="AW416" s="376"/>
      <c r="AX416" s="376"/>
      <c r="AY416" s="376"/>
      <c r="AZ416" s="376"/>
      <c r="BA416" s="376"/>
      <c r="BB416" s="376"/>
      <c r="BC416" s="376"/>
      <c r="BD416" s="376"/>
      <c r="BE416" s="376"/>
      <c r="BF416" s="376"/>
      <c r="BG416" s="376"/>
      <c r="BH416" s="376"/>
      <c r="BI416" s="376"/>
      <c r="BJ416" s="376"/>
      <c r="BK416" s="376"/>
      <c r="BL416" s="376"/>
      <c r="BM416" s="376"/>
      <c r="BN416" s="376"/>
    </row>
    <row r="417" spans="1:66" x14ac:dyDescent="0.2">
      <c r="A417" s="426"/>
      <c r="B417" s="376"/>
      <c r="C417" s="376"/>
      <c r="D417" s="395"/>
      <c r="E417" s="376"/>
      <c r="F417" s="396"/>
      <c r="G417" s="396"/>
      <c r="H417" s="396"/>
      <c r="I417" s="396"/>
      <c r="J417" s="427"/>
      <c r="K417" s="376"/>
      <c r="L417" s="376"/>
      <c r="M417" s="376"/>
      <c r="N417" s="376"/>
      <c r="O417" s="376"/>
      <c r="P417" s="376"/>
      <c r="Q417" s="376"/>
      <c r="R417" s="376"/>
      <c r="S417" s="376"/>
      <c r="T417" s="376"/>
      <c r="U417" s="376"/>
      <c r="V417" s="376"/>
      <c r="W417" s="376"/>
      <c r="X417" s="376"/>
      <c r="Y417" s="376"/>
      <c r="Z417" s="376"/>
      <c r="AA417" s="376"/>
      <c r="AB417" s="376"/>
      <c r="AC417" s="376"/>
      <c r="AD417" s="376"/>
      <c r="AE417" s="376"/>
      <c r="AF417" s="376"/>
      <c r="AG417" s="376"/>
      <c r="AH417" s="376"/>
      <c r="AI417" s="376"/>
      <c r="AJ417" s="376"/>
      <c r="AK417" s="376"/>
      <c r="AL417" s="376"/>
      <c r="AM417" s="376"/>
      <c r="AN417" s="376"/>
      <c r="AO417" s="376"/>
      <c r="AP417" s="376"/>
      <c r="AQ417" s="376"/>
      <c r="AR417" s="376"/>
      <c r="AS417" s="376"/>
      <c r="AT417" s="376"/>
      <c r="AU417" s="376"/>
      <c r="AV417" s="376"/>
      <c r="AW417" s="376"/>
      <c r="AX417" s="376"/>
      <c r="AY417" s="376"/>
      <c r="AZ417" s="376"/>
      <c r="BA417" s="376"/>
      <c r="BB417" s="376"/>
      <c r="BC417" s="376"/>
      <c r="BD417" s="376"/>
      <c r="BE417" s="376"/>
      <c r="BF417" s="376"/>
      <c r="BG417" s="376"/>
      <c r="BH417" s="376"/>
      <c r="BI417" s="376"/>
      <c r="BJ417" s="376"/>
      <c r="BK417" s="376"/>
      <c r="BL417" s="376"/>
      <c r="BM417" s="376"/>
      <c r="BN417" s="376"/>
    </row>
    <row r="418" spans="1:66" x14ac:dyDescent="0.2">
      <c r="A418" s="426"/>
      <c r="B418" s="376"/>
      <c r="C418" s="376"/>
      <c r="D418" s="395"/>
      <c r="E418" s="376"/>
      <c r="F418" s="396"/>
      <c r="G418" s="396"/>
      <c r="H418" s="396"/>
      <c r="I418" s="396"/>
      <c r="J418" s="427"/>
      <c r="K418" s="376"/>
      <c r="L418" s="376"/>
      <c r="M418" s="376"/>
      <c r="N418" s="376"/>
      <c r="O418" s="376"/>
      <c r="P418" s="376"/>
      <c r="Q418" s="376"/>
      <c r="R418" s="376"/>
      <c r="S418" s="376"/>
      <c r="T418" s="376"/>
      <c r="U418" s="376"/>
      <c r="V418" s="376"/>
      <c r="W418" s="376"/>
      <c r="X418" s="376"/>
      <c r="Y418" s="376"/>
      <c r="Z418" s="376"/>
      <c r="AA418" s="376"/>
      <c r="AB418" s="376"/>
      <c r="AC418" s="376"/>
      <c r="AD418" s="376"/>
      <c r="AE418" s="376"/>
      <c r="AF418" s="376"/>
      <c r="AG418" s="376"/>
      <c r="AH418" s="376"/>
      <c r="AI418" s="376"/>
      <c r="AJ418" s="376"/>
      <c r="AK418" s="376"/>
      <c r="AL418" s="376"/>
      <c r="AM418" s="376"/>
      <c r="AN418" s="376"/>
      <c r="AO418" s="376"/>
      <c r="AP418" s="376"/>
      <c r="AQ418" s="376"/>
      <c r="AR418" s="376"/>
      <c r="AS418" s="376"/>
      <c r="AT418" s="376"/>
      <c r="AU418" s="376"/>
      <c r="AV418" s="376"/>
      <c r="AW418" s="376"/>
      <c r="AX418" s="376"/>
      <c r="AY418" s="376"/>
      <c r="AZ418" s="376"/>
      <c r="BA418" s="376"/>
      <c r="BB418" s="376"/>
      <c r="BC418" s="376"/>
      <c r="BD418" s="376"/>
      <c r="BE418" s="376"/>
      <c r="BF418" s="376"/>
      <c r="BG418" s="376"/>
      <c r="BH418" s="376"/>
      <c r="BI418" s="376"/>
      <c r="BJ418" s="376"/>
      <c r="BK418" s="376"/>
      <c r="BL418" s="376"/>
      <c r="BM418" s="376"/>
      <c r="BN418" s="376"/>
    </row>
    <row r="419" spans="1:66" x14ac:dyDescent="0.2">
      <c r="A419" s="426"/>
      <c r="B419" s="376"/>
      <c r="C419" s="376"/>
      <c r="D419" s="395"/>
      <c r="E419" s="376"/>
      <c r="F419" s="396"/>
      <c r="G419" s="396"/>
      <c r="H419" s="396"/>
      <c r="I419" s="396"/>
      <c r="J419" s="427"/>
      <c r="K419" s="376"/>
      <c r="L419" s="376"/>
      <c r="M419" s="376"/>
      <c r="N419" s="376"/>
      <c r="O419" s="376"/>
      <c r="P419" s="376"/>
      <c r="Q419" s="376"/>
      <c r="R419" s="376"/>
      <c r="S419" s="376"/>
      <c r="T419" s="376"/>
      <c r="U419" s="376"/>
      <c r="V419" s="376"/>
      <c r="W419" s="376"/>
      <c r="X419" s="376"/>
      <c r="Y419" s="376"/>
      <c r="Z419" s="376"/>
      <c r="AA419" s="376"/>
      <c r="AB419" s="376"/>
      <c r="AC419" s="376"/>
      <c r="AD419" s="376"/>
      <c r="AE419" s="376"/>
      <c r="AF419" s="376"/>
      <c r="AG419" s="376"/>
      <c r="AH419" s="376"/>
      <c r="AI419" s="376"/>
      <c r="AJ419" s="376"/>
      <c r="AK419" s="376"/>
      <c r="AL419" s="376"/>
      <c r="AM419" s="376"/>
      <c r="AN419" s="376"/>
      <c r="AO419" s="376"/>
      <c r="AP419" s="376"/>
      <c r="AQ419" s="376"/>
      <c r="AR419" s="376"/>
      <c r="AS419" s="376"/>
      <c r="AT419" s="376"/>
      <c r="AU419" s="376"/>
      <c r="AV419" s="376"/>
      <c r="AW419" s="376"/>
      <c r="AX419" s="376"/>
      <c r="AY419" s="376"/>
      <c r="AZ419" s="376"/>
      <c r="BA419" s="376"/>
      <c r="BB419" s="376"/>
      <c r="BC419" s="376"/>
      <c r="BD419" s="376"/>
      <c r="BE419" s="376"/>
      <c r="BF419" s="376"/>
      <c r="BG419" s="376"/>
      <c r="BH419" s="376"/>
      <c r="BI419" s="376"/>
      <c r="BJ419" s="376"/>
      <c r="BK419" s="376"/>
      <c r="BL419" s="376"/>
      <c r="BM419" s="376"/>
      <c r="BN419" s="376"/>
    </row>
    <row r="420" spans="1:66" x14ac:dyDescent="0.2">
      <c r="A420" s="426"/>
      <c r="B420" s="376"/>
      <c r="C420" s="376"/>
      <c r="D420" s="395"/>
      <c r="E420" s="376"/>
      <c r="F420" s="396"/>
      <c r="G420" s="396"/>
      <c r="H420" s="396"/>
      <c r="I420" s="396"/>
      <c r="J420" s="427"/>
      <c r="K420" s="376"/>
      <c r="L420" s="376"/>
      <c r="M420" s="376"/>
      <c r="N420" s="376"/>
      <c r="O420" s="376"/>
      <c r="P420" s="376"/>
      <c r="Q420" s="376"/>
      <c r="R420" s="376"/>
      <c r="S420" s="376"/>
      <c r="T420" s="376"/>
      <c r="U420" s="376"/>
      <c r="V420" s="376"/>
      <c r="W420" s="376"/>
      <c r="X420" s="376"/>
      <c r="Y420" s="376"/>
      <c r="Z420" s="376"/>
      <c r="AA420" s="376"/>
      <c r="AB420" s="376"/>
      <c r="AC420" s="376"/>
      <c r="AD420" s="376"/>
      <c r="AE420" s="376"/>
      <c r="AF420" s="376"/>
      <c r="AG420" s="376"/>
      <c r="AH420" s="376"/>
      <c r="AI420" s="376"/>
      <c r="AJ420" s="376"/>
      <c r="AK420" s="376"/>
      <c r="AL420" s="376"/>
      <c r="AM420" s="376"/>
      <c r="AN420" s="376"/>
      <c r="AO420" s="376"/>
      <c r="AP420" s="376"/>
      <c r="AQ420" s="376"/>
      <c r="AR420" s="376"/>
      <c r="AS420" s="376"/>
      <c r="AT420" s="376"/>
      <c r="AU420" s="376"/>
      <c r="AV420" s="376"/>
      <c r="AW420" s="376"/>
      <c r="AX420" s="376"/>
      <c r="AY420" s="376"/>
      <c r="AZ420" s="376"/>
      <c r="BA420" s="376"/>
      <c r="BB420" s="376"/>
      <c r="BC420" s="376"/>
      <c r="BD420" s="376"/>
      <c r="BE420" s="376"/>
      <c r="BF420" s="376"/>
      <c r="BG420" s="376"/>
      <c r="BH420" s="376"/>
      <c r="BI420" s="376"/>
      <c r="BJ420" s="376"/>
      <c r="BK420" s="376"/>
      <c r="BL420" s="376"/>
      <c r="BM420" s="376"/>
      <c r="BN420" s="376"/>
    </row>
    <row r="421" spans="1:66" x14ac:dyDescent="0.2">
      <c r="A421" s="426"/>
      <c r="B421" s="376"/>
      <c r="C421" s="376"/>
      <c r="D421" s="395"/>
      <c r="E421" s="376"/>
      <c r="F421" s="396"/>
      <c r="G421" s="396"/>
      <c r="H421" s="396"/>
      <c r="I421" s="396"/>
      <c r="J421" s="427"/>
      <c r="K421" s="376"/>
      <c r="L421" s="376"/>
      <c r="M421" s="376"/>
      <c r="N421" s="376"/>
      <c r="O421" s="376"/>
      <c r="P421" s="376"/>
      <c r="Q421" s="376"/>
      <c r="R421" s="376"/>
      <c r="S421" s="376"/>
      <c r="T421" s="376"/>
      <c r="U421" s="376"/>
      <c r="V421" s="376"/>
      <c r="W421" s="376"/>
      <c r="X421" s="376"/>
      <c r="Y421" s="376"/>
      <c r="Z421" s="376"/>
      <c r="AA421" s="376"/>
      <c r="AB421" s="376"/>
      <c r="AC421" s="376"/>
      <c r="AD421" s="376"/>
      <c r="AE421" s="376"/>
      <c r="AF421" s="376"/>
      <c r="AG421" s="376"/>
      <c r="AH421" s="376"/>
      <c r="AI421" s="376"/>
      <c r="AJ421" s="376"/>
      <c r="AK421" s="376"/>
      <c r="AL421" s="376"/>
      <c r="AM421" s="376"/>
      <c r="AN421" s="376"/>
      <c r="AO421" s="376"/>
      <c r="AP421" s="376"/>
      <c r="AQ421" s="376"/>
      <c r="AR421" s="376"/>
      <c r="AS421" s="376"/>
      <c r="AT421" s="376"/>
      <c r="AU421" s="376"/>
      <c r="AV421" s="376"/>
      <c r="AW421" s="376"/>
      <c r="AX421" s="376"/>
      <c r="AY421" s="376"/>
      <c r="AZ421" s="376"/>
      <c r="BA421" s="376"/>
      <c r="BB421" s="376"/>
      <c r="BC421" s="376"/>
      <c r="BD421" s="376"/>
      <c r="BE421" s="376"/>
      <c r="BF421" s="376"/>
      <c r="BG421" s="376"/>
      <c r="BH421" s="376"/>
      <c r="BI421" s="376"/>
      <c r="BJ421" s="376"/>
      <c r="BK421" s="376"/>
      <c r="BL421" s="376"/>
      <c r="BM421" s="376"/>
      <c r="BN421" s="376"/>
    </row>
    <row r="422" spans="1:66" x14ac:dyDescent="0.2">
      <c r="A422" s="426"/>
      <c r="B422" s="376"/>
      <c r="C422" s="376"/>
      <c r="D422" s="395"/>
      <c r="E422" s="376"/>
      <c r="F422" s="396"/>
      <c r="G422" s="396"/>
      <c r="H422" s="396"/>
      <c r="I422" s="396"/>
      <c r="J422" s="427"/>
      <c r="K422" s="376"/>
      <c r="L422" s="376"/>
      <c r="M422" s="376"/>
      <c r="N422" s="376"/>
      <c r="O422" s="376"/>
      <c r="P422" s="376"/>
      <c r="Q422" s="376"/>
      <c r="R422" s="376"/>
      <c r="S422" s="376"/>
      <c r="T422" s="376"/>
      <c r="U422" s="376"/>
      <c r="V422" s="376"/>
      <c r="W422" s="376"/>
      <c r="X422" s="376"/>
      <c r="Y422" s="376"/>
      <c r="Z422" s="376"/>
      <c r="AA422" s="376"/>
      <c r="AB422" s="376"/>
      <c r="AC422" s="376"/>
      <c r="AD422" s="376"/>
      <c r="AE422" s="376"/>
      <c r="AF422" s="376"/>
      <c r="AG422" s="376"/>
      <c r="AH422" s="376"/>
      <c r="AI422" s="376"/>
      <c r="AJ422" s="376"/>
      <c r="AK422" s="376"/>
      <c r="AL422" s="376"/>
      <c r="AM422" s="376"/>
      <c r="AN422" s="376"/>
      <c r="AO422" s="376"/>
      <c r="AP422" s="376"/>
      <c r="AQ422" s="376"/>
      <c r="AR422" s="376"/>
      <c r="AS422" s="376"/>
      <c r="AT422" s="376"/>
      <c r="AU422" s="376"/>
      <c r="AV422" s="376"/>
      <c r="AW422" s="376"/>
      <c r="AX422" s="376"/>
      <c r="AY422" s="376"/>
      <c r="AZ422" s="376"/>
      <c r="BA422" s="376"/>
      <c r="BB422" s="376"/>
      <c r="BC422" s="376"/>
      <c r="BD422" s="376"/>
      <c r="BE422" s="376"/>
      <c r="BF422" s="376"/>
      <c r="BG422" s="376"/>
      <c r="BH422" s="376"/>
      <c r="BI422" s="376"/>
      <c r="BJ422" s="376"/>
      <c r="BK422" s="376"/>
      <c r="BL422" s="376"/>
      <c r="BM422" s="376"/>
      <c r="BN422" s="376"/>
    </row>
    <row r="423" spans="1:66" x14ac:dyDescent="0.2">
      <c r="A423" s="426"/>
      <c r="B423" s="376"/>
      <c r="C423" s="376"/>
      <c r="D423" s="395"/>
      <c r="E423" s="376"/>
      <c r="F423" s="396"/>
      <c r="G423" s="396"/>
      <c r="H423" s="396"/>
      <c r="I423" s="396"/>
      <c r="J423" s="427"/>
      <c r="K423" s="376"/>
      <c r="L423" s="376"/>
      <c r="M423" s="376"/>
      <c r="N423" s="376"/>
      <c r="O423" s="376"/>
      <c r="P423" s="376"/>
      <c r="Q423" s="376"/>
      <c r="R423" s="376"/>
      <c r="S423" s="376"/>
      <c r="T423" s="376"/>
      <c r="U423" s="376"/>
      <c r="V423" s="376"/>
      <c r="W423" s="376"/>
      <c r="X423" s="376"/>
      <c r="Y423" s="376"/>
      <c r="Z423" s="376"/>
      <c r="AA423" s="376"/>
      <c r="AB423" s="376"/>
      <c r="AC423" s="376"/>
      <c r="AD423" s="376"/>
      <c r="AE423" s="376"/>
      <c r="AF423" s="376"/>
      <c r="AG423" s="376"/>
      <c r="AH423" s="376"/>
      <c r="AI423" s="376"/>
      <c r="AJ423" s="376"/>
      <c r="AK423" s="376"/>
      <c r="AL423" s="376"/>
      <c r="AM423" s="376"/>
      <c r="AN423" s="376"/>
      <c r="AO423" s="376"/>
      <c r="AP423" s="376"/>
      <c r="AQ423" s="376"/>
      <c r="AR423" s="376"/>
      <c r="AS423" s="376"/>
      <c r="AT423" s="376"/>
      <c r="AU423" s="376"/>
      <c r="AV423" s="376"/>
      <c r="AW423" s="376"/>
      <c r="AX423" s="376"/>
      <c r="AY423" s="376"/>
      <c r="AZ423" s="376"/>
      <c r="BA423" s="376"/>
      <c r="BB423" s="376"/>
      <c r="BC423" s="376"/>
      <c r="BD423" s="376"/>
      <c r="BE423" s="376"/>
      <c r="BF423" s="376"/>
      <c r="BG423" s="376"/>
      <c r="BH423" s="376"/>
      <c r="BI423" s="376"/>
      <c r="BJ423" s="376"/>
      <c r="BK423" s="376"/>
      <c r="BL423" s="376"/>
      <c r="BM423" s="376"/>
      <c r="BN423" s="376"/>
    </row>
    <row r="424" spans="1:66" x14ac:dyDescent="0.2">
      <c r="A424" s="426"/>
      <c r="B424" s="376"/>
      <c r="C424" s="376"/>
      <c r="D424" s="395"/>
      <c r="E424" s="376"/>
      <c r="F424" s="396"/>
      <c r="G424" s="396"/>
      <c r="H424" s="396"/>
      <c r="I424" s="396"/>
      <c r="J424" s="427"/>
      <c r="K424" s="376"/>
      <c r="L424" s="376"/>
      <c r="M424" s="376"/>
      <c r="N424" s="376"/>
      <c r="O424" s="376"/>
      <c r="P424" s="376"/>
      <c r="Q424" s="376"/>
      <c r="R424" s="376"/>
      <c r="S424" s="376"/>
      <c r="T424" s="376"/>
      <c r="U424" s="376"/>
      <c r="V424" s="376"/>
      <c r="W424" s="376"/>
      <c r="X424" s="376"/>
      <c r="Y424" s="376"/>
      <c r="Z424" s="376"/>
      <c r="AA424" s="376"/>
      <c r="AB424" s="376"/>
      <c r="AC424" s="376"/>
      <c r="AD424" s="376"/>
      <c r="AE424" s="376"/>
      <c r="AF424" s="376"/>
      <c r="AG424" s="376"/>
      <c r="AH424" s="376"/>
      <c r="AI424" s="376"/>
      <c r="AJ424" s="376"/>
      <c r="AK424" s="376"/>
      <c r="AL424" s="376"/>
      <c r="AM424" s="376"/>
      <c r="AN424" s="376"/>
      <c r="AO424" s="376"/>
      <c r="AP424" s="376"/>
      <c r="AQ424" s="376"/>
      <c r="AR424" s="376"/>
      <c r="AS424" s="376"/>
      <c r="AT424" s="376"/>
      <c r="AU424" s="376"/>
      <c r="AV424" s="376"/>
      <c r="AW424" s="376"/>
      <c r="AX424" s="376"/>
      <c r="AY424" s="376"/>
      <c r="AZ424" s="376"/>
      <c r="BA424" s="376"/>
      <c r="BB424" s="376"/>
      <c r="BC424" s="376"/>
      <c r="BD424" s="376"/>
      <c r="BE424" s="376"/>
      <c r="BF424" s="376"/>
      <c r="BG424" s="376"/>
      <c r="BH424" s="376"/>
      <c r="BI424" s="376"/>
      <c r="BJ424" s="376"/>
      <c r="BK424" s="376"/>
      <c r="BL424" s="376"/>
      <c r="BM424" s="376"/>
      <c r="BN424" s="376"/>
    </row>
    <row r="425" spans="1:66" x14ac:dyDescent="0.2">
      <c r="A425" s="426"/>
      <c r="B425" s="376"/>
      <c r="C425" s="376"/>
      <c r="D425" s="395"/>
      <c r="E425" s="376"/>
      <c r="F425" s="396"/>
      <c r="G425" s="396"/>
      <c r="H425" s="396"/>
      <c r="I425" s="396"/>
      <c r="J425" s="427"/>
      <c r="K425" s="376"/>
      <c r="L425" s="376"/>
      <c r="M425" s="376"/>
      <c r="N425" s="376"/>
      <c r="O425" s="376"/>
      <c r="P425" s="376"/>
      <c r="Q425" s="376"/>
      <c r="R425" s="376"/>
      <c r="S425" s="376"/>
      <c r="T425" s="376"/>
      <c r="U425" s="376"/>
      <c r="V425" s="376"/>
      <c r="W425" s="376"/>
      <c r="X425" s="376"/>
      <c r="Y425" s="376"/>
      <c r="Z425" s="376"/>
      <c r="AA425" s="376"/>
      <c r="AB425" s="376"/>
      <c r="AC425" s="376"/>
      <c r="AD425" s="376"/>
      <c r="AE425" s="376"/>
      <c r="AF425" s="376"/>
      <c r="AG425" s="376"/>
      <c r="AH425" s="376"/>
      <c r="AI425" s="376"/>
      <c r="AJ425" s="376"/>
      <c r="AK425" s="376"/>
      <c r="AL425" s="376"/>
      <c r="AM425" s="376"/>
      <c r="AN425" s="376"/>
      <c r="AO425" s="376"/>
      <c r="AP425" s="376"/>
      <c r="AQ425" s="376"/>
      <c r="AR425" s="376"/>
      <c r="AS425" s="376"/>
      <c r="AT425" s="376"/>
      <c r="AU425" s="376"/>
      <c r="AV425" s="376"/>
      <c r="AW425" s="376"/>
      <c r="AX425" s="376"/>
      <c r="AY425" s="376"/>
      <c r="AZ425" s="376"/>
      <c r="BA425" s="376"/>
      <c r="BB425" s="376"/>
      <c r="BC425" s="376"/>
      <c r="BD425" s="376"/>
      <c r="BE425" s="376"/>
      <c r="BF425" s="376"/>
      <c r="BG425" s="376"/>
      <c r="BH425" s="376"/>
      <c r="BI425" s="376"/>
      <c r="BJ425" s="376"/>
      <c r="BK425" s="376"/>
      <c r="BL425" s="376"/>
      <c r="BM425" s="376"/>
      <c r="BN425" s="376"/>
    </row>
    <row r="426" spans="1:66" x14ac:dyDescent="0.2">
      <c r="A426" s="426"/>
      <c r="B426" s="376"/>
      <c r="C426" s="376"/>
      <c r="D426" s="395"/>
      <c r="E426" s="376"/>
      <c r="F426" s="396"/>
      <c r="G426" s="396"/>
      <c r="H426" s="396"/>
      <c r="I426" s="396"/>
      <c r="J426" s="427"/>
      <c r="K426" s="376"/>
      <c r="L426" s="376"/>
      <c r="M426" s="376"/>
      <c r="N426" s="376"/>
      <c r="O426" s="376"/>
      <c r="P426" s="376"/>
      <c r="Q426" s="376"/>
      <c r="R426" s="376"/>
      <c r="S426" s="376"/>
      <c r="T426" s="376"/>
      <c r="U426" s="376"/>
      <c r="V426" s="376"/>
      <c r="W426" s="376"/>
      <c r="X426" s="376"/>
      <c r="Y426" s="376"/>
      <c r="Z426" s="376"/>
      <c r="AA426" s="376"/>
      <c r="AB426" s="376"/>
      <c r="AC426" s="376"/>
      <c r="AD426" s="376"/>
      <c r="AE426" s="376"/>
      <c r="AF426" s="376"/>
      <c r="AG426" s="376"/>
      <c r="AH426" s="376"/>
      <c r="AI426" s="376"/>
      <c r="AJ426" s="376"/>
      <c r="AK426" s="376"/>
      <c r="AL426" s="376"/>
      <c r="AM426" s="376"/>
      <c r="AN426" s="376"/>
      <c r="AO426" s="376"/>
      <c r="AP426" s="376"/>
      <c r="AQ426" s="376"/>
      <c r="AR426" s="376"/>
      <c r="AS426" s="376"/>
      <c r="AT426" s="376"/>
      <c r="AU426" s="376"/>
      <c r="AV426" s="376"/>
      <c r="AW426" s="376"/>
      <c r="AX426" s="376"/>
      <c r="AY426" s="376"/>
      <c r="AZ426" s="376"/>
      <c r="BA426" s="376"/>
      <c r="BB426" s="376"/>
      <c r="BC426" s="376"/>
      <c r="BD426" s="376"/>
      <c r="BE426" s="376"/>
      <c r="BF426" s="376"/>
      <c r="BG426" s="376"/>
      <c r="BH426" s="376"/>
      <c r="BI426" s="376"/>
      <c r="BJ426" s="376"/>
      <c r="BK426" s="376"/>
      <c r="BL426" s="376"/>
      <c r="BM426" s="376"/>
      <c r="BN426" s="376"/>
    </row>
    <row r="427" spans="1:66" x14ac:dyDescent="0.2">
      <c r="A427" s="426"/>
      <c r="B427" s="376"/>
      <c r="C427" s="376"/>
      <c r="D427" s="395"/>
      <c r="E427" s="376"/>
      <c r="F427" s="396"/>
      <c r="G427" s="396"/>
      <c r="H427" s="396"/>
      <c r="I427" s="396"/>
      <c r="J427" s="427"/>
      <c r="K427" s="376"/>
      <c r="L427" s="376"/>
      <c r="M427" s="376"/>
      <c r="N427" s="376"/>
      <c r="O427" s="376"/>
      <c r="P427" s="376"/>
      <c r="Q427" s="376"/>
      <c r="R427" s="376"/>
      <c r="S427" s="376"/>
      <c r="T427" s="376"/>
      <c r="U427" s="376"/>
      <c r="V427" s="376"/>
      <c r="W427" s="376"/>
      <c r="X427" s="376"/>
      <c r="Y427" s="376"/>
      <c r="Z427" s="376"/>
      <c r="AA427" s="376"/>
      <c r="AB427" s="376"/>
      <c r="AC427" s="376"/>
      <c r="AD427" s="376"/>
      <c r="AE427" s="376"/>
      <c r="AF427" s="376"/>
      <c r="AG427" s="376"/>
      <c r="AH427" s="376"/>
      <c r="AI427" s="376"/>
      <c r="AJ427" s="376"/>
      <c r="AK427" s="376"/>
      <c r="AL427" s="376"/>
      <c r="AM427" s="376"/>
      <c r="AN427" s="376"/>
      <c r="AO427" s="376"/>
      <c r="AP427" s="376"/>
      <c r="AQ427" s="376"/>
      <c r="AR427" s="376"/>
      <c r="AS427" s="376"/>
      <c r="AT427" s="376"/>
      <c r="AU427" s="376"/>
      <c r="AV427" s="376"/>
      <c r="AW427" s="376"/>
      <c r="AX427" s="376"/>
      <c r="AY427" s="376"/>
      <c r="AZ427" s="376"/>
      <c r="BA427" s="376"/>
      <c r="BB427" s="376"/>
      <c r="BC427" s="376"/>
      <c r="BD427" s="376"/>
      <c r="BE427" s="376"/>
      <c r="BF427" s="376"/>
      <c r="BG427" s="376"/>
      <c r="BH427" s="376"/>
      <c r="BI427" s="376"/>
      <c r="BJ427" s="376"/>
      <c r="BK427" s="376"/>
      <c r="BL427" s="376"/>
      <c r="BM427" s="376"/>
      <c r="BN427" s="376"/>
    </row>
    <row r="428" spans="1:66" x14ac:dyDescent="0.2">
      <c r="A428" s="426"/>
      <c r="B428" s="376"/>
      <c r="C428" s="376"/>
      <c r="D428" s="395"/>
      <c r="E428" s="376"/>
      <c r="F428" s="396"/>
      <c r="G428" s="396"/>
      <c r="H428" s="396"/>
      <c r="I428" s="396"/>
      <c r="J428" s="427"/>
      <c r="K428" s="376"/>
      <c r="L428" s="376"/>
      <c r="M428" s="376"/>
      <c r="N428" s="376"/>
      <c r="O428" s="376"/>
      <c r="P428" s="376"/>
      <c r="Q428" s="376"/>
      <c r="R428" s="376"/>
      <c r="S428" s="376"/>
      <c r="T428" s="376"/>
      <c r="U428" s="376"/>
      <c r="V428" s="376"/>
      <c r="W428" s="376"/>
      <c r="X428" s="376"/>
      <c r="Y428" s="376"/>
      <c r="Z428" s="376"/>
      <c r="AA428" s="376"/>
      <c r="AB428" s="376"/>
      <c r="AC428" s="376"/>
      <c r="AD428" s="376"/>
      <c r="AE428" s="376"/>
      <c r="AF428" s="376"/>
      <c r="AG428" s="376"/>
      <c r="AH428" s="376"/>
      <c r="AI428" s="376"/>
      <c r="AJ428" s="376"/>
      <c r="AK428" s="376"/>
      <c r="AL428" s="376"/>
      <c r="AM428" s="376"/>
      <c r="AN428" s="376"/>
      <c r="AO428" s="376"/>
      <c r="AP428" s="376"/>
      <c r="AQ428" s="376"/>
      <c r="AR428" s="376"/>
      <c r="AS428" s="376"/>
      <c r="AT428" s="376"/>
      <c r="AU428" s="376"/>
      <c r="AV428" s="376"/>
      <c r="AW428" s="376"/>
      <c r="AX428" s="376"/>
      <c r="AY428" s="376"/>
      <c r="AZ428" s="376"/>
      <c r="BA428" s="376"/>
      <c r="BB428" s="376"/>
      <c r="BC428" s="376"/>
      <c r="BD428" s="376"/>
      <c r="BE428" s="376"/>
      <c r="BF428" s="376"/>
      <c r="BG428" s="376"/>
      <c r="BH428" s="376"/>
      <c r="BI428" s="376"/>
      <c r="BJ428" s="376"/>
      <c r="BK428" s="376"/>
      <c r="BL428" s="376"/>
      <c r="BM428" s="376"/>
      <c r="BN428" s="376"/>
    </row>
    <row r="429" spans="1:66" x14ac:dyDescent="0.2">
      <c r="A429" s="426"/>
      <c r="B429" s="376"/>
      <c r="C429" s="376"/>
      <c r="D429" s="395"/>
      <c r="E429" s="376"/>
      <c r="F429" s="396"/>
      <c r="G429" s="396"/>
      <c r="H429" s="396"/>
      <c r="I429" s="396"/>
      <c r="J429" s="427"/>
      <c r="K429" s="376"/>
      <c r="L429" s="376"/>
      <c r="M429" s="376"/>
      <c r="N429" s="376"/>
      <c r="O429" s="376"/>
      <c r="P429" s="376"/>
      <c r="Q429" s="376"/>
      <c r="R429" s="376"/>
      <c r="S429" s="376"/>
      <c r="T429" s="376"/>
      <c r="U429" s="376"/>
      <c r="V429" s="376"/>
      <c r="W429" s="376"/>
      <c r="X429" s="376"/>
      <c r="Y429" s="376"/>
      <c r="Z429" s="376"/>
      <c r="AA429" s="376"/>
      <c r="AB429" s="376"/>
      <c r="AC429" s="376"/>
      <c r="AD429" s="376"/>
      <c r="AE429" s="376"/>
      <c r="AF429" s="376"/>
      <c r="AG429" s="376"/>
      <c r="AH429" s="376"/>
      <c r="AI429" s="376"/>
      <c r="AJ429" s="376"/>
      <c r="AK429" s="376"/>
      <c r="AL429" s="376"/>
      <c r="AM429" s="376"/>
      <c r="AN429" s="376"/>
      <c r="AO429" s="376"/>
      <c r="AP429" s="376"/>
      <c r="AQ429" s="376"/>
      <c r="AR429" s="376"/>
      <c r="AS429" s="376"/>
      <c r="AT429" s="376"/>
      <c r="AU429" s="376"/>
      <c r="AV429" s="376"/>
      <c r="AW429" s="376"/>
      <c r="AX429" s="376"/>
      <c r="AY429" s="376"/>
      <c r="AZ429" s="376"/>
      <c r="BA429" s="376"/>
      <c r="BB429" s="376"/>
      <c r="BC429" s="376"/>
      <c r="BD429" s="376"/>
      <c r="BE429" s="376"/>
      <c r="BF429" s="376"/>
      <c r="BG429" s="376"/>
      <c r="BH429" s="376"/>
      <c r="BI429" s="376"/>
      <c r="BJ429" s="376"/>
      <c r="BK429" s="376"/>
      <c r="BL429" s="376"/>
      <c r="BM429" s="376"/>
      <c r="BN429" s="376"/>
    </row>
    <row r="430" spans="1:66" x14ac:dyDescent="0.2">
      <c r="A430" s="426"/>
      <c r="B430" s="376"/>
      <c r="C430" s="376"/>
      <c r="D430" s="395"/>
      <c r="E430" s="376"/>
      <c r="F430" s="396"/>
      <c r="G430" s="396"/>
      <c r="H430" s="396"/>
      <c r="I430" s="396"/>
      <c r="J430" s="427"/>
      <c r="K430" s="376"/>
      <c r="L430" s="376"/>
      <c r="M430" s="376"/>
      <c r="N430" s="376"/>
      <c r="O430" s="376"/>
      <c r="P430" s="376"/>
      <c r="Q430" s="376"/>
      <c r="R430" s="376"/>
      <c r="S430" s="376"/>
      <c r="T430" s="376"/>
      <c r="U430" s="376"/>
      <c r="V430" s="376"/>
      <c r="W430" s="376"/>
      <c r="X430" s="376"/>
      <c r="Y430" s="376"/>
      <c r="Z430" s="376"/>
      <c r="AA430" s="376"/>
      <c r="AB430" s="376"/>
      <c r="AC430" s="376"/>
      <c r="AD430" s="376"/>
      <c r="AE430" s="376"/>
      <c r="AF430" s="376"/>
      <c r="AG430" s="376"/>
      <c r="AH430" s="376"/>
      <c r="AI430" s="376"/>
      <c r="AJ430" s="376"/>
      <c r="AK430" s="376"/>
      <c r="AL430" s="376"/>
      <c r="AM430" s="376"/>
      <c r="AN430" s="376"/>
      <c r="AO430" s="376"/>
      <c r="AP430" s="376"/>
      <c r="AQ430" s="376"/>
      <c r="AR430" s="376"/>
      <c r="AS430" s="376"/>
      <c r="AT430" s="376"/>
      <c r="AU430" s="376"/>
      <c r="AV430" s="376"/>
      <c r="AW430" s="376"/>
      <c r="AX430" s="376"/>
      <c r="AY430" s="376"/>
      <c r="AZ430" s="376"/>
      <c r="BA430" s="376"/>
      <c r="BB430" s="376"/>
      <c r="BC430" s="376"/>
      <c r="BD430" s="376"/>
      <c r="BE430" s="376"/>
      <c r="BF430" s="376"/>
      <c r="BG430" s="376"/>
      <c r="BH430" s="376"/>
      <c r="BI430" s="376"/>
      <c r="BJ430" s="376"/>
      <c r="BK430" s="376"/>
      <c r="BL430" s="376"/>
      <c r="BM430" s="376"/>
      <c r="BN430" s="376"/>
    </row>
    <row r="431" spans="1:66" x14ac:dyDescent="0.2">
      <c r="A431" s="426"/>
      <c r="B431" s="376"/>
      <c r="C431" s="376"/>
      <c r="D431" s="395"/>
      <c r="E431" s="376"/>
      <c r="F431" s="396"/>
      <c r="G431" s="396"/>
      <c r="H431" s="396"/>
      <c r="I431" s="396"/>
      <c r="J431" s="427"/>
      <c r="K431" s="376"/>
      <c r="L431" s="376"/>
      <c r="M431" s="376"/>
      <c r="N431" s="376"/>
      <c r="O431" s="376"/>
      <c r="P431" s="376"/>
      <c r="Q431" s="376"/>
      <c r="R431" s="376"/>
      <c r="S431" s="376"/>
      <c r="T431" s="376"/>
      <c r="U431" s="376"/>
      <c r="V431" s="376"/>
      <c r="W431" s="376"/>
      <c r="X431" s="376"/>
      <c r="Y431" s="376"/>
      <c r="Z431" s="376"/>
      <c r="AA431" s="376"/>
      <c r="AB431" s="376"/>
      <c r="AC431" s="376"/>
      <c r="AD431" s="376"/>
      <c r="AE431" s="376"/>
      <c r="AF431" s="376"/>
      <c r="AG431" s="376"/>
      <c r="AH431" s="376"/>
      <c r="AI431" s="376"/>
      <c r="AJ431" s="376"/>
      <c r="AK431" s="376"/>
      <c r="AL431" s="376"/>
      <c r="AM431" s="376"/>
      <c r="AN431" s="376"/>
      <c r="AO431" s="376"/>
      <c r="AP431" s="376"/>
      <c r="AQ431" s="376"/>
      <c r="AR431" s="376"/>
      <c r="AS431" s="376"/>
      <c r="AT431" s="376"/>
      <c r="AU431" s="376"/>
      <c r="AV431" s="376"/>
      <c r="AW431" s="376"/>
      <c r="AX431" s="376"/>
      <c r="AY431" s="376"/>
      <c r="AZ431" s="376"/>
      <c r="BA431" s="376"/>
      <c r="BB431" s="376"/>
      <c r="BC431" s="376"/>
      <c r="BD431" s="376"/>
      <c r="BE431" s="376"/>
      <c r="BF431" s="376"/>
      <c r="BG431" s="376"/>
      <c r="BH431" s="376"/>
      <c r="BI431" s="376"/>
      <c r="BJ431" s="376"/>
      <c r="BK431" s="376"/>
      <c r="BL431" s="376"/>
      <c r="BM431" s="376"/>
      <c r="BN431" s="376"/>
    </row>
    <row r="432" spans="1:66" x14ac:dyDescent="0.2">
      <c r="A432" s="426"/>
      <c r="B432" s="376"/>
      <c r="C432" s="376"/>
      <c r="D432" s="395"/>
      <c r="E432" s="376"/>
      <c r="F432" s="396"/>
      <c r="G432" s="396"/>
      <c r="H432" s="396"/>
      <c r="I432" s="396"/>
      <c r="J432" s="427"/>
      <c r="K432" s="376"/>
      <c r="L432" s="376"/>
      <c r="M432" s="376"/>
      <c r="N432" s="376"/>
      <c r="O432" s="376"/>
      <c r="P432" s="376"/>
      <c r="Q432" s="376"/>
      <c r="R432" s="376"/>
      <c r="S432" s="376"/>
      <c r="T432" s="376"/>
      <c r="U432" s="376"/>
      <c r="V432" s="376"/>
      <c r="W432" s="376"/>
      <c r="X432" s="376"/>
      <c r="Y432" s="376"/>
      <c r="Z432" s="376"/>
      <c r="AA432" s="376"/>
      <c r="AB432" s="376"/>
      <c r="AC432" s="376"/>
      <c r="AD432" s="376"/>
      <c r="AE432" s="376"/>
      <c r="AF432" s="376"/>
      <c r="AG432" s="376"/>
      <c r="AH432" s="376"/>
      <c r="AI432" s="376"/>
      <c r="AJ432" s="376"/>
      <c r="AK432" s="376"/>
      <c r="AL432" s="376"/>
      <c r="AM432" s="376"/>
      <c r="AN432" s="376"/>
      <c r="AO432" s="376"/>
      <c r="AP432" s="376"/>
      <c r="AQ432" s="376"/>
      <c r="AR432" s="376"/>
      <c r="AS432" s="376"/>
      <c r="AT432" s="376"/>
      <c r="AU432" s="376"/>
      <c r="AV432" s="376"/>
      <c r="AW432" s="376"/>
      <c r="AX432" s="376"/>
      <c r="AY432" s="376"/>
      <c r="AZ432" s="376"/>
      <c r="BA432" s="376"/>
      <c r="BB432" s="376"/>
      <c r="BC432" s="376"/>
      <c r="BD432" s="376"/>
      <c r="BE432" s="376"/>
      <c r="BF432" s="376"/>
      <c r="BG432" s="376"/>
      <c r="BH432" s="376"/>
      <c r="BI432" s="376"/>
      <c r="BJ432" s="376"/>
      <c r="BK432" s="376"/>
      <c r="BL432" s="376"/>
      <c r="BM432" s="376"/>
      <c r="BN432" s="376"/>
    </row>
    <row r="433" spans="1:66" x14ac:dyDescent="0.2">
      <c r="A433" s="426"/>
      <c r="B433" s="376"/>
      <c r="C433" s="376"/>
      <c r="D433" s="395"/>
      <c r="E433" s="376"/>
      <c r="F433" s="396"/>
      <c r="G433" s="396"/>
      <c r="H433" s="396"/>
      <c r="I433" s="396"/>
      <c r="J433" s="427"/>
      <c r="K433" s="376"/>
      <c r="L433" s="376"/>
      <c r="M433" s="376"/>
      <c r="N433" s="376"/>
      <c r="O433" s="376"/>
      <c r="P433" s="376"/>
      <c r="Q433" s="376"/>
      <c r="R433" s="376"/>
      <c r="S433" s="376"/>
      <c r="T433" s="376"/>
      <c r="U433" s="376"/>
      <c r="V433" s="376"/>
      <c r="W433" s="376"/>
      <c r="X433" s="376"/>
      <c r="Y433" s="376"/>
      <c r="Z433" s="376"/>
      <c r="AA433" s="376"/>
      <c r="AB433" s="376"/>
      <c r="AC433" s="376"/>
      <c r="AD433" s="376"/>
      <c r="AE433" s="376"/>
      <c r="AF433" s="376"/>
      <c r="AG433" s="376"/>
      <c r="AH433" s="376"/>
      <c r="AI433" s="376"/>
      <c r="AJ433" s="376"/>
      <c r="AK433" s="376"/>
      <c r="AL433" s="376"/>
      <c r="AM433" s="376"/>
      <c r="AN433" s="376"/>
      <c r="AO433" s="376"/>
      <c r="AP433" s="376"/>
      <c r="AQ433" s="376"/>
      <c r="AR433" s="376"/>
      <c r="AS433" s="376"/>
      <c r="AT433" s="376"/>
      <c r="AU433" s="376"/>
      <c r="AV433" s="376"/>
      <c r="AW433" s="376"/>
      <c r="AX433" s="376"/>
      <c r="AY433" s="376"/>
      <c r="AZ433" s="376"/>
      <c r="BA433" s="376"/>
      <c r="BB433" s="376"/>
      <c r="BC433" s="376"/>
      <c r="BD433" s="376"/>
      <c r="BE433" s="376"/>
      <c r="BF433" s="376"/>
      <c r="BG433" s="376"/>
      <c r="BH433" s="376"/>
      <c r="BI433" s="376"/>
      <c r="BJ433" s="376"/>
      <c r="BK433" s="376"/>
      <c r="BL433" s="376"/>
      <c r="BM433" s="376"/>
      <c r="BN433" s="376"/>
    </row>
    <row r="434" spans="1:66" x14ac:dyDescent="0.2">
      <c r="A434" s="426"/>
      <c r="B434" s="376"/>
      <c r="C434" s="376"/>
      <c r="D434" s="395"/>
      <c r="E434" s="376"/>
      <c r="F434" s="396"/>
      <c r="G434" s="396"/>
      <c r="H434" s="396"/>
      <c r="I434" s="396"/>
      <c r="J434" s="427"/>
      <c r="K434" s="376"/>
      <c r="L434" s="376"/>
      <c r="M434" s="376"/>
      <c r="N434" s="376"/>
      <c r="O434" s="376"/>
      <c r="P434" s="376"/>
      <c r="Q434" s="376"/>
      <c r="R434" s="376"/>
      <c r="S434" s="376"/>
      <c r="T434" s="376"/>
      <c r="U434" s="376"/>
      <c r="V434" s="376"/>
      <c r="W434" s="376"/>
      <c r="X434" s="376"/>
      <c r="Y434" s="376"/>
      <c r="Z434" s="376"/>
      <c r="AA434" s="376"/>
      <c r="AB434" s="376"/>
      <c r="AC434" s="376"/>
      <c r="AD434" s="376"/>
      <c r="AE434" s="376"/>
      <c r="AF434" s="376"/>
      <c r="AG434" s="376"/>
      <c r="AH434" s="376"/>
      <c r="AI434" s="376"/>
      <c r="AJ434" s="376"/>
      <c r="AK434" s="376"/>
      <c r="AL434" s="376"/>
      <c r="AM434" s="376"/>
      <c r="AN434" s="376"/>
      <c r="AO434" s="376"/>
      <c r="AP434" s="376"/>
      <c r="AQ434" s="376"/>
      <c r="AR434" s="376"/>
      <c r="AS434" s="376"/>
      <c r="AT434" s="376"/>
      <c r="AU434" s="376"/>
      <c r="AV434" s="376"/>
      <c r="AW434" s="376"/>
      <c r="AX434" s="376"/>
      <c r="AY434" s="376"/>
      <c r="AZ434" s="376"/>
      <c r="BA434" s="376"/>
      <c r="BB434" s="376"/>
      <c r="BC434" s="376"/>
      <c r="BD434" s="376"/>
      <c r="BE434" s="376"/>
      <c r="BF434" s="376"/>
      <c r="BG434" s="376"/>
      <c r="BH434" s="376"/>
      <c r="BI434" s="376"/>
      <c r="BJ434" s="376"/>
      <c r="BK434" s="376"/>
      <c r="BL434" s="376"/>
      <c r="BM434" s="376"/>
      <c r="BN434" s="376"/>
    </row>
    <row r="435" spans="1:66" x14ac:dyDescent="0.2">
      <c r="A435" s="426"/>
      <c r="B435" s="376"/>
      <c r="C435" s="376"/>
      <c r="D435" s="395"/>
      <c r="E435" s="376"/>
      <c r="F435" s="396"/>
      <c r="G435" s="396"/>
      <c r="H435" s="396"/>
      <c r="I435" s="396"/>
      <c r="J435" s="427"/>
      <c r="K435" s="376"/>
      <c r="L435" s="376"/>
      <c r="M435" s="376"/>
      <c r="N435" s="376"/>
      <c r="O435" s="376"/>
      <c r="P435" s="376"/>
      <c r="Q435" s="376"/>
      <c r="R435" s="376"/>
      <c r="S435" s="376"/>
      <c r="T435" s="376"/>
      <c r="U435" s="376"/>
      <c r="V435" s="376"/>
      <c r="W435" s="376"/>
      <c r="X435" s="376"/>
      <c r="Y435" s="376"/>
      <c r="Z435" s="376"/>
      <c r="AA435" s="376"/>
      <c r="AB435" s="376"/>
      <c r="AC435" s="376"/>
      <c r="AD435" s="376"/>
      <c r="AE435" s="376"/>
      <c r="AF435" s="376"/>
      <c r="AG435" s="376"/>
      <c r="AH435" s="376"/>
      <c r="AI435" s="376"/>
      <c r="AJ435" s="376"/>
      <c r="AK435" s="376"/>
      <c r="AL435" s="376"/>
      <c r="AM435" s="376"/>
      <c r="AN435" s="376"/>
      <c r="AO435" s="376"/>
      <c r="AP435" s="376"/>
      <c r="AQ435" s="376"/>
      <c r="AR435" s="376"/>
      <c r="AS435" s="376"/>
      <c r="AT435" s="376"/>
      <c r="AU435" s="376"/>
      <c r="AV435" s="376"/>
      <c r="AW435" s="376"/>
      <c r="AX435" s="376"/>
      <c r="AY435" s="376"/>
      <c r="AZ435" s="376"/>
      <c r="BA435" s="376"/>
      <c r="BB435" s="376"/>
      <c r="BC435" s="376"/>
      <c r="BD435" s="376"/>
      <c r="BE435" s="376"/>
      <c r="BF435" s="376"/>
      <c r="BG435" s="376"/>
      <c r="BH435" s="376"/>
      <c r="BI435" s="376"/>
      <c r="BJ435" s="376"/>
      <c r="BK435" s="376"/>
      <c r="BL435" s="376"/>
      <c r="BM435" s="376"/>
      <c r="BN435" s="376"/>
    </row>
    <row r="436" spans="1:66" x14ac:dyDescent="0.2">
      <c r="A436" s="426"/>
      <c r="B436" s="376"/>
      <c r="C436" s="376"/>
      <c r="D436" s="395"/>
      <c r="E436" s="376"/>
      <c r="F436" s="396"/>
      <c r="G436" s="396"/>
      <c r="H436" s="396"/>
      <c r="I436" s="396"/>
      <c r="J436" s="427"/>
      <c r="K436" s="376"/>
      <c r="L436" s="376"/>
      <c r="M436" s="376"/>
      <c r="N436" s="376"/>
      <c r="O436" s="376"/>
      <c r="P436" s="376"/>
      <c r="Q436" s="376"/>
      <c r="R436" s="376"/>
      <c r="S436" s="376"/>
      <c r="T436" s="376"/>
      <c r="U436" s="376"/>
      <c r="V436" s="376"/>
      <c r="W436" s="376"/>
      <c r="X436" s="376"/>
      <c r="Y436" s="376"/>
      <c r="Z436" s="376"/>
      <c r="AA436" s="376"/>
      <c r="AB436" s="376"/>
      <c r="AC436" s="376"/>
      <c r="AD436" s="376"/>
      <c r="AE436" s="376"/>
      <c r="AF436" s="376"/>
      <c r="AG436" s="376"/>
      <c r="AH436" s="376"/>
      <c r="AI436" s="376"/>
      <c r="AJ436" s="376"/>
      <c r="AK436" s="376"/>
      <c r="AL436" s="376"/>
      <c r="AM436" s="376"/>
      <c r="AN436" s="376"/>
      <c r="AO436" s="376"/>
      <c r="AP436" s="376"/>
      <c r="AQ436" s="376"/>
      <c r="AR436" s="376"/>
      <c r="AS436" s="376"/>
      <c r="AT436" s="376"/>
      <c r="AU436" s="376"/>
      <c r="AV436" s="376"/>
      <c r="AW436" s="376"/>
      <c r="AX436" s="376"/>
      <c r="AY436" s="376"/>
      <c r="AZ436" s="376"/>
      <c r="BA436" s="376"/>
      <c r="BB436" s="376"/>
      <c r="BC436" s="376"/>
      <c r="BD436" s="376"/>
      <c r="BE436" s="376"/>
      <c r="BF436" s="376"/>
      <c r="BG436" s="376"/>
      <c r="BH436" s="376"/>
      <c r="BI436" s="376"/>
      <c r="BJ436" s="376"/>
      <c r="BK436" s="376"/>
      <c r="BL436" s="376"/>
      <c r="BM436" s="376"/>
      <c r="BN436" s="376"/>
    </row>
    <row r="437" spans="1:66" x14ac:dyDescent="0.2">
      <c r="A437" s="426"/>
      <c r="B437" s="376"/>
      <c r="C437" s="376"/>
      <c r="D437" s="395"/>
      <c r="E437" s="376"/>
      <c r="F437" s="396"/>
      <c r="G437" s="396"/>
      <c r="H437" s="396"/>
      <c r="I437" s="396"/>
      <c r="J437" s="427"/>
      <c r="K437" s="376"/>
      <c r="L437" s="376"/>
      <c r="M437" s="376"/>
      <c r="N437" s="376"/>
      <c r="O437" s="376"/>
      <c r="P437" s="376"/>
      <c r="Q437" s="376"/>
      <c r="R437" s="376"/>
      <c r="S437" s="376"/>
      <c r="T437" s="376"/>
      <c r="U437" s="376"/>
      <c r="V437" s="376"/>
      <c r="W437" s="376"/>
      <c r="X437" s="376"/>
      <c r="Y437" s="376"/>
      <c r="Z437" s="376"/>
      <c r="AA437" s="376"/>
      <c r="AB437" s="376"/>
      <c r="AC437" s="376"/>
      <c r="AD437" s="376"/>
      <c r="AE437" s="376"/>
      <c r="AF437" s="376"/>
      <c r="AG437" s="376"/>
      <c r="AH437" s="376"/>
      <c r="AI437" s="376"/>
      <c r="AJ437" s="376"/>
      <c r="AK437" s="376"/>
      <c r="AL437" s="376"/>
      <c r="AM437" s="376"/>
      <c r="AN437" s="376"/>
      <c r="AO437" s="376"/>
      <c r="AP437" s="376"/>
      <c r="AQ437" s="376"/>
      <c r="AR437" s="376"/>
      <c r="AS437" s="376"/>
      <c r="AT437" s="376"/>
      <c r="AU437" s="376"/>
      <c r="AV437" s="376"/>
      <c r="AW437" s="376"/>
      <c r="AX437" s="376"/>
      <c r="AY437" s="376"/>
      <c r="AZ437" s="376"/>
      <c r="BA437" s="376"/>
      <c r="BB437" s="376"/>
      <c r="BC437" s="376"/>
      <c r="BD437" s="376"/>
      <c r="BE437" s="376"/>
      <c r="BF437" s="376"/>
      <c r="BG437" s="376"/>
      <c r="BH437" s="376"/>
      <c r="BI437" s="376"/>
      <c r="BJ437" s="376"/>
      <c r="BK437" s="376"/>
      <c r="BL437" s="376"/>
      <c r="BM437" s="376"/>
      <c r="BN437" s="376"/>
    </row>
    <row r="438" spans="1:66" x14ac:dyDescent="0.2">
      <c r="A438" s="426"/>
      <c r="B438" s="376"/>
      <c r="C438" s="376"/>
      <c r="D438" s="395"/>
      <c r="E438" s="376"/>
      <c r="F438" s="396"/>
      <c r="G438" s="396"/>
      <c r="H438" s="396"/>
      <c r="I438" s="396"/>
      <c r="J438" s="427"/>
      <c r="K438" s="376"/>
      <c r="L438" s="376"/>
      <c r="M438" s="376"/>
      <c r="N438" s="376"/>
      <c r="O438" s="376"/>
      <c r="P438" s="376"/>
      <c r="Q438" s="376"/>
      <c r="R438" s="376"/>
      <c r="S438" s="376"/>
      <c r="T438" s="376"/>
      <c r="U438" s="376"/>
      <c r="V438" s="376"/>
      <c r="W438" s="376"/>
      <c r="X438" s="376"/>
      <c r="Y438" s="376"/>
      <c r="Z438" s="376"/>
      <c r="AA438" s="376"/>
      <c r="AB438" s="376"/>
      <c r="AC438" s="376"/>
      <c r="AD438" s="376"/>
      <c r="AE438" s="376"/>
      <c r="AF438" s="376"/>
      <c r="AG438" s="376"/>
      <c r="AH438" s="376"/>
      <c r="AI438" s="376"/>
      <c r="AJ438" s="376"/>
      <c r="AK438" s="376"/>
      <c r="AL438" s="376"/>
      <c r="AM438" s="376"/>
      <c r="AN438" s="376"/>
      <c r="AO438" s="376"/>
      <c r="AP438" s="376"/>
      <c r="AQ438" s="376"/>
      <c r="AR438" s="376"/>
      <c r="AS438" s="376"/>
      <c r="AT438" s="376"/>
      <c r="AU438" s="376"/>
      <c r="AV438" s="376"/>
      <c r="AW438" s="376"/>
      <c r="AX438" s="376"/>
      <c r="AY438" s="376"/>
      <c r="AZ438" s="376"/>
      <c r="BA438" s="376"/>
      <c r="BB438" s="376"/>
      <c r="BC438" s="376"/>
      <c r="BD438" s="376"/>
      <c r="BE438" s="376"/>
      <c r="BF438" s="376"/>
      <c r="BG438" s="376"/>
      <c r="BH438" s="376"/>
      <c r="BI438" s="376"/>
      <c r="BJ438" s="376"/>
      <c r="BK438" s="376"/>
      <c r="BL438" s="376"/>
      <c r="BM438" s="376"/>
      <c r="BN438" s="376"/>
    </row>
    <row r="439" spans="1:66" x14ac:dyDescent="0.2">
      <c r="A439" s="426"/>
      <c r="B439" s="376"/>
      <c r="C439" s="376"/>
      <c r="D439" s="395"/>
      <c r="E439" s="376"/>
      <c r="F439" s="396"/>
      <c r="G439" s="396"/>
      <c r="H439" s="396"/>
      <c r="I439" s="396"/>
      <c r="J439" s="427"/>
      <c r="K439" s="376"/>
      <c r="L439" s="376"/>
      <c r="M439" s="376"/>
      <c r="N439" s="376"/>
      <c r="O439" s="376"/>
      <c r="P439" s="376"/>
      <c r="Q439" s="376"/>
      <c r="R439" s="376"/>
      <c r="S439" s="376"/>
      <c r="T439" s="376"/>
      <c r="U439" s="376"/>
      <c r="V439" s="376"/>
      <c r="W439" s="376"/>
      <c r="X439" s="376"/>
      <c r="Y439" s="376"/>
      <c r="Z439" s="376"/>
      <c r="AA439" s="376"/>
      <c r="AB439" s="376"/>
      <c r="AC439" s="376"/>
      <c r="AD439" s="376"/>
      <c r="AE439" s="376"/>
      <c r="AF439" s="376"/>
      <c r="AG439" s="376"/>
      <c r="AH439" s="376"/>
      <c r="AI439" s="376"/>
      <c r="AJ439" s="376"/>
      <c r="AK439" s="376"/>
      <c r="AL439" s="376"/>
      <c r="AM439" s="376"/>
      <c r="AN439" s="376"/>
      <c r="AO439" s="376"/>
      <c r="AP439" s="376"/>
      <c r="AQ439" s="376"/>
      <c r="AR439" s="376"/>
      <c r="AS439" s="376"/>
      <c r="AT439" s="376"/>
      <c r="AU439" s="376"/>
      <c r="AV439" s="376"/>
      <c r="AW439" s="376"/>
      <c r="AX439" s="376"/>
      <c r="AY439" s="376"/>
      <c r="AZ439" s="376"/>
      <c r="BA439" s="376"/>
      <c r="BB439" s="376"/>
      <c r="BC439" s="376"/>
      <c r="BD439" s="376"/>
      <c r="BE439" s="376"/>
      <c r="BF439" s="376"/>
      <c r="BG439" s="376"/>
      <c r="BH439" s="376"/>
      <c r="BI439" s="376"/>
      <c r="BJ439" s="376"/>
      <c r="BK439" s="376"/>
      <c r="BL439" s="376"/>
      <c r="BM439" s="376"/>
      <c r="BN439" s="376"/>
    </row>
    <row r="440" spans="1:66" x14ac:dyDescent="0.2">
      <c r="A440" s="426"/>
      <c r="B440" s="376"/>
      <c r="C440" s="376"/>
      <c r="D440" s="395"/>
      <c r="E440" s="376"/>
      <c r="F440" s="396"/>
      <c r="G440" s="396"/>
      <c r="H440" s="396"/>
      <c r="I440" s="396"/>
      <c r="J440" s="427"/>
      <c r="K440" s="376"/>
      <c r="L440" s="376"/>
      <c r="M440" s="376"/>
      <c r="N440" s="376"/>
      <c r="O440" s="376"/>
      <c r="P440" s="376"/>
      <c r="Q440" s="376"/>
      <c r="R440" s="376"/>
      <c r="S440" s="376"/>
      <c r="T440" s="376"/>
      <c r="U440" s="376"/>
      <c r="V440" s="376"/>
      <c r="W440" s="376"/>
      <c r="X440" s="376"/>
      <c r="Y440" s="376"/>
      <c r="Z440" s="376"/>
      <c r="AA440" s="376"/>
      <c r="AB440" s="376"/>
      <c r="AC440" s="376"/>
      <c r="AD440" s="376"/>
      <c r="AE440" s="376"/>
      <c r="AF440" s="376"/>
      <c r="AG440" s="376"/>
      <c r="AH440" s="376"/>
      <c r="AI440" s="376"/>
      <c r="AJ440" s="376"/>
      <c r="AK440" s="376"/>
      <c r="AL440" s="376"/>
      <c r="AM440" s="376"/>
      <c r="AN440" s="376"/>
      <c r="AO440" s="376"/>
      <c r="AP440" s="376"/>
      <c r="AQ440" s="376"/>
      <c r="AR440" s="376"/>
      <c r="AS440" s="376"/>
      <c r="AT440" s="376"/>
      <c r="AU440" s="376"/>
      <c r="AV440" s="376"/>
      <c r="AW440" s="376"/>
      <c r="AX440" s="376"/>
      <c r="AY440" s="376"/>
      <c r="AZ440" s="376"/>
      <c r="BA440" s="376"/>
      <c r="BB440" s="376"/>
      <c r="BC440" s="376"/>
      <c r="BD440" s="376"/>
      <c r="BE440" s="376"/>
      <c r="BF440" s="376"/>
      <c r="BG440" s="376"/>
      <c r="BH440" s="376"/>
      <c r="BI440" s="376"/>
      <c r="BJ440" s="376"/>
      <c r="BK440" s="376"/>
      <c r="BL440" s="376"/>
      <c r="BM440" s="376"/>
      <c r="BN440" s="376"/>
    </row>
    <row r="441" spans="1:66" x14ac:dyDescent="0.2">
      <c r="A441" s="426"/>
      <c r="B441" s="376"/>
      <c r="C441" s="376"/>
      <c r="D441" s="395"/>
      <c r="E441" s="376"/>
      <c r="F441" s="396"/>
      <c r="G441" s="396"/>
      <c r="H441" s="396"/>
      <c r="I441" s="396"/>
      <c r="J441" s="427"/>
      <c r="K441" s="376"/>
      <c r="L441" s="376"/>
      <c r="M441" s="376"/>
      <c r="N441" s="376"/>
      <c r="O441" s="376"/>
      <c r="P441" s="376"/>
      <c r="Q441" s="376"/>
      <c r="R441" s="376"/>
      <c r="S441" s="376"/>
      <c r="T441" s="376"/>
      <c r="U441" s="376"/>
      <c r="V441" s="376"/>
      <c r="W441" s="376"/>
      <c r="X441" s="376"/>
      <c r="Y441" s="376"/>
      <c r="Z441" s="376"/>
      <c r="AA441" s="376"/>
      <c r="AB441" s="376"/>
      <c r="AC441" s="376"/>
      <c r="AD441" s="376"/>
      <c r="AE441" s="376"/>
      <c r="AF441" s="376"/>
      <c r="AG441" s="376"/>
      <c r="AH441" s="376"/>
      <c r="AI441" s="376"/>
      <c r="AJ441" s="376"/>
      <c r="AK441" s="376"/>
      <c r="AL441" s="376"/>
      <c r="AM441" s="376"/>
      <c r="AN441" s="376"/>
      <c r="AO441" s="376"/>
      <c r="AP441" s="376"/>
      <c r="AQ441" s="376"/>
      <c r="AR441" s="376"/>
      <c r="AS441" s="376"/>
      <c r="AT441" s="376"/>
      <c r="AU441" s="376"/>
      <c r="AV441" s="376"/>
      <c r="AW441" s="376"/>
      <c r="AX441" s="376"/>
      <c r="AY441" s="376"/>
      <c r="AZ441" s="376"/>
      <c r="BA441" s="376"/>
      <c r="BB441" s="376"/>
      <c r="BC441" s="376"/>
      <c r="BD441" s="376"/>
      <c r="BE441" s="376"/>
      <c r="BF441" s="376"/>
      <c r="BG441" s="376"/>
      <c r="BH441" s="376"/>
      <c r="BI441" s="376"/>
      <c r="BJ441" s="376"/>
      <c r="BK441" s="376"/>
      <c r="BL441" s="376"/>
      <c r="BM441" s="376"/>
      <c r="BN441" s="376"/>
    </row>
    <row r="442" spans="1:66" x14ac:dyDescent="0.2">
      <c r="A442" s="426"/>
      <c r="B442" s="376"/>
      <c r="C442" s="376"/>
      <c r="D442" s="395"/>
      <c r="E442" s="376"/>
      <c r="F442" s="396"/>
      <c r="G442" s="396"/>
      <c r="H442" s="396"/>
      <c r="I442" s="396"/>
      <c r="J442" s="427"/>
      <c r="K442" s="376"/>
      <c r="L442" s="376"/>
      <c r="M442" s="376"/>
      <c r="N442" s="376"/>
      <c r="O442" s="376"/>
      <c r="P442" s="376"/>
      <c r="Q442" s="376"/>
      <c r="R442" s="376"/>
      <c r="S442" s="376"/>
      <c r="T442" s="376"/>
      <c r="U442" s="376"/>
      <c r="V442" s="376"/>
      <c r="W442" s="376"/>
      <c r="X442" s="376"/>
      <c r="Y442" s="376"/>
      <c r="Z442" s="376"/>
      <c r="AA442" s="376"/>
      <c r="AB442" s="376"/>
      <c r="AC442" s="376"/>
      <c r="AD442" s="376"/>
      <c r="AE442" s="376"/>
      <c r="AF442" s="376"/>
      <c r="AG442" s="376"/>
      <c r="AH442" s="376"/>
      <c r="AI442" s="376"/>
      <c r="AJ442" s="376"/>
      <c r="AK442" s="376"/>
      <c r="AL442" s="376"/>
      <c r="AM442" s="376"/>
      <c r="AN442" s="376"/>
      <c r="AO442" s="376"/>
      <c r="AP442" s="376"/>
      <c r="AQ442" s="376"/>
      <c r="AR442" s="376"/>
      <c r="AS442" s="376"/>
      <c r="AT442" s="376"/>
      <c r="AU442" s="376"/>
      <c r="AV442" s="376"/>
      <c r="AW442" s="376"/>
      <c r="AX442" s="376"/>
      <c r="AY442" s="376"/>
      <c r="AZ442" s="376"/>
      <c r="BA442" s="376"/>
      <c r="BB442" s="376"/>
      <c r="BC442" s="376"/>
      <c r="BD442" s="376"/>
      <c r="BE442" s="376"/>
      <c r="BF442" s="376"/>
      <c r="BG442" s="376"/>
      <c r="BH442" s="376"/>
      <c r="BI442" s="376"/>
      <c r="BJ442" s="376"/>
      <c r="BK442" s="376"/>
      <c r="BL442" s="376"/>
      <c r="BM442" s="376"/>
      <c r="BN442" s="376"/>
    </row>
    <row r="443" spans="1:66" x14ac:dyDescent="0.2">
      <c r="A443" s="426"/>
      <c r="B443" s="376"/>
      <c r="C443" s="376"/>
      <c r="D443" s="395"/>
      <c r="E443" s="376"/>
      <c r="F443" s="396"/>
      <c r="G443" s="396"/>
      <c r="H443" s="396"/>
      <c r="I443" s="396"/>
      <c r="J443" s="427"/>
      <c r="K443" s="376"/>
      <c r="L443" s="376"/>
      <c r="M443" s="376"/>
      <c r="N443" s="376"/>
      <c r="O443" s="376"/>
      <c r="P443" s="376"/>
      <c r="Q443" s="376"/>
      <c r="R443" s="376"/>
      <c r="S443" s="376"/>
      <c r="T443" s="376"/>
      <c r="U443" s="376"/>
      <c r="V443" s="376"/>
      <c r="W443" s="376"/>
      <c r="X443" s="376"/>
      <c r="Y443" s="376"/>
      <c r="Z443" s="376"/>
      <c r="AA443" s="376"/>
      <c r="AB443" s="376"/>
      <c r="AC443" s="376"/>
      <c r="AD443" s="376"/>
      <c r="AE443" s="376"/>
      <c r="AF443" s="376"/>
      <c r="AG443" s="376"/>
      <c r="AH443" s="376"/>
      <c r="AI443" s="376"/>
      <c r="AJ443" s="376"/>
      <c r="AK443" s="376"/>
      <c r="AL443" s="376"/>
      <c r="AM443" s="376"/>
      <c r="AN443" s="376"/>
      <c r="AO443" s="376"/>
      <c r="AP443" s="376"/>
      <c r="AQ443" s="376"/>
      <c r="AR443" s="376"/>
      <c r="AS443" s="376"/>
      <c r="AT443" s="376"/>
      <c r="AU443" s="376"/>
      <c r="AV443" s="376"/>
      <c r="AW443" s="376"/>
      <c r="AX443" s="376"/>
      <c r="AY443" s="376"/>
      <c r="AZ443" s="376"/>
      <c r="BA443" s="376"/>
      <c r="BB443" s="376"/>
      <c r="BC443" s="376"/>
      <c r="BD443" s="376"/>
      <c r="BE443" s="376"/>
      <c r="BF443" s="376"/>
      <c r="BG443" s="376"/>
      <c r="BH443" s="376"/>
      <c r="BI443" s="376"/>
      <c r="BJ443" s="376"/>
      <c r="BK443" s="376"/>
      <c r="BL443" s="376"/>
      <c r="BM443" s="376"/>
      <c r="BN443" s="376"/>
    </row>
    <row r="444" spans="1:66" x14ac:dyDescent="0.2">
      <c r="A444" s="426"/>
      <c r="B444" s="376"/>
      <c r="C444" s="376"/>
      <c r="D444" s="395"/>
      <c r="E444" s="376"/>
      <c r="F444" s="396"/>
      <c r="G444" s="396"/>
      <c r="H444" s="396"/>
      <c r="I444" s="396"/>
      <c r="J444" s="427"/>
      <c r="K444" s="376"/>
      <c r="L444" s="376"/>
      <c r="M444" s="376"/>
      <c r="N444" s="376"/>
      <c r="O444" s="376"/>
      <c r="P444" s="376"/>
      <c r="Q444" s="376"/>
      <c r="R444" s="376"/>
      <c r="S444" s="376"/>
      <c r="T444" s="376"/>
      <c r="U444" s="376"/>
      <c r="V444" s="376"/>
      <c r="W444" s="376"/>
      <c r="X444" s="376"/>
      <c r="Y444" s="376"/>
      <c r="Z444" s="376"/>
      <c r="AA444" s="376"/>
      <c r="AB444" s="376"/>
      <c r="AC444" s="376"/>
      <c r="AD444" s="376"/>
      <c r="AE444" s="376"/>
      <c r="AF444" s="376"/>
      <c r="AG444" s="376"/>
      <c r="AH444" s="376"/>
      <c r="AI444" s="376"/>
      <c r="AJ444" s="376"/>
      <c r="AK444" s="376"/>
      <c r="AL444" s="376"/>
      <c r="AM444" s="376"/>
      <c r="AN444" s="376"/>
      <c r="AO444" s="376"/>
      <c r="AP444" s="376"/>
      <c r="AQ444" s="376"/>
      <c r="AR444" s="376"/>
      <c r="AS444" s="376"/>
      <c r="AT444" s="376"/>
      <c r="AU444" s="376"/>
      <c r="AV444" s="376"/>
      <c r="AW444" s="376"/>
      <c r="AX444" s="376"/>
      <c r="AY444" s="376"/>
      <c r="AZ444" s="376"/>
      <c r="BA444" s="376"/>
      <c r="BB444" s="376"/>
      <c r="BC444" s="376"/>
      <c r="BD444" s="376"/>
      <c r="BE444" s="376"/>
      <c r="BF444" s="376"/>
      <c r="BG444" s="376"/>
      <c r="BH444" s="376"/>
      <c r="BI444" s="376"/>
      <c r="BJ444" s="376"/>
      <c r="BK444" s="376"/>
      <c r="BL444" s="376"/>
      <c r="BM444" s="376"/>
      <c r="BN444" s="376"/>
    </row>
    <row r="445" spans="1:66" x14ac:dyDescent="0.2">
      <c r="A445" s="426"/>
      <c r="B445" s="376"/>
      <c r="C445" s="376"/>
      <c r="D445" s="395"/>
      <c r="E445" s="376"/>
      <c r="F445" s="396"/>
      <c r="G445" s="396"/>
      <c r="H445" s="396"/>
      <c r="I445" s="396"/>
      <c r="J445" s="427"/>
      <c r="K445" s="376"/>
      <c r="L445" s="376"/>
      <c r="M445" s="376"/>
      <c r="N445" s="376"/>
      <c r="O445" s="376"/>
      <c r="P445" s="376"/>
      <c r="Q445" s="376"/>
      <c r="R445" s="376"/>
      <c r="S445" s="376"/>
      <c r="T445" s="376"/>
      <c r="U445" s="376"/>
      <c r="V445" s="376"/>
      <c r="W445" s="376"/>
      <c r="X445" s="376"/>
      <c r="Y445" s="376"/>
      <c r="Z445" s="376"/>
      <c r="AA445" s="376"/>
      <c r="AB445" s="376"/>
      <c r="AC445" s="376"/>
      <c r="AD445" s="376"/>
      <c r="AE445" s="376"/>
      <c r="AF445" s="376"/>
      <c r="AG445" s="376"/>
      <c r="AH445" s="376"/>
      <c r="AI445" s="376"/>
      <c r="AJ445" s="376"/>
      <c r="AK445" s="376"/>
      <c r="AL445" s="376"/>
      <c r="AM445" s="376"/>
      <c r="AN445" s="376"/>
      <c r="AO445" s="376"/>
      <c r="AP445" s="376"/>
      <c r="AQ445" s="376"/>
      <c r="AR445" s="376"/>
      <c r="AS445" s="376"/>
      <c r="AT445" s="376"/>
      <c r="AU445" s="376"/>
      <c r="AV445" s="376"/>
      <c r="AW445" s="376"/>
      <c r="AX445" s="376"/>
      <c r="AY445" s="376"/>
      <c r="AZ445" s="376"/>
      <c r="BA445" s="376"/>
      <c r="BB445" s="376"/>
      <c r="BC445" s="376"/>
      <c r="BD445" s="376"/>
      <c r="BE445" s="376"/>
      <c r="BF445" s="376"/>
      <c r="BG445" s="376"/>
      <c r="BH445" s="376"/>
      <c r="BI445" s="376"/>
      <c r="BJ445" s="376"/>
      <c r="BK445" s="376"/>
      <c r="BL445" s="376"/>
      <c r="BM445" s="376"/>
      <c r="BN445" s="376"/>
    </row>
    <row r="446" spans="1:66" x14ac:dyDescent="0.2">
      <c r="A446" s="426"/>
      <c r="B446" s="376"/>
      <c r="C446" s="376"/>
      <c r="D446" s="395"/>
      <c r="E446" s="376"/>
      <c r="F446" s="396"/>
      <c r="G446" s="396"/>
      <c r="H446" s="396"/>
      <c r="I446" s="396"/>
      <c r="J446" s="427"/>
      <c r="K446" s="376"/>
      <c r="L446" s="376"/>
      <c r="M446" s="376"/>
      <c r="N446" s="376"/>
      <c r="O446" s="376"/>
      <c r="P446" s="376"/>
      <c r="Q446" s="376"/>
      <c r="R446" s="376"/>
      <c r="S446" s="376"/>
      <c r="T446" s="376"/>
      <c r="U446" s="376"/>
      <c r="V446" s="376"/>
      <c r="W446" s="376"/>
      <c r="X446" s="376"/>
      <c r="Y446" s="376"/>
      <c r="Z446" s="376"/>
      <c r="AA446" s="376"/>
      <c r="AB446" s="376"/>
      <c r="AC446" s="376"/>
      <c r="AD446" s="376"/>
      <c r="AE446" s="376"/>
      <c r="AF446" s="376"/>
      <c r="AG446" s="376"/>
      <c r="AH446" s="376"/>
      <c r="AI446" s="376"/>
      <c r="AJ446" s="376"/>
      <c r="AK446" s="376"/>
      <c r="AL446" s="376"/>
      <c r="AM446" s="376"/>
      <c r="AN446" s="376"/>
      <c r="AO446" s="376"/>
      <c r="AP446" s="376"/>
      <c r="AQ446" s="376"/>
      <c r="AR446" s="376"/>
      <c r="AS446" s="376"/>
      <c r="AT446" s="376"/>
      <c r="AU446" s="376"/>
      <c r="AV446" s="376"/>
      <c r="AW446" s="376"/>
      <c r="AX446" s="376"/>
      <c r="AY446" s="376"/>
      <c r="AZ446" s="376"/>
      <c r="BA446" s="376"/>
      <c r="BB446" s="376"/>
      <c r="BC446" s="376"/>
      <c r="BD446" s="376"/>
      <c r="BE446" s="376"/>
      <c r="BF446" s="376"/>
      <c r="BG446" s="376"/>
      <c r="BH446" s="376"/>
      <c r="BI446" s="376"/>
      <c r="BJ446" s="376"/>
      <c r="BK446" s="376"/>
      <c r="BL446" s="376"/>
      <c r="BM446" s="376"/>
      <c r="BN446" s="376"/>
    </row>
    <row r="447" spans="1:66" x14ac:dyDescent="0.2">
      <c r="A447" s="426"/>
      <c r="B447" s="376"/>
      <c r="C447" s="376"/>
      <c r="D447" s="395"/>
      <c r="E447" s="376"/>
      <c r="F447" s="396"/>
      <c r="G447" s="396"/>
      <c r="H447" s="396"/>
      <c r="I447" s="396"/>
      <c r="J447" s="427"/>
      <c r="K447" s="376"/>
      <c r="L447" s="376"/>
      <c r="M447" s="376"/>
      <c r="N447" s="376"/>
      <c r="O447" s="376"/>
      <c r="P447" s="376"/>
      <c r="Q447" s="376"/>
      <c r="R447" s="376"/>
      <c r="S447" s="376"/>
      <c r="T447" s="376"/>
      <c r="U447" s="376"/>
      <c r="V447" s="376"/>
      <c r="W447" s="376"/>
      <c r="X447" s="376"/>
      <c r="Y447" s="376"/>
      <c r="Z447" s="376"/>
      <c r="AA447" s="376"/>
      <c r="AB447" s="376"/>
      <c r="AC447" s="376"/>
      <c r="AD447" s="376"/>
      <c r="AE447" s="376"/>
      <c r="AF447" s="376"/>
      <c r="AG447" s="376"/>
      <c r="AH447" s="376"/>
      <c r="AI447" s="376"/>
      <c r="AJ447" s="376"/>
      <c r="AK447" s="376"/>
      <c r="AL447" s="376"/>
      <c r="AM447" s="376"/>
      <c r="AN447" s="376"/>
      <c r="AO447" s="376"/>
      <c r="AP447" s="376"/>
      <c r="AQ447" s="376"/>
      <c r="AR447" s="376"/>
      <c r="AS447" s="376"/>
      <c r="AT447" s="376"/>
      <c r="AU447" s="376"/>
      <c r="AV447" s="376"/>
      <c r="AW447" s="376"/>
      <c r="AX447" s="376"/>
      <c r="AY447" s="376"/>
      <c r="AZ447" s="376"/>
      <c r="BA447" s="376"/>
      <c r="BB447" s="376"/>
      <c r="BC447" s="376"/>
      <c r="BD447" s="376"/>
      <c r="BE447" s="376"/>
      <c r="BF447" s="376"/>
      <c r="BG447" s="376"/>
      <c r="BH447" s="376"/>
      <c r="BI447" s="376"/>
      <c r="BJ447" s="376"/>
      <c r="BK447" s="376"/>
      <c r="BL447" s="376"/>
      <c r="BM447" s="376"/>
      <c r="BN447" s="376"/>
    </row>
    <row r="448" spans="1:66" x14ac:dyDescent="0.2">
      <c r="A448" s="426"/>
      <c r="B448" s="376"/>
      <c r="C448" s="376"/>
      <c r="D448" s="395"/>
      <c r="E448" s="376"/>
      <c r="F448" s="396"/>
      <c r="G448" s="396"/>
      <c r="H448" s="396"/>
      <c r="I448" s="396"/>
      <c r="J448" s="427"/>
      <c r="K448" s="376"/>
      <c r="L448" s="376"/>
      <c r="M448" s="376"/>
      <c r="N448" s="376"/>
      <c r="O448" s="376"/>
      <c r="P448" s="376"/>
      <c r="Q448" s="376"/>
      <c r="R448" s="376"/>
      <c r="S448" s="376"/>
      <c r="T448" s="376"/>
      <c r="U448" s="376"/>
      <c r="V448" s="376"/>
      <c r="W448" s="376"/>
      <c r="X448" s="376"/>
      <c r="Y448" s="376"/>
      <c r="Z448" s="376"/>
      <c r="AA448" s="376"/>
      <c r="AB448" s="376"/>
      <c r="AC448" s="376"/>
      <c r="AD448" s="376"/>
      <c r="AE448" s="376"/>
      <c r="AF448" s="376"/>
      <c r="AG448" s="376"/>
      <c r="AH448" s="376"/>
      <c r="AI448" s="376"/>
      <c r="AJ448" s="376"/>
      <c r="AK448" s="376"/>
      <c r="AL448" s="376"/>
      <c r="AM448" s="376"/>
      <c r="AN448" s="376"/>
      <c r="AO448" s="376"/>
      <c r="AP448" s="376"/>
      <c r="AQ448" s="376"/>
      <c r="AR448" s="376"/>
      <c r="AS448" s="376"/>
      <c r="AT448" s="376"/>
      <c r="AU448" s="376"/>
      <c r="AV448" s="376"/>
      <c r="AW448" s="376"/>
      <c r="AX448" s="376"/>
      <c r="AY448" s="376"/>
      <c r="AZ448" s="376"/>
      <c r="BA448" s="376"/>
      <c r="BB448" s="376"/>
      <c r="BC448" s="376"/>
      <c r="BD448" s="376"/>
      <c r="BE448" s="376"/>
      <c r="BF448" s="376"/>
      <c r="BG448" s="376"/>
      <c r="BH448" s="376"/>
      <c r="BI448" s="376"/>
      <c r="BJ448" s="376"/>
      <c r="BK448" s="376"/>
      <c r="BL448" s="376"/>
      <c r="BM448" s="376"/>
      <c r="BN448" s="376"/>
    </row>
    <row r="449" spans="1:66" x14ac:dyDescent="0.2">
      <c r="A449" s="426"/>
      <c r="B449" s="376"/>
      <c r="C449" s="376"/>
      <c r="D449" s="395"/>
      <c r="E449" s="376"/>
      <c r="F449" s="396"/>
      <c r="G449" s="396"/>
      <c r="H449" s="396"/>
      <c r="I449" s="396"/>
      <c r="J449" s="427"/>
      <c r="K449" s="376"/>
      <c r="L449" s="376"/>
      <c r="M449" s="376"/>
      <c r="N449" s="376"/>
      <c r="O449" s="376"/>
      <c r="P449" s="376"/>
      <c r="Q449" s="376"/>
      <c r="R449" s="376"/>
      <c r="S449" s="376"/>
      <c r="T449" s="376"/>
      <c r="U449" s="376"/>
      <c r="V449" s="376"/>
      <c r="W449" s="376"/>
      <c r="X449" s="376"/>
      <c r="Y449" s="376"/>
      <c r="Z449" s="376"/>
      <c r="AA449" s="376"/>
      <c r="AB449" s="376"/>
      <c r="AC449" s="376"/>
      <c r="AD449" s="376"/>
      <c r="AE449" s="376"/>
      <c r="AF449" s="376"/>
      <c r="AG449" s="376"/>
      <c r="AH449" s="376"/>
      <c r="AI449" s="376"/>
      <c r="AJ449" s="376"/>
      <c r="AK449" s="376"/>
      <c r="AL449" s="376"/>
      <c r="AM449" s="376"/>
      <c r="AN449" s="376"/>
      <c r="AO449" s="376"/>
      <c r="AP449" s="376"/>
      <c r="AQ449" s="376"/>
      <c r="AR449" s="376"/>
      <c r="AS449" s="376"/>
      <c r="AT449" s="376"/>
      <c r="AU449" s="376"/>
      <c r="AV449" s="376"/>
      <c r="AW449" s="376"/>
      <c r="AX449" s="376"/>
      <c r="AY449" s="376"/>
      <c r="AZ449" s="376"/>
      <c r="BA449" s="376"/>
      <c r="BB449" s="376"/>
      <c r="BC449" s="376"/>
      <c r="BD449" s="376"/>
      <c r="BE449" s="376"/>
      <c r="BF449" s="376"/>
      <c r="BG449" s="376"/>
      <c r="BH449" s="376"/>
      <c r="BI449" s="376"/>
      <c r="BJ449" s="376"/>
      <c r="BK449" s="376"/>
      <c r="BL449" s="376"/>
      <c r="BM449" s="376"/>
      <c r="BN449" s="376"/>
    </row>
    <row r="450" spans="1:66" x14ac:dyDescent="0.2">
      <c r="A450" s="426"/>
      <c r="B450" s="376"/>
      <c r="C450" s="376"/>
      <c r="D450" s="395"/>
      <c r="E450" s="376"/>
      <c r="F450" s="396"/>
      <c r="G450" s="396"/>
      <c r="H450" s="396"/>
      <c r="I450" s="396"/>
      <c r="J450" s="427"/>
      <c r="K450" s="376"/>
      <c r="L450" s="376"/>
      <c r="M450" s="376"/>
      <c r="N450" s="376"/>
      <c r="O450" s="376"/>
      <c r="P450" s="376"/>
      <c r="Q450" s="376"/>
      <c r="R450" s="376"/>
      <c r="S450" s="376"/>
      <c r="T450" s="376"/>
      <c r="U450" s="376"/>
      <c r="V450" s="376"/>
      <c r="W450" s="376"/>
      <c r="X450" s="376"/>
      <c r="Y450" s="376"/>
      <c r="Z450" s="376"/>
      <c r="AA450" s="376"/>
      <c r="AB450" s="376"/>
      <c r="AC450" s="376"/>
      <c r="AD450" s="376"/>
      <c r="AE450" s="376"/>
      <c r="AF450" s="376"/>
      <c r="AG450" s="376"/>
      <c r="AH450" s="376"/>
      <c r="AI450" s="376"/>
      <c r="AJ450" s="376"/>
      <c r="AK450" s="376"/>
      <c r="AL450" s="376"/>
      <c r="AM450" s="376"/>
      <c r="AN450" s="376"/>
      <c r="AO450" s="376"/>
      <c r="AP450" s="376"/>
      <c r="AQ450" s="376"/>
      <c r="AR450" s="376"/>
      <c r="AS450" s="376"/>
      <c r="AT450" s="376"/>
      <c r="AU450" s="376"/>
      <c r="AV450" s="376"/>
      <c r="AW450" s="376"/>
      <c r="AX450" s="376"/>
      <c r="AY450" s="376"/>
      <c r="AZ450" s="376"/>
      <c r="BA450" s="376"/>
      <c r="BB450" s="376"/>
      <c r="BC450" s="376"/>
      <c r="BD450" s="376"/>
      <c r="BE450" s="376"/>
      <c r="BF450" s="376"/>
      <c r="BG450" s="376"/>
      <c r="BH450" s="376"/>
      <c r="BI450" s="376"/>
      <c r="BJ450" s="376"/>
      <c r="BK450" s="376"/>
      <c r="BL450" s="376"/>
      <c r="BM450" s="376"/>
      <c r="BN450" s="376"/>
    </row>
    <row r="451" spans="1:66" x14ac:dyDescent="0.2">
      <c r="A451" s="426"/>
      <c r="B451" s="376"/>
      <c r="C451" s="376"/>
      <c r="D451" s="395"/>
      <c r="E451" s="376"/>
      <c r="F451" s="396"/>
      <c r="G451" s="396"/>
      <c r="H451" s="396"/>
      <c r="I451" s="396"/>
      <c r="J451" s="427"/>
      <c r="K451" s="376"/>
      <c r="L451" s="376"/>
      <c r="M451" s="376"/>
      <c r="N451" s="376"/>
      <c r="O451" s="376"/>
      <c r="P451" s="376"/>
      <c r="Q451" s="376"/>
      <c r="R451" s="376"/>
      <c r="S451" s="376"/>
      <c r="T451" s="376"/>
      <c r="U451" s="376"/>
      <c r="V451" s="376"/>
      <c r="W451" s="376"/>
      <c r="X451" s="376"/>
      <c r="Y451" s="376"/>
      <c r="Z451" s="376"/>
      <c r="AA451" s="376"/>
      <c r="AB451" s="376"/>
      <c r="AC451" s="376"/>
      <c r="AD451" s="376"/>
      <c r="AE451" s="376"/>
      <c r="AF451" s="376"/>
      <c r="AG451" s="376"/>
      <c r="AH451" s="376"/>
      <c r="AI451" s="376"/>
      <c r="AJ451" s="376"/>
      <c r="AK451" s="376"/>
      <c r="AL451" s="376"/>
      <c r="AM451" s="376"/>
      <c r="AN451" s="376"/>
      <c r="AO451" s="376"/>
      <c r="AP451" s="376"/>
      <c r="AQ451" s="376"/>
      <c r="AR451" s="376"/>
      <c r="AS451" s="376"/>
      <c r="AT451" s="376"/>
      <c r="AU451" s="376"/>
      <c r="AV451" s="376"/>
      <c r="AW451" s="376"/>
      <c r="AX451" s="376"/>
      <c r="AY451" s="376"/>
      <c r="AZ451" s="376"/>
      <c r="BA451" s="376"/>
      <c r="BB451" s="376"/>
      <c r="BC451" s="376"/>
      <c r="BD451" s="376"/>
      <c r="BE451" s="376"/>
      <c r="BF451" s="376"/>
      <c r="BG451" s="376"/>
      <c r="BH451" s="376"/>
      <c r="BI451" s="376"/>
      <c r="BJ451" s="376"/>
      <c r="BK451" s="376"/>
      <c r="BL451" s="376"/>
      <c r="BM451" s="376"/>
      <c r="BN451" s="376"/>
    </row>
    <row r="452" spans="1:66" x14ac:dyDescent="0.2">
      <c r="A452" s="426"/>
      <c r="B452" s="376"/>
      <c r="C452" s="376"/>
      <c r="D452" s="395"/>
      <c r="E452" s="376"/>
      <c r="F452" s="396"/>
      <c r="G452" s="396"/>
      <c r="H452" s="396"/>
      <c r="I452" s="396"/>
      <c r="J452" s="427"/>
      <c r="K452" s="376"/>
      <c r="L452" s="376"/>
      <c r="M452" s="376"/>
      <c r="N452" s="376"/>
      <c r="O452" s="376"/>
      <c r="P452" s="376"/>
      <c r="Q452" s="376"/>
      <c r="R452" s="376"/>
      <c r="S452" s="376"/>
      <c r="T452" s="376"/>
      <c r="U452" s="376"/>
      <c r="V452" s="376"/>
      <c r="W452" s="376"/>
      <c r="X452" s="376"/>
      <c r="Y452" s="376"/>
      <c r="Z452" s="376"/>
      <c r="AA452" s="376"/>
      <c r="AB452" s="376"/>
      <c r="AC452" s="376"/>
      <c r="AD452" s="376"/>
      <c r="AE452" s="376"/>
      <c r="AF452" s="376"/>
      <c r="AG452" s="376"/>
      <c r="AH452" s="376"/>
      <c r="AI452" s="376"/>
      <c r="AJ452" s="376"/>
      <c r="AK452" s="376"/>
      <c r="AL452" s="376"/>
      <c r="AM452" s="376"/>
      <c r="AN452" s="376"/>
      <c r="AO452" s="376"/>
      <c r="AP452" s="376"/>
      <c r="AQ452" s="376"/>
      <c r="AR452" s="376"/>
      <c r="AS452" s="376"/>
      <c r="AT452" s="376"/>
      <c r="AU452" s="376"/>
      <c r="AV452" s="376"/>
      <c r="AW452" s="376"/>
      <c r="AX452" s="376"/>
      <c r="AY452" s="376"/>
      <c r="AZ452" s="376"/>
      <c r="BA452" s="376"/>
      <c r="BB452" s="376"/>
      <c r="BC452" s="376"/>
      <c r="BD452" s="376"/>
      <c r="BE452" s="376"/>
      <c r="BF452" s="376"/>
      <c r="BG452" s="376"/>
      <c r="BH452" s="376"/>
      <c r="BI452" s="376"/>
      <c r="BJ452" s="376"/>
      <c r="BK452" s="376"/>
      <c r="BL452" s="376"/>
      <c r="BM452" s="376"/>
      <c r="BN452" s="376"/>
    </row>
    <row r="453" spans="1:66" x14ac:dyDescent="0.2">
      <c r="A453" s="426"/>
      <c r="B453" s="376"/>
      <c r="C453" s="376"/>
      <c r="D453" s="395"/>
      <c r="E453" s="376"/>
      <c r="F453" s="396"/>
      <c r="G453" s="396"/>
      <c r="H453" s="396"/>
      <c r="I453" s="396"/>
      <c r="J453" s="427"/>
      <c r="K453" s="376"/>
      <c r="L453" s="376"/>
      <c r="M453" s="376"/>
      <c r="N453" s="376"/>
      <c r="O453" s="376"/>
      <c r="P453" s="376"/>
      <c r="Q453" s="376"/>
      <c r="R453" s="376"/>
      <c r="S453" s="376"/>
      <c r="T453" s="376"/>
      <c r="U453" s="376"/>
      <c r="V453" s="376"/>
      <c r="W453" s="376"/>
      <c r="X453" s="376"/>
      <c r="Y453" s="376"/>
      <c r="Z453" s="376"/>
      <c r="AA453" s="376"/>
      <c r="AB453" s="376"/>
      <c r="AC453" s="376"/>
      <c r="AD453" s="376"/>
      <c r="AE453" s="376"/>
      <c r="AF453" s="376"/>
      <c r="AG453" s="376"/>
      <c r="AH453" s="376"/>
      <c r="AI453" s="376"/>
      <c r="AJ453" s="376"/>
      <c r="AK453" s="376"/>
      <c r="AL453" s="376"/>
      <c r="AM453" s="376"/>
      <c r="AN453" s="376"/>
      <c r="AO453" s="376"/>
      <c r="AP453" s="376"/>
      <c r="AQ453" s="376"/>
      <c r="AR453" s="376"/>
      <c r="AS453" s="376"/>
      <c r="AT453" s="376"/>
      <c r="AU453" s="376"/>
      <c r="AV453" s="376"/>
      <c r="AW453" s="376"/>
      <c r="AX453" s="376"/>
      <c r="AY453" s="376"/>
      <c r="AZ453" s="376"/>
      <c r="BA453" s="376"/>
      <c r="BB453" s="376"/>
      <c r="BC453" s="376"/>
      <c r="BD453" s="376"/>
      <c r="BE453" s="376"/>
      <c r="BF453" s="376"/>
      <c r="BG453" s="376"/>
      <c r="BH453" s="376"/>
      <c r="BI453" s="376"/>
      <c r="BJ453" s="376"/>
      <c r="BK453" s="376"/>
      <c r="BL453" s="376"/>
      <c r="BM453" s="376"/>
      <c r="BN453" s="376"/>
    </row>
    <row r="454" spans="1:66" x14ac:dyDescent="0.2">
      <c r="A454" s="426"/>
      <c r="B454" s="376"/>
      <c r="C454" s="376"/>
      <c r="D454" s="395"/>
      <c r="E454" s="376"/>
      <c r="F454" s="396"/>
      <c r="G454" s="396"/>
      <c r="H454" s="396"/>
      <c r="I454" s="396"/>
      <c r="J454" s="427"/>
      <c r="K454" s="376"/>
      <c r="L454" s="376"/>
      <c r="M454" s="376"/>
      <c r="N454" s="376"/>
      <c r="O454" s="376"/>
      <c r="P454" s="376"/>
      <c r="Q454" s="376"/>
      <c r="R454" s="376"/>
      <c r="S454" s="376"/>
      <c r="T454" s="376"/>
      <c r="U454" s="376"/>
      <c r="V454" s="376"/>
      <c r="W454" s="376"/>
      <c r="X454" s="376"/>
      <c r="Y454" s="376"/>
      <c r="Z454" s="376"/>
      <c r="AA454" s="376"/>
      <c r="AB454" s="376"/>
      <c r="AC454" s="376"/>
      <c r="AD454" s="376"/>
      <c r="AE454" s="376"/>
      <c r="AF454" s="376"/>
      <c r="AG454" s="376"/>
      <c r="AH454" s="376"/>
      <c r="AI454" s="376"/>
      <c r="AJ454" s="376"/>
      <c r="AK454" s="376"/>
      <c r="AL454" s="376"/>
      <c r="AM454" s="376"/>
      <c r="AN454" s="376"/>
      <c r="AO454" s="376"/>
      <c r="AP454" s="376"/>
      <c r="AQ454" s="376"/>
      <c r="AR454" s="376"/>
      <c r="AS454" s="376"/>
      <c r="AT454" s="376"/>
      <c r="AU454" s="376"/>
      <c r="AV454" s="376"/>
      <c r="AW454" s="376"/>
      <c r="AX454" s="376"/>
      <c r="AY454" s="376"/>
      <c r="AZ454" s="376"/>
      <c r="BA454" s="376"/>
      <c r="BB454" s="376"/>
      <c r="BC454" s="376"/>
      <c r="BD454" s="376"/>
      <c r="BE454" s="376"/>
      <c r="BF454" s="376"/>
      <c r="BG454" s="376"/>
      <c r="BH454" s="376"/>
      <c r="BI454" s="376"/>
      <c r="BJ454" s="376"/>
      <c r="BK454" s="376"/>
      <c r="BL454" s="376"/>
      <c r="BM454" s="376"/>
      <c r="BN454" s="376"/>
    </row>
    <row r="455" spans="1:66" x14ac:dyDescent="0.2">
      <c r="A455" s="426"/>
      <c r="B455" s="376"/>
      <c r="C455" s="376"/>
      <c r="D455" s="395"/>
      <c r="E455" s="376"/>
      <c r="F455" s="396"/>
      <c r="G455" s="396"/>
      <c r="H455" s="396"/>
      <c r="I455" s="396"/>
      <c r="J455" s="427"/>
      <c r="K455" s="376"/>
      <c r="L455" s="376"/>
      <c r="M455" s="376"/>
      <c r="N455" s="376"/>
      <c r="O455" s="376"/>
      <c r="P455" s="376"/>
      <c r="Q455" s="376"/>
      <c r="R455" s="376"/>
      <c r="S455" s="376"/>
      <c r="T455" s="376"/>
      <c r="U455" s="376"/>
      <c r="V455" s="376"/>
      <c r="W455" s="376"/>
      <c r="X455" s="376"/>
      <c r="Y455" s="376"/>
      <c r="Z455" s="376"/>
      <c r="AA455" s="376"/>
      <c r="AB455" s="376"/>
      <c r="AC455" s="376"/>
      <c r="AD455" s="376"/>
      <c r="AE455" s="376"/>
      <c r="AF455" s="376"/>
      <c r="AG455" s="376"/>
      <c r="AH455" s="376"/>
      <c r="AI455" s="376"/>
      <c r="AJ455" s="376"/>
      <c r="AK455" s="376"/>
      <c r="AL455" s="376"/>
      <c r="AM455" s="376"/>
      <c r="AN455" s="376"/>
      <c r="AO455" s="376"/>
      <c r="AP455" s="376"/>
      <c r="AQ455" s="376"/>
      <c r="AR455" s="376"/>
      <c r="AS455" s="376"/>
      <c r="AT455" s="376"/>
      <c r="AU455" s="376"/>
      <c r="AV455" s="376"/>
      <c r="AW455" s="376"/>
      <c r="AX455" s="376"/>
      <c r="AY455" s="376"/>
      <c r="AZ455" s="376"/>
      <c r="BA455" s="376"/>
      <c r="BB455" s="376"/>
      <c r="BC455" s="376"/>
      <c r="BD455" s="376"/>
      <c r="BE455" s="376"/>
      <c r="BF455" s="376"/>
      <c r="BG455" s="376"/>
      <c r="BH455" s="376"/>
      <c r="BI455" s="376"/>
      <c r="BJ455" s="376"/>
      <c r="BK455" s="376"/>
      <c r="BL455" s="376"/>
      <c r="BM455" s="376"/>
      <c r="BN455" s="376"/>
    </row>
    <row r="456" spans="1:66" x14ac:dyDescent="0.2">
      <c r="A456" s="426"/>
      <c r="B456" s="376"/>
      <c r="C456" s="376"/>
      <c r="D456" s="395"/>
      <c r="E456" s="376"/>
      <c r="F456" s="396"/>
      <c r="G456" s="396"/>
      <c r="H456" s="396"/>
      <c r="I456" s="396"/>
      <c r="J456" s="427"/>
      <c r="K456" s="376"/>
      <c r="L456" s="376"/>
      <c r="M456" s="376"/>
      <c r="N456" s="376"/>
      <c r="O456" s="376"/>
      <c r="P456" s="376"/>
      <c r="Q456" s="376"/>
      <c r="R456" s="376"/>
      <c r="S456" s="376"/>
      <c r="T456" s="376"/>
      <c r="U456" s="376"/>
      <c r="V456" s="376"/>
      <c r="W456" s="376"/>
      <c r="X456" s="376"/>
      <c r="Y456" s="376"/>
      <c r="Z456" s="376"/>
      <c r="AA456" s="376"/>
      <c r="AB456" s="376"/>
      <c r="AC456" s="376"/>
      <c r="AD456" s="376"/>
      <c r="AE456" s="376"/>
      <c r="AF456" s="376"/>
      <c r="AG456" s="376"/>
      <c r="AH456" s="376"/>
      <c r="AI456" s="376"/>
      <c r="AJ456" s="376"/>
      <c r="AK456" s="376"/>
      <c r="AL456" s="376"/>
      <c r="AM456" s="376"/>
      <c r="AN456" s="376"/>
      <c r="AO456" s="376"/>
      <c r="AP456" s="376"/>
      <c r="AQ456" s="376"/>
      <c r="AR456" s="376"/>
      <c r="AS456" s="376"/>
      <c r="AT456" s="376"/>
      <c r="AU456" s="376"/>
      <c r="AV456" s="376"/>
      <c r="AW456" s="376"/>
      <c r="AX456" s="376"/>
      <c r="AY456" s="376"/>
      <c r="AZ456" s="376"/>
      <c r="BA456" s="376"/>
      <c r="BB456" s="376"/>
      <c r="BC456" s="376"/>
      <c r="BD456" s="376"/>
      <c r="BE456" s="376"/>
      <c r="BF456" s="376"/>
      <c r="BG456" s="376"/>
      <c r="BH456" s="376"/>
      <c r="BI456" s="376"/>
      <c r="BJ456" s="376"/>
      <c r="BK456" s="376"/>
      <c r="BL456" s="376"/>
      <c r="BM456" s="376"/>
      <c r="BN456" s="376"/>
    </row>
    <row r="457" spans="1:66" x14ac:dyDescent="0.2">
      <c r="A457" s="426"/>
      <c r="B457" s="376"/>
      <c r="C457" s="376"/>
      <c r="D457" s="395"/>
      <c r="E457" s="376"/>
      <c r="F457" s="396"/>
      <c r="G457" s="396"/>
      <c r="H457" s="396"/>
      <c r="I457" s="396"/>
      <c r="J457" s="427"/>
      <c r="K457" s="376"/>
      <c r="L457" s="376"/>
      <c r="M457" s="376"/>
      <c r="N457" s="376"/>
      <c r="O457" s="376"/>
      <c r="P457" s="376"/>
      <c r="Q457" s="376"/>
      <c r="R457" s="376"/>
      <c r="S457" s="376"/>
      <c r="T457" s="376"/>
      <c r="U457" s="376"/>
      <c r="V457" s="376"/>
      <c r="W457" s="376"/>
      <c r="X457" s="376"/>
      <c r="Y457" s="376"/>
      <c r="Z457" s="376"/>
      <c r="AA457" s="376"/>
      <c r="AB457" s="376"/>
      <c r="AC457" s="376"/>
      <c r="AD457" s="376"/>
      <c r="AE457" s="376"/>
      <c r="AF457" s="376"/>
      <c r="AG457" s="376"/>
      <c r="AH457" s="376"/>
      <c r="AI457" s="376"/>
      <c r="AJ457" s="376"/>
      <c r="AK457" s="376"/>
      <c r="AL457" s="376"/>
      <c r="AM457" s="376"/>
      <c r="AN457" s="376"/>
      <c r="AO457" s="376"/>
      <c r="AP457" s="376"/>
      <c r="AQ457" s="376"/>
      <c r="AR457" s="376"/>
      <c r="AS457" s="376"/>
      <c r="AT457" s="376"/>
      <c r="AU457" s="376"/>
      <c r="AV457" s="376"/>
      <c r="AW457" s="376"/>
      <c r="AX457" s="376"/>
      <c r="AY457" s="376"/>
      <c r="AZ457" s="376"/>
      <c r="BA457" s="376"/>
      <c r="BB457" s="376"/>
      <c r="BC457" s="376"/>
      <c r="BD457" s="376"/>
      <c r="BE457" s="376"/>
      <c r="BF457" s="376"/>
      <c r="BG457" s="376"/>
      <c r="BH457" s="376"/>
      <c r="BI457" s="376"/>
      <c r="BJ457" s="376"/>
      <c r="BK457" s="376"/>
      <c r="BL457" s="376"/>
      <c r="BM457" s="376"/>
      <c r="BN457" s="376"/>
    </row>
    <row r="458" spans="1:66" x14ac:dyDescent="0.2">
      <c r="A458" s="426"/>
      <c r="B458" s="376"/>
      <c r="C458" s="376"/>
      <c r="D458" s="395"/>
      <c r="E458" s="376"/>
      <c r="F458" s="396"/>
      <c r="G458" s="396"/>
      <c r="H458" s="396"/>
      <c r="I458" s="396"/>
      <c r="J458" s="427"/>
      <c r="K458" s="376"/>
      <c r="L458" s="376"/>
      <c r="M458" s="376"/>
      <c r="N458" s="376"/>
      <c r="O458" s="376"/>
      <c r="P458" s="376"/>
      <c r="Q458" s="376"/>
      <c r="R458" s="376"/>
      <c r="S458" s="376"/>
      <c r="T458" s="376"/>
      <c r="U458" s="376"/>
      <c r="V458" s="376"/>
      <c r="W458" s="376"/>
      <c r="X458" s="376"/>
      <c r="Y458" s="376"/>
      <c r="Z458" s="376"/>
      <c r="AA458" s="376"/>
      <c r="AB458" s="376"/>
      <c r="AC458" s="376"/>
      <c r="AD458" s="376"/>
      <c r="AE458" s="376"/>
      <c r="AF458" s="376"/>
      <c r="AG458" s="376"/>
      <c r="AH458" s="376"/>
      <c r="AI458" s="376"/>
      <c r="AJ458" s="376"/>
      <c r="AK458" s="376"/>
      <c r="AL458" s="376"/>
      <c r="AM458" s="376"/>
      <c r="AN458" s="376"/>
      <c r="AO458" s="376"/>
      <c r="AP458" s="376"/>
      <c r="AQ458" s="376"/>
      <c r="AR458" s="376"/>
      <c r="AS458" s="376"/>
      <c r="AT458" s="376"/>
      <c r="AU458" s="376"/>
      <c r="AV458" s="376"/>
      <c r="AW458" s="376"/>
      <c r="AX458" s="376"/>
      <c r="AY458" s="376"/>
      <c r="AZ458" s="376"/>
      <c r="BA458" s="376"/>
      <c r="BB458" s="376"/>
      <c r="BC458" s="376"/>
      <c r="BD458" s="376"/>
      <c r="BE458" s="376"/>
      <c r="BF458" s="376"/>
      <c r="BG458" s="376"/>
      <c r="BH458" s="376"/>
      <c r="BI458" s="376"/>
      <c r="BJ458" s="376"/>
      <c r="BK458" s="376"/>
      <c r="BL458" s="376"/>
      <c r="BM458" s="376"/>
      <c r="BN458" s="376"/>
    </row>
    <row r="459" spans="1:66" x14ac:dyDescent="0.2">
      <c r="A459" s="426"/>
      <c r="B459" s="376"/>
      <c r="C459" s="376"/>
      <c r="D459" s="395"/>
      <c r="E459" s="376"/>
      <c r="F459" s="396"/>
      <c r="G459" s="396"/>
      <c r="H459" s="396"/>
      <c r="I459" s="396"/>
      <c r="J459" s="427"/>
      <c r="K459" s="376"/>
      <c r="L459" s="376"/>
      <c r="M459" s="376"/>
      <c r="N459" s="376"/>
      <c r="O459" s="376"/>
      <c r="P459" s="376"/>
      <c r="Q459" s="376"/>
      <c r="R459" s="376"/>
      <c r="S459" s="376"/>
      <c r="T459" s="376"/>
      <c r="U459" s="376"/>
      <c r="V459" s="376"/>
      <c r="W459" s="376"/>
      <c r="X459" s="376"/>
      <c r="Y459" s="376"/>
      <c r="Z459" s="376"/>
      <c r="AA459" s="376"/>
      <c r="AB459" s="376"/>
      <c r="AC459" s="376"/>
      <c r="AD459" s="376"/>
      <c r="AE459" s="376"/>
      <c r="AF459" s="376"/>
      <c r="AG459" s="376"/>
      <c r="AH459" s="376"/>
      <c r="AI459" s="376"/>
      <c r="AJ459" s="376"/>
      <c r="AK459" s="376"/>
      <c r="AL459" s="376"/>
      <c r="AM459" s="376"/>
      <c r="AN459" s="376"/>
      <c r="AO459" s="376"/>
      <c r="AP459" s="376"/>
      <c r="AQ459" s="376"/>
      <c r="AR459" s="376"/>
      <c r="AS459" s="376"/>
      <c r="AT459" s="376"/>
      <c r="AU459" s="376"/>
      <c r="AV459" s="376"/>
      <c r="AW459" s="376"/>
      <c r="AX459" s="376"/>
      <c r="AY459" s="376"/>
      <c r="AZ459" s="376"/>
      <c r="BA459" s="376"/>
      <c r="BB459" s="376"/>
      <c r="BC459" s="376"/>
      <c r="BD459" s="376"/>
      <c r="BE459" s="376"/>
      <c r="BF459" s="376"/>
      <c r="BG459" s="376"/>
      <c r="BH459" s="376"/>
      <c r="BI459" s="376"/>
      <c r="BJ459" s="376"/>
      <c r="BK459" s="376"/>
      <c r="BL459" s="376"/>
      <c r="BM459" s="376"/>
      <c r="BN459" s="376"/>
    </row>
    <row r="460" spans="1:66" x14ac:dyDescent="0.2">
      <c r="A460" s="426"/>
      <c r="B460" s="376"/>
      <c r="C460" s="376"/>
      <c r="D460" s="395"/>
      <c r="E460" s="376"/>
      <c r="F460" s="396"/>
      <c r="G460" s="396"/>
      <c r="H460" s="396"/>
      <c r="I460" s="396"/>
      <c r="J460" s="427"/>
      <c r="K460" s="376"/>
      <c r="L460" s="376"/>
      <c r="M460" s="376"/>
      <c r="N460" s="376"/>
      <c r="O460" s="376"/>
      <c r="P460" s="376"/>
      <c r="Q460" s="376"/>
      <c r="R460" s="376"/>
      <c r="S460" s="376"/>
      <c r="T460" s="376"/>
      <c r="U460" s="376"/>
      <c r="V460" s="376"/>
      <c r="W460" s="376"/>
      <c r="X460" s="376"/>
      <c r="Y460" s="376"/>
      <c r="Z460" s="376"/>
      <c r="AA460" s="376"/>
      <c r="AB460" s="376"/>
      <c r="AC460" s="376"/>
      <c r="AD460" s="376"/>
      <c r="AE460" s="376"/>
      <c r="AF460" s="376"/>
      <c r="AG460" s="376"/>
      <c r="AH460" s="376"/>
      <c r="AI460" s="376"/>
      <c r="AJ460" s="376"/>
      <c r="AK460" s="376"/>
      <c r="AL460" s="376"/>
      <c r="AM460" s="376"/>
      <c r="AN460" s="376"/>
      <c r="AO460" s="376"/>
      <c r="AP460" s="376"/>
      <c r="AQ460" s="376"/>
      <c r="AR460" s="376"/>
      <c r="AS460" s="376"/>
      <c r="AT460" s="376"/>
      <c r="AU460" s="376"/>
      <c r="AV460" s="376"/>
      <c r="AW460" s="376"/>
      <c r="AX460" s="376"/>
      <c r="AY460" s="376"/>
      <c r="AZ460" s="376"/>
      <c r="BA460" s="376"/>
      <c r="BB460" s="376"/>
      <c r="BC460" s="376"/>
      <c r="BD460" s="376"/>
      <c r="BE460" s="376"/>
      <c r="BF460" s="376"/>
      <c r="BG460" s="376"/>
      <c r="BH460" s="376"/>
      <c r="BI460" s="376"/>
      <c r="BJ460" s="376"/>
      <c r="BK460" s="376"/>
      <c r="BL460" s="376"/>
      <c r="BM460" s="376"/>
      <c r="BN460" s="376"/>
    </row>
    <row r="461" spans="1:66" x14ac:dyDescent="0.2">
      <c r="A461" s="426"/>
      <c r="B461" s="376"/>
      <c r="C461" s="376"/>
      <c r="D461" s="395"/>
      <c r="E461" s="376"/>
      <c r="F461" s="396"/>
      <c r="G461" s="396"/>
      <c r="H461" s="396"/>
      <c r="I461" s="396"/>
      <c r="J461" s="427"/>
      <c r="K461" s="376"/>
      <c r="L461" s="376"/>
      <c r="M461" s="376"/>
      <c r="N461" s="376"/>
      <c r="O461" s="376"/>
      <c r="P461" s="376"/>
      <c r="Q461" s="376"/>
      <c r="R461" s="376"/>
      <c r="S461" s="376"/>
      <c r="T461" s="376"/>
      <c r="U461" s="376"/>
      <c r="V461" s="376"/>
      <c r="W461" s="376"/>
      <c r="X461" s="376"/>
      <c r="Y461" s="376"/>
      <c r="Z461" s="376"/>
      <c r="AA461" s="376"/>
      <c r="AB461" s="376"/>
      <c r="AC461" s="376"/>
      <c r="AD461" s="376"/>
      <c r="AE461" s="376"/>
      <c r="AF461" s="376"/>
      <c r="AG461" s="376"/>
      <c r="AH461" s="376"/>
      <c r="AI461" s="376"/>
      <c r="AJ461" s="376"/>
      <c r="AK461" s="376"/>
      <c r="AL461" s="376"/>
      <c r="AM461" s="376"/>
      <c r="AN461" s="376"/>
      <c r="AO461" s="376"/>
      <c r="AP461" s="376"/>
      <c r="AQ461" s="376"/>
      <c r="AR461" s="376"/>
      <c r="AS461" s="376"/>
      <c r="AT461" s="376"/>
      <c r="AU461" s="376"/>
      <c r="AV461" s="376"/>
      <c r="AW461" s="376"/>
      <c r="AX461" s="376"/>
      <c r="AY461" s="376"/>
      <c r="AZ461" s="376"/>
      <c r="BA461" s="376"/>
      <c r="BB461" s="376"/>
      <c r="BC461" s="376"/>
      <c r="BD461" s="376"/>
      <c r="BE461" s="376"/>
      <c r="BF461" s="376"/>
      <c r="BG461" s="376"/>
      <c r="BH461" s="376"/>
      <c r="BI461" s="376"/>
      <c r="BJ461" s="376"/>
      <c r="BK461" s="376"/>
      <c r="BL461" s="376"/>
      <c r="BM461" s="376"/>
      <c r="BN461" s="376"/>
    </row>
    <row r="462" spans="1:66" x14ac:dyDescent="0.2">
      <c r="A462" s="426"/>
      <c r="B462" s="376"/>
      <c r="C462" s="376"/>
      <c r="D462" s="395"/>
      <c r="E462" s="376"/>
      <c r="F462" s="396"/>
      <c r="G462" s="396"/>
      <c r="H462" s="396"/>
      <c r="I462" s="396"/>
      <c r="J462" s="427"/>
      <c r="K462" s="376"/>
      <c r="L462" s="376"/>
      <c r="M462" s="376"/>
      <c r="N462" s="376"/>
      <c r="O462" s="376"/>
      <c r="P462" s="376"/>
      <c r="Q462" s="376"/>
      <c r="R462" s="376"/>
      <c r="S462" s="376"/>
      <c r="T462" s="376"/>
      <c r="U462" s="376"/>
      <c r="V462" s="376"/>
      <c r="W462" s="376"/>
      <c r="X462" s="376"/>
      <c r="Y462" s="376"/>
      <c r="Z462" s="376"/>
      <c r="AA462" s="376"/>
      <c r="AB462" s="376"/>
      <c r="AC462" s="376"/>
      <c r="AD462" s="376"/>
      <c r="AE462" s="376"/>
      <c r="AF462" s="376"/>
      <c r="AG462" s="376"/>
      <c r="AH462" s="376"/>
      <c r="AI462" s="376"/>
      <c r="AJ462" s="376"/>
      <c r="AK462" s="376"/>
      <c r="AL462" s="376"/>
      <c r="AM462" s="376"/>
      <c r="AN462" s="376"/>
      <c r="AO462" s="376"/>
      <c r="AP462" s="376"/>
      <c r="AQ462" s="376"/>
      <c r="AR462" s="376"/>
      <c r="AS462" s="376"/>
      <c r="AT462" s="376"/>
      <c r="AU462" s="376"/>
      <c r="AV462" s="376"/>
      <c r="AW462" s="376"/>
      <c r="AX462" s="376"/>
      <c r="AY462" s="376"/>
      <c r="AZ462" s="376"/>
      <c r="BA462" s="376"/>
      <c r="BB462" s="376"/>
      <c r="BC462" s="376"/>
      <c r="BD462" s="376"/>
      <c r="BE462" s="376"/>
      <c r="BF462" s="376"/>
      <c r="BG462" s="376"/>
      <c r="BH462" s="376"/>
      <c r="BI462" s="376"/>
      <c r="BJ462" s="376"/>
      <c r="BK462" s="376"/>
      <c r="BL462" s="376"/>
      <c r="BM462" s="376"/>
      <c r="BN462" s="376"/>
    </row>
    <row r="463" spans="1:66" x14ac:dyDescent="0.2">
      <c r="A463" s="426"/>
      <c r="B463" s="376"/>
      <c r="C463" s="376"/>
      <c r="D463" s="395"/>
      <c r="E463" s="376"/>
      <c r="F463" s="396"/>
      <c r="G463" s="396"/>
      <c r="H463" s="396"/>
      <c r="I463" s="396"/>
      <c r="J463" s="427"/>
      <c r="K463" s="376"/>
      <c r="L463" s="376"/>
      <c r="M463" s="376"/>
      <c r="N463" s="376"/>
      <c r="O463" s="376"/>
      <c r="P463" s="376"/>
      <c r="Q463" s="376"/>
      <c r="R463" s="376"/>
      <c r="S463" s="376"/>
      <c r="T463" s="376"/>
      <c r="U463" s="376"/>
      <c r="V463" s="376"/>
      <c r="W463" s="376"/>
      <c r="X463" s="376"/>
      <c r="Y463" s="376"/>
      <c r="Z463" s="376"/>
      <c r="AA463" s="376"/>
      <c r="AB463" s="376"/>
      <c r="AC463" s="376"/>
      <c r="AD463" s="376"/>
      <c r="AE463" s="376"/>
      <c r="AF463" s="376"/>
      <c r="AG463" s="376"/>
      <c r="AH463" s="376"/>
      <c r="AI463" s="376"/>
      <c r="AJ463" s="376"/>
      <c r="AK463" s="376"/>
      <c r="AL463" s="376"/>
      <c r="AM463" s="376"/>
      <c r="AN463" s="376"/>
      <c r="AO463" s="376"/>
      <c r="AP463" s="376"/>
      <c r="AQ463" s="376"/>
      <c r="AR463" s="376"/>
      <c r="AS463" s="376"/>
      <c r="AT463" s="376"/>
      <c r="AU463" s="376"/>
      <c r="AV463" s="376"/>
      <c r="AW463" s="376"/>
      <c r="AX463" s="376"/>
      <c r="AY463" s="376"/>
      <c r="AZ463" s="376"/>
      <c r="BA463" s="376"/>
      <c r="BB463" s="376"/>
      <c r="BC463" s="376"/>
      <c r="BD463" s="376"/>
      <c r="BE463" s="376"/>
      <c r="BF463" s="376"/>
      <c r="BG463" s="376"/>
      <c r="BH463" s="376"/>
      <c r="BI463" s="376"/>
      <c r="BJ463" s="376"/>
      <c r="BK463" s="376"/>
      <c r="BL463" s="376"/>
      <c r="BM463" s="376"/>
      <c r="BN463" s="376"/>
    </row>
    <row r="464" spans="1:66" x14ac:dyDescent="0.2">
      <c r="A464" s="426"/>
      <c r="B464" s="376"/>
      <c r="C464" s="376"/>
      <c r="D464" s="395"/>
      <c r="E464" s="376"/>
      <c r="F464" s="396"/>
      <c r="G464" s="396"/>
      <c r="H464" s="396"/>
      <c r="I464" s="396"/>
      <c r="J464" s="427"/>
      <c r="K464" s="376"/>
      <c r="L464" s="376"/>
      <c r="M464" s="376"/>
      <c r="N464" s="376"/>
      <c r="O464" s="376"/>
      <c r="P464" s="376"/>
      <c r="Q464" s="376"/>
      <c r="R464" s="376"/>
      <c r="S464" s="376"/>
      <c r="T464" s="376"/>
      <c r="U464" s="376"/>
      <c r="V464" s="376"/>
      <c r="W464" s="376"/>
      <c r="X464" s="376"/>
      <c r="Y464" s="376"/>
      <c r="Z464" s="376"/>
      <c r="AA464" s="376"/>
      <c r="AB464" s="376"/>
      <c r="AC464" s="376"/>
      <c r="AD464" s="376"/>
      <c r="AE464" s="376"/>
      <c r="AF464" s="376"/>
      <c r="AG464" s="376"/>
      <c r="AH464" s="376"/>
      <c r="AI464" s="376"/>
      <c r="AJ464" s="376"/>
      <c r="AK464" s="376"/>
      <c r="AL464" s="376"/>
      <c r="AM464" s="376"/>
      <c r="AN464" s="376"/>
      <c r="AO464" s="376"/>
      <c r="AP464" s="376"/>
      <c r="AQ464" s="376"/>
      <c r="AR464" s="376"/>
      <c r="AS464" s="376"/>
      <c r="AT464" s="376"/>
      <c r="AU464" s="376"/>
      <c r="AV464" s="376"/>
      <c r="AW464" s="376"/>
      <c r="AX464" s="376"/>
      <c r="AY464" s="376"/>
      <c r="AZ464" s="376"/>
      <c r="BA464" s="376"/>
      <c r="BB464" s="376"/>
      <c r="BC464" s="376"/>
      <c r="BD464" s="376"/>
      <c r="BE464" s="376"/>
      <c r="BF464" s="376"/>
      <c r="BG464" s="376"/>
      <c r="BH464" s="376"/>
      <c r="BI464" s="376"/>
      <c r="BJ464" s="376"/>
      <c r="BK464" s="376"/>
      <c r="BL464" s="376"/>
      <c r="BM464" s="376"/>
      <c r="BN464" s="376"/>
    </row>
    <row r="465" spans="1:66" x14ac:dyDescent="0.2">
      <c r="A465" s="426"/>
      <c r="B465" s="376"/>
      <c r="C465" s="376"/>
      <c r="D465" s="395"/>
      <c r="E465" s="376"/>
      <c r="F465" s="396"/>
      <c r="G465" s="396"/>
      <c r="H465" s="396"/>
      <c r="I465" s="396"/>
      <c r="J465" s="427"/>
      <c r="K465" s="376"/>
      <c r="L465" s="376"/>
      <c r="M465" s="376"/>
      <c r="N465" s="376"/>
      <c r="O465" s="376"/>
      <c r="P465" s="376"/>
      <c r="Q465" s="376"/>
      <c r="R465" s="376"/>
      <c r="S465" s="376"/>
      <c r="T465" s="376"/>
      <c r="U465" s="376"/>
      <c r="V465" s="376"/>
      <c r="W465" s="376"/>
      <c r="X465" s="376"/>
      <c r="Y465" s="376"/>
      <c r="Z465" s="376"/>
      <c r="AA465" s="376"/>
      <c r="AB465" s="376"/>
      <c r="AC465" s="376"/>
      <c r="AD465" s="376"/>
      <c r="AE465" s="376"/>
      <c r="AF465" s="376"/>
      <c r="AG465" s="376"/>
      <c r="AH465" s="376"/>
      <c r="AI465" s="376"/>
      <c r="AJ465" s="376"/>
      <c r="AK465" s="376"/>
      <c r="AL465" s="376"/>
      <c r="AM465" s="376"/>
      <c r="AN465" s="376"/>
      <c r="AO465" s="376"/>
      <c r="AP465" s="376"/>
      <c r="AQ465" s="376"/>
      <c r="AR465" s="376"/>
      <c r="AS465" s="376"/>
      <c r="AT465" s="376"/>
      <c r="AU465" s="376"/>
      <c r="AV465" s="376"/>
      <c r="AW465" s="376"/>
      <c r="AX465" s="376"/>
      <c r="AY465" s="376"/>
      <c r="AZ465" s="376"/>
      <c r="BA465" s="376"/>
      <c r="BB465" s="376"/>
      <c r="BC465" s="376"/>
      <c r="BD465" s="376"/>
      <c r="BE465" s="376"/>
      <c r="BF465" s="376"/>
      <c r="BG465" s="376"/>
      <c r="BH465" s="376"/>
      <c r="BI465" s="376"/>
      <c r="BJ465" s="376"/>
      <c r="BK465" s="376"/>
      <c r="BL465" s="376"/>
      <c r="BM465" s="376"/>
      <c r="BN465" s="376"/>
    </row>
    <row r="466" spans="1:66" x14ac:dyDescent="0.2">
      <c r="A466" s="426"/>
      <c r="B466" s="376"/>
      <c r="C466" s="376"/>
      <c r="D466" s="395"/>
      <c r="E466" s="376"/>
      <c r="F466" s="396"/>
      <c r="G466" s="396"/>
      <c r="H466" s="396"/>
      <c r="I466" s="396"/>
      <c r="J466" s="427"/>
      <c r="K466" s="376"/>
      <c r="L466" s="376"/>
      <c r="M466" s="376"/>
      <c r="N466" s="376"/>
      <c r="O466" s="376"/>
      <c r="P466" s="376"/>
      <c r="Q466" s="376"/>
      <c r="R466" s="376"/>
      <c r="S466" s="376"/>
      <c r="T466" s="376"/>
      <c r="U466" s="376"/>
      <c r="V466" s="376"/>
      <c r="W466" s="376"/>
      <c r="X466" s="376"/>
      <c r="Y466" s="376"/>
      <c r="Z466" s="376"/>
      <c r="AA466" s="376"/>
      <c r="AB466" s="376"/>
      <c r="AC466" s="376"/>
      <c r="AD466" s="376"/>
      <c r="AE466" s="376"/>
      <c r="AF466" s="376"/>
      <c r="AG466" s="376"/>
      <c r="AH466" s="376"/>
      <c r="AI466" s="376"/>
      <c r="AJ466" s="376"/>
      <c r="AK466" s="376"/>
      <c r="AL466" s="376"/>
      <c r="AM466" s="376"/>
      <c r="AN466" s="376"/>
      <c r="AO466" s="376"/>
      <c r="AP466" s="376"/>
      <c r="AQ466" s="376"/>
      <c r="AR466" s="376"/>
      <c r="AS466" s="376"/>
      <c r="AT466" s="376"/>
      <c r="AU466" s="376"/>
      <c r="AV466" s="376"/>
      <c r="AW466" s="376"/>
      <c r="AX466" s="376"/>
      <c r="AY466" s="376"/>
      <c r="AZ466" s="376"/>
      <c r="BA466" s="376"/>
      <c r="BB466" s="376"/>
      <c r="BC466" s="376"/>
      <c r="BD466" s="376"/>
      <c r="BE466" s="376"/>
      <c r="BF466" s="376"/>
      <c r="BG466" s="376"/>
      <c r="BH466" s="376"/>
      <c r="BI466" s="376"/>
      <c r="BJ466" s="376"/>
      <c r="BK466" s="376"/>
      <c r="BL466" s="376"/>
      <c r="BM466" s="376"/>
      <c r="BN466" s="376"/>
    </row>
    <row r="467" spans="1:66" x14ac:dyDescent="0.2">
      <c r="A467" s="426"/>
      <c r="B467" s="376"/>
      <c r="C467" s="376"/>
      <c r="D467" s="395"/>
      <c r="E467" s="376"/>
      <c r="F467" s="396"/>
      <c r="G467" s="396"/>
      <c r="H467" s="396"/>
      <c r="I467" s="396"/>
      <c r="J467" s="427"/>
      <c r="K467" s="376"/>
      <c r="L467" s="376"/>
      <c r="M467" s="376"/>
      <c r="N467" s="376"/>
      <c r="O467" s="376"/>
      <c r="P467" s="376"/>
      <c r="Q467" s="376"/>
      <c r="R467" s="376"/>
      <c r="S467" s="376"/>
      <c r="T467" s="376"/>
      <c r="U467" s="376"/>
      <c r="V467" s="376"/>
      <c r="W467" s="376"/>
      <c r="X467" s="376"/>
      <c r="Y467" s="376"/>
      <c r="Z467" s="376"/>
      <c r="AA467" s="376"/>
      <c r="AB467" s="376"/>
      <c r="AC467" s="376"/>
      <c r="AD467" s="376"/>
      <c r="AE467" s="376"/>
      <c r="AF467" s="376"/>
      <c r="AG467" s="376"/>
      <c r="AH467" s="376"/>
      <c r="AI467" s="376"/>
      <c r="AJ467" s="376"/>
      <c r="AK467" s="376"/>
      <c r="AL467" s="376"/>
      <c r="AM467" s="376"/>
      <c r="AN467" s="376"/>
      <c r="AO467" s="376"/>
      <c r="AP467" s="376"/>
      <c r="AQ467" s="376"/>
      <c r="AR467" s="376"/>
      <c r="AS467" s="376"/>
      <c r="AT467" s="376"/>
      <c r="AU467" s="376"/>
      <c r="AV467" s="376"/>
      <c r="AW467" s="376"/>
      <c r="AX467" s="376"/>
      <c r="AY467" s="376"/>
      <c r="AZ467" s="376"/>
      <c r="BA467" s="376"/>
      <c r="BB467" s="376"/>
      <c r="BC467" s="376"/>
      <c r="BD467" s="376"/>
      <c r="BE467" s="376"/>
      <c r="BF467" s="376"/>
      <c r="BG467" s="376"/>
      <c r="BH467" s="376"/>
      <c r="BI467" s="376"/>
      <c r="BJ467" s="376"/>
      <c r="BK467" s="376"/>
      <c r="BL467" s="376"/>
      <c r="BM467" s="376"/>
      <c r="BN467" s="376"/>
    </row>
    <row r="468" spans="1:66" x14ac:dyDescent="0.2">
      <c r="A468" s="426"/>
      <c r="B468" s="376"/>
      <c r="C468" s="376"/>
      <c r="D468" s="395"/>
      <c r="E468" s="376"/>
      <c r="F468" s="396"/>
      <c r="G468" s="396"/>
      <c r="H468" s="396"/>
      <c r="I468" s="396"/>
      <c r="J468" s="427"/>
      <c r="K468" s="376"/>
      <c r="L468" s="376"/>
      <c r="M468" s="376"/>
      <c r="N468" s="376"/>
      <c r="O468" s="376"/>
      <c r="P468" s="376"/>
      <c r="Q468" s="376"/>
      <c r="R468" s="376"/>
      <c r="S468" s="376"/>
      <c r="T468" s="376"/>
      <c r="U468" s="376"/>
      <c r="V468" s="376"/>
      <c r="W468" s="376"/>
      <c r="X468" s="376"/>
      <c r="Y468" s="376"/>
      <c r="Z468" s="376"/>
      <c r="AA468" s="376"/>
      <c r="AB468" s="376"/>
      <c r="AC468" s="376"/>
      <c r="AD468" s="376"/>
      <c r="AE468" s="376"/>
      <c r="AF468" s="376"/>
      <c r="AG468" s="376"/>
      <c r="AH468" s="376"/>
      <c r="AI468" s="376"/>
      <c r="AJ468" s="376"/>
      <c r="AK468" s="376"/>
      <c r="AL468" s="376"/>
      <c r="AM468" s="376"/>
      <c r="AN468" s="376"/>
      <c r="AO468" s="376"/>
      <c r="AP468" s="376"/>
      <c r="AQ468" s="376"/>
      <c r="AR468" s="376"/>
      <c r="AS468" s="376"/>
      <c r="AT468" s="376"/>
      <c r="AU468" s="376"/>
      <c r="AV468" s="376"/>
      <c r="AW468" s="376"/>
      <c r="AX468" s="376"/>
      <c r="AY468" s="376"/>
      <c r="AZ468" s="376"/>
      <c r="BA468" s="376"/>
      <c r="BB468" s="376"/>
      <c r="BC468" s="376"/>
      <c r="BD468" s="376"/>
      <c r="BE468" s="376"/>
      <c r="BF468" s="376"/>
      <c r="BG468" s="376"/>
      <c r="BH468" s="376"/>
      <c r="BI468" s="376"/>
      <c r="BJ468" s="376"/>
      <c r="BK468" s="376"/>
      <c r="BL468" s="376"/>
      <c r="BM468" s="376"/>
      <c r="BN468" s="376"/>
    </row>
    <row r="469" spans="1:66" x14ac:dyDescent="0.2">
      <c r="A469" s="426"/>
      <c r="B469" s="376"/>
      <c r="C469" s="376"/>
      <c r="D469" s="395"/>
      <c r="E469" s="376"/>
      <c r="F469" s="396"/>
      <c r="G469" s="396"/>
      <c r="H469" s="396"/>
      <c r="I469" s="396"/>
      <c r="J469" s="427"/>
      <c r="K469" s="376"/>
      <c r="L469" s="376"/>
      <c r="M469" s="376"/>
      <c r="N469" s="376"/>
      <c r="O469" s="376"/>
      <c r="P469" s="376"/>
      <c r="Q469" s="376"/>
      <c r="R469" s="376"/>
      <c r="S469" s="376"/>
      <c r="T469" s="376"/>
      <c r="U469" s="376"/>
      <c r="V469" s="376"/>
      <c r="W469" s="376"/>
      <c r="X469" s="376"/>
      <c r="Y469" s="376"/>
      <c r="Z469" s="376"/>
      <c r="AA469" s="376"/>
      <c r="AB469" s="376"/>
      <c r="AC469" s="376"/>
      <c r="AD469" s="376"/>
      <c r="AE469" s="376"/>
      <c r="AF469" s="376"/>
      <c r="AG469" s="376"/>
      <c r="AH469" s="376"/>
      <c r="AI469" s="376"/>
      <c r="AJ469" s="376"/>
      <c r="AK469" s="376"/>
      <c r="AL469" s="376"/>
      <c r="AM469" s="376"/>
      <c r="AN469" s="376"/>
      <c r="AO469" s="376"/>
      <c r="AP469" s="376"/>
      <c r="AQ469" s="376"/>
      <c r="AR469" s="376"/>
      <c r="AS469" s="376"/>
      <c r="AT469" s="376"/>
      <c r="AU469" s="376"/>
      <c r="AV469" s="376"/>
      <c r="AW469" s="376"/>
      <c r="AX469" s="376"/>
      <c r="AY469" s="376"/>
      <c r="AZ469" s="376"/>
      <c r="BA469" s="376"/>
      <c r="BB469" s="376"/>
      <c r="BC469" s="376"/>
      <c r="BD469" s="376"/>
      <c r="BE469" s="376"/>
      <c r="BF469" s="376"/>
      <c r="BG469" s="376"/>
      <c r="BH469" s="376"/>
      <c r="BI469" s="376"/>
      <c r="BJ469" s="376"/>
      <c r="BK469" s="376"/>
      <c r="BL469" s="376"/>
      <c r="BM469" s="376"/>
      <c r="BN469" s="376"/>
    </row>
    <row r="470" spans="1:66" x14ac:dyDescent="0.2">
      <c r="A470" s="426"/>
      <c r="B470" s="376"/>
      <c r="C470" s="376"/>
      <c r="D470" s="395"/>
      <c r="E470" s="376"/>
      <c r="F470" s="396"/>
      <c r="G470" s="396"/>
      <c r="H470" s="396"/>
      <c r="I470" s="396"/>
      <c r="J470" s="427"/>
      <c r="K470" s="376"/>
      <c r="L470" s="376"/>
      <c r="M470" s="376"/>
      <c r="N470" s="376"/>
      <c r="O470" s="376"/>
      <c r="P470" s="376"/>
      <c r="Q470" s="376"/>
      <c r="R470" s="376"/>
      <c r="S470" s="376"/>
      <c r="T470" s="376"/>
      <c r="U470" s="376"/>
      <c r="V470" s="376"/>
      <c r="W470" s="376"/>
      <c r="X470" s="376"/>
      <c r="Y470" s="376"/>
      <c r="Z470" s="376"/>
      <c r="AA470" s="376"/>
      <c r="AB470" s="376"/>
      <c r="AC470" s="376"/>
      <c r="AD470" s="376"/>
      <c r="AE470" s="376"/>
      <c r="AF470" s="376"/>
      <c r="AG470" s="376"/>
      <c r="AH470" s="376"/>
      <c r="AI470" s="376"/>
      <c r="AJ470" s="376"/>
      <c r="AK470" s="376"/>
      <c r="AL470" s="376"/>
      <c r="AM470" s="376"/>
      <c r="AN470" s="376"/>
      <c r="AO470" s="376"/>
      <c r="AP470" s="376"/>
      <c r="AQ470" s="376"/>
      <c r="AR470" s="376"/>
      <c r="AS470" s="376"/>
      <c r="AT470" s="376"/>
      <c r="AU470" s="376"/>
      <c r="AV470" s="376"/>
      <c r="AW470" s="376"/>
      <c r="AX470" s="376"/>
      <c r="AY470" s="376"/>
      <c r="AZ470" s="376"/>
      <c r="BA470" s="376"/>
      <c r="BB470" s="376"/>
      <c r="BC470" s="376"/>
      <c r="BD470" s="376"/>
      <c r="BE470" s="376"/>
      <c r="BF470" s="376"/>
      <c r="BG470" s="376"/>
      <c r="BH470" s="376"/>
      <c r="BI470" s="376"/>
      <c r="BJ470" s="376"/>
      <c r="BK470" s="376"/>
      <c r="BL470" s="376"/>
      <c r="BM470" s="376"/>
      <c r="BN470" s="376"/>
    </row>
    <row r="471" spans="1:66" x14ac:dyDescent="0.2">
      <c r="A471" s="426"/>
      <c r="B471" s="376"/>
      <c r="C471" s="376"/>
      <c r="D471" s="395"/>
      <c r="E471" s="376"/>
      <c r="F471" s="396"/>
      <c r="G471" s="396"/>
      <c r="H471" s="396"/>
      <c r="I471" s="396"/>
      <c r="J471" s="427"/>
      <c r="K471" s="376"/>
      <c r="L471" s="376"/>
      <c r="M471" s="376"/>
      <c r="N471" s="376"/>
      <c r="O471" s="376"/>
      <c r="P471" s="376"/>
      <c r="Q471" s="376"/>
      <c r="R471" s="376"/>
      <c r="S471" s="376"/>
      <c r="T471" s="376"/>
      <c r="U471" s="376"/>
      <c r="V471" s="376"/>
      <c r="W471" s="376"/>
      <c r="X471" s="376"/>
      <c r="Y471" s="376"/>
      <c r="Z471" s="376"/>
      <c r="AA471" s="376"/>
      <c r="AB471" s="376"/>
      <c r="AC471" s="376"/>
      <c r="AD471" s="376"/>
      <c r="AE471" s="376"/>
      <c r="AF471" s="376"/>
      <c r="AG471" s="376"/>
      <c r="AH471" s="376"/>
      <c r="AI471" s="376"/>
      <c r="AJ471" s="376"/>
      <c r="AK471" s="376"/>
      <c r="AL471" s="376"/>
      <c r="AM471" s="376"/>
      <c r="AN471" s="376"/>
      <c r="AO471" s="376"/>
      <c r="AP471" s="376"/>
      <c r="AQ471" s="376"/>
      <c r="AR471" s="376"/>
      <c r="AS471" s="376"/>
      <c r="AT471" s="376"/>
      <c r="AU471" s="376"/>
      <c r="AV471" s="376"/>
      <c r="AW471" s="376"/>
      <c r="AX471" s="376"/>
      <c r="AY471" s="376"/>
      <c r="AZ471" s="376"/>
      <c r="BA471" s="376"/>
      <c r="BB471" s="376"/>
      <c r="BC471" s="376"/>
      <c r="BD471" s="376"/>
      <c r="BE471" s="376"/>
      <c r="BF471" s="376"/>
      <c r="BG471" s="376"/>
      <c r="BH471" s="376"/>
      <c r="BI471" s="376"/>
      <c r="BJ471" s="376"/>
      <c r="BK471" s="376"/>
      <c r="BL471" s="376"/>
      <c r="BM471" s="376"/>
      <c r="BN471" s="376"/>
    </row>
    <row r="472" spans="1:66" x14ac:dyDescent="0.2">
      <c r="A472" s="426"/>
      <c r="B472" s="376"/>
      <c r="C472" s="376"/>
      <c r="D472" s="395"/>
      <c r="E472" s="376"/>
      <c r="F472" s="396"/>
      <c r="G472" s="396"/>
      <c r="H472" s="396"/>
      <c r="I472" s="396"/>
      <c r="J472" s="427"/>
      <c r="K472" s="376"/>
      <c r="L472" s="376"/>
      <c r="M472" s="376"/>
      <c r="N472" s="376"/>
      <c r="O472" s="376"/>
      <c r="P472" s="376"/>
      <c r="Q472" s="376"/>
      <c r="R472" s="376"/>
      <c r="S472" s="376"/>
      <c r="T472" s="376"/>
      <c r="U472" s="376"/>
      <c r="V472" s="376"/>
      <c r="W472" s="376"/>
      <c r="X472" s="376"/>
      <c r="Y472" s="376"/>
      <c r="Z472" s="376"/>
      <c r="AA472" s="376"/>
      <c r="AB472" s="376"/>
      <c r="AC472" s="376"/>
      <c r="AD472" s="376"/>
      <c r="AE472" s="376"/>
      <c r="AF472" s="376"/>
      <c r="AG472" s="376"/>
      <c r="AH472" s="376"/>
      <c r="AI472" s="376"/>
      <c r="AJ472" s="376"/>
      <c r="AK472" s="376"/>
      <c r="AL472" s="376"/>
      <c r="AM472" s="376"/>
      <c r="AN472" s="376"/>
      <c r="AO472" s="376"/>
      <c r="AP472" s="376"/>
      <c r="AQ472" s="376"/>
      <c r="AR472" s="376"/>
      <c r="AS472" s="376"/>
      <c r="AT472" s="376"/>
      <c r="AU472" s="376"/>
      <c r="AV472" s="376"/>
      <c r="AW472" s="376"/>
      <c r="AX472" s="376"/>
      <c r="AY472" s="376"/>
      <c r="AZ472" s="376"/>
      <c r="BA472" s="376"/>
      <c r="BB472" s="376"/>
      <c r="BC472" s="376"/>
      <c r="BD472" s="376"/>
      <c r="BE472" s="376"/>
      <c r="BF472" s="376"/>
      <c r="BG472" s="376"/>
      <c r="BH472" s="376"/>
      <c r="BI472" s="376"/>
      <c r="BJ472" s="376"/>
      <c r="BK472" s="376"/>
      <c r="BL472" s="376"/>
      <c r="BM472" s="376"/>
      <c r="BN472" s="376"/>
    </row>
    <row r="473" spans="1:66" x14ac:dyDescent="0.2">
      <c r="A473" s="426"/>
      <c r="B473" s="376"/>
      <c r="C473" s="376"/>
      <c r="D473" s="395"/>
      <c r="E473" s="376"/>
      <c r="F473" s="396"/>
      <c r="G473" s="396"/>
      <c r="H473" s="396"/>
      <c r="I473" s="396"/>
      <c r="J473" s="427"/>
      <c r="K473" s="376"/>
      <c r="L473" s="376"/>
      <c r="M473" s="376"/>
      <c r="N473" s="376"/>
      <c r="O473" s="376"/>
      <c r="P473" s="376"/>
      <c r="Q473" s="376"/>
      <c r="R473" s="376"/>
      <c r="S473" s="376"/>
      <c r="T473" s="376"/>
      <c r="U473" s="376"/>
      <c r="V473" s="376"/>
      <c r="W473" s="376"/>
      <c r="X473" s="376"/>
      <c r="Y473" s="376"/>
      <c r="Z473" s="376"/>
      <c r="AA473" s="376"/>
      <c r="AB473" s="376"/>
      <c r="AC473" s="376"/>
      <c r="AD473" s="376"/>
      <c r="AE473" s="376"/>
      <c r="AF473" s="376"/>
      <c r="AG473" s="376"/>
      <c r="AH473" s="376"/>
      <c r="AI473" s="376"/>
      <c r="AJ473" s="376"/>
      <c r="AK473" s="376"/>
      <c r="AL473" s="376"/>
      <c r="AM473" s="376"/>
      <c r="AN473" s="376"/>
      <c r="AO473" s="376"/>
      <c r="AP473" s="376"/>
      <c r="AQ473" s="376"/>
      <c r="AR473" s="376"/>
      <c r="AS473" s="376"/>
      <c r="AT473" s="376"/>
      <c r="AU473" s="376"/>
      <c r="AV473" s="376"/>
      <c r="AW473" s="376"/>
      <c r="AX473" s="376"/>
      <c r="AY473" s="376"/>
      <c r="AZ473" s="376"/>
      <c r="BA473" s="376"/>
      <c r="BB473" s="376"/>
      <c r="BC473" s="376"/>
      <c r="BD473" s="376"/>
      <c r="BE473" s="376"/>
      <c r="BF473" s="376"/>
      <c r="BG473" s="376"/>
      <c r="BH473" s="376"/>
      <c r="BI473" s="376"/>
      <c r="BJ473" s="376"/>
      <c r="BK473" s="376"/>
      <c r="BL473" s="376"/>
      <c r="BM473" s="376"/>
      <c r="BN473" s="376"/>
    </row>
    <row r="474" spans="1:66" x14ac:dyDescent="0.2">
      <c r="A474" s="426"/>
      <c r="B474" s="376"/>
      <c r="C474" s="376"/>
      <c r="D474" s="395"/>
      <c r="E474" s="376"/>
      <c r="F474" s="396"/>
      <c r="G474" s="396"/>
      <c r="H474" s="396"/>
      <c r="I474" s="396"/>
      <c r="J474" s="427"/>
      <c r="K474" s="376"/>
      <c r="L474" s="376"/>
      <c r="M474" s="376"/>
      <c r="N474" s="376"/>
      <c r="O474" s="376"/>
      <c r="P474" s="376"/>
      <c r="Q474" s="376"/>
      <c r="R474" s="376"/>
      <c r="S474" s="376"/>
      <c r="T474" s="376"/>
      <c r="U474" s="376"/>
      <c r="V474" s="376"/>
      <c r="W474" s="376"/>
      <c r="X474" s="376"/>
      <c r="Y474" s="376"/>
      <c r="Z474" s="376"/>
      <c r="AA474" s="376"/>
      <c r="AB474" s="376"/>
      <c r="AC474" s="376"/>
      <c r="AD474" s="376"/>
      <c r="AE474" s="376"/>
      <c r="AF474" s="376"/>
      <c r="AG474" s="376"/>
      <c r="AH474" s="376"/>
      <c r="AI474" s="376"/>
      <c r="AJ474" s="376"/>
      <c r="AK474" s="376"/>
      <c r="AL474" s="376"/>
      <c r="AM474" s="376"/>
      <c r="AN474" s="376"/>
      <c r="AO474" s="376"/>
      <c r="AP474" s="376"/>
      <c r="AQ474" s="376"/>
      <c r="AR474" s="376"/>
      <c r="AS474" s="376"/>
      <c r="AT474" s="376"/>
      <c r="AU474" s="376"/>
      <c r="AV474" s="376"/>
      <c r="AW474" s="376"/>
      <c r="AX474" s="376"/>
      <c r="AY474" s="376"/>
      <c r="AZ474" s="376"/>
      <c r="BA474" s="376"/>
      <c r="BB474" s="376"/>
      <c r="BC474" s="376"/>
      <c r="BD474" s="376"/>
      <c r="BE474" s="376"/>
      <c r="BF474" s="376"/>
      <c r="BG474" s="376"/>
      <c r="BH474" s="376"/>
      <c r="BI474" s="376"/>
      <c r="BJ474" s="376"/>
      <c r="BK474" s="376"/>
      <c r="BL474" s="376"/>
      <c r="BM474" s="376"/>
      <c r="BN474" s="376"/>
    </row>
    <row r="475" spans="1:66" x14ac:dyDescent="0.2">
      <c r="A475" s="426"/>
      <c r="B475" s="376"/>
      <c r="C475" s="376"/>
      <c r="D475" s="395"/>
      <c r="E475" s="376"/>
      <c r="F475" s="396"/>
      <c r="G475" s="396"/>
      <c r="H475" s="396"/>
      <c r="I475" s="396"/>
      <c r="J475" s="427"/>
      <c r="K475" s="376"/>
      <c r="L475" s="376"/>
      <c r="M475" s="376"/>
      <c r="N475" s="376"/>
      <c r="O475" s="376"/>
      <c r="P475" s="376"/>
      <c r="Q475" s="376"/>
      <c r="R475" s="376"/>
      <c r="S475" s="376"/>
      <c r="T475" s="376"/>
      <c r="U475" s="376"/>
      <c r="V475" s="376"/>
      <c r="W475" s="376"/>
      <c r="X475" s="376"/>
      <c r="Y475" s="376"/>
      <c r="Z475" s="376"/>
      <c r="AA475" s="376"/>
      <c r="AB475" s="376"/>
      <c r="AC475" s="376"/>
      <c r="AD475" s="376"/>
      <c r="AE475" s="376"/>
      <c r="AF475" s="376"/>
      <c r="AG475" s="376"/>
      <c r="AH475" s="376"/>
      <c r="AI475" s="376"/>
      <c r="AJ475" s="376"/>
      <c r="AK475" s="376"/>
      <c r="AL475" s="376"/>
      <c r="AM475" s="376"/>
      <c r="AN475" s="376"/>
      <c r="AO475" s="376"/>
      <c r="AP475" s="376"/>
      <c r="AQ475" s="376"/>
      <c r="AR475" s="376"/>
      <c r="AS475" s="376"/>
      <c r="AT475" s="376"/>
      <c r="AU475" s="376"/>
      <c r="AV475" s="376"/>
      <c r="AW475" s="376"/>
      <c r="AX475" s="376"/>
      <c r="AY475" s="376"/>
      <c r="AZ475" s="376"/>
      <c r="BA475" s="376"/>
      <c r="BB475" s="376"/>
      <c r="BC475" s="376"/>
      <c r="BD475" s="376"/>
      <c r="BE475" s="376"/>
      <c r="BF475" s="376"/>
      <c r="BG475" s="376"/>
      <c r="BH475" s="376"/>
      <c r="BI475" s="376"/>
      <c r="BJ475" s="376"/>
      <c r="BK475" s="376"/>
      <c r="BL475" s="376"/>
      <c r="BM475" s="376"/>
      <c r="BN475" s="376"/>
    </row>
    <row r="476" spans="1:66" x14ac:dyDescent="0.2">
      <c r="A476" s="426"/>
      <c r="B476" s="376"/>
      <c r="C476" s="376"/>
      <c r="D476" s="395"/>
      <c r="E476" s="376"/>
      <c r="F476" s="396"/>
      <c r="G476" s="396"/>
      <c r="H476" s="396"/>
      <c r="I476" s="396"/>
      <c r="J476" s="427"/>
      <c r="K476" s="376"/>
      <c r="L476" s="376"/>
      <c r="M476" s="376"/>
      <c r="N476" s="376"/>
      <c r="O476" s="376"/>
      <c r="P476" s="376"/>
      <c r="Q476" s="376"/>
      <c r="R476" s="376"/>
      <c r="S476" s="376"/>
      <c r="T476" s="376"/>
      <c r="U476" s="376"/>
      <c r="V476" s="376"/>
      <c r="W476" s="376"/>
      <c r="X476" s="376"/>
      <c r="Y476" s="376"/>
      <c r="Z476" s="376"/>
      <c r="AA476" s="376"/>
      <c r="AB476" s="376"/>
      <c r="AC476" s="376"/>
      <c r="AD476" s="376"/>
      <c r="AE476" s="376"/>
      <c r="AF476" s="376"/>
      <c r="AG476" s="376"/>
      <c r="AH476" s="376"/>
      <c r="AI476" s="376"/>
      <c r="AJ476" s="376"/>
      <c r="AK476" s="376"/>
      <c r="AL476" s="376"/>
      <c r="AM476" s="376"/>
      <c r="AN476" s="376"/>
      <c r="AO476" s="376"/>
      <c r="AP476" s="376"/>
      <c r="AQ476" s="376"/>
      <c r="AR476" s="376"/>
      <c r="AS476" s="376"/>
      <c r="AT476" s="376"/>
      <c r="AU476" s="376"/>
      <c r="AV476" s="376"/>
      <c r="AW476" s="376"/>
      <c r="AX476" s="376"/>
      <c r="AY476" s="376"/>
      <c r="AZ476" s="376"/>
      <c r="BA476" s="376"/>
      <c r="BB476" s="376"/>
      <c r="BC476" s="376"/>
      <c r="BD476" s="376"/>
      <c r="BE476" s="376"/>
      <c r="BF476" s="376"/>
      <c r="BG476" s="376"/>
      <c r="BH476" s="376"/>
      <c r="BI476" s="376"/>
      <c r="BJ476" s="376"/>
      <c r="BK476" s="376"/>
      <c r="BL476" s="376"/>
      <c r="BM476" s="376"/>
      <c r="BN476" s="376"/>
    </row>
    <row r="477" spans="1:66" x14ac:dyDescent="0.2">
      <c r="A477" s="426"/>
      <c r="B477" s="376"/>
      <c r="C477" s="376"/>
      <c r="D477" s="395"/>
      <c r="E477" s="376"/>
      <c r="F477" s="396"/>
      <c r="G477" s="396"/>
      <c r="H477" s="396"/>
      <c r="I477" s="396"/>
      <c r="J477" s="427"/>
      <c r="K477" s="376"/>
      <c r="L477" s="376"/>
      <c r="M477" s="376"/>
      <c r="N477" s="376"/>
      <c r="O477" s="376"/>
      <c r="P477" s="376"/>
      <c r="Q477" s="376"/>
      <c r="R477" s="376"/>
      <c r="S477" s="376"/>
      <c r="T477" s="376"/>
      <c r="U477" s="376"/>
      <c r="V477" s="376"/>
      <c r="W477" s="376"/>
      <c r="X477" s="376"/>
      <c r="Y477" s="376"/>
      <c r="Z477" s="376"/>
      <c r="AA477" s="376"/>
      <c r="AB477" s="376"/>
      <c r="AC477" s="376"/>
      <c r="AD477" s="376"/>
      <c r="AE477" s="376"/>
      <c r="AF477" s="376"/>
      <c r="AG477" s="376"/>
      <c r="AH477" s="376"/>
      <c r="AI477" s="376"/>
      <c r="AJ477" s="376"/>
      <c r="AK477" s="376"/>
      <c r="AL477" s="376"/>
      <c r="AM477" s="376"/>
      <c r="AN477" s="376"/>
      <c r="AO477" s="376"/>
      <c r="AP477" s="376"/>
      <c r="AQ477" s="376"/>
      <c r="AR477" s="376"/>
      <c r="AS477" s="376"/>
      <c r="AT477" s="376"/>
      <c r="AU477" s="376"/>
      <c r="AV477" s="376"/>
      <c r="AW477" s="376"/>
      <c r="AX477" s="376"/>
      <c r="AY477" s="376"/>
      <c r="AZ477" s="376"/>
      <c r="BA477" s="376"/>
      <c r="BB477" s="376"/>
      <c r="BC477" s="376"/>
      <c r="BD477" s="376"/>
      <c r="BE477" s="376"/>
      <c r="BF477" s="376"/>
      <c r="BG477" s="376"/>
      <c r="BH477" s="376"/>
      <c r="BI477" s="376"/>
      <c r="BJ477" s="376"/>
      <c r="BK477" s="376"/>
      <c r="BL477" s="376"/>
      <c r="BM477" s="376"/>
      <c r="BN477" s="376"/>
    </row>
    <row r="478" spans="1:66" x14ac:dyDescent="0.2">
      <c r="A478" s="426"/>
      <c r="B478" s="376"/>
      <c r="C478" s="376"/>
      <c r="D478" s="395"/>
      <c r="E478" s="376"/>
      <c r="F478" s="396"/>
      <c r="G478" s="396"/>
      <c r="H478" s="396"/>
      <c r="I478" s="396"/>
      <c r="J478" s="427"/>
      <c r="K478" s="376"/>
      <c r="L478" s="376"/>
      <c r="M478" s="376"/>
      <c r="N478" s="376"/>
      <c r="O478" s="376"/>
      <c r="P478" s="376"/>
      <c r="Q478" s="376"/>
      <c r="R478" s="376"/>
      <c r="S478" s="376"/>
      <c r="T478" s="376"/>
      <c r="U478" s="376"/>
      <c r="V478" s="376"/>
      <c r="W478" s="376"/>
      <c r="X478" s="376"/>
      <c r="Y478" s="376"/>
      <c r="Z478" s="376"/>
      <c r="AA478" s="376"/>
      <c r="AB478" s="376"/>
      <c r="AC478" s="376"/>
      <c r="AD478" s="376"/>
      <c r="AE478" s="376"/>
      <c r="AF478" s="376"/>
      <c r="AG478" s="376"/>
      <c r="AH478" s="376"/>
      <c r="AI478" s="376"/>
      <c r="AJ478" s="376"/>
      <c r="AK478" s="376"/>
      <c r="AL478" s="376"/>
      <c r="AM478" s="376"/>
      <c r="AN478" s="376"/>
      <c r="AO478" s="376"/>
      <c r="AP478" s="376"/>
      <c r="AQ478" s="376"/>
      <c r="AR478" s="376"/>
      <c r="AS478" s="376"/>
      <c r="AT478" s="376"/>
      <c r="AU478" s="376"/>
      <c r="AV478" s="376"/>
      <c r="AW478" s="376"/>
      <c r="AX478" s="376"/>
      <c r="AY478" s="376"/>
      <c r="AZ478" s="376"/>
      <c r="BA478" s="376"/>
      <c r="BB478" s="376"/>
      <c r="BC478" s="376"/>
      <c r="BD478" s="376"/>
      <c r="BE478" s="376"/>
      <c r="BF478" s="376"/>
      <c r="BG478" s="376"/>
      <c r="BH478" s="376"/>
      <c r="BI478" s="376"/>
      <c r="BJ478" s="376"/>
      <c r="BK478" s="376"/>
      <c r="BL478" s="376"/>
      <c r="BM478" s="376"/>
      <c r="BN478" s="376"/>
    </row>
    <row r="479" spans="1:66" x14ac:dyDescent="0.2">
      <c r="A479" s="426"/>
      <c r="B479" s="376"/>
      <c r="C479" s="376"/>
      <c r="D479" s="395"/>
      <c r="E479" s="376"/>
      <c r="F479" s="396"/>
      <c r="G479" s="396"/>
      <c r="H479" s="396"/>
      <c r="I479" s="396"/>
      <c r="J479" s="427"/>
      <c r="K479" s="376"/>
      <c r="L479" s="376"/>
      <c r="M479" s="376"/>
      <c r="N479" s="376"/>
      <c r="O479" s="376"/>
      <c r="P479" s="376"/>
      <c r="Q479" s="376"/>
      <c r="R479" s="376"/>
      <c r="S479" s="376"/>
      <c r="T479" s="376"/>
      <c r="U479" s="376"/>
      <c r="V479" s="376"/>
      <c r="W479" s="376"/>
      <c r="X479" s="376"/>
      <c r="Y479" s="376"/>
      <c r="Z479" s="376"/>
      <c r="AA479" s="376"/>
      <c r="AB479" s="376"/>
      <c r="AC479" s="376"/>
      <c r="AD479" s="376"/>
      <c r="AE479" s="376"/>
      <c r="AF479" s="376"/>
      <c r="AG479" s="376"/>
      <c r="AH479" s="376"/>
      <c r="AI479" s="376"/>
      <c r="AJ479" s="376"/>
      <c r="AK479" s="376"/>
      <c r="AL479" s="376"/>
      <c r="AM479" s="376"/>
      <c r="AN479" s="376"/>
      <c r="AO479" s="376"/>
      <c r="AP479" s="376"/>
      <c r="AQ479" s="376"/>
      <c r="AR479" s="376"/>
      <c r="AS479" s="376"/>
      <c r="AT479" s="376"/>
      <c r="AU479" s="376"/>
      <c r="AV479" s="376"/>
      <c r="AW479" s="376"/>
      <c r="AX479" s="376"/>
      <c r="AY479" s="376"/>
      <c r="AZ479" s="376"/>
      <c r="BA479" s="376"/>
      <c r="BB479" s="376"/>
      <c r="BC479" s="376"/>
      <c r="BD479" s="376"/>
      <c r="BE479" s="376"/>
      <c r="BF479" s="376"/>
      <c r="BG479" s="376"/>
      <c r="BH479" s="376"/>
      <c r="BI479" s="376"/>
      <c r="BJ479" s="376"/>
      <c r="BK479" s="376"/>
      <c r="BL479" s="376"/>
      <c r="BM479" s="376"/>
      <c r="BN479" s="376"/>
    </row>
    <row r="480" spans="1:66" x14ac:dyDescent="0.2">
      <c r="A480" s="426"/>
      <c r="B480" s="376"/>
      <c r="C480" s="376"/>
      <c r="D480" s="395"/>
      <c r="E480" s="376"/>
      <c r="F480" s="396"/>
      <c r="G480" s="396"/>
      <c r="H480" s="396"/>
      <c r="I480" s="396"/>
      <c r="J480" s="427"/>
      <c r="K480" s="376"/>
      <c r="L480" s="376"/>
      <c r="M480" s="376"/>
      <c r="N480" s="376"/>
      <c r="O480" s="376"/>
      <c r="P480" s="376"/>
      <c r="Q480" s="376"/>
      <c r="R480" s="376"/>
      <c r="S480" s="376"/>
      <c r="T480" s="376"/>
      <c r="U480" s="376"/>
      <c r="V480" s="376"/>
      <c r="W480" s="376"/>
      <c r="X480" s="376"/>
      <c r="Y480" s="376"/>
      <c r="Z480" s="376"/>
      <c r="AA480" s="376"/>
      <c r="AB480" s="376"/>
      <c r="AC480" s="376"/>
      <c r="AD480" s="376"/>
      <c r="AE480" s="376"/>
      <c r="AF480" s="376"/>
      <c r="AG480" s="376"/>
      <c r="AH480" s="376"/>
      <c r="AI480" s="376"/>
      <c r="AJ480" s="376"/>
      <c r="AK480" s="376"/>
      <c r="AL480" s="376"/>
      <c r="AM480" s="376"/>
      <c r="AN480" s="376"/>
      <c r="AO480" s="376"/>
      <c r="AP480" s="376"/>
      <c r="AQ480" s="376"/>
      <c r="AR480" s="376"/>
      <c r="AS480" s="376"/>
      <c r="AT480" s="376"/>
      <c r="AU480" s="376"/>
      <c r="AV480" s="376"/>
      <c r="AW480" s="376"/>
      <c r="AX480" s="376"/>
      <c r="AY480" s="376"/>
      <c r="AZ480" s="376"/>
      <c r="BA480" s="376"/>
      <c r="BB480" s="376"/>
      <c r="BC480" s="376"/>
      <c r="BD480" s="376"/>
      <c r="BE480" s="376"/>
      <c r="BF480" s="376"/>
      <c r="BG480" s="376"/>
      <c r="BH480" s="376"/>
      <c r="BI480" s="376"/>
      <c r="BJ480" s="376"/>
      <c r="BK480" s="376"/>
      <c r="BL480" s="376"/>
      <c r="BM480" s="376"/>
      <c r="BN480" s="376"/>
    </row>
    <row r="481" spans="1:66" x14ac:dyDescent="0.2">
      <c r="A481" s="426"/>
      <c r="B481" s="376"/>
      <c r="C481" s="376"/>
      <c r="D481" s="395"/>
      <c r="E481" s="376"/>
      <c r="F481" s="396"/>
      <c r="G481" s="396"/>
      <c r="H481" s="396"/>
      <c r="I481" s="396"/>
      <c r="J481" s="427"/>
      <c r="K481" s="376"/>
      <c r="L481" s="376"/>
      <c r="M481" s="376"/>
      <c r="N481" s="376"/>
      <c r="O481" s="376"/>
      <c r="P481" s="376"/>
      <c r="Q481" s="376"/>
      <c r="R481" s="376"/>
      <c r="S481" s="376"/>
      <c r="T481" s="376"/>
      <c r="U481" s="376"/>
      <c r="V481" s="376"/>
      <c r="W481" s="376"/>
      <c r="X481" s="376"/>
      <c r="Y481" s="376"/>
      <c r="Z481" s="376"/>
      <c r="AA481" s="376"/>
      <c r="AB481" s="376"/>
      <c r="AC481" s="376"/>
      <c r="AD481" s="376"/>
      <c r="AE481" s="376"/>
      <c r="AF481" s="376"/>
      <c r="AG481" s="376"/>
      <c r="AH481" s="376"/>
      <c r="AI481" s="376"/>
      <c r="AJ481" s="376"/>
      <c r="AK481" s="376"/>
      <c r="AL481" s="376"/>
      <c r="AM481" s="376"/>
      <c r="AN481" s="376"/>
      <c r="AO481" s="376"/>
      <c r="AP481" s="376"/>
      <c r="AQ481" s="376"/>
      <c r="AR481" s="376"/>
      <c r="AS481" s="376"/>
      <c r="AT481" s="376"/>
      <c r="AU481" s="376"/>
      <c r="AV481" s="376"/>
      <c r="AW481" s="376"/>
      <c r="AX481" s="376"/>
      <c r="AY481" s="376"/>
      <c r="AZ481" s="376"/>
      <c r="BA481" s="376"/>
      <c r="BB481" s="376"/>
      <c r="BC481" s="376"/>
      <c r="BD481" s="376"/>
      <c r="BE481" s="376"/>
      <c r="BF481" s="376"/>
      <c r="BG481" s="376"/>
      <c r="BH481" s="376"/>
      <c r="BI481" s="376"/>
      <c r="BJ481" s="376"/>
      <c r="BK481" s="376"/>
      <c r="BL481" s="376"/>
      <c r="BM481" s="376"/>
      <c r="BN481" s="376"/>
    </row>
    <row r="482" spans="1:66" x14ac:dyDescent="0.2">
      <c r="A482" s="426"/>
      <c r="B482" s="376"/>
      <c r="C482" s="376"/>
      <c r="D482" s="395"/>
      <c r="E482" s="376"/>
      <c r="F482" s="396"/>
      <c r="G482" s="396"/>
      <c r="H482" s="396"/>
      <c r="I482" s="396"/>
      <c r="J482" s="427"/>
      <c r="K482" s="376"/>
      <c r="L482" s="376"/>
      <c r="M482" s="376"/>
      <c r="N482" s="376"/>
      <c r="O482" s="376"/>
      <c r="P482" s="376"/>
      <c r="Q482" s="376"/>
      <c r="R482" s="376"/>
      <c r="S482" s="376"/>
      <c r="T482" s="376"/>
      <c r="U482" s="376"/>
      <c r="V482" s="376"/>
      <c r="W482" s="376"/>
      <c r="X482" s="376"/>
      <c r="Y482" s="376"/>
      <c r="Z482" s="376"/>
      <c r="AA482" s="376"/>
      <c r="AB482" s="376"/>
      <c r="AC482" s="376"/>
      <c r="AD482" s="376"/>
      <c r="AE482" s="376"/>
      <c r="AF482" s="376"/>
      <c r="AG482" s="376"/>
      <c r="AH482" s="376"/>
      <c r="AI482" s="376"/>
      <c r="AJ482" s="376"/>
      <c r="AK482" s="376"/>
      <c r="AL482" s="376"/>
      <c r="AM482" s="376"/>
      <c r="AN482" s="376"/>
      <c r="AO482" s="376"/>
      <c r="AP482" s="376"/>
      <c r="AQ482" s="376"/>
      <c r="AR482" s="376"/>
      <c r="AS482" s="376"/>
      <c r="AT482" s="376"/>
      <c r="AU482" s="376"/>
      <c r="AV482" s="376"/>
      <c r="AW482" s="376"/>
      <c r="AX482" s="376"/>
      <c r="AY482" s="376"/>
      <c r="AZ482" s="376"/>
      <c r="BA482" s="376"/>
      <c r="BB482" s="376"/>
      <c r="BC482" s="376"/>
      <c r="BD482" s="376"/>
      <c r="BE482" s="376"/>
      <c r="BF482" s="376"/>
      <c r="BG482" s="376"/>
      <c r="BH482" s="376"/>
      <c r="BI482" s="376"/>
      <c r="BJ482" s="376"/>
      <c r="BK482" s="376"/>
      <c r="BL482" s="376"/>
      <c r="BM482" s="376"/>
      <c r="BN482" s="376"/>
    </row>
    <row r="483" spans="1:66" x14ac:dyDescent="0.2">
      <c r="A483" s="426"/>
      <c r="B483" s="376"/>
      <c r="C483" s="376"/>
      <c r="D483" s="395"/>
      <c r="E483" s="376"/>
      <c r="F483" s="396"/>
      <c r="G483" s="396"/>
      <c r="H483" s="396"/>
      <c r="I483" s="396"/>
      <c r="J483" s="427"/>
      <c r="K483" s="376"/>
      <c r="L483" s="376"/>
      <c r="M483" s="376"/>
      <c r="N483" s="376"/>
      <c r="O483" s="376"/>
      <c r="P483" s="376"/>
      <c r="Q483" s="376"/>
      <c r="R483" s="376"/>
      <c r="S483" s="376"/>
      <c r="T483" s="376"/>
      <c r="U483" s="376"/>
      <c r="V483" s="376"/>
      <c r="W483" s="376"/>
      <c r="X483" s="376"/>
      <c r="Y483" s="376"/>
      <c r="Z483" s="376"/>
      <c r="AA483" s="376"/>
      <c r="AB483" s="376"/>
      <c r="AC483" s="376"/>
      <c r="AD483" s="376"/>
      <c r="AE483" s="376"/>
      <c r="AF483" s="376"/>
      <c r="AG483" s="376"/>
      <c r="AH483" s="376"/>
      <c r="AI483" s="376"/>
      <c r="AJ483" s="376"/>
      <c r="AK483" s="376"/>
      <c r="AL483" s="376"/>
      <c r="AM483" s="376"/>
      <c r="AN483" s="376"/>
      <c r="AO483" s="376"/>
      <c r="AP483" s="376"/>
      <c r="AQ483" s="376"/>
      <c r="AR483" s="376"/>
      <c r="AS483" s="376"/>
      <c r="AT483" s="376"/>
      <c r="AU483" s="376"/>
      <c r="AV483" s="376"/>
      <c r="AW483" s="376"/>
      <c r="AX483" s="376"/>
      <c r="AY483" s="376"/>
      <c r="AZ483" s="376"/>
      <c r="BA483" s="376"/>
      <c r="BB483" s="376"/>
      <c r="BC483" s="376"/>
      <c r="BD483" s="376"/>
      <c r="BE483" s="376"/>
      <c r="BF483" s="376"/>
      <c r="BG483" s="376"/>
      <c r="BH483" s="376"/>
      <c r="BI483" s="376"/>
      <c r="BJ483" s="376"/>
      <c r="BK483" s="376"/>
      <c r="BL483" s="376"/>
      <c r="BM483" s="376"/>
      <c r="BN483" s="376"/>
    </row>
    <row r="484" spans="1:66" x14ac:dyDescent="0.2">
      <c r="A484" s="426"/>
      <c r="B484" s="376"/>
      <c r="C484" s="376"/>
      <c r="D484" s="395"/>
      <c r="E484" s="376"/>
      <c r="F484" s="396"/>
      <c r="G484" s="396"/>
      <c r="H484" s="396"/>
      <c r="I484" s="396"/>
      <c r="J484" s="427"/>
      <c r="K484" s="376"/>
      <c r="L484" s="376"/>
      <c r="M484" s="376"/>
      <c r="N484" s="376"/>
      <c r="O484" s="376"/>
      <c r="P484" s="376"/>
      <c r="Q484" s="376"/>
      <c r="R484" s="376"/>
      <c r="S484" s="376"/>
      <c r="T484" s="376"/>
      <c r="U484" s="376"/>
      <c r="V484" s="376"/>
      <c r="W484" s="376"/>
      <c r="X484" s="376"/>
      <c r="Y484" s="376"/>
      <c r="Z484" s="376"/>
      <c r="AA484" s="376"/>
      <c r="AB484" s="376"/>
      <c r="AC484" s="376"/>
      <c r="AD484" s="376"/>
      <c r="AE484" s="376"/>
      <c r="AF484" s="376"/>
      <c r="AG484" s="376"/>
      <c r="AH484" s="376"/>
      <c r="AI484" s="376"/>
      <c r="AJ484" s="376"/>
      <c r="AK484" s="376"/>
      <c r="AL484" s="376"/>
      <c r="AM484" s="376"/>
      <c r="AN484" s="376"/>
      <c r="AO484" s="376"/>
      <c r="AP484" s="376"/>
      <c r="AQ484" s="376"/>
      <c r="AR484" s="376"/>
      <c r="AS484" s="376"/>
      <c r="AT484" s="376"/>
      <c r="AU484" s="376"/>
      <c r="AV484" s="376"/>
      <c r="AW484" s="376"/>
      <c r="AX484" s="376"/>
      <c r="AY484" s="376"/>
      <c r="AZ484" s="376"/>
      <c r="BA484" s="376"/>
      <c r="BB484" s="376"/>
      <c r="BC484" s="376"/>
      <c r="BD484" s="376"/>
      <c r="BE484" s="376"/>
      <c r="BF484" s="376"/>
      <c r="BG484" s="376"/>
      <c r="BH484" s="376"/>
      <c r="BI484" s="376"/>
      <c r="BJ484" s="376"/>
      <c r="BK484" s="376"/>
      <c r="BL484" s="376"/>
      <c r="BM484" s="376"/>
      <c r="BN484" s="376"/>
    </row>
    <row r="485" spans="1:66" x14ac:dyDescent="0.2">
      <c r="A485" s="426"/>
      <c r="B485" s="376"/>
      <c r="C485" s="376"/>
      <c r="D485" s="395"/>
      <c r="E485" s="376"/>
      <c r="F485" s="396"/>
      <c r="G485" s="396"/>
      <c r="H485" s="396"/>
      <c r="I485" s="396"/>
      <c r="J485" s="427"/>
      <c r="K485" s="376"/>
      <c r="L485" s="376"/>
      <c r="M485" s="376"/>
      <c r="N485" s="376"/>
      <c r="O485" s="376"/>
      <c r="P485" s="376"/>
      <c r="Q485" s="376"/>
      <c r="R485" s="376"/>
      <c r="S485" s="376"/>
      <c r="T485" s="376"/>
      <c r="U485" s="376"/>
      <c r="V485" s="376"/>
      <c r="W485" s="376"/>
      <c r="X485" s="376"/>
      <c r="Y485" s="376"/>
      <c r="Z485" s="376"/>
      <c r="AA485" s="376"/>
      <c r="AB485" s="376"/>
      <c r="AC485" s="376"/>
      <c r="AD485" s="376"/>
      <c r="AE485" s="376"/>
      <c r="AF485" s="376"/>
      <c r="AG485" s="376"/>
      <c r="AH485" s="376"/>
      <c r="AI485" s="376"/>
      <c r="AJ485" s="376"/>
      <c r="AK485" s="376"/>
      <c r="AL485" s="376"/>
      <c r="AM485" s="376"/>
      <c r="AN485" s="376"/>
      <c r="AO485" s="376"/>
      <c r="AP485" s="376"/>
      <c r="AQ485" s="376"/>
      <c r="AR485" s="376"/>
      <c r="AS485" s="376"/>
      <c r="AT485" s="376"/>
      <c r="AU485" s="376"/>
      <c r="AV485" s="376"/>
      <c r="AW485" s="376"/>
      <c r="AX485" s="376"/>
      <c r="AY485" s="376"/>
      <c r="AZ485" s="376"/>
      <c r="BA485" s="376"/>
      <c r="BB485" s="376"/>
      <c r="BC485" s="376"/>
      <c r="BD485" s="376"/>
      <c r="BE485" s="376"/>
      <c r="BF485" s="376"/>
      <c r="BG485" s="376"/>
      <c r="BH485" s="376"/>
      <c r="BI485" s="376"/>
      <c r="BJ485" s="376"/>
      <c r="BK485" s="376"/>
      <c r="BL485" s="376"/>
      <c r="BM485" s="376"/>
      <c r="BN485" s="376"/>
    </row>
    <row r="486" spans="1:66" x14ac:dyDescent="0.2">
      <c r="A486" s="426"/>
      <c r="B486" s="376"/>
      <c r="C486" s="376"/>
      <c r="D486" s="395"/>
      <c r="E486" s="376"/>
      <c r="F486" s="396"/>
      <c r="G486" s="396"/>
      <c r="H486" s="396"/>
      <c r="I486" s="396"/>
      <c r="J486" s="427"/>
      <c r="K486" s="376"/>
      <c r="L486" s="376"/>
      <c r="M486" s="376"/>
      <c r="N486" s="376"/>
      <c r="O486" s="376"/>
      <c r="P486" s="376"/>
      <c r="Q486" s="376"/>
      <c r="R486" s="376"/>
      <c r="S486" s="376"/>
      <c r="T486" s="376"/>
      <c r="U486" s="376"/>
      <c r="V486" s="376"/>
      <c r="W486" s="376"/>
      <c r="X486" s="376"/>
      <c r="Y486" s="376"/>
      <c r="Z486" s="376"/>
      <c r="AA486" s="376"/>
      <c r="AB486" s="376"/>
      <c r="AC486" s="376"/>
      <c r="AD486" s="376"/>
      <c r="AE486" s="376"/>
      <c r="AF486" s="376"/>
      <c r="AG486" s="376"/>
      <c r="AH486" s="376"/>
      <c r="AI486" s="376"/>
      <c r="AJ486" s="376"/>
      <c r="AK486" s="376"/>
      <c r="AL486" s="376"/>
      <c r="AM486" s="376"/>
      <c r="AN486" s="376"/>
      <c r="AO486" s="376"/>
      <c r="AP486" s="376"/>
      <c r="AQ486" s="376"/>
      <c r="AR486" s="376"/>
      <c r="AS486" s="376"/>
      <c r="AT486" s="376"/>
      <c r="AU486" s="376"/>
      <c r="AV486" s="376"/>
      <c r="AW486" s="376"/>
      <c r="AX486" s="376"/>
      <c r="AY486" s="376"/>
      <c r="AZ486" s="376"/>
      <c r="BA486" s="376"/>
      <c r="BB486" s="376"/>
      <c r="BC486" s="376"/>
      <c r="BD486" s="376"/>
      <c r="BE486" s="376"/>
      <c r="BF486" s="376"/>
      <c r="BG486" s="376"/>
      <c r="BH486" s="376"/>
      <c r="BI486" s="376"/>
      <c r="BJ486" s="376"/>
      <c r="BK486" s="376"/>
      <c r="BL486" s="376"/>
      <c r="BM486" s="376"/>
      <c r="BN486" s="376"/>
    </row>
    <row r="487" spans="1:66" x14ac:dyDescent="0.2">
      <c r="A487" s="426"/>
      <c r="B487" s="376"/>
      <c r="C487" s="376"/>
      <c r="D487" s="395"/>
      <c r="E487" s="376"/>
      <c r="F487" s="396"/>
      <c r="G487" s="396"/>
      <c r="H487" s="396"/>
      <c r="I487" s="396"/>
      <c r="J487" s="427"/>
      <c r="K487" s="376"/>
      <c r="L487" s="376"/>
      <c r="M487" s="376"/>
      <c r="N487" s="376"/>
      <c r="O487" s="376"/>
      <c r="P487" s="376"/>
      <c r="Q487" s="376"/>
      <c r="R487" s="376"/>
      <c r="S487" s="376"/>
      <c r="T487" s="376"/>
      <c r="U487" s="376"/>
      <c r="V487" s="376"/>
      <c r="W487" s="376"/>
      <c r="X487" s="376"/>
      <c r="Y487" s="376"/>
      <c r="Z487" s="376"/>
      <c r="AA487" s="376"/>
      <c r="AB487" s="376"/>
      <c r="AC487" s="376"/>
      <c r="AD487" s="376"/>
      <c r="AE487" s="376"/>
      <c r="AF487" s="376"/>
      <c r="AG487" s="376"/>
      <c r="AH487" s="376"/>
      <c r="AI487" s="376"/>
      <c r="AJ487" s="376"/>
      <c r="AK487" s="376"/>
      <c r="AL487" s="376"/>
      <c r="AM487" s="376"/>
      <c r="AN487" s="376"/>
      <c r="AO487" s="376"/>
      <c r="AP487" s="376"/>
      <c r="AQ487" s="376"/>
      <c r="AR487" s="376"/>
      <c r="AS487" s="376"/>
      <c r="AT487" s="376"/>
      <c r="AU487" s="376"/>
      <c r="AV487" s="376"/>
      <c r="AW487" s="376"/>
      <c r="AX487" s="376"/>
      <c r="AY487" s="376"/>
      <c r="AZ487" s="376"/>
      <c r="BA487" s="376"/>
      <c r="BB487" s="376"/>
      <c r="BC487" s="376"/>
      <c r="BD487" s="376"/>
      <c r="BE487" s="376"/>
      <c r="BF487" s="376"/>
      <c r="BG487" s="376"/>
      <c r="BH487" s="376"/>
      <c r="BI487" s="376"/>
      <c r="BJ487" s="376"/>
      <c r="BK487" s="376"/>
      <c r="BL487" s="376"/>
      <c r="BM487" s="376"/>
      <c r="BN487" s="376"/>
    </row>
    <row r="488" spans="1:66" x14ac:dyDescent="0.2">
      <c r="A488" s="426"/>
      <c r="B488" s="376"/>
      <c r="C488" s="376"/>
      <c r="D488" s="395"/>
      <c r="E488" s="376"/>
      <c r="F488" s="396"/>
      <c r="G488" s="396"/>
      <c r="H488" s="396"/>
      <c r="I488" s="396"/>
      <c r="J488" s="427"/>
      <c r="K488" s="376"/>
      <c r="L488" s="376"/>
      <c r="M488" s="376"/>
      <c r="N488" s="376"/>
      <c r="O488" s="376"/>
      <c r="P488" s="376"/>
      <c r="Q488" s="376"/>
      <c r="R488" s="376"/>
      <c r="S488" s="376"/>
      <c r="T488" s="376"/>
      <c r="U488" s="376"/>
      <c r="V488" s="376"/>
      <c r="W488" s="376"/>
      <c r="X488" s="376"/>
      <c r="Y488" s="376"/>
      <c r="Z488" s="376"/>
      <c r="AA488" s="376"/>
      <c r="AB488" s="376"/>
      <c r="AC488" s="376"/>
      <c r="AD488" s="376"/>
      <c r="AE488" s="376"/>
      <c r="AF488" s="376"/>
      <c r="AG488" s="376"/>
      <c r="AH488" s="376"/>
      <c r="AI488" s="376"/>
      <c r="AJ488" s="376"/>
      <c r="AK488" s="376"/>
      <c r="AL488" s="376"/>
      <c r="AM488" s="376"/>
      <c r="AN488" s="376"/>
      <c r="AO488" s="376"/>
      <c r="AP488" s="376"/>
      <c r="AQ488" s="376"/>
      <c r="AR488" s="376"/>
      <c r="AS488" s="376"/>
      <c r="AT488" s="376"/>
      <c r="AU488" s="376"/>
      <c r="AV488" s="376"/>
      <c r="AW488" s="376"/>
      <c r="AX488" s="376"/>
      <c r="AY488" s="376"/>
      <c r="AZ488" s="376"/>
      <c r="BA488" s="376"/>
      <c r="BB488" s="376"/>
      <c r="BC488" s="376"/>
      <c r="BD488" s="376"/>
      <c r="BE488" s="376"/>
      <c r="BF488" s="376"/>
      <c r="BG488" s="376"/>
      <c r="BH488" s="376"/>
      <c r="BI488" s="376"/>
      <c r="BJ488" s="376"/>
      <c r="BK488" s="376"/>
      <c r="BL488" s="376"/>
      <c r="BM488" s="376"/>
      <c r="BN488" s="376"/>
    </row>
    <row r="489" spans="1:66" x14ac:dyDescent="0.2">
      <c r="A489" s="426"/>
      <c r="B489" s="376"/>
      <c r="C489" s="376"/>
      <c r="D489" s="395"/>
      <c r="E489" s="376"/>
      <c r="F489" s="396"/>
      <c r="G489" s="396"/>
      <c r="H489" s="396"/>
      <c r="I489" s="396"/>
      <c r="J489" s="427"/>
      <c r="K489" s="376"/>
      <c r="L489" s="376"/>
      <c r="M489" s="376"/>
      <c r="N489" s="376"/>
      <c r="O489" s="376"/>
      <c r="P489" s="376"/>
      <c r="Q489" s="376"/>
      <c r="R489" s="376"/>
      <c r="S489" s="376"/>
      <c r="T489" s="376"/>
      <c r="U489" s="376"/>
      <c r="V489" s="376"/>
      <c r="W489" s="376"/>
      <c r="X489" s="376"/>
      <c r="Y489" s="376"/>
      <c r="Z489" s="376"/>
      <c r="AA489" s="376"/>
      <c r="AB489" s="376"/>
      <c r="AC489" s="376"/>
      <c r="AD489" s="376"/>
      <c r="AE489" s="376"/>
      <c r="AF489" s="376"/>
      <c r="AG489" s="376"/>
      <c r="AH489" s="376"/>
      <c r="AI489" s="376"/>
      <c r="AJ489" s="376"/>
      <c r="AK489" s="376"/>
      <c r="AL489" s="376"/>
      <c r="AM489" s="376"/>
      <c r="AN489" s="376"/>
      <c r="AO489" s="376"/>
      <c r="AP489" s="376"/>
      <c r="AQ489" s="376"/>
      <c r="AR489" s="376"/>
      <c r="AS489" s="376"/>
      <c r="AT489" s="376"/>
      <c r="AU489" s="376"/>
      <c r="AV489" s="376"/>
      <c r="AW489" s="376"/>
      <c r="AX489" s="376"/>
      <c r="AY489" s="376"/>
      <c r="AZ489" s="376"/>
      <c r="BA489" s="376"/>
      <c r="BB489" s="376"/>
      <c r="BC489" s="376"/>
      <c r="BD489" s="376"/>
      <c r="BE489" s="376"/>
      <c r="BF489" s="376"/>
      <c r="BG489" s="376"/>
      <c r="BH489" s="376"/>
      <c r="BI489" s="376"/>
      <c r="BJ489" s="376"/>
      <c r="BK489" s="376"/>
      <c r="BL489" s="376"/>
      <c r="BM489" s="376"/>
      <c r="BN489" s="376"/>
    </row>
    <row r="490" spans="1:66" x14ac:dyDescent="0.2">
      <c r="A490" s="426"/>
      <c r="B490" s="376"/>
      <c r="C490" s="376"/>
      <c r="D490" s="395"/>
      <c r="E490" s="376"/>
      <c r="F490" s="396"/>
      <c r="G490" s="396"/>
      <c r="H490" s="396"/>
      <c r="I490" s="396"/>
      <c r="J490" s="427"/>
      <c r="K490" s="376"/>
      <c r="L490" s="376"/>
      <c r="M490" s="376"/>
      <c r="N490" s="376"/>
      <c r="O490" s="376"/>
      <c r="P490" s="376"/>
      <c r="Q490" s="376"/>
      <c r="R490" s="376"/>
      <c r="S490" s="376"/>
      <c r="T490" s="376"/>
      <c r="U490" s="376"/>
      <c r="V490" s="376"/>
      <c r="W490" s="376"/>
      <c r="X490" s="376"/>
      <c r="Y490" s="376"/>
      <c r="Z490" s="376"/>
      <c r="AA490" s="376"/>
      <c r="AB490" s="376"/>
      <c r="AC490" s="376"/>
      <c r="AD490" s="376"/>
      <c r="AE490" s="376"/>
      <c r="AF490" s="376"/>
      <c r="AG490" s="376"/>
      <c r="AH490" s="376"/>
      <c r="AI490" s="376"/>
      <c r="AJ490" s="376"/>
      <c r="AK490" s="376"/>
      <c r="AL490" s="376"/>
      <c r="AM490" s="376"/>
      <c r="AN490" s="376"/>
      <c r="AO490" s="376"/>
      <c r="AP490" s="376"/>
      <c r="AQ490" s="376"/>
      <c r="AR490" s="376"/>
      <c r="AS490" s="376"/>
      <c r="AT490" s="376"/>
      <c r="AU490" s="376"/>
      <c r="AV490" s="376"/>
      <c r="AW490" s="376"/>
      <c r="AX490" s="376"/>
      <c r="AY490" s="376"/>
      <c r="AZ490" s="376"/>
      <c r="BA490" s="376"/>
      <c r="BB490" s="376"/>
      <c r="BC490" s="376"/>
      <c r="BD490" s="376"/>
      <c r="BE490" s="376"/>
      <c r="BF490" s="376"/>
      <c r="BG490" s="376"/>
      <c r="BH490" s="376"/>
      <c r="BI490" s="376"/>
      <c r="BJ490" s="376"/>
      <c r="BK490" s="376"/>
      <c r="BL490" s="376"/>
      <c r="BM490" s="376"/>
      <c r="BN490" s="376"/>
    </row>
    <row r="491" spans="1:66" x14ac:dyDescent="0.2">
      <c r="A491" s="426"/>
      <c r="B491" s="376"/>
      <c r="C491" s="376"/>
      <c r="D491" s="395"/>
      <c r="E491" s="376"/>
      <c r="F491" s="396"/>
      <c r="G491" s="396"/>
      <c r="H491" s="396"/>
      <c r="I491" s="396"/>
      <c r="J491" s="427"/>
      <c r="K491" s="376"/>
      <c r="L491" s="376"/>
      <c r="M491" s="376"/>
      <c r="N491" s="376"/>
      <c r="O491" s="376"/>
      <c r="P491" s="376"/>
      <c r="Q491" s="376"/>
      <c r="R491" s="376"/>
      <c r="S491" s="376"/>
      <c r="T491" s="376"/>
      <c r="U491" s="376"/>
      <c r="V491" s="376"/>
      <c r="W491" s="376"/>
      <c r="X491" s="376"/>
      <c r="Y491" s="376"/>
      <c r="Z491" s="376"/>
      <c r="AA491" s="376"/>
      <c r="AB491" s="376"/>
      <c r="AC491" s="376"/>
      <c r="AD491" s="376"/>
      <c r="AE491" s="376"/>
      <c r="AF491" s="376"/>
      <c r="AG491" s="376"/>
      <c r="AH491" s="376"/>
      <c r="AI491" s="376"/>
      <c r="AJ491" s="376"/>
      <c r="AK491" s="376"/>
      <c r="AL491" s="376"/>
      <c r="AM491" s="376"/>
      <c r="AN491" s="376"/>
      <c r="AO491" s="376"/>
      <c r="AP491" s="376"/>
      <c r="AQ491" s="376"/>
      <c r="AR491" s="376"/>
      <c r="AS491" s="376"/>
      <c r="AT491" s="376"/>
      <c r="AU491" s="376"/>
      <c r="AV491" s="376"/>
      <c r="AW491" s="376"/>
      <c r="AX491" s="376"/>
      <c r="AY491" s="376"/>
      <c r="AZ491" s="376"/>
      <c r="BA491" s="376"/>
      <c r="BB491" s="376"/>
      <c r="BC491" s="376"/>
      <c r="BD491" s="376"/>
      <c r="BE491" s="376"/>
      <c r="BF491" s="376"/>
      <c r="BG491" s="376"/>
      <c r="BH491" s="376"/>
      <c r="BI491" s="376"/>
      <c r="BJ491" s="376"/>
      <c r="BK491" s="376"/>
      <c r="BL491" s="376"/>
      <c r="BM491" s="376"/>
      <c r="BN491" s="376"/>
    </row>
    <row r="492" spans="1:66" x14ac:dyDescent="0.2">
      <c r="A492" s="426"/>
      <c r="B492" s="376"/>
      <c r="C492" s="376"/>
      <c r="D492" s="395"/>
      <c r="E492" s="376"/>
      <c r="F492" s="396"/>
      <c r="G492" s="396"/>
      <c r="H492" s="396"/>
      <c r="I492" s="396"/>
      <c r="J492" s="427"/>
      <c r="K492" s="376"/>
      <c r="L492" s="376"/>
      <c r="M492" s="376"/>
      <c r="N492" s="376"/>
      <c r="O492" s="376"/>
      <c r="P492" s="376"/>
      <c r="Q492" s="376"/>
      <c r="R492" s="376"/>
      <c r="S492" s="376"/>
      <c r="T492" s="376"/>
      <c r="U492" s="376"/>
      <c r="V492" s="376"/>
      <c r="W492" s="376"/>
      <c r="X492" s="376"/>
      <c r="Y492" s="376"/>
      <c r="Z492" s="376"/>
      <c r="AA492" s="376"/>
      <c r="AB492" s="376"/>
      <c r="AC492" s="376"/>
      <c r="AD492" s="376"/>
      <c r="AE492" s="376"/>
      <c r="AF492" s="376"/>
      <c r="AG492" s="376"/>
      <c r="AH492" s="376"/>
      <c r="AI492" s="376"/>
      <c r="AJ492" s="376"/>
      <c r="AK492" s="376"/>
      <c r="AL492" s="376"/>
      <c r="AM492" s="376"/>
      <c r="AN492" s="376"/>
      <c r="AO492" s="376"/>
      <c r="AP492" s="376"/>
      <c r="AQ492" s="376"/>
      <c r="AR492" s="376"/>
      <c r="AS492" s="376"/>
      <c r="AT492" s="376"/>
      <c r="AU492" s="376"/>
      <c r="AV492" s="376"/>
      <c r="AW492" s="376"/>
      <c r="AX492" s="376"/>
      <c r="AY492" s="376"/>
      <c r="AZ492" s="376"/>
      <c r="BA492" s="376"/>
      <c r="BB492" s="376"/>
      <c r="BC492" s="376"/>
      <c r="BD492" s="376"/>
      <c r="BE492" s="376"/>
      <c r="BF492" s="376"/>
      <c r="BG492" s="376"/>
      <c r="BH492" s="376"/>
      <c r="BI492" s="376"/>
      <c r="BJ492" s="376"/>
      <c r="BK492" s="376"/>
      <c r="BL492" s="376"/>
      <c r="BM492" s="376"/>
      <c r="BN492" s="376"/>
    </row>
    <row r="493" spans="1:66" x14ac:dyDescent="0.2">
      <c r="A493" s="426"/>
      <c r="B493" s="376"/>
      <c r="C493" s="376"/>
      <c r="D493" s="395"/>
      <c r="E493" s="376"/>
      <c r="F493" s="396"/>
      <c r="G493" s="396"/>
      <c r="H493" s="396"/>
      <c r="I493" s="396"/>
      <c r="J493" s="427"/>
      <c r="K493" s="376"/>
      <c r="L493" s="376"/>
      <c r="M493" s="376"/>
      <c r="N493" s="376"/>
      <c r="O493" s="376"/>
      <c r="P493" s="376"/>
      <c r="Q493" s="376"/>
      <c r="R493" s="376"/>
      <c r="S493" s="376"/>
      <c r="T493" s="376"/>
      <c r="U493" s="376"/>
      <c r="V493" s="376"/>
      <c r="W493" s="376"/>
      <c r="X493" s="376"/>
      <c r="Y493" s="376"/>
      <c r="Z493" s="376"/>
      <c r="AA493" s="376"/>
      <c r="AB493" s="376"/>
      <c r="AC493" s="376"/>
      <c r="AD493" s="376"/>
      <c r="AE493" s="376"/>
      <c r="AF493" s="376"/>
      <c r="AG493" s="376"/>
      <c r="AH493" s="376"/>
      <c r="AI493" s="376"/>
      <c r="AJ493" s="376"/>
      <c r="AK493" s="376"/>
      <c r="AL493" s="376"/>
      <c r="AM493" s="376"/>
      <c r="AN493" s="376"/>
      <c r="AO493" s="376"/>
      <c r="AP493" s="376"/>
      <c r="AQ493" s="376"/>
      <c r="AR493" s="376"/>
      <c r="AS493" s="376"/>
      <c r="AT493" s="376"/>
      <c r="AU493" s="376"/>
      <c r="AV493" s="376"/>
      <c r="AW493" s="376"/>
      <c r="AX493" s="376"/>
      <c r="AY493" s="376"/>
      <c r="AZ493" s="376"/>
      <c r="BA493" s="376"/>
      <c r="BB493" s="376"/>
      <c r="BC493" s="376"/>
      <c r="BD493" s="376"/>
      <c r="BE493" s="376"/>
      <c r="BF493" s="376"/>
      <c r="BG493" s="376"/>
      <c r="BH493" s="376"/>
      <c r="BI493" s="376"/>
      <c r="BJ493" s="376"/>
      <c r="BK493" s="376"/>
      <c r="BL493" s="376"/>
      <c r="BM493" s="376"/>
      <c r="BN493" s="376"/>
    </row>
    <row r="494" spans="1:66" x14ac:dyDescent="0.2">
      <c r="A494" s="426"/>
      <c r="B494" s="376"/>
      <c r="C494" s="376"/>
      <c r="D494" s="395"/>
      <c r="E494" s="376"/>
      <c r="F494" s="396"/>
      <c r="G494" s="396"/>
      <c r="H494" s="396"/>
      <c r="I494" s="396"/>
      <c r="J494" s="427"/>
      <c r="K494" s="376"/>
      <c r="L494" s="376"/>
      <c r="M494" s="376"/>
      <c r="N494" s="376"/>
      <c r="O494" s="376"/>
      <c r="P494" s="376"/>
      <c r="Q494" s="376"/>
      <c r="R494" s="376"/>
      <c r="S494" s="376"/>
      <c r="T494" s="376"/>
      <c r="U494" s="376"/>
      <c r="V494" s="376"/>
      <c r="W494" s="376"/>
      <c r="X494" s="376"/>
      <c r="Y494" s="376"/>
      <c r="Z494" s="376"/>
      <c r="AA494" s="376"/>
      <c r="AB494" s="376"/>
      <c r="AC494" s="376"/>
      <c r="AD494" s="376"/>
      <c r="AE494" s="376"/>
      <c r="AF494" s="376"/>
      <c r="AG494" s="376"/>
      <c r="AH494" s="376"/>
      <c r="AI494" s="376"/>
      <c r="AJ494" s="376"/>
      <c r="AK494" s="376"/>
      <c r="AL494" s="376"/>
      <c r="AM494" s="376"/>
      <c r="AN494" s="376"/>
      <c r="AO494" s="376"/>
      <c r="AP494" s="376"/>
      <c r="AQ494" s="376"/>
      <c r="AR494" s="376"/>
      <c r="AS494" s="376"/>
      <c r="AT494" s="376"/>
      <c r="AU494" s="376"/>
      <c r="AV494" s="376"/>
      <c r="AW494" s="376"/>
      <c r="AX494" s="376"/>
      <c r="AY494" s="376"/>
      <c r="AZ494" s="376"/>
      <c r="BA494" s="376"/>
      <c r="BB494" s="376"/>
      <c r="BC494" s="376"/>
      <c r="BD494" s="376"/>
      <c r="BE494" s="376"/>
      <c r="BF494" s="376"/>
      <c r="BG494" s="376"/>
      <c r="BH494" s="376"/>
      <c r="BI494" s="376"/>
      <c r="BJ494" s="376"/>
      <c r="BK494" s="376"/>
      <c r="BL494" s="376"/>
      <c r="BM494" s="376"/>
      <c r="BN494" s="376"/>
    </row>
    <row r="495" spans="1:66" x14ac:dyDescent="0.2">
      <c r="A495" s="426"/>
      <c r="B495" s="376"/>
      <c r="C495" s="376"/>
      <c r="D495" s="395"/>
      <c r="E495" s="376"/>
      <c r="F495" s="396"/>
      <c r="G495" s="396"/>
      <c r="H495" s="396"/>
      <c r="I495" s="396"/>
      <c r="J495" s="427"/>
      <c r="K495" s="376"/>
      <c r="L495" s="376"/>
      <c r="M495" s="376"/>
      <c r="N495" s="376"/>
      <c r="O495" s="376"/>
      <c r="P495" s="376"/>
      <c r="Q495" s="376"/>
      <c r="R495" s="376"/>
      <c r="S495" s="376"/>
      <c r="T495" s="376"/>
      <c r="U495" s="376"/>
      <c r="V495" s="376"/>
      <c r="W495" s="376"/>
      <c r="X495" s="376"/>
      <c r="Y495" s="376"/>
      <c r="Z495" s="376"/>
      <c r="AA495" s="376"/>
      <c r="AB495" s="376"/>
      <c r="AC495" s="376"/>
      <c r="AD495" s="376"/>
      <c r="AE495" s="376"/>
      <c r="AF495" s="376"/>
      <c r="AG495" s="376"/>
      <c r="AH495" s="376"/>
      <c r="AI495" s="376"/>
      <c r="AJ495" s="376"/>
      <c r="AK495" s="376"/>
      <c r="AL495" s="376"/>
      <c r="AM495" s="376"/>
      <c r="AN495" s="376"/>
      <c r="AO495" s="376"/>
      <c r="AP495" s="376"/>
      <c r="AQ495" s="376"/>
      <c r="AR495" s="376"/>
      <c r="AS495" s="376"/>
      <c r="AT495" s="376"/>
      <c r="AU495" s="376"/>
      <c r="AV495" s="376"/>
      <c r="AW495" s="376"/>
      <c r="AX495" s="376"/>
      <c r="AY495" s="376"/>
      <c r="AZ495" s="376"/>
      <c r="BA495" s="376"/>
      <c r="BB495" s="376"/>
      <c r="BC495" s="376"/>
      <c r="BD495" s="376"/>
      <c r="BE495" s="376"/>
      <c r="BF495" s="376"/>
      <c r="BG495" s="376"/>
      <c r="BH495" s="376"/>
      <c r="BI495" s="376"/>
      <c r="BJ495" s="376"/>
      <c r="BK495" s="376"/>
      <c r="BL495" s="376"/>
      <c r="BM495" s="376"/>
      <c r="BN495" s="376"/>
    </row>
    <row r="496" spans="1:66" x14ac:dyDescent="0.2">
      <c r="A496" s="426"/>
      <c r="B496" s="376"/>
      <c r="C496" s="376"/>
      <c r="D496" s="395"/>
      <c r="E496" s="376"/>
      <c r="F496" s="396"/>
      <c r="G496" s="396"/>
      <c r="H496" s="396"/>
      <c r="I496" s="396"/>
      <c r="J496" s="427"/>
      <c r="K496" s="376"/>
      <c r="L496" s="376"/>
      <c r="M496" s="376"/>
      <c r="N496" s="376"/>
      <c r="O496" s="376"/>
      <c r="P496" s="376"/>
      <c r="Q496" s="376"/>
      <c r="R496" s="376"/>
      <c r="S496" s="376"/>
      <c r="T496" s="376"/>
      <c r="U496" s="376"/>
      <c r="V496" s="376"/>
      <c r="W496" s="376"/>
      <c r="X496" s="376"/>
      <c r="Y496" s="376"/>
      <c r="Z496" s="376"/>
      <c r="AA496" s="376"/>
      <c r="AB496" s="376"/>
      <c r="AC496" s="376"/>
      <c r="AD496" s="376"/>
      <c r="AE496" s="376"/>
      <c r="AF496" s="376"/>
      <c r="AG496" s="376"/>
      <c r="AH496" s="376"/>
      <c r="AI496" s="376"/>
      <c r="AJ496" s="376"/>
      <c r="AK496" s="376"/>
      <c r="AL496" s="376"/>
      <c r="AM496" s="376"/>
      <c r="AN496" s="376"/>
      <c r="AO496" s="376"/>
      <c r="AP496" s="376"/>
      <c r="AQ496" s="376"/>
      <c r="AR496" s="376"/>
      <c r="AS496" s="376"/>
      <c r="AT496" s="376"/>
      <c r="AU496" s="376"/>
      <c r="AV496" s="376"/>
      <c r="AW496" s="376"/>
      <c r="AX496" s="376"/>
      <c r="AY496" s="376"/>
      <c r="AZ496" s="376"/>
      <c r="BA496" s="376"/>
      <c r="BB496" s="376"/>
      <c r="BC496" s="376"/>
      <c r="BD496" s="376"/>
      <c r="BE496" s="376"/>
      <c r="BF496" s="376"/>
      <c r="BG496" s="376"/>
      <c r="BH496" s="376"/>
      <c r="BI496" s="376"/>
      <c r="BJ496" s="376"/>
      <c r="BK496" s="376"/>
      <c r="BL496" s="376"/>
      <c r="BM496" s="376"/>
      <c r="BN496" s="376"/>
    </row>
    <row r="497" spans="1:66" x14ac:dyDescent="0.2">
      <c r="A497" s="426"/>
      <c r="B497" s="376"/>
      <c r="C497" s="376"/>
      <c r="D497" s="395"/>
      <c r="E497" s="376"/>
      <c r="F497" s="396"/>
      <c r="G497" s="396"/>
      <c r="H497" s="396"/>
      <c r="I497" s="396"/>
      <c r="J497" s="427"/>
      <c r="K497" s="376"/>
      <c r="L497" s="376"/>
      <c r="M497" s="376"/>
      <c r="N497" s="376"/>
      <c r="O497" s="376"/>
      <c r="P497" s="376"/>
      <c r="Q497" s="376"/>
      <c r="R497" s="376"/>
      <c r="S497" s="376"/>
      <c r="T497" s="376"/>
      <c r="U497" s="376"/>
      <c r="V497" s="376"/>
      <c r="W497" s="376"/>
      <c r="X497" s="376"/>
      <c r="Y497" s="376"/>
      <c r="Z497" s="376"/>
      <c r="AA497" s="376"/>
      <c r="AB497" s="376"/>
      <c r="AC497" s="376"/>
      <c r="AD497" s="376"/>
      <c r="AE497" s="376"/>
      <c r="AF497" s="376"/>
      <c r="AG497" s="376"/>
      <c r="AH497" s="376"/>
      <c r="AI497" s="376"/>
      <c r="AJ497" s="376"/>
      <c r="AK497" s="376"/>
      <c r="AL497" s="376"/>
      <c r="AM497" s="376"/>
      <c r="AN497" s="376"/>
      <c r="AO497" s="376"/>
      <c r="AP497" s="376"/>
      <c r="AQ497" s="376"/>
      <c r="AR497" s="376"/>
      <c r="AS497" s="376"/>
      <c r="AT497" s="376"/>
      <c r="AU497" s="376"/>
      <c r="AV497" s="376"/>
      <c r="AW497" s="376"/>
      <c r="AX497" s="376"/>
      <c r="AY497" s="376"/>
      <c r="AZ497" s="376"/>
      <c r="BA497" s="376"/>
      <c r="BB497" s="376"/>
      <c r="BC497" s="376"/>
      <c r="BD497" s="376"/>
      <c r="BE497" s="376"/>
      <c r="BF497" s="376"/>
      <c r="BG497" s="376"/>
      <c r="BH497" s="376"/>
      <c r="BI497" s="376"/>
      <c r="BJ497" s="376"/>
      <c r="BK497" s="376"/>
      <c r="BL497" s="376"/>
      <c r="BM497" s="376"/>
      <c r="BN497" s="376"/>
    </row>
    <row r="498" spans="1:66" x14ac:dyDescent="0.2">
      <c r="A498" s="426"/>
      <c r="B498" s="376"/>
      <c r="C498" s="376"/>
      <c r="D498" s="395"/>
      <c r="E498" s="376"/>
      <c r="F498" s="396"/>
      <c r="G498" s="396"/>
      <c r="H498" s="396"/>
      <c r="I498" s="396"/>
      <c r="J498" s="427"/>
      <c r="K498" s="376"/>
      <c r="L498" s="376"/>
      <c r="M498" s="376"/>
      <c r="N498" s="376"/>
      <c r="O498" s="376"/>
      <c r="P498" s="376"/>
      <c r="Q498" s="376"/>
      <c r="R498" s="376"/>
      <c r="S498" s="376"/>
      <c r="T498" s="376"/>
      <c r="U498" s="376"/>
      <c r="V498" s="376"/>
      <c r="W498" s="376"/>
      <c r="X498" s="376"/>
      <c r="Y498" s="376"/>
      <c r="Z498" s="376"/>
      <c r="AA498" s="376"/>
      <c r="AB498" s="376"/>
      <c r="AC498" s="376"/>
      <c r="AD498" s="376"/>
      <c r="AE498" s="376"/>
      <c r="AF498" s="376"/>
      <c r="AG498" s="376"/>
      <c r="AH498" s="376"/>
      <c r="AI498" s="376"/>
      <c r="AJ498" s="376"/>
      <c r="AK498" s="376"/>
      <c r="AL498" s="376"/>
      <c r="AM498" s="376"/>
      <c r="AN498" s="376"/>
      <c r="AO498" s="376"/>
      <c r="AP498" s="376"/>
      <c r="AQ498" s="376"/>
      <c r="AR498" s="376"/>
      <c r="AS498" s="376"/>
      <c r="AT498" s="376"/>
      <c r="AU498" s="376"/>
      <c r="AV498" s="376"/>
      <c r="AW498" s="376"/>
      <c r="AX498" s="376"/>
      <c r="AY498" s="376"/>
      <c r="AZ498" s="376"/>
      <c r="BA498" s="376"/>
      <c r="BB498" s="376"/>
      <c r="BC498" s="376"/>
      <c r="BD498" s="376"/>
      <c r="BE498" s="376"/>
      <c r="BF498" s="376"/>
      <c r="BG498" s="376"/>
      <c r="BH498" s="376"/>
      <c r="BI498" s="376"/>
      <c r="BJ498" s="376"/>
      <c r="BK498" s="376"/>
      <c r="BL498" s="376"/>
      <c r="BM498" s="376"/>
      <c r="BN498" s="376"/>
    </row>
    <row r="499" spans="1:66" x14ac:dyDescent="0.2">
      <c r="A499" s="426"/>
      <c r="B499" s="376"/>
      <c r="C499" s="376"/>
      <c r="D499" s="395"/>
      <c r="E499" s="376"/>
      <c r="F499" s="396"/>
      <c r="G499" s="396"/>
      <c r="H499" s="396"/>
      <c r="I499" s="396"/>
      <c r="J499" s="427"/>
      <c r="K499" s="376"/>
      <c r="L499" s="376"/>
      <c r="M499" s="376"/>
      <c r="N499" s="376"/>
      <c r="O499" s="376"/>
      <c r="P499" s="376"/>
      <c r="Q499" s="376"/>
      <c r="R499" s="376"/>
      <c r="S499" s="376"/>
      <c r="T499" s="376"/>
      <c r="U499" s="376"/>
      <c r="V499" s="376"/>
      <c r="W499" s="376"/>
      <c r="X499" s="376"/>
      <c r="Y499" s="376"/>
      <c r="Z499" s="376"/>
      <c r="AA499" s="376"/>
      <c r="AB499" s="376"/>
      <c r="AC499" s="376"/>
      <c r="AD499" s="376"/>
      <c r="AE499" s="376"/>
      <c r="AF499" s="376"/>
      <c r="AG499" s="376"/>
      <c r="AH499" s="376"/>
      <c r="AI499" s="376"/>
      <c r="AJ499" s="376"/>
      <c r="AK499" s="376"/>
      <c r="AL499" s="376"/>
      <c r="AM499" s="376"/>
      <c r="AN499" s="376"/>
      <c r="AO499" s="376"/>
      <c r="AP499" s="376"/>
      <c r="AQ499" s="376"/>
      <c r="AR499" s="376"/>
      <c r="AS499" s="376"/>
      <c r="AT499" s="376"/>
      <c r="AU499" s="376"/>
      <c r="AV499" s="376"/>
      <c r="AW499" s="376"/>
      <c r="AX499" s="376"/>
      <c r="AY499" s="376"/>
      <c r="AZ499" s="376"/>
      <c r="BA499" s="376"/>
      <c r="BB499" s="376"/>
      <c r="BC499" s="376"/>
      <c r="BD499" s="376"/>
      <c r="BE499" s="376"/>
      <c r="BF499" s="376"/>
      <c r="BG499" s="376"/>
      <c r="BH499" s="376"/>
      <c r="BI499" s="376"/>
      <c r="BJ499" s="376"/>
      <c r="BK499" s="376"/>
      <c r="BL499" s="376"/>
      <c r="BM499" s="376"/>
      <c r="BN499" s="376"/>
    </row>
    <row r="500" spans="1:66" x14ac:dyDescent="0.2">
      <c r="A500" s="426"/>
      <c r="B500" s="376"/>
      <c r="C500" s="376"/>
      <c r="D500" s="395"/>
      <c r="E500" s="376"/>
      <c r="F500" s="396"/>
      <c r="G500" s="396"/>
      <c r="H500" s="396"/>
      <c r="I500" s="396"/>
      <c r="J500" s="427"/>
      <c r="K500" s="376"/>
      <c r="L500" s="376"/>
      <c r="M500" s="376"/>
      <c r="N500" s="376"/>
      <c r="O500" s="376"/>
      <c r="P500" s="376"/>
      <c r="Q500" s="376"/>
      <c r="R500" s="376"/>
      <c r="S500" s="376"/>
      <c r="T500" s="376"/>
      <c r="U500" s="376"/>
      <c r="V500" s="376"/>
      <c r="W500" s="376"/>
      <c r="X500" s="376"/>
      <c r="Y500" s="376"/>
      <c r="Z500" s="376"/>
      <c r="AA500" s="376"/>
      <c r="AB500" s="376"/>
      <c r="AC500" s="376"/>
      <c r="AD500" s="376"/>
      <c r="AE500" s="376"/>
      <c r="AF500" s="376"/>
      <c r="AG500" s="376"/>
      <c r="AH500" s="376"/>
      <c r="AI500" s="376"/>
      <c r="AJ500" s="376"/>
      <c r="AK500" s="376"/>
      <c r="AL500" s="376"/>
      <c r="AM500" s="376"/>
      <c r="AN500" s="376"/>
      <c r="AO500" s="376"/>
      <c r="AP500" s="376"/>
      <c r="AQ500" s="376"/>
      <c r="AR500" s="376"/>
      <c r="AS500" s="376"/>
      <c r="AT500" s="376"/>
      <c r="AU500" s="376"/>
      <c r="AV500" s="376"/>
      <c r="AW500" s="376"/>
      <c r="AX500" s="376"/>
      <c r="AY500" s="376"/>
      <c r="AZ500" s="376"/>
      <c r="BA500" s="376"/>
      <c r="BB500" s="376"/>
      <c r="BC500" s="376"/>
      <c r="BD500" s="376"/>
      <c r="BE500" s="376"/>
      <c r="BF500" s="376"/>
      <c r="BG500" s="376"/>
      <c r="BH500" s="376"/>
      <c r="BI500" s="376"/>
      <c r="BJ500" s="376"/>
      <c r="BK500" s="376"/>
      <c r="BL500" s="376"/>
      <c r="BM500" s="376"/>
      <c r="BN500" s="376"/>
    </row>
    <row r="501" spans="1:66" x14ac:dyDescent="0.2">
      <c r="A501" s="426"/>
      <c r="B501" s="376"/>
      <c r="C501" s="376"/>
      <c r="D501" s="395"/>
      <c r="E501" s="376"/>
      <c r="F501" s="396"/>
      <c r="G501" s="396"/>
      <c r="H501" s="396"/>
      <c r="I501" s="396"/>
      <c r="J501" s="427"/>
      <c r="K501" s="376"/>
      <c r="L501" s="376"/>
      <c r="M501" s="376"/>
      <c r="N501" s="376"/>
      <c r="O501" s="376"/>
      <c r="P501" s="376"/>
      <c r="Q501" s="376"/>
      <c r="R501" s="376"/>
      <c r="S501" s="376"/>
      <c r="T501" s="376"/>
      <c r="U501" s="376"/>
      <c r="V501" s="376"/>
      <c r="W501" s="376"/>
      <c r="X501" s="376"/>
      <c r="Y501" s="376"/>
      <c r="Z501" s="376"/>
      <c r="AA501" s="376"/>
      <c r="AB501" s="376"/>
      <c r="AC501" s="376"/>
      <c r="AD501" s="376"/>
      <c r="AE501" s="376"/>
      <c r="AF501" s="376"/>
      <c r="AG501" s="376"/>
      <c r="AH501" s="376"/>
      <c r="AI501" s="376"/>
      <c r="AJ501" s="376"/>
      <c r="AK501" s="376"/>
      <c r="AL501" s="376"/>
      <c r="AM501" s="376"/>
      <c r="AN501" s="376"/>
      <c r="AO501" s="376"/>
      <c r="AP501" s="376"/>
      <c r="AQ501" s="376"/>
      <c r="AR501" s="376"/>
      <c r="AS501" s="376"/>
      <c r="AT501" s="376"/>
      <c r="AU501" s="376"/>
      <c r="AV501" s="376"/>
      <c r="AW501" s="376"/>
      <c r="AX501" s="376"/>
      <c r="AY501" s="376"/>
      <c r="AZ501" s="376"/>
      <c r="BA501" s="376"/>
      <c r="BB501" s="376"/>
      <c r="BC501" s="376"/>
      <c r="BD501" s="376"/>
      <c r="BE501" s="376"/>
      <c r="BF501" s="376"/>
      <c r="BG501" s="376"/>
      <c r="BH501" s="376"/>
      <c r="BI501" s="376"/>
      <c r="BJ501" s="376"/>
      <c r="BK501" s="376"/>
      <c r="BL501" s="376"/>
      <c r="BM501" s="376"/>
      <c r="BN501" s="376"/>
    </row>
    <row r="502" spans="1:66" x14ac:dyDescent="0.2">
      <c r="A502" s="426"/>
      <c r="B502" s="376"/>
      <c r="C502" s="376"/>
      <c r="D502" s="395"/>
      <c r="E502" s="376"/>
      <c r="F502" s="396"/>
      <c r="G502" s="396"/>
      <c r="H502" s="396"/>
      <c r="I502" s="396"/>
      <c r="J502" s="427"/>
      <c r="K502" s="376"/>
      <c r="L502" s="376"/>
      <c r="M502" s="376"/>
      <c r="N502" s="376"/>
      <c r="O502" s="376"/>
      <c r="P502" s="376"/>
      <c r="Q502" s="376"/>
      <c r="R502" s="376"/>
      <c r="S502" s="376"/>
      <c r="T502" s="376"/>
      <c r="U502" s="376"/>
      <c r="V502" s="376"/>
      <c r="W502" s="376"/>
      <c r="X502" s="376"/>
      <c r="Y502" s="376"/>
      <c r="Z502" s="376"/>
      <c r="AA502" s="376"/>
      <c r="AB502" s="376"/>
      <c r="AC502" s="376"/>
      <c r="AD502" s="376"/>
      <c r="AE502" s="376"/>
      <c r="AF502" s="376"/>
      <c r="AG502" s="376"/>
      <c r="AH502" s="376"/>
      <c r="AI502" s="376"/>
      <c r="AJ502" s="376"/>
      <c r="AK502" s="376"/>
      <c r="AL502" s="376"/>
      <c r="AM502" s="376"/>
      <c r="AN502" s="376"/>
      <c r="AO502" s="376"/>
      <c r="AP502" s="376"/>
      <c r="AQ502" s="376"/>
      <c r="AR502" s="376"/>
      <c r="AS502" s="376"/>
      <c r="AT502" s="376"/>
      <c r="AU502" s="376"/>
      <c r="AV502" s="376"/>
      <c r="AW502" s="376"/>
      <c r="AX502" s="376"/>
      <c r="AY502" s="376"/>
      <c r="AZ502" s="376"/>
      <c r="BA502" s="376"/>
      <c r="BB502" s="376"/>
      <c r="BC502" s="376"/>
      <c r="BD502" s="376"/>
      <c r="BE502" s="376"/>
      <c r="BF502" s="376"/>
      <c r="BG502" s="376"/>
      <c r="BH502" s="376"/>
      <c r="BI502" s="376"/>
      <c r="BJ502" s="376"/>
      <c r="BK502" s="376"/>
      <c r="BL502" s="376"/>
      <c r="BM502" s="376"/>
      <c r="BN502" s="376"/>
    </row>
    <row r="503" spans="1:66" x14ac:dyDescent="0.2">
      <c r="A503" s="426"/>
      <c r="B503" s="376"/>
      <c r="C503" s="376"/>
      <c r="D503" s="395"/>
      <c r="E503" s="376"/>
      <c r="F503" s="396"/>
      <c r="G503" s="396"/>
      <c r="H503" s="396"/>
      <c r="I503" s="396"/>
      <c r="J503" s="427"/>
      <c r="K503" s="376"/>
      <c r="L503" s="376"/>
      <c r="M503" s="376"/>
      <c r="N503" s="376"/>
      <c r="O503" s="376"/>
      <c r="P503" s="376"/>
      <c r="Q503" s="376"/>
      <c r="R503" s="376"/>
      <c r="S503" s="376"/>
      <c r="T503" s="376"/>
      <c r="U503" s="376"/>
      <c r="V503" s="376"/>
      <c r="W503" s="376"/>
      <c r="X503" s="376"/>
      <c r="Y503" s="376"/>
      <c r="Z503" s="376"/>
      <c r="AA503" s="376"/>
      <c r="AB503" s="376"/>
      <c r="AC503" s="376"/>
      <c r="AD503" s="376"/>
      <c r="AE503" s="376"/>
      <c r="AF503" s="376"/>
      <c r="AG503" s="376"/>
      <c r="AH503" s="376"/>
      <c r="AI503" s="376"/>
      <c r="AJ503" s="376"/>
      <c r="AK503" s="376"/>
      <c r="AL503" s="376"/>
      <c r="AM503" s="376"/>
      <c r="AN503" s="376"/>
      <c r="AO503" s="376"/>
      <c r="AP503" s="376"/>
      <c r="AQ503" s="376"/>
      <c r="AR503" s="376"/>
      <c r="AS503" s="376"/>
      <c r="AT503" s="376"/>
      <c r="AU503" s="376"/>
      <c r="AV503" s="376"/>
      <c r="AW503" s="376"/>
      <c r="AX503" s="376"/>
      <c r="AY503" s="376"/>
      <c r="AZ503" s="376"/>
      <c r="BA503" s="376"/>
      <c r="BB503" s="376"/>
      <c r="BC503" s="376"/>
      <c r="BD503" s="376"/>
      <c r="BE503" s="376"/>
      <c r="BF503" s="376"/>
      <c r="BG503" s="376"/>
      <c r="BH503" s="376"/>
      <c r="BI503" s="376"/>
      <c r="BJ503" s="376"/>
      <c r="BK503" s="376"/>
      <c r="BL503" s="376"/>
      <c r="BM503" s="376"/>
      <c r="BN503" s="376"/>
    </row>
    <row r="504" spans="1:66" x14ac:dyDescent="0.2">
      <c r="A504" s="426"/>
      <c r="B504" s="376"/>
      <c r="C504" s="376"/>
      <c r="D504" s="395"/>
      <c r="E504" s="376"/>
      <c r="F504" s="396"/>
      <c r="G504" s="396"/>
      <c r="H504" s="396"/>
      <c r="I504" s="396"/>
      <c r="J504" s="427"/>
      <c r="K504" s="376"/>
      <c r="L504" s="376"/>
      <c r="M504" s="376"/>
      <c r="N504" s="376"/>
      <c r="O504" s="376"/>
      <c r="P504" s="376"/>
      <c r="Q504" s="376"/>
      <c r="R504" s="376"/>
      <c r="S504" s="376"/>
      <c r="T504" s="376"/>
      <c r="U504" s="376"/>
      <c r="V504" s="376"/>
      <c r="W504" s="376"/>
      <c r="X504" s="376"/>
      <c r="Y504" s="376"/>
      <c r="Z504" s="376"/>
      <c r="AA504" s="376"/>
      <c r="AB504" s="376"/>
      <c r="AC504" s="376"/>
      <c r="AD504" s="376"/>
      <c r="AE504" s="376"/>
      <c r="AF504" s="376"/>
      <c r="AG504" s="376"/>
      <c r="AH504" s="376"/>
      <c r="AI504" s="376"/>
      <c r="AJ504" s="376"/>
      <c r="AK504" s="376"/>
      <c r="AL504" s="376"/>
      <c r="AM504" s="376"/>
      <c r="AN504" s="376"/>
      <c r="AO504" s="376"/>
      <c r="AP504" s="376"/>
      <c r="AQ504" s="376"/>
      <c r="AR504" s="376"/>
      <c r="AS504" s="376"/>
      <c r="AT504" s="376"/>
      <c r="AU504" s="376"/>
      <c r="AV504" s="376"/>
      <c r="AW504" s="376"/>
      <c r="AX504" s="376"/>
      <c r="AY504" s="376"/>
      <c r="AZ504" s="376"/>
      <c r="BA504" s="376"/>
      <c r="BB504" s="376"/>
      <c r="BC504" s="376"/>
      <c r="BD504" s="376"/>
      <c r="BE504" s="376"/>
      <c r="BF504" s="376"/>
      <c r="BG504" s="376"/>
      <c r="BH504" s="376"/>
      <c r="BI504" s="376"/>
      <c r="BJ504" s="376"/>
      <c r="BK504" s="376"/>
      <c r="BL504" s="376"/>
      <c r="BM504" s="376"/>
      <c r="BN504" s="376"/>
    </row>
    <row r="505" spans="1:66" x14ac:dyDescent="0.2">
      <c r="A505" s="426"/>
      <c r="B505" s="376"/>
      <c r="C505" s="376"/>
      <c r="D505" s="395"/>
      <c r="E505" s="376"/>
      <c r="F505" s="396"/>
      <c r="G505" s="396"/>
      <c r="H505" s="396"/>
      <c r="I505" s="396"/>
      <c r="J505" s="427"/>
      <c r="K505" s="376"/>
      <c r="L505" s="376"/>
      <c r="M505" s="376"/>
      <c r="N505" s="376"/>
      <c r="O505" s="376"/>
      <c r="P505" s="376"/>
      <c r="Q505" s="376"/>
      <c r="R505" s="376"/>
      <c r="S505" s="376"/>
      <c r="T505" s="376"/>
      <c r="U505" s="376"/>
      <c r="V505" s="376"/>
      <c r="W505" s="376"/>
      <c r="X505" s="376"/>
      <c r="Y505" s="376"/>
      <c r="Z505" s="376"/>
      <c r="AA505" s="376"/>
      <c r="AB505" s="376"/>
      <c r="AC505" s="376"/>
      <c r="AD505" s="376"/>
      <c r="AE505" s="376"/>
      <c r="AF505" s="376"/>
      <c r="AG505" s="376"/>
      <c r="AH505" s="376"/>
      <c r="AI505" s="376"/>
      <c r="AJ505" s="376"/>
      <c r="AK505" s="376"/>
      <c r="AL505" s="376"/>
      <c r="AM505" s="376"/>
      <c r="AN505" s="376"/>
      <c r="AO505" s="376"/>
      <c r="AP505" s="376"/>
      <c r="AQ505" s="376"/>
      <c r="AR505" s="376"/>
      <c r="AS505" s="376"/>
      <c r="AT505" s="376"/>
      <c r="AU505" s="376"/>
      <c r="AV505" s="376"/>
      <c r="AW505" s="376"/>
      <c r="AX505" s="376"/>
      <c r="AY505" s="376"/>
      <c r="AZ505" s="376"/>
      <c r="BA505" s="376"/>
      <c r="BB505" s="376"/>
      <c r="BC505" s="376"/>
      <c r="BD505" s="376"/>
      <c r="BE505" s="376"/>
      <c r="BF505" s="376"/>
      <c r="BG505" s="376"/>
      <c r="BH505" s="376"/>
      <c r="BI505" s="376"/>
      <c r="BJ505" s="376"/>
      <c r="BK505" s="376"/>
      <c r="BL505" s="376"/>
      <c r="BM505" s="376"/>
      <c r="BN505" s="376"/>
    </row>
    <row r="506" spans="1:66" x14ac:dyDescent="0.2">
      <c r="A506" s="426"/>
      <c r="B506" s="376"/>
      <c r="C506" s="376"/>
      <c r="D506" s="395"/>
      <c r="E506" s="376"/>
      <c r="F506" s="396"/>
      <c r="G506" s="396"/>
      <c r="H506" s="396"/>
      <c r="I506" s="396"/>
      <c r="J506" s="427"/>
      <c r="K506" s="376"/>
      <c r="L506" s="376"/>
      <c r="M506" s="376"/>
      <c r="N506" s="376"/>
      <c r="O506" s="376"/>
      <c r="P506" s="376"/>
      <c r="Q506" s="376"/>
      <c r="R506" s="376"/>
      <c r="S506" s="376"/>
      <c r="T506" s="376"/>
      <c r="U506" s="376"/>
      <c r="V506" s="376"/>
      <c r="W506" s="376"/>
      <c r="X506" s="376"/>
      <c r="Y506" s="376"/>
      <c r="Z506" s="376"/>
      <c r="AA506" s="376"/>
      <c r="AB506" s="376"/>
      <c r="AC506" s="376"/>
      <c r="AD506" s="376"/>
      <c r="AE506" s="376"/>
      <c r="AF506" s="376"/>
      <c r="AG506" s="376"/>
      <c r="AH506" s="376"/>
      <c r="AI506" s="376"/>
      <c r="AJ506" s="376"/>
      <c r="AK506" s="376"/>
      <c r="AL506" s="376"/>
      <c r="AM506" s="376"/>
      <c r="AN506" s="376"/>
      <c r="AO506" s="376"/>
      <c r="AP506" s="376"/>
      <c r="AQ506" s="376"/>
      <c r="AR506" s="376"/>
      <c r="AS506" s="376"/>
      <c r="AT506" s="376"/>
      <c r="AU506" s="376"/>
      <c r="AV506" s="376"/>
      <c r="AW506" s="376"/>
      <c r="AX506" s="376"/>
      <c r="AY506" s="376"/>
      <c r="AZ506" s="376"/>
      <c r="BA506" s="376"/>
      <c r="BB506" s="376"/>
      <c r="BC506" s="376"/>
      <c r="BD506" s="376"/>
      <c r="BE506" s="376"/>
      <c r="BF506" s="376"/>
      <c r="BG506" s="376"/>
      <c r="BH506" s="376"/>
      <c r="BI506" s="376"/>
      <c r="BJ506" s="376"/>
      <c r="BK506" s="376"/>
      <c r="BL506" s="376"/>
      <c r="BM506" s="376"/>
      <c r="BN506" s="376"/>
    </row>
    <row r="507" spans="1:66" x14ac:dyDescent="0.2">
      <c r="A507" s="426"/>
      <c r="B507" s="376"/>
      <c r="C507" s="376"/>
      <c r="D507" s="395"/>
      <c r="E507" s="376"/>
      <c r="F507" s="396"/>
      <c r="G507" s="396"/>
      <c r="H507" s="396"/>
      <c r="I507" s="396"/>
      <c r="J507" s="427"/>
      <c r="K507" s="376"/>
      <c r="L507" s="376"/>
      <c r="M507" s="376"/>
      <c r="N507" s="376"/>
      <c r="O507" s="376"/>
      <c r="P507" s="376"/>
      <c r="Q507" s="376"/>
      <c r="R507" s="376"/>
      <c r="S507" s="376"/>
      <c r="T507" s="376"/>
      <c r="U507" s="376"/>
      <c r="V507" s="376"/>
      <c r="W507" s="376"/>
      <c r="X507" s="376"/>
      <c r="Y507" s="376"/>
      <c r="Z507" s="376"/>
      <c r="AA507" s="376"/>
      <c r="AB507" s="376"/>
      <c r="AC507" s="376"/>
      <c r="AD507" s="376"/>
      <c r="AE507" s="376"/>
      <c r="AF507" s="376"/>
      <c r="AG507" s="376"/>
      <c r="AH507" s="376"/>
      <c r="AI507" s="376"/>
      <c r="AJ507" s="376"/>
      <c r="AK507" s="376"/>
      <c r="AL507" s="376"/>
      <c r="AM507" s="376"/>
      <c r="AN507" s="376"/>
      <c r="AO507" s="376"/>
      <c r="AP507" s="376"/>
      <c r="AQ507" s="376"/>
      <c r="AR507" s="376"/>
      <c r="AS507" s="376"/>
      <c r="AT507" s="376"/>
      <c r="AU507" s="376"/>
      <c r="AV507" s="376"/>
      <c r="AW507" s="376"/>
      <c r="AX507" s="376"/>
      <c r="AY507" s="376"/>
      <c r="AZ507" s="376"/>
      <c r="BA507" s="376"/>
      <c r="BB507" s="376"/>
      <c r="BC507" s="376"/>
      <c r="BD507" s="376"/>
      <c r="BE507" s="376"/>
      <c r="BF507" s="376"/>
      <c r="BG507" s="376"/>
      <c r="BH507" s="376"/>
      <c r="BI507" s="376"/>
      <c r="BJ507" s="376"/>
      <c r="BK507" s="376"/>
      <c r="BL507" s="376"/>
      <c r="BM507" s="376"/>
      <c r="BN507" s="376"/>
    </row>
    <row r="508" spans="1:66" x14ac:dyDescent="0.2">
      <c r="A508" s="426"/>
      <c r="B508" s="376"/>
      <c r="C508" s="376"/>
      <c r="D508" s="395"/>
      <c r="E508" s="376"/>
      <c r="F508" s="396"/>
      <c r="G508" s="396"/>
      <c r="H508" s="396"/>
      <c r="I508" s="396"/>
      <c r="J508" s="427"/>
      <c r="K508" s="376"/>
      <c r="L508" s="376"/>
      <c r="M508" s="376"/>
      <c r="N508" s="376"/>
      <c r="O508" s="376"/>
      <c r="P508" s="376"/>
      <c r="Q508" s="376"/>
      <c r="R508" s="376"/>
      <c r="S508" s="376"/>
      <c r="T508" s="376"/>
      <c r="U508" s="376"/>
      <c r="V508" s="376"/>
      <c r="W508" s="376"/>
      <c r="X508" s="376"/>
      <c r="Y508" s="376"/>
      <c r="Z508" s="376"/>
      <c r="AA508" s="376"/>
      <c r="AB508" s="376"/>
      <c r="AC508" s="376"/>
      <c r="AD508" s="376"/>
      <c r="AE508" s="376"/>
      <c r="AF508" s="376"/>
      <c r="AG508" s="376"/>
      <c r="AH508" s="376"/>
      <c r="AI508" s="376"/>
      <c r="AJ508" s="376"/>
      <c r="AK508" s="376"/>
      <c r="AL508" s="376"/>
      <c r="AM508" s="376"/>
      <c r="AN508" s="376"/>
      <c r="AO508" s="376"/>
      <c r="AP508" s="376"/>
      <c r="AQ508" s="376"/>
      <c r="AR508" s="376"/>
      <c r="AS508" s="376"/>
      <c r="AT508" s="376"/>
      <c r="AU508" s="376"/>
      <c r="AV508" s="376"/>
      <c r="AW508" s="376"/>
      <c r="AX508" s="376"/>
      <c r="AY508" s="376"/>
      <c r="AZ508" s="376"/>
      <c r="BA508" s="376"/>
      <c r="BB508" s="376"/>
      <c r="BC508" s="376"/>
      <c r="BD508" s="376"/>
      <c r="BE508" s="376"/>
      <c r="BF508" s="376"/>
      <c r="BG508" s="376"/>
      <c r="BH508" s="376"/>
      <c r="BI508" s="376"/>
      <c r="BJ508" s="376"/>
      <c r="BK508" s="376"/>
      <c r="BL508" s="376"/>
      <c r="BM508" s="376"/>
      <c r="BN508" s="376"/>
    </row>
    <row r="509" spans="1:66" x14ac:dyDescent="0.2">
      <c r="A509" s="426"/>
      <c r="B509" s="376"/>
      <c r="C509" s="376"/>
      <c r="D509" s="395"/>
      <c r="E509" s="376"/>
      <c r="F509" s="396"/>
      <c r="G509" s="396"/>
      <c r="H509" s="396"/>
      <c r="I509" s="396"/>
      <c r="J509" s="427"/>
      <c r="K509" s="376"/>
      <c r="L509" s="376"/>
      <c r="M509" s="376"/>
      <c r="N509" s="376"/>
      <c r="O509" s="376"/>
      <c r="P509" s="376"/>
      <c r="Q509" s="376"/>
      <c r="R509" s="376"/>
      <c r="S509" s="376"/>
      <c r="T509" s="376"/>
      <c r="U509" s="376"/>
      <c r="V509" s="376"/>
      <c r="W509" s="376"/>
      <c r="X509" s="376"/>
      <c r="Y509" s="376"/>
      <c r="Z509" s="376"/>
      <c r="AA509" s="376"/>
      <c r="AB509" s="376"/>
      <c r="AC509" s="376"/>
      <c r="AD509" s="376"/>
      <c r="AE509" s="376"/>
      <c r="AF509" s="376"/>
      <c r="AG509" s="376"/>
      <c r="AH509" s="376"/>
      <c r="AI509" s="376"/>
      <c r="AJ509" s="376"/>
      <c r="AK509" s="376"/>
      <c r="AL509" s="376"/>
      <c r="AM509" s="376"/>
      <c r="AN509" s="376"/>
      <c r="AO509" s="376"/>
      <c r="AP509" s="376"/>
      <c r="AQ509" s="376"/>
      <c r="AR509" s="376"/>
      <c r="AS509" s="376"/>
      <c r="AT509" s="376"/>
      <c r="AU509" s="376"/>
      <c r="AV509" s="376"/>
      <c r="AW509" s="376"/>
      <c r="AX509" s="376"/>
      <c r="AY509" s="376"/>
      <c r="AZ509" s="376"/>
      <c r="BA509" s="376"/>
      <c r="BB509" s="376"/>
      <c r="BC509" s="376"/>
      <c r="BD509" s="376"/>
      <c r="BE509" s="376"/>
      <c r="BF509" s="376"/>
      <c r="BG509" s="376"/>
      <c r="BH509" s="376"/>
      <c r="BI509" s="376"/>
      <c r="BJ509" s="376"/>
      <c r="BK509" s="376"/>
      <c r="BL509" s="376"/>
      <c r="BM509" s="376"/>
      <c r="BN509" s="376"/>
    </row>
    <row r="510" spans="1:66" x14ac:dyDescent="0.2">
      <c r="A510" s="426"/>
      <c r="B510" s="376"/>
      <c r="C510" s="376"/>
      <c r="D510" s="395"/>
      <c r="E510" s="376"/>
      <c r="F510" s="396"/>
      <c r="G510" s="396"/>
      <c r="H510" s="396"/>
      <c r="I510" s="396"/>
      <c r="J510" s="427"/>
      <c r="K510" s="376"/>
      <c r="L510" s="376"/>
      <c r="M510" s="376"/>
      <c r="N510" s="376"/>
      <c r="O510" s="376"/>
      <c r="P510" s="376"/>
      <c r="Q510" s="376"/>
      <c r="R510" s="376"/>
      <c r="S510" s="376"/>
      <c r="T510" s="376"/>
      <c r="U510" s="376"/>
      <c r="V510" s="376"/>
      <c r="W510" s="376"/>
      <c r="X510" s="376"/>
      <c r="Y510" s="376"/>
      <c r="Z510" s="376"/>
      <c r="AA510" s="376"/>
      <c r="AB510" s="376"/>
      <c r="AC510" s="376"/>
      <c r="AD510" s="376"/>
      <c r="AE510" s="376"/>
      <c r="AF510" s="376"/>
      <c r="AG510" s="376"/>
      <c r="AH510" s="376"/>
      <c r="AI510" s="376"/>
      <c r="AJ510" s="376"/>
      <c r="AK510" s="376"/>
      <c r="AL510" s="376"/>
      <c r="AM510" s="376"/>
      <c r="AN510" s="376"/>
      <c r="AO510" s="376"/>
      <c r="AP510" s="376"/>
      <c r="AQ510" s="376"/>
      <c r="AR510" s="376"/>
      <c r="AS510" s="376"/>
      <c r="AT510" s="376"/>
      <c r="AU510" s="376"/>
      <c r="AV510" s="376"/>
      <c r="AW510" s="376"/>
      <c r="AX510" s="376"/>
      <c r="AY510" s="376"/>
      <c r="AZ510" s="376"/>
      <c r="BA510" s="376"/>
      <c r="BB510" s="376"/>
      <c r="BC510" s="376"/>
      <c r="BD510" s="376"/>
      <c r="BE510" s="376"/>
      <c r="BF510" s="376"/>
      <c r="BG510" s="376"/>
      <c r="BH510" s="376"/>
      <c r="BI510" s="376"/>
      <c r="BJ510" s="376"/>
      <c r="BK510" s="376"/>
      <c r="BL510" s="376"/>
      <c r="BM510" s="376"/>
      <c r="BN510" s="376"/>
    </row>
    <row r="511" spans="1:66" x14ac:dyDescent="0.2">
      <c r="A511" s="426"/>
      <c r="B511" s="376"/>
      <c r="C511" s="376"/>
      <c r="D511" s="395"/>
      <c r="E511" s="376"/>
      <c r="F511" s="396"/>
      <c r="G511" s="396"/>
      <c r="H511" s="396"/>
      <c r="I511" s="396"/>
      <c r="J511" s="427"/>
      <c r="K511" s="376"/>
      <c r="L511" s="376"/>
      <c r="M511" s="376"/>
      <c r="N511" s="376"/>
      <c r="O511" s="376"/>
      <c r="P511" s="376"/>
      <c r="Q511" s="376"/>
      <c r="R511" s="376"/>
      <c r="S511" s="376"/>
      <c r="T511" s="376"/>
      <c r="U511" s="376"/>
      <c r="V511" s="376"/>
      <c r="W511" s="376"/>
      <c r="X511" s="376"/>
      <c r="Y511" s="376"/>
      <c r="Z511" s="376"/>
      <c r="AA511" s="376"/>
      <c r="AB511" s="376"/>
      <c r="AC511" s="376"/>
      <c r="AD511" s="376"/>
      <c r="AE511" s="376"/>
      <c r="AF511" s="376"/>
      <c r="AG511" s="376"/>
      <c r="AH511" s="376"/>
      <c r="AI511" s="376"/>
      <c r="AJ511" s="376"/>
      <c r="AK511" s="376"/>
      <c r="AL511" s="376"/>
      <c r="AM511" s="376"/>
      <c r="AN511" s="376"/>
      <c r="AO511" s="376"/>
      <c r="AP511" s="376"/>
      <c r="AQ511" s="376"/>
      <c r="AR511" s="376"/>
      <c r="AS511" s="376"/>
      <c r="AT511" s="376"/>
      <c r="AU511" s="376"/>
      <c r="AV511" s="376"/>
      <c r="AW511" s="376"/>
      <c r="AX511" s="376"/>
      <c r="AY511" s="376"/>
      <c r="AZ511" s="376"/>
      <c r="BA511" s="376"/>
      <c r="BB511" s="376"/>
      <c r="BC511" s="376"/>
      <c r="BD511" s="376"/>
      <c r="BE511" s="376"/>
      <c r="BF511" s="376"/>
      <c r="BG511" s="376"/>
      <c r="BH511" s="376"/>
      <c r="BI511" s="376"/>
      <c r="BJ511" s="376"/>
      <c r="BK511" s="376"/>
      <c r="BL511" s="376"/>
      <c r="BM511" s="376"/>
      <c r="BN511" s="376"/>
    </row>
    <row r="512" spans="1:66" x14ac:dyDescent="0.2">
      <c r="A512" s="426"/>
      <c r="B512" s="376"/>
      <c r="C512" s="376"/>
      <c r="D512" s="395"/>
      <c r="E512" s="376"/>
      <c r="F512" s="396"/>
      <c r="G512" s="396"/>
      <c r="H512" s="396"/>
      <c r="I512" s="396"/>
      <c r="J512" s="427"/>
      <c r="K512" s="376"/>
      <c r="L512" s="376"/>
      <c r="M512" s="376"/>
      <c r="N512" s="376"/>
      <c r="O512" s="376"/>
      <c r="P512" s="376"/>
      <c r="Q512" s="376"/>
      <c r="R512" s="376"/>
      <c r="S512" s="376"/>
      <c r="T512" s="376"/>
      <c r="U512" s="376"/>
      <c r="V512" s="376"/>
      <c r="W512" s="376"/>
      <c r="X512" s="376"/>
      <c r="Y512" s="376"/>
      <c r="Z512" s="376"/>
      <c r="AA512" s="376"/>
      <c r="AB512" s="376"/>
      <c r="AC512" s="376"/>
      <c r="AD512" s="376"/>
      <c r="AE512" s="376"/>
      <c r="AF512" s="376"/>
      <c r="AG512" s="376"/>
      <c r="AH512" s="376"/>
      <c r="AI512" s="376"/>
      <c r="AJ512" s="376"/>
      <c r="AK512" s="376"/>
      <c r="AL512" s="376"/>
      <c r="AM512" s="376"/>
      <c r="AN512" s="376"/>
      <c r="AO512" s="376"/>
      <c r="AP512" s="376"/>
      <c r="AQ512" s="376"/>
      <c r="AR512" s="376"/>
      <c r="AS512" s="376"/>
      <c r="AT512" s="376"/>
      <c r="AU512" s="376"/>
      <c r="AV512" s="376"/>
      <c r="AW512" s="376"/>
      <c r="AX512" s="376"/>
      <c r="AY512" s="376"/>
      <c r="AZ512" s="376"/>
      <c r="BA512" s="376"/>
      <c r="BB512" s="376"/>
      <c r="BC512" s="376"/>
      <c r="BD512" s="376"/>
      <c r="BE512" s="376"/>
      <c r="BF512" s="376"/>
      <c r="BG512" s="376"/>
      <c r="BH512" s="376"/>
      <c r="BI512" s="376"/>
      <c r="BJ512" s="376"/>
      <c r="BK512" s="376"/>
      <c r="BL512" s="376"/>
      <c r="BM512" s="376"/>
      <c r="BN512" s="376"/>
    </row>
    <row r="513" spans="1:66" x14ac:dyDescent="0.2">
      <c r="A513" s="426"/>
      <c r="B513" s="376"/>
      <c r="C513" s="376"/>
      <c r="D513" s="395"/>
      <c r="E513" s="376"/>
      <c r="F513" s="396"/>
      <c r="G513" s="396"/>
      <c r="H513" s="396"/>
      <c r="I513" s="396"/>
      <c r="J513" s="427"/>
      <c r="K513" s="376"/>
      <c r="L513" s="376"/>
      <c r="M513" s="376"/>
      <c r="N513" s="376"/>
      <c r="O513" s="376"/>
      <c r="P513" s="376"/>
      <c r="Q513" s="376"/>
      <c r="R513" s="376"/>
      <c r="S513" s="376"/>
      <c r="T513" s="376"/>
      <c r="U513" s="376"/>
      <c r="V513" s="376"/>
      <c r="W513" s="376"/>
      <c r="X513" s="376"/>
      <c r="Y513" s="376"/>
      <c r="Z513" s="376"/>
      <c r="AA513" s="376"/>
      <c r="AB513" s="376"/>
      <c r="AC513" s="376"/>
      <c r="AD513" s="376"/>
      <c r="AE513" s="376"/>
      <c r="AF513" s="376"/>
      <c r="AG513" s="376"/>
      <c r="AH513" s="376"/>
      <c r="AI513" s="376"/>
      <c r="AJ513" s="376"/>
      <c r="AK513" s="376"/>
      <c r="AL513" s="376"/>
      <c r="AM513" s="376"/>
      <c r="AN513" s="376"/>
      <c r="AO513" s="376"/>
      <c r="AP513" s="376"/>
      <c r="AQ513" s="376"/>
      <c r="AR513" s="376"/>
      <c r="AS513" s="376"/>
      <c r="AT513" s="376"/>
      <c r="AU513" s="376"/>
      <c r="AV513" s="376"/>
      <c r="AW513" s="376"/>
      <c r="AX513" s="376"/>
      <c r="AY513" s="376"/>
      <c r="AZ513" s="376"/>
      <c r="BA513" s="376"/>
      <c r="BB513" s="376"/>
      <c r="BC513" s="376"/>
      <c r="BD513" s="376"/>
      <c r="BE513" s="376"/>
      <c r="BF513" s="376"/>
      <c r="BG513" s="376"/>
      <c r="BH513" s="376"/>
      <c r="BI513" s="376"/>
      <c r="BJ513" s="376"/>
      <c r="BK513" s="376"/>
      <c r="BL513" s="376"/>
      <c r="BM513" s="376"/>
      <c r="BN513" s="376"/>
    </row>
    <row r="514" spans="1:66" x14ac:dyDescent="0.2">
      <c r="A514" s="426"/>
      <c r="B514" s="376"/>
      <c r="C514" s="376"/>
      <c r="D514" s="395"/>
      <c r="E514" s="376"/>
      <c r="F514" s="396"/>
      <c r="G514" s="396"/>
      <c r="H514" s="396"/>
      <c r="I514" s="396"/>
      <c r="J514" s="427"/>
      <c r="K514" s="376"/>
      <c r="L514" s="376"/>
      <c r="M514" s="376"/>
      <c r="N514" s="376"/>
      <c r="O514" s="376"/>
      <c r="P514" s="376"/>
      <c r="Q514" s="376"/>
      <c r="R514" s="376"/>
      <c r="S514" s="376"/>
      <c r="T514" s="376"/>
      <c r="U514" s="376"/>
      <c r="V514" s="376"/>
      <c r="W514" s="376"/>
      <c r="X514" s="376"/>
      <c r="Y514" s="376"/>
      <c r="Z514" s="376"/>
      <c r="AA514" s="376"/>
      <c r="AB514" s="376"/>
      <c r="AC514" s="376"/>
      <c r="AD514" s="376"/>
      <c r="AE514" s="376"/>
      <c r="AF514" s="376"/>
      <c r="AG514" s="376"/>
      <c r="AH514" s="376"/>
      <c r="AI514" s="376"/>
      <c r="AJ514" s="376"/>
      <c r="AK514" s="376"/>
      <c r="AL514" s="376"/>
      <c r="AM514" s="376"/>
      <c r="AN514" s="376"/>
      <c r="AO514" s="376"/>
      <c r="AP514" s="376"/>
      <c r="AQ514" s="376"/>
      <c r="AR514" s="376"/>
      <c r="AS514" s="376"/>
      <c r="AT514" s="376"/>
      <c r="AU514" s="376"/>
      <c r="AV514" s="376"/>
      <c r="AW514" s="376"/>
      <c r="AX514" s="376"/>
      <c r="AY514" s="376"/>
      <c r="AZ514" s="376"/>
      <c r="BA514" s="376"/>
      <c r="BB514" s="376"/>
      <c r="BC514" s="376"/>
      <c r="BD514" s="376"/>
      <c r="BE514" s="376"/>
      <c r="BF514" s="376"/>
      <c r="BG514" s="376"/>
      <c r="BH514" s="376"/>
      <c r="BI514" s="376"/>
      <c r="BJ514" s="376"/>
      <c r="BK514" s="376"/>
      <c r="BL514" s="376"/>
      <c r="BM514" s="376"/>
      <c r="BN514" s="376"/>
    </row>
    <row r="515" spans="1:66" x14ac:dyDescent="0.2">
      <c r="A515" s="426"/>
      <c r="B515" s="376"/>
      <c r="C515" s="376"/>
      <c r="D515" s="395"/>
      <c r="E515" s="376"/>
      <c r="F515" s="396"/>
      <c r="G515" s="396"/>
      <c r="H515" s="396"/>
      <c r="I515" s="396"/>
      <c r="J515" s="427"/>
      <c r="K515" s="376"/>
      <c r="L515" s="376"/>
      <c r="M515" s="376"/>
      <c r="N515" s="376"/>
      <c r="O515" s="376"/>
      <c r="P515" s="376"/>
      <c r="Q515" s="376"/>
      <c r="R515" s="376"/>
      <c r="S515" s="376"/>
      <c r="T515" s="376"/>
      <c r="U515" s="376"/>
      <c r="V515" s="376"/>
      <c r="W515" s="376"/>
      <c r="X515" s="376"/>
      <c r="Y515" s="376"/>
      <c r="Z515" s="376"/>
      <c r="AA515" s="376"/>
      <c r="AB515" s="376"/>
      <c r="AC515" s="376"/>
      <c r="AD515" s="376"/>
      <c r="AE515" s="376"/>
      <c r="AF515" s="376"/>
      <c r="AG515" s="376"/>
      <c r="AH515" s="376"/>
      <c r="AI515" s="376"/>
      <c r="AJ515" s="376"/>
      <c r="AK515" s="376"/>
      <c r="AL515" s="376"/>
      <c r="AM515" s="376"/>
      <c r="AN515" s="376"/>
      <c r="AO515" s="376"/>
      <c r="AP515" s="376"/>
      <c r="AQ515" s="376"/>
      <c r="AR515" s="376"/>
      <c r="AS515" s="376"/>
      <c r="AT515" s="376"/>
      <c r="AU515" s="376"/>
      <c r="AV515" s="376"/>
      <c r="AW515" s="376"/>
      <c r="AX515" s="376"/>
      <c r="AY515" s="376"/>
      <c r="AZ515" s="376"/>
      <c r="BA515" s="376"/>
      <c r="BB515" s="376"/>
      <c r="BC515" s="376"/>
      <c r="BD515" s="376"/>
      <c r="BE515" s="376"/>
      <c r="BF515" s="376"/>
      <c r="BG515" s="376"/>
      <c r="BH515" s="376"/>
      <c r="BI515" s="376"/>
      <c r="BJ515" s="376"/>
      <c r="BK515" s="376"/>
      <c r="BL515" s="376"/>
      <c r="BM515" s="376"/>
      <c r="BN515" s="376"/>
    </row>
    <row r="516" spans="1:66" x14ac:dyDescent="0.2">
      <c r="A516" s="426"/>
      <c r="B516" s="376"/>
      <c r="C516" s="376"/>
      <c r="D516" s="395"/>
      <c r="E516" s="376"/>
      <c r="F516" s="396"/>
      <c r="G516" s="396"/>
      <c r="H516" s="396"/>
      <c r="I516" s="396"/>
      <c r="J516" s="427"/>
      <c r="K516" s="376"/>
      <c r="L516" s="376"/>
      <c r="M516" s="376"/>
      <c r="N516" s="376"/>
      <c r="O516" s="376"/>
      <c r="P516" s="376"/>
      <c r="Q516" s="376"/>
      <c r="R516" s="376"/>
      <c r="S516" s="376"/>
      <c r="T516" s="376"/>
      <c r="U516" s="376"/>
      <c r="V516" s="376"/>
      <c r="W516" s="376"/>
      <c r="X516" s="376"/>
      <c r="Y516" s="376"/>
      <c r="Z516" s="376"/>
      <c r="AA516" s="376"/>
      <c r="AB516" s="376"/>
      <c r="AC516" s="376"/>
      <c r="AD516" s="376"/>
      <c r="AE516" s="376"/>
      <c r="AF516" s="376"/>
      <c r="AG516" s="376"/>
      <c r="AH516" s="376"/>
      <c r="AI516" s="376"/>
      <c r="AJ516" s="376"/>
      <c r="AK516" s="376"/>
      <c r="AL516" s="376"/>
      <c r="AM516" s="376"/>
      <c r="AN516" s="376"/>
      <c r="AO516" s="376"/>
      <c r="AP516" s="376"/>
      <c r="AQ516" s="376"/>
      <c r="AR516" s="376"/>
      <c r="AS516" s="376"/>
      <c r="AT516" s="376"/>
      <c r="AU516" s="376"/>
      <c r="AV516" s="376"/>
      <c r="AW516" s="376"/>
      <c r="AX516" s="376"/>
      <c r="AY516" s="376"/>
      <c r="AZ516" s="376"/>
      <c r="BA516" s="376"/>
      <c r="BB516" s="376"/>
      <c r="BC516" s="376"/>
      <c r="BD516" s="376"/>
      <c r="BE516" s="376"/>
      <c r="BF516" s="376"/>
      <c r="BG516" s="376"/>
      <c r="BH516" s="376"/>
      <c r="BI516" s="376"/>
      <c r="BJ516" s="376"/>
      <c r="BK516" s="376"/>
      <c r="BL516" s="376"/>
      <c r="BM516" s="376"/>
      <c r="BN516" s="376"/>
    </row>
    <row r="517" spans="1:66" x14ac:dyDescent="0.2">
      <c r="A517" s="426"/>
      <c r="B517" s="376"/>
      <c r="C517" s="376"/>
      <c r="D517" s="395"/>
      <c r="E517" s="376"/>
      <c r="F517" s="396"/>
      <c r="G517" s="396"/>
      <c r="H517" s="396"/>
      <c r="I517" s="396"/>
      <c r="J517" s="427"/>
      <c r="K517" s="376"/>
      <c r="L517" s="376"/>
      <c r="M517" s="376"/>
      <c r="N517" s="376"/>
      <c r="O517" s="376"/>
      <c r="P517" s="376"/>
      <c r="Q517" s="376"/>
      <c r="R517" s="376"/>
      <c r="S517" s="376"/>
      <c r="T517" s="376"/>
      <c r="U517" s="376"/>
      <c r="V517" s="376"/>
      <c r="W517" s="376"/>
      <c r="X517" s="376"/>
      <c r="Y517" s="376"/>
      <c r="Z517" s="376"/>
      <c r="AA517" s="376"/>
      <c r="AB517" s="376"/>
      <c r="AC517" s="376"/>
      <c r="AD517" s="376"/>
      <c r="AE517" s="376"/>
      <c r="AF517" s="376"/>
      <c r="AG517" s="376"/>
      <c r="AH517" s="376"/>
      <c r="AI517" s="376"/>
      <c r="AJ517" s="376"/>
      <c r="AK517" s="376"/>
      <c r="AL517" s="376"/>
      <c r="AM517" s="376"/>
      <c r="AN517" s="376"/>
      <c r="AO517" s="376"/>
      <c r="AP517" s="376"/>
      <c r="AQ517" s="376"/>
      <c r="AR517" s="376"/>
      <c r="AS517" s="376"/>
      <c r="AT517" s="376"/>
      <c r="AU517" s="376"/>
      <c r="AV517" s="376"/>
      <c r="AW517" s="376"/>
      <c r="AX517" s="376"/>
      <c r="AY517" s="376"/>
      <c r="AZ517" s="376"/>
      <c r="BA517" s="376"/>
      <c r="BB517" s="376"/>
      <c r="BC517" s="376"/>
      <c r="BD517" s="376"/>
      <c r="BE517" s="376"/>
      <c r="BF517" s="376"/>
      <c r="BG517" s="376"/>
      <c r="BH517" s="376"/>
      <c r="BI517" s="376"/>
      <c r="BJ517" s="376"/>
      <c r="BK517" s="376"/>
      <c r="BL517" s="376"/>
      <c r="BM517" s="376"/>
      <c r="BN517" s="376"/>
    </row>
    <row r="518" spans="1:66" x14ac:dyDescent="0.2">
      <c r="A518" s="426"/>
      <c r="B518" s="376"/>
      <c r="C518" s="376"/>
      <c r="D518" s="395"/>
      <c r="E518" s="376"/>
      <c r="F518" s="396"/>
      <c r="G518" s="396"/>
      <c r="H518" s="396"/>
      <c r="I518" s="396"/>
      <c r="J518" s="427"/>
      <c r="K518" s="376"/>
      <c r="L518" s="376"/>
      <c r="M518" s="376"/>
      <c r="N518" s="376"/>
      <c r="O518" s="376"/>
      <c r="P518" s="376"/>
      <c r="Q518" s="376"/>
      <c r="R518" s="376"/>
      <c r="S518" s="376"/>
      <c r="T518" s="376"/>
      <c r="U518" s="376"/>
      <c r="V518" s="376"/>
      <c r="W518" s="376"/>
      <c r="X518" s="376"/>
      <c r="Y518" s="376"/>
      <c r="Z518" s="376"/>
      <c r="AA518" s="376"/>
      <c r="AB518" s="376"/>
      <c r="AC518" s="376"/>
      <c r="AD518" s="376"/>
      <c r="AE518" s="376"/>
      <c r="AF518" s="376"/>
      <c r="AG518" s="376"/>
      <c r="AH518" s="376"/>
      <c r="AI518" s="376"/>
      <c r="AJ518" s="376"/>
      <c r="AK518" s="376"/>
      <c r="AL518" s="376"/>
      <c r="AM518" s="376"/>
      <c r="AN518" s="376"/>
      <c r="AO518" s="376"/>
      <c r="AP518" s="376"/>
      <c r="AQ518" s="376"/>
      <c r="AR518" s="376"/>
      <c r="AS518" s="376"/>
      <c r="AT518" s="376"/>
      <c r="AU518" s="376"/>
      <c r="AV518" s="376"/>
      <c r="AW518" s="376"/>
      <c r="AX518" s="376"/>
      <c r="AY518" s="376"/>
      <c r="AZ518" s="376"/>
      <c r="BA518" s="376"/>
      <c r="BB518" s="376"/>
      <c r="BC518" s="376"/>
      <c r="BD518" s="376"/>
      <c r="BE518" s="376"/>
      <c r="BF518" s="376"/>
      <c r="BG518" s="376"/>
      <c r="BH518" s="376"/>
      <c r="BI518" s="376"/>
      <c r="BJ518" s="376"/>
      <c r="BK518" s="376"/>
      <c r="BL518" s="376"/>
      <c r="BM518" s="376"/>
      <c r="BN518" s="376"/>
    </row>
    <row r="519" spans="1:66" x14ac:dyDescent="0.2">
      <c r="A519" s="426"/>
      <c r="B519" s="376"/>
      <c r="C519" s="376"/>
      <c r="D519" s="395"/>
      <c r="E519" s="376"/>
      <c r="F519" s="396"/>
      <c r="G519" s="396"/>
      <c r="H519" s="396"/>
      <c r="I519" s="396"/>
      <c r="J519" s="427"/>
      <c r="K519" s="376"/>
      <c r="L519" s="376"/>
      <c r="M519" s="376"/>
      <c r="N519" s="376"/>
      <c r="O519" s="376"/>
      <c r="P519" s="376"/>
      <c r="Q519" s="376"/>
      <c r="R519" s="376"/>
      <c r="S519" s="376"/>
      <c r="T519" s="376"/>
      <c r="U519" s="376"/>
      <c r="V519" s="376"/>
      <c r="W519" s="376"/>
      <c r="X519" s="376"/>
      <c r="Y519" s="376"/>
      <c r="Z519" s="376"/>
      <c r="AA519" s="376"/>
      <c r="AB519" s="376"/>
      <c r="AC519" s="376"/>
      <c r="AD519" s="376"/>
      <c r="AE519" s="376"/>
      <c r="AF519" s="376"/>
      <c r="AG519" s="376"/>
      <c r="AH519" s="376"/>
      <c r="AI519" s="376"/>
      <c r="AJ519" s="376"/>
      <c r="AK519" s="376"/>
      <c r="AL519" s="376"/>
      <c r="AM519" s="376"/>
      <c r="AN519" s="376"/>
      <c r="AO519" s="376"/>
      <c r="AP519" s="376"/>
      <c r="AQ519" s="376"/>
      <c r="AR519" s="376"/>
      <c r="AS519" s="376"/>
      <c r="AT519" s="376"/>
      <c r="AU519" s="376"/>
      <c r="AV519" s="376"/>
      <c r="AW519" s="376"/>
      <c r="AX519" s="376"/>
      <c r="AY519" s="376"/>
      <c r="AZ519" s="376"/>
      <c r="BA519" s="376"/>
      <c r="BB519" s="376"/>
      <c r="BC519" s="376"/>
      <c r="BD519" s="376"/>
      <c r="BE519" s="376"/>
      <c r="BF519" s="376"/>
      <c r="BG519" s="376"/>
      <c r="BH519" s="376"/>
      <c r="BI519" s="376"/>
      <c r="BJ519" s="376"/>
      <c r="BK519" s="376"/>
      <c r="BL519" s="376"/>
      <c r="BM519" s="376"/>
      <c r="BN519" s="376"/>
    </row>
    <row r="520" spans="1:66" x14ac:dyDescent="0.2">
      <c r="A520" s="426"/>
      <c r="B520" s="376"/>
      <c r="C520" s="376"/>
      <c r="D520" s="395"/>
      <c r="E520" s="376"/>
      <c r="F520" s="396"/>
      <c r="G520" s="396"/>
      <c r="H520" s="396"/>
      <c r="I520" s="396"/>
      <c r="J520" s="427"/>
      <c r="K520" s="376"/>
      <c r="L520" s="376"/>
      <c r="M520" s="376"/>
      <c r="N520" s="376"/>
      <c r="O520" s="376"/>
      <c r="P520" s="376"/>
      <c r="Q520" s="376"/>
      <c r="R520" s="376"/>
      <c r="S520" s="376"/>
      <c r="T520" s="376"/>
      <c r="U520" s="376"/>
      <c r="V520" s="376"/>
      <c r="W520" s="376"/>
      <c r="X520" s="376"/>
      <c r="Y520" s="376"/>
      <c r="Z520" s="376"/>
      <c r="AA520" s="376"/>
      <c r="AB520" s="376"/>
      <c r="AC520" s="376"/>
      <c r="AD520" s="376"/>
      <c r="AE520" s="376"/>
      <c r="AF520" s="376"/>
      <c r="AG520" s="376"/>
      <c r="AH520" s="376"/>
      <c r="AI520" s="376"/>
      <c r="AJ520" s="376"/>
      <c r="AK520" s="376"/>
      <c r="AL520" s="376"/>
      <c r="AM520" s="376"/>
      <c r="AN520" s="376"/>
      <c r="AO520" s="376"/>
      <c r="AP520" s="376"/>
      <c r="AQ520" s="376"/>
      <c r="AR520" s="376"/>
      <c r="AS520" s="376"/>
      <c r="AT520" s="376"/>
      <c r="AU520" s="376"/>
      <c r="AV520" s="376"/>
      <c r="AW520" s="376"/>
      <c r="AX520" s="376"/>
      <c r="AY520" s="376"/>
      <c r="AZ520" s="376"/>
      <c r="BA520" s="376"/>
      <c r="BB520" s="376"/>
      <c r="BC520" s="376"/>
      <c r="BD520" s="376"/>
      <c r="BE520" s="376"/>
      <c r="BF520" s="376"/>
      <c r="BG520" s="376"/>
      <c r="BH520" s="376"/>
      <c r="BI520" s="376"/>
      <c r="BJ520" s="376"/>
      <c r="BK520" s="376"/>
      <c r="BL520" s="376"/>
      <c r="BM520" s="376"/>
      <c r="BN520" s="376"/>
    </row>
    <row r="521" spans="1:66" x14ac:dyDescent="0.2">
      <c r="A521" s="426"/>
      <c r="B521" s="376"/>
      <c r="C521" s="376"/>
      <c r="D521" s="395"/>
      <c r="E521" s="376"/>
      <c r="F521" s="396"/>
      <c r="G521" s="396"/>
      <c r="H521" s="396"/>
      <c r="I521" s="396"/>
      <c r="J521" s="427"/>
      <c r="K521" s="376"/>
      <c r="L521" s="376"/>
      <c r="M521" s="376"/>
      <c r="N521" s="376"/>
      <c r="O521" s="376"/>
      <c r="P521" s="376"/>
      <c r="Q521" s="376"/>
      <c r="R521" s="376"/>
      <c r="S521" s="376"/>
      <c r="T521" s="376"/>
      <c r="U521" s="376"/>
      <c r="V521" s="376"/>
      <c r="W521" s="376"/>
      <c r="X521" s="376"/>
      <c r="Y521" s="376"/>
      <c r="Z521" s="376"/>
      <c r="AA521" s="376"/>
      <c r="AB521" s="376"/>
      <c r="AC521" s="376"/>
      <c r="AD521" s="376"/>
      <c r="AE521" s="376"/>
      <c r="AF521" s="376"/>
      <c r="AG521" s="376"/>
      <c r="AH521" s="376"/>
      <c r="AI521" s="376"/>
      <c r="AJ521" s="376"/>
      <c r="AK521" s="376"/>
      <c r="AL521" s="376"/>
      <c r="AM521" s="376"/>
      <c r="AN521" s="376"/>
      <c r="AO521" s="376"/>
      <c r="AP521" s="376"/>
      <c r="AQ521" s="376"/>
      <c r="AR521" s="376"/>
      <c r="AS521" s="376"/>
      <c r="AT521" s="376"/>
      <c r="AU521" s="376"/>
      <c r="AV521" s="376"/>
      <c r="AW521" s="376"/>
      <c r="AX521" s="376"/>
      <c r="AY521" s="376"/>
      <c r="AZ521" s="376"/>
      <c r="BA521" s="376"/>
      <c r="BB521" s="376"/>
      <c r="BC521" s="376"/>
      <c r="BD521" s="376"/>
      <c r="BE521" s="376"/>
      <c r="BF521" s="376"/>
      <c r="BG521" s="376"/>
      <c r="BH521" s="376"/>
      <c r="BI521" s="376"/>
      <c r="BJ521" s="376"/>
      <c r="BK521" s="376"/>
      <c r="BL521" s="376"/>
      <c r="BM521" s="376"/>
      <c r="BN521" s="376"/>
    </row>
    <row r="522" spans="1:66" x14ac:dyDescent="0.2">
      <c r="A522" s="426"/>
      <c r="B522" s="376"/>
      <c r="C522" s="376"/>
      <c r="D522" s="395"/>
      <c r="E522" s="376"/>
      <c r="F522" s="396"/>
      <c r="G522" s="396"/>
      <c r="H522" s="396"/>
      <c r="I522" s="396"/>
      <c r="J522" s="427"/>
      <c r="K522" s="376"/>
      <c r="L522" s="376"/>
      <c r="M522" s="376"/>
      <c r="N522" s="376"/>
      <c r="O522" s="376"/>
      <c r="P522" s="376"/>
      <c r="Q522" s="376"/>
      <c r="R522" s="376"/>
      <c r="S522" s="376"/>
      <c r="T522" s="376"/>
      <c r="U522" s="376"/>
      <c r="V522" s="376"/>
      <c r="W522" s="376"/>
      <c r="X522" s="376"/>
      <c r="Y522" s="376"/>
      <c r="Z522" s="376"/>
      <c r="AA522" s="376"/>
      <c r="AB522" s="376"/>
      <c r="AC522" s="376"/>
      <c r="AD522" s="376"/>
      <c r="AE522" s="376"/>
      <c r="AF522" s="376"/>
      <c r="AG522" s="376"/>
      <c r="AH522" s="376"/>
      <c r="AI522" s="376"/>
      <c r="AJ522" s="376"/>
      <c r="AK522" s="376"/>
      <c r="AL522" s="376"/>
      <c r="AM522" s="376"/>
      <c r="AN522" s="376"/>
      <c r="AO522" s="376"/>
      <c r="AP522" s="376"/>
      <c r="AQ522" s="376"/>
      <c r="AR522" s="376"/>
      <c r="AS522" s="376"/>
      <c r="AT522" s="376"/>
      <c r="AU522" s="376"/>
      <c r="AV522" s="376"/>
      <c r="AW522" s="376"/>
      <c r="AX522" s="376"/>
      <c r="AY522" s="376"/>
      <c r="AZ522" s="376"/>
      <c r="BA522" s="376"/>
      <c r="BB522" s="376"/>
      <c r="BC522" s="376"/>
      <c r="BD522" s="376"/>
      <c r="BE522" s="376"/>
      <c r="BF522" s="376"/>
      <c r="BG522" s="376"/>
      <c r="BH522" s="376"/>
      <c r="BI522" s="376"/>
      <c r="BJ522" s="376"/>
      <c r="BK522" s="376"/>
      <c r="BL522" s="376"/>
      <c r="BM522" s="376"/>
      <c r="BN522" s="376"/>
    </row>
    <row r="523" spans="1:66" x14ac:dyDescent="0.2">
      <c r="A523" s="426"/>
      <c r="B523" s="376"/>
      <c r="C523" s="376"/>
      <c r="D523" s="395"/>
      <c r="E523" s="376"/>
      <c r="F523" s="396"/>
      <c r="G523" s="396"/>
      <c r="H523" s="396"/>
      <c r="I523" s="396"/>
      <c r="J523" s="427"/>
      <c r="K523" s="376"/>
      <c r="L523" s="376"/>
      <c r="M523" s="376"/>
      <c r="N523" s="376"/>
      <c r="O523" s="376"/>
      <c r="P523" s="376"/>
      <c r="Q523" s="376"/>
      <c r="R523" s="376"/>
      <c r="S523" s="376"/>
      <c r="T523" s="376"/>
      <c r="U523" s="376"/>
      <c r="V523" s="376"/>
      <c r="W523" s="376"/>
      <c r="X523" s="376"/>
      <c r="Y523" s="376"/>
      <c r="Z523" s="376"/>
      <c r="AA523" s="376"/>
      <c r="AB523" s="376"/>
      <c r="AC523" s="376"/>
      <c r="AD523" s="376"/>
      <c r="AE523" s="376"/>
      <c r="AF523" s="376"/>
      <c r="AG523" s="376"/>
      <c r="AH523" s="376"/>
      <c r="AI523" s="376"/>
      <c r="AJ523" s="376"/>
      <c r="AK523" s="376"/>
      <c r="AL523" s="376"/>
      <c r="AM523" s="376"/>
      <c r="AN523" s="376"/>
      <c r="AO523" s="376"/>
      <c r="AP523" s="376"/>
      <c r="AQ523" s="376"/>
      <c r="AR523" s="376"/>
      <c r="AS523" s="376"/>
      <c r="AT523" s="376"/>
      <c r="AU523" s="376"/>
      <c r="AV523" s="376"/>
      <c r="AW523" s="376"/>
      <c r="AX523" s="376"/>
      <c r="AY523" s="376"/>
      <c r="AZ523" s="376"/>
      <c r="BA523" s="376"/>
      <c r="BB523" s="376"/>
      <c r="BC523" s="376"/>
      <c r="BD523" s="376"/>
      <c r="BE523" s="376"/>
      <c r="BF523" s="376"/>
      <c r="BG523" s="376"/>
      <c r="BH523" s="376"/>
      <c r="BI523" s="376"/>
      <c r="BJ523" s="376"/>
      <c r="BK523" s="376"/>
      <c r="BL523" s="376"/>
      <c r="BM523" s="376"/>
      <c r="BN523" s="376"/>
    </row>
    <row r="524" spans="1:66" x14ac:dyDescent="0.2">
      <c r="A524" s="426"/>
      <c r="B524" s="376"/>
      <c r="C524" s="376"/>
      <c r="D524" s="395"/>
      <c r="E524" s="376"/>
      <c r="F524" s="396"/>
      <c r="G524" s="396"/>
      <c r="H524" s="396"/>
      <c r="I524" s="396"/>
      <c r="J524" s="427"/>
      <c r="K524" s="376"/>
      <c r="L524" s="376"/>
      <c r="M524" s="376"/>
      <c r="N524" s="376"/>
      <c r="O524" s="376"/>
      <c r="P524" s="376"/>
      <c r="Q524" s="376"/>
      <c r="R524" s="376"/>
      <c r="S524" s="376"/>
      <c r="T524" s="376"/>
      <c r="U524" s="376"/>
      <c r="V524" s="376"/>
      <c r="W524" s="376"/>
      <c r="X524" s="376"/>
      <c r="Y524" s="376"/>
      <c r="Z524" s="376"/>
      <c r="AA524" s="376"/>
      <c r="AB524" s="376"/>
      <c r="AC524" s="376"/>
      <c r="AD524" s="376"/>
      <c r="AE524" s="376"/>
      <c r="AF524" s="376"/>
      <c r="AG524" s="376"/>
      <c r="AH524" s="376"/>
      <c r="AI524" s="376"/>
      <c r="AJ524" s="376"/>
      <c r="AK524" s="376"/>
      <c r="AL524" s="376"/>
      <c r="AM524" s="376"/>
      <c r="AN524" s="376"/>
      <c r="AO524" s="376"/>
      <c r="AP524" s="376"/>
      <c r="AQ524" s="376"/>
      <c r="AR524" s="376"/>
      <c r="AS524" s="376"/>
      <c r="AT524" s="376"/>
      <c r="AU524" s="376"/>
      <c r="AV524" s="376"/>
      <c r="AW524" s="376"/>
      <c r="AX524" s="376"/>
      <c r="AY524" s="376"/>
      <c r="AZ524" s="376"/>
      <c r="BA524" s="376"/>
      <c r="BB524" s="376"/>
      <c r="BC524" s="376"/>
      <c r="BD524" s="376"/>
      <c r="BE524" s="376"/>
      <c r="BF524" s="376"/>
      <c r="BG524" s="376"/>
      <c r="BH524" s="376"/>
      <c r="BI524" s="376"/>
      <c r="BJ524" s="376"/>
      <c r="BK524" s="376"/>
      <c r="BL524" s="376"/>
      <c r="BM524" s="376"/>
      <c r="BN524" s="376"/>
    </row>
    <row r="525" spans="1:66" x14ac:dyDescent="0.2">
      <c r="A525" s="426"/>
      <c r="B525" s="376"/>
      <c r="C525" s="376"/>
      <c r="D525" s="395"/>
      <c r="E525" s="376"/>
      <c r="F525" s="396"/>
      <c r="G525" s="396"/>
      <c r="H525" s="396"/>
      <c r="I525" s="396"/>
      <c r="J525" s="427"/>
      <c r="K525" s="376"/>
      <c r="L525" s="376"/>
      <c r="M525" s="376"/>
      <c r="N525" s="376"/>
      <c r="O525" s="376"/>
      <c r="P525" s="376"/>
      <c r="Q525" s="376"/>
      <c r="R525" s="376"/>
      <c r="S525" s="376"/>
      <c r="T525" s="376"/>
      <c r="U525" s="376"/>
      <c r="V525" s="376"/>
      <c r="W525" s="376"/>
      <c r="X525" s="376"/>
      <c r="Y525" s="376"/>
      <c r="Z525" s="376"/>
      <c r="AA525" s="376"/>
      <c r="AB525" s="376"/>
      <c r="AC525" s="376"/>
      <c r="AD525" s="376"/>
      <c r="AE525" s="376"/>
      <c r="AF525" s="376"/>
      <c r="AG525" s="376"/>
      <c r="AH525" s="376"/>
      <c r="AI525" s="376"/>
      <c r="AJ525" s="376"/>
      <c r="AK525" s="376"/>
      <c r="AL525" s="376"/>
      <c r="AM525" s="376"/>
      <c r="AN525" s="376"/>
      <c r="AO525" s="376"/>
      <c r="AP525" s="376"/>
      <c r="AQ525" s="376"/>
      <c r="AR525" s="376"/>
      <c r="AS525" s="376"/>
      <c r="AT525" s="376"/>
      <c r="AU525" s="376"/>
      <c r="AV525" s="376"/>
      <c r="AW525" s="376"/>
      <c r="AX525" s="376"/>
      <c r="AY525" s="376"/>
      <c r="AZ525" s="376"/>
      <c r="BA525" s="376"/>
      <c r="BB525" s="376"/>
      <c r="BC525" s="376"/>
      <c r="BD525" s="376"/>
      <c r="BE525" s="376"/>
      <c r="BF525" s="376"/>
      <c r="BG525" s="376"/>
      <c r="BH525" s="376"/>
      <c r="BI525" s="376"/>
      <c r="BJ525" s="376"/>
      <c r="BK525" s="376"/>
      <c r="BL525" s="376"/>
      <c r="BM525" s="376"/>
      <c r="BN525" s="376"/>
    </row>
    <row r="526" spans="1:66" x14ac:dyDescent="0.2">
      <c r="A526" s="426"/>
      <c r="B526" s="376"/>
      <c r="C526" s="376"/>
      <c r="D526" s="395"/>
      <c r="E526" s="376"/>
      <c r="F526" s="396"/>
      <c r="G526" s="396"/>
      <c r="H526" s="396"/>
      <c r="I526" s="396"/>
      <c r="J526" s="427"/>
      <c r="K526" s="376"/>
      <c r="L526" s="376"/>
      <c r="M526" s="376"/>
      <c r="N526" s="376"/>
      <c r="O526" s="376"/>
      <c r="P526" s="376"/>
      <c r="Q526" s="376"/>
      <c r="R526" s="376"/>
      <c r="S526" s="376"/>
      <c r="T526" s="376"/>
      <c r="U526" s="376"/>
      <c r="V526" s="376"/>
      <c r="W526" s="376"/>
      <c r="X526" s="376"/>
      <c r="Y526" s="376"/>
      <c r="Z526" s="376"/>
      <c r="AA526" s="376"/>
      <c r="AB526" s="376"/>
      <c r="AC526" s="376"/>
      <c r="AD526" s="376"/>
      <c r="AE526" s="376"/>
      <c r="AF526" s="376"/>
      <c r="AG526" s="376"/>
      <c r="AH526" s="376"/>
      <c r="AI526" s="376"/>
      <c r="AJ526" s="376"/>
      <c r="AK526" s="376"/>
      <c r="AL526" s="376"/>
      <c r="AM526" s="376"/>
      <c r="AN526" s="376"/>
      <c r="AO526" s="376"/>
      <c r="AP526" s="376"/>
      <c r="AQ526" s="376"/>
      <c r="AR526" s="376"/>
      <c r="AS526" s="376"/>
      <c r="AT526" s="376"/>
      <c r="AU526" s="376"/>
      <c r="AV526" s="376"/>
      <c r="AW526" s="376"/>
      <c r="AX526" s="376"/>
      <c r="AY526" s="376"/>
      <c r="AZ526" s="376"/>
      <c r="BA526" s="376"/>
      <c r="BB526" s="376"/>
      <c r="BC526" s="376"/>
      <c r="BD526" s="376"/>
      <c r="BE526" s="376"/>
      <c r="BF526" s="376"/>
      <c r="BG526" s="376"/>
      <c r="BH526" s="376"/>
      <c r="BI526" s="376"/>
      <c r="BJ526" s="376"/>
      <c r="BK526" s="376"/>
      <c r="BL526" s="376"/>
      <c r="BM526" s="376"/>
      <c r="BN526" s="376"/>
    </row>
    <row r="527" spans="1:66" x14ac:dyDescent="0.2">
      <c r="A527" s="426"/>
      <c r="B527" s="376"/>
      <c r="C527" s="376"/>
      <c r="D527" s="395"/>
      <c r="E527" s="376"/>
      <c r="F527" s="396"/>
      <c r="G527" s="396"/>
      <c r="H527" s="396"/>
      <c r="I527" s="396"/>
      <c r="J527" s="427"/>
      <c r="K527" s="376"/>
      <c r="L527" s="376"/>
      <c r="M527" s="376"/>
      <c r="N527" s="376"/>
      <c r="O527" s="376"/>
      <c r="P527" s="376"/>
      <c r="Q527" s="376"/>
      <c r="R527" s="376"/>
      <c r="S527" s="376"/>
      <c r="T527" s="376"/>
      <c r="U527" s="376"/>
      <c r="V527" s="376"/>
      <c r="W527" s="376"/>
      <c r="X527" s="376"/>
      <c r="Y527" s="376"/>
      <c r="Z527" s="376"/>
      <c r="AA527" s="376"/>
      <c r="AB527" s="376"/>
      <c r="AC527" s="376"/>
      <c r="AD527" s="376"/>
      <c r="AE527" s="376"/>
      <c r="AF527" s="376"/>
      <c r="AG527" s="376"/>
      <c r="AH527" s="376"/>
      <c r="AI527" s="376"/>
      <c r="AJ527" s="376"/>
      <c r="AK527" s="376"/>
      <c r="AL527" s="376"/>
      <c r="AM527" s="376"/>
      <c r="AN527" s="376"/>
      <c r="AO527" s="376"/>
      <c r="AP527" s="376"/>
      <c r="AQ527" s="376"/>
      <c r="AR527" s="376"/>
      <c r="AS527" s="376"/>
      <c r="AT527" s="376"/>
      <c r="AU527" s="376"/>
      <c r="AV527" s="376"/>
      <c r="AW527" s="376"/>
      <c r="AX527" s="376"/>
      <c r="AY527" s="376"/>
      <c r="AZ527" s="376"/>
      <c r="BA527" s="376"/>
      <c r="BB527" s="376"/>
      <c r="BC527" s="376"/>
      <c r="BD527" s="376"/>
      <c r="BE527" s="376"/>
      <c r="BF527" s="376"/>
      <c r="BG527" s="376"/>
      <c r="BH527" s="376"/>
      <c r="BI527" s="376"/>
      <c r="BJ527" s="376"/>
      <c r="BK527" s="376"/>
      <c r="BL527" s="376"/>
      <c r="BM527" s="376"/>
      <c r="BN527" s="376"/>
    </row>
    <row r="528" spans="1:66" x14ac:dyDescent="0.2">
      <c r="A528" s="426"/>
      <c r="B528" s="376"/>
      <c r="C528" s="376"/>
      <c r="D528" s="395"/>
      <c r="E528" s="376"/>
      <c r="F528" s="396"/>
      <c r="G528" s="396"/>
      <c r="H528" s="396"/>
      <c r="I528" s="396"/>
      <c r="J528" s="427"/>
      <c r="K528" s="376"/>
      <c r="L528" s="376"/>
      <c r="M528" s="376"/>
      <c r="N528" s="376"/>
      <c r="O528" s="376"/>
      <c r="P528" s="376"/>
      <c r="Q528" s="376"/>
      <c r="R528" s="376"/>
      <c r="S528" s="376"/>
      <c r="T528" s="376"/>
      <c r="U528" s="376"/>
      <c r="V528" s="376"/>
      <c r="W528" s="376"/>
      <c r="X528" s="376"/>
      <c r="Y528" s="376"/>
      <c r="Z528" s="376"/>
      <c r="AA528" s="376"/>
      <c r="AB528" s="376"/>
      <c r="AC528" s="376"/>
      <c r="AD528" s="376"/>
      <c r="AE528" s="376"/>
      <c r="AF528" s="376"/>
      <c r="AG528" s="376"/>
      <c r="AH528" s="376"/>
      <c r="AI528" s="376"/>
      <c r="AJ528" s="376"/>
      <c r="AK528" s="376"/>
      <c r="AL528" s="376"/>
      <c r="AM528" s="376"/>
      <c r="AN528" s="376"/>
      <c r="AO528" s="376"/>
      <c r="AP528" s="376"/>
      <c r="AQ528" s="376"/>
      <c r="AR528" s="376"/>
      <c r="AS528" s="376"/>
      <c r="AT528" s="376"/>
      <c r="AU528" s="376"/>
      <c r="AV528" s="376"/>
      <c r="AW528" s="376"/>
      <c r="AX528" s="376"/>
      <c r="AY528" s="376"/>
      <c r="AZ528" s="376"/>
      <c r="BA528" s="376"/>
      <c r="BB528" s="376"/>
      <c r="BC528" s="376"/>
      <c r="BD528" s="376"/>
      <c r="BE528" s="376"/>
      <c r="BF528" s="376"/>
      <c r="BG528" s="376"/>
      <c r="BH528" s="376"/>
      <c r="BI528" s="376"/>
      <c r="BJ528" s="376"/>
      <c r="BK528" s="376"/>
      <c r="BL528" s="376"/>
      <c r="BM528" s="376"/>
      <c r="BN528" s="376"/>
    </row>
    <row r="529" spans="1:66" x14ac:dyDescent="0.2">
      <c r="A529" s="426"/>
      <c r="B529" s="376"/>
      <c r="C529" s="376"/>
      <c r="D529" s="395"/>
      <c r="E529" s="376"/>
      <c r="F529" s="396"/>
      <c r="G529" s="396"/>
      <c r="H529" s="396"/>
      <c r="I529" s="396"/>
      <c r="J529" s="427"/>
      <c r="K529" s="376"/>
      <c r="L529" s="376"/>
      <c r="M529" s="376"/>
      <c r="N529" s="376"/>
      <c r="O529" s="376"/>
      <c r="P529" s="376"/>
      <c r="Q529" s="376"/>
      <c r="R529" s="376"/>
      <c r="S529" s="376"/>
      <c r="T529" s="376"/>
      <c r="U529" s="376"/>
      <c r="V529" s="376"/>
      <c r="W529" s="376"/>
      <c r="X529" s="376"/>
      <c r="Y529" s="376"/>
      <c r="Z529" s="376"/>
      <c r="AA529" s="376"/>
      <c r="AB529" s="376"/>
      <c r="AC529" s="376"/>
      <c r="AD529" s="376"/>
      <c r="AE529" s="376"/>
      <c r="AF529" s="376"/>
      <c r="AG529" s="376"/>
      <c r="AH529" s="376"/>
      <c r="AI529" s="376"/>
      <c r="AJ529" s="376"/>
      <c r="AK529" s="376"/>
      <c r="AL529" s="376"/>
      <c r="AM529" s="376"/>
      <c r="AN529" s="376"/>
      <c r="AO529" s="376"/>
      <c r="AP529" s="376"/>
      <c r="AQ529" s="376"/>
      <c r="AR529" s="376"/>
      <c r="AS529" s="376"/>
      <c r="AT529" s="376"/>
      <c r="AU529" s="376"/>
      <c r="AV529" s="376"/>
      <c r="AW529" s="376"/>
      <c r="AX529" s="376"/>
      <c r="AY529" s="376"/>
      <c r="AZ529" s="376"/>
      <c r="BA529" s="376"/>
      <c r="BB529" s="376"/>
      <c r="BC529" s="376"/>
      <c r="BD529" s="376"/>
      <c r="BE529" s="376"/>
      <c r="BF529" s="376"/>
      <c r="BG529" s="376"/>
      <c r="BH529" s="376"/>
      <c r="BI529" s="376"/>
      <c r="BJ529" s="376"/>
      <c r="BK529" s="376"/>
      <c r="BL529" s="376"/>
      <c r="BM529" s="376"/>
      <c r="BN529" s="376"/>
    </row>
    <row r="530" spans="1:66" x14ac:dyDescent="0.2">
      <c r="A530" s="426"/>
      <c r="B530" s="376"/>
      <c r="C530" s="376"/>
      <c r="D530" s="395"/>
      <c r="E530" s="376"/>
      <c r="F530" s="396"/>
      <c r="G530" s="396"/>
      <c r="H530" s="396"/>
      <c r="I530" s="396"/>
      <c r="J530" s="427"/>
      <c r="K530" s="376"/>
      <c r="L530" s="376"/>
      <c r="M530" s="376"/>
      <c r="N530" s="376"/>
      <c r="O530" s="376"/>
      <c r="P530" s="376"/>
      <c r="Q530" s="376"/>
      <c r="R530" s="376"/>
      <c r="S530" s="376"/>
      <c r="T530" s="376"/>
      <c r="U530" s="376"/>
      <c r="V530" s="376"/>
      <c r="W530" s="376"/>
      <c r="X530" s="376"/>
      <c r="Y530" s="376"/>
      <c r="Z530" s="376"/>
      <c r="AA530" s="376"/>
      <c r="AB530" s="376"/>
      <c r="AC530" s="376"/>
      <c r="AD530" s="376"/>
      <c r="AE530" s="376"/>
      <c r="AF530" s="376"/>
      <c r="AG530" s="376"/>
      <c r="AH530" s="376"/>
      <c r="AI530" s="376"/>
      <c r="AJ530" s="376"/>
      <c r="AK530" s="376"/>
      <c r="AL530" s="376"/>
      <c r="AM530" s="376"/>
      <c r="AN530" s="376"/>
      <c r="AO530" s="376"/>
      <c r="AP530" s="376"/>
      <c r="AQ530" s="376"/>
      <c r="AR530" s="376"/>
      <c r="AS530" s="376"/>
      <c r="AT530" s="376"/>
      <c r="AU530" s="376"/>
      <c r="AV530" s="376"/>
      <c r="AW530" s="376"/>
      <c r="AX530" s="376"/>
      <c r="AY530" s="376"/>
      <c r="AZ530" s="376"/>
      <c r="BA530" s="376"/>
      <c r="BB530" s="376"/>
      <c r="BC530" s="376"/>
      <c r="BD530" s="376"/>
      <c r="BE530" s="376"/>
      <c r="BF530" s="376"/>
      <c r="BG530" s="376"/>
      <c r="BH530" s="376"/>
      <c r="BI530" s="376"/>
      <c r="BJ530" s="376"/>
      <c r="BK530" s="376"/>
      <c r="BL530" s="376"/>
      <c r="BM530" s="376"/>
      <c r="BN530" s="376"/>
    </row>
    <row r="531" spans="1:66" x14ac:dyDescent="0.2">
      <c r="A531" s="426"/>
      <c r="B531" s="376"/>
      <c r="C531" s="376"/>
      <c r="D531" s="395"/>
      <c r="E531" s="376"/>
      <c r="F531" s="396"/>
      <c r="G531" s="396"/>
      <c r="H531" s="396"/>
      <c r="I531" s="396"/>
      <c r="J531" s="427"/>
      <c r="K531" s="376"/>
      <c r="L531" s="376"/>
      <c r="M531" s="376"/>
      <c r="N531" s="376"/>
      <c r="O531" s="376"/>
      <c r="P531" s="376"/>
      <c r="Q531" s="376"/>
      <c r="R531" s="376"/>
      <c r="S531" s="376"/>
      <c r="T531" s="376"/>
      <c r="U531" s="376"/>
      <c r="V531" s="376"/>
      <c r="W531" s="376"/>
      <c r="X531" s="376"/>
      <c r="Y531" s="376"/>
      <c r="Z531" s="376"/>
      <c r="AA531" s="376"/>
      <c r="AB531" s="376"/>
      <c r="AC531" s="376"/>
      <c r="AD531" s="376"/>
      <c r="AE531" s="376"/>
      <c r="AF531" s="376"/>
      <c r="AG531" s="376"/>
      <c r="AH531" s="376"/>
      <c r="AI531" s="376"/>
      <c r="AJ531" s="376"/>
      <c r="AK531" s="376"/>
      <c r="AL531" s="376"/>
      <c r="AM531" s="376"/>
      <c r="AN531" s="376"/>
      <c r="AO531" s="376"/>
      <c r="AP531" s="376"/>
      <c r="AQ531" s="376"/>
      <c r="AR531" s="376"/>
      <c r="AS531" s="376"/>
      <c r="AT531" s="376"/>
      <c r="AU531" s="376"/>
      <c r="AV531" s="376"/>
      <c r="AW531" s="376"/>
      <c r="AX531" s="376"/>
      <c r="AY531" s="376"/>
      <c r="AZ531" s="376"/>
      <c r="BA531" s="376"/>
      <c r="BB531" s="376"/>
      <c r="BC531" s="376"/>
      <c r="BD531" s="376"/>
      <c r="BE531" s="376"/>
      <c r="BF531" s="376"/>
      <c r="BG531" s="376"/>
      <c r="BH531" s="376"/>
      <c r="BI531" s="376"/>
      <c r="BJ531" s="376"/>
      <c r="BK531" s="376"/>
      <c r="BL531" s="376"/>
      <c r="BM531" s="376"/>
      <c r="BN531" s="376"/>
    </row>
    <row r="532" spans="1:66" x14ac:dyDescent="0.2">
      <c r="A532" s="426"/>
      <c r="B532" s="376"/>
      <c r="C532" s="376"/>
      <c r="D532" s="395"/>
      <c r="E532" s="376"/>
      <c r="F532" s="396"/>
      <c r="G532" s="396"/>
      <c r="H532" s="396"/>
      <c r="I532" s="396"/>
      <c r="J532" s="427"/>
      <c r="K532" s="376"/>
      <c r="L532" s="376"/>
      <c r="M532" s="376"/>
      <c r="N532" s="376"/>
      <c r="O532" s="376"/>
      <c r="P532" s="376"/>
      <c r="Q532" s="376"/>
      <c r="R532" s="376"/>
      <c r="S532" s="376"/>
      <c r="T532" s="376"/>
      <c r="U532" s="376"/>
      <c r="V532" s="376"/>
      <c r="W532" s="376"/>
      <c r="X532" s="376"/>
      <c r="Y532" s="376"/>
      <c r="Z532" s="376"/>
      <c r="AA532" s="376"/>
      <c r="AB532" s="376"/>
      <c r="AC532" s="376"/>
      <c r="AD532" s="376"/>
      <c r="AE532" s="376"/>
      <c r="AF532" s="376"/>
      <c r="AG532" s="376"/>
      <c r="AH532" s="376"/>
      <c r="AI532" s="376"/>
      <c r="AJ532" s="376"/>
      <c r="AK532" s="376"/>
      <c r="AL532" s="376"/>
      <c r="AM532" s="376"/>
      <c r="AN532" s="376"/>
      <c r="AO532" s="376"/>
      <c r="AP532" s="376"/>
      <c r="AQ532" s="376"/>
      <c r="AR532" s="376"/>
      <c r="AS532" s="376"/>
      <c r="AT532" s="376"/>
      <c r="AU532" s="376"/>
      <c r="AV532" s="376"/>
      <c r="AW532" s="376"/>
      <c r="AX532" s="376"/>
      <c r="AY532" s="376"/>
      <c r="AZ532" s="376"/>
      <c r="BA532" s="376"/>
      <c r="BB532" s="376"/>
      <c r="BC532" s="376"/>
      <c r="BD532" s="376"/>
      <c r="BE532" s="376"/>
      <c r="BF532" s="376"/>
      <c r="BG532" s="376"/>
      <c r="BH532" s="376"/>
      <c r="BI532" s="376"/>
      <c r="BJ532" s="376"/>
      <c r="BK532" s="376"/>
      <c r="BL532" s="376"/>
      <c r="BM532" s="376"/>
      <c r="BN532" s="376"/>
    </row>
    <row r="533" spans="1:66" x14ac:dyDescent="0.2">
      <c r="A533" s="426"/>
      <c r="B533" s="376"/>
      <c r="C533" s="376"/>
      <c r="D533" s="395"/>
      <c r="E533" s="376"/>
      <c r="F533" s="396"/>
      <c r="G533" s="396"/>
      <c r="H533" s="396"/>
      <c r="I533" s="396"/>
      <c r="J533" s="427"/>
      <c r="K533" s="376"/>
      <c r="L533" s="376"/>
      <c r="M533" s="376"/>
      <c r="N533" s="376"/>
      <c r="O533" s="376"/>
      <c r="P533" s="376"/>
      <c r="Q533" s="376"/>
      <c r="R533" s="376"/>
      <c r="S533" s="376"/>
      <c r="T533" s="376"/>
      <c r="U533" s="376"/>
      <c r="V533" s="376"/>
      <c r="W533" s="376"/>
      <c r="X533" s="376"/>
      <c r="Y533" s="376"/>
      <c r="Z533" s="376"/>
      <c r="AA533" s="376"/>
      <c r="AB533" s="376"/>
      <c r="AC533" s="376"/>
      <c r="AD533" s="376"/>
      <c r="AE533" s="376"/>
      <c r="AF533" s="376"/>
      <c r="AG533" s="376"/>
      <c r="AH533" s="376"/>
      <c r="AI533" s="376"/>
      <c r="AJ533" s="376"/>
      <c r="AK533" s="376"/>
      <c r="AL533" s="376"/>
      <c r="AM533" s="376"/>
      <c r="AN533" s="376"/>
      <c r="AO533" s="376"/>
      <c r="AP533" s="376"/>
      <c r="AQ533" s="376"/>
      <c r="AR533" s="376"/>
      <c r="AS533" s="376"/>
      <c r="AT533" s="376"/>
      <c r="AU533" s="376"/>
      <c r="AV533" s="376"/>
      <c r="AW533" s="376"/>
      <c r="AX533" s="376"/>
      <c r="AY533" s="376"/>
      <c r="AZ533" s="376"/>
      <c r="BA533" s="376"/>
      <c r="BB533" s="376"/>
      <c r="BC533" s="376"/>
      <c r="BD533" s="376"/>
      <c r="BE533" s="376"/>
      <c r="BF533" s="376"/>
      <c r="BG533" s="376"/>
      <c r="BH533" s="376"/>
      <c r="BI533" s="376"/>
      <c r="BJ533" s="376"/>
      <c r="BK533" s="376"/>
      <c r="BL533" s="376"/>
      <c r="BM533" s="376"/>
      <c r="BN533" s="376"/>
    </row>
    <row r="534" spans="1:66" x14ac:dyDescent="0.2">
      <c r="A534" s="426"/>
      <c r="B534" s="376"/>
      <c r="C534" s="376"/>
      <c r="D534" s="395"/>
      <c r="E534" s="376"/>
      <c r="F534" s="396"/>
      <c r="G534" s="396"/>
      <c r="H534" s="396"/>
      <c r="I534" s="396"/>
      <c r="J534" s="427"/>
      <c r="K534" s="376"/>
      <c r="L534" s="376"/>
      <c r="M534" s="376"/>
      <c r="N534" s="376"/>
      <c r="O534" s="376"/>
      <c r="P534" s="376"/>
      <c r="Q534" s="376"/>
      <c r="R534" s="376"/>
      <c r="S534" s="376"/>
      <c r="T534" s="376"/>
      <c r="U534" s="376"/>
      <c r="V534" s="376"/>
      <c r="W534" s="376"/>
      <c r="X534" s="376"/>
      <c r="Y534" s="376"/>
      <c r="Z534" s="376"/>
      <c r="AA534" s="376"/>
      <c r="AB534" s="376"/>
      <c r="AC534" s="376"/>
      <c r="AD534" s="376"/>
      <c r="AE534" s="376"/>
      <c r="AF534" s="376"/>
      <c r="AG534" s="376"/>
      <c r="AH534" s="376"/>
      <c r="AI534" s="376"/>
      <c r="AJ534" s="376"/>
      <c r="AK534" s="376"/>
      <c r="AL534" s="376"/>
      <c r="AM534" s="376"/>
      <c r="AN534" s="376"/>
      <c r="AO534" s="376"/>
      <c r="AP534" s="376"/>
      <c r="AQ534" s="376"/>
      <c r="AR534" s="376"/>
      <c r="AS534" s="376"/>
      <c r="AT534" s="376"/>
      <c r="AU534" s="376"/>
      <c r="AV534" s="376"/>
      <c r="AW534" s="376"/>
      <c r="AX534" s="376"/>
      <c r="AY534" s="376"/>
      <c r="AZ534" s="376"/>
      <c r="BA534" s="376"/>
      <c r="BB534" s="376"/>
      <c r="BC534" s="376"/>
      <c r="BD534" s="376"/>
      <c r="BE534" s="376"/>
      <c r="BF534" s="376"/>
      <c r="BG534" s="376"/>
      <c r="BH534" s="376"/>
      <c r="BI534" s="376"/>
      <c r="BJ534" s="376"/>
      <c r="BK534" s="376"/>
      <c r="BL534" s="376"/>
      <c r="BM534" s="376"/>
      <c r="BN534" s="376"/>
    </row>
    <row r="535" spans="1:66" x14ac:dyDescent="0.2">
      <c r="A535" s="426"/>
      <c r="B535" s="376"/>
      <c r="C535" s="376"/>
      <c r="D535" s="395"/>
      <c r="E535" s="376"/>
      <c r="F535" s="396"/>
      <c r="G535" s="396"/>
      <c r="H535" s="396"/>
      <c r="I535" s="396"/>
      <c r="J535" s="427"/>
      <c r="K535" s="376"/>
      <c r="L535" s="376"/>
      <c r="M535" s="376"/>
      <c r="N535" s="376"/>
      <c r="O535" s="376"/>
      <c r="P535" s="376"/>
      <c r="Q535" s="376"/>
      <c r="R535" s="376"/>
      <c r="S535" s="376"/>
      <c r="T535" s="376"/>
      <c r="U535" s="376"/>
      <c r="V535" s="376"/>
      <c r="W535" s="376"/>
      <c r="X535" s="376"/>
      <c r="Y535" s="376"/>
      <c r="Z535" s="376"/>
      <c r="AA535" s="376"/>
      <c r="AB535" s="376"/>
      <c r="AC535" s="376"/>
      <c r="AD535" s="376"/>
      <c r="AE535" s="376"/>
      <c r="AF535" s="376"/>
      <c r="AG535" s="376"/>
      <c r="AH535" s="376"/>
      <c r="AI535" s="376"/>
      <c r="AJ535" s="376"/>
      <c r="AK535" s="376"/>
      <c r="AL535" s="376"/>
      <c r="AM535" s="376"/>
      <c r="AN535" s="376"/>
      <c r="AO535" s="376"/>
      <c r="AP535" s="376"/>
      <c r="AQ535" s="376"/>
      <c r="AR535" s="376"/>
      <c r="AS535" s="376"/>
      <c r="AT535" s="376"/>
      <c r="AU535" s="376"/>
      <c r="AV535" s="376"/>
      <c r="AW535" s="376"/>
      <c r="AX535" s="376"/>
      <c r="AY535" s="376"/>
      <c r="AZ535" s="376"/>
      <c r="BA535" s="376"/>
      <c r="BB535" s="376"/>
      <c r="BC535" s="376"/>
      <c r="BD535" s="376"/>
      <c r="BE535" s="376"/>
      <c r="BF535" s="376"/>
      <c r="BG535" s="376"/>
      <c r="BH535" s="376"/>
      <c r="BI535" s="376"/>
      <c r="BJ535" s="376"/>
      <c r="BK535" s="376"/>
      <c r="BL535" s="376"/>
      <c r="BM535" s="376"/>
      <c r="BN535" s="376"/>
    </row>
    <row r="536" spans="1:66" x14ac:dyDescent="0.2">
      <c r="A536" s="426"/>
      <c r="B536" s="376"/>
      <c r="C536" s="376"/>
      <c r="D536" s="395"/>
      <c r="E536" s="376"/>
      <c r="F536" s="396"/>
      <c r="G536" s="396"/>
      <c r="H536" s="396"/>
      <c r="I536" s="396"/>
      <c r="J536" s="427"/>
      <c r="K536" s="376"/>
      <c r="L536" s="376"/>
      <c r="M536" s="376"/>
      <c r="N536" s="376"/>
      <c r="O536" s="376"/>
      <c r="P536" s="376"/>
      <c r="Q536" s="376"/>
      <c r="R536" s="376"/>
      <c r="S536" s="376"/>
      <c r="T536" s="376"/>
      <c r="U536" s="376"/>
      <c r="V536" s="376"/>
      <c r="W536" s="376"/>
      <c r="X536" s="376"/>
      <c r="Y536" s="376"/>
      <c r="Z536" s="376"/>
      <c r="AA536" s="376"/>
      <c r="AB536" s="376"/>
      <c r="AC536" s="376"/>
      <c r="AD536" s="376"/>
      <c r="AE536" s="376"/>
      <c r="AF536" s="376"/>
      <c r="AG536" s="376"/>
      <c r="AH536" s="376"/>
      <c r="AI536" s="376"/>
      <c r="AJ536" s="376"/>
      <c r="AK536" s="376"/>
      <c r="AL536" s="376"/>
      <c r="AM536" s="376"/>
      <c r="AN536" s="376"/>
      <c r="AO536" s="376"/>
      <c r="AP536" s="376"/>
      <c r="AQ536" s="376"/>
      <c r="AR536" s="376"/>
      <c r="AS536" s="376"/>
      <c r="AT536" s="376"/>
      <c r="AU536" s="376"/>
      <c r="AV536" s="376"/>
      <c r="AW536" s="376"/>
      <c r="AX536" s="376"/>
      <c r="AY536" s="376"/>
      <c r="AZ536" s="376"/>
      <c r="BA536" s="376"/>
      <c r="BB536" s="376"/>
      <c r="BC536" s="376"/>
      <c r="BD536" s="376"/>
      <c r="BE536" s="376"/>
      <c r="BF536" s="376"/>
      <c r="BG536" s="376"/>
      <c r="BH536" s="376"/>
      <c r="BI536" s="376"/>
      <c r="BJ536" s="376"/>
      <c r="BK536" s="376"/>
      <c r="BL536" s="376"/>
      <c r="BM536" s="376"/>
      <c r="BN536" s="376"/>
    </row>
    <row r="537" spans="1:66" x14ac:dyDescent="0.2">
      <c r="A537" s="426"/>
      <c r="B537" s="376"/>
      <c r="C537" s="376"/>
      <c r="D537" s="395"/>
      <c r="E537" s="376"/>
      <c r="F537" s="396"/>
      <c r="G537" s="396"/>
      <c r="H537" s="396"/>
      <c r="I537" s="396"/>
      <c r="J537" s="427"/>
      <c r="K537" s="376"/>
      <c r="L537" s="376"/>
      <c r="M537" s="376"/>
      <c r="N537" s="376"/>
      <c r="O537" s="376"/>
      <c r="P537" s="376"/>
      <c r="Q537" s="376"/>
      <c r="R537" s="376"/>
      <c r="S537" s="376"/>
      <c r="T537" s="376"/>
      <c r="U537" s="376"/>
      <c r="V537" s="376"/>
      <c r="W537" s="376"/>
      <c r="X537" s="376"/>
      <c r="Y537" s="376"/>
      <c r="Z537" s="376"/>
      <c r="AA537" s="376"/>
      <c r="AB537" s="376"/>
      <c r="AC537" s="376"/>
      <c r="AD537" s="376"/>
      <c r="AE537" s="376"/>
      <c r="AF537" s="376"/>
      <c r="AG537" s="376"/>
      <c r="AH537" s="376"/>
      <c r="AI537" s="376"/>
      <c r="AJ537" s="376"/>
      <c r="AK537" s="376"/>
      <c r="AL537" s="376"/>
      <c r="AM537" s="376"/>
      <c r="AN537" s="376"/>
      <c r="AO537" s="376"/>
      <c r="AP537" s="376"/>
      <c r="AQ537" s="376"/>
      <c r="AR537" s="376"/>
      <c r="AS537" s="376"/>
      <c r="AT537" s="376"/>
      <c r="AU537" s="376"/>
      <c r="AV537" s="376"/>
      <c r="AW537" s="376"/>
      <c r="AX537" s="376"/>
      <c r="AY537" s="376"/>
      <c r="AZ537" s="376"/>
      <c r="BA537" s="376"/>
      <c r="BB537" s="376"/>
      <c r="BC537" s="376"/>
      <c r="BD537" s="376"/>
      <c r="BE537" s="376"/>
      <c r="BF537" s="376"/>
      <c r="BG537" s="376"/>
      <c r="BH537" s="376"/>
      <c r="BI537" s="376"/>
      <c r="BJ537" s="376"/>
      <c r="BK537" s="376"/>
      <c r="BL537" s="376"/>
      <c r="BM537" s="376"/>
      <c r="BN537" s="376"/>
    </row>
    <row r="538" spans="1:66" x14ac:dyDescent="0.2">
      <c r="A538" s="426"/>
      <c r="B538" s="376"/>
      <c r="C538" s="376"/>
      <c r="D538" s="395"/>
      <c r="E538" s="376"/>
      <c r="F538" s="396"/>
      <c r="G538" s="396"/>
      <c r="H538" s="396"/>
      <c r="I538" s="396"/>
      <c r="J538" s="427"/>
      <c r="K538" s="376"/>
      <c r="L538" s="376"/>
      <c r="M538" s="376"/>
      <c r="N538" s="376"/>
      <c r="O538" s="376"/>
      <c r="P538" s="376"/>
      <c r="Q538" s="376"/>
      <c r="R538" s="376"/>
      <c r="S538" s="376"/>
      <c r="T538" s="376"/>
      <c r="U538" s="376"/>
      <c r="V538" s="376"/>
      <c r="W538" s="376"/>
      <c r="X538" s="376"/>
      <c r="Y538" s="376"/>
      <c r="Z538" s="376"/>
      <c r="AA538" s="376"/>
      <c r="AB538" s="376"/>
      <c r="AC538" s="376"/>
      <c r="AD538" s="376"/>
      <c r="AE538" s="376"/>
      <c r="AF538" s="376"/>
      <c r="AG538" s="376"/>
      <c r="AH538" s="376"/>
      <c r="AI538" s="376"/>
      <c r="AJ538" s="376"/>
      <c r="AK538" s="376"/>
      <c r="AL538" s="376"/>
      <c r="AM538" s="376"/>
      <c r="AN538" s="376"/>
      <c r="AO538" s="376"/>
      <c r="AP538" s="376"/>
      <c r="AQ538" s="376"/>
      <c r="AR538" s="376"/>
      <c r="AS538" s="376"/>
      <c r="AT538" s="376"/>
      <c r="AU538" s="376"/>
      <c r="AV538" s="376"/>
      <c r="AW538" s="376"/>
      <c r="AX538" s="376"/>
      <c r="AY538" s="376"/>
      <c r="AZ538" s="376"/>
      <c r="BA538" s="376"/>
      <c r="BB538" s="376"/>
      <c r="BC538" s="376"/>
      <c r="BD538" s="376"/>
      <c r="BE538" s="376"/>
      <c r="BF538" s="376"/>
      <c r="BG538" s="376"/>
      <c r="BH538" s="376"/>
      <c r="BI538" s="376"/>
      <c r="BJ538" s="376"/>
      <c r="BK538" s="376"/>
      <c r="BL538" s="376"/>
      <c r="BM538" s="376"/>
      <c r="BN538" s="376"/>
    </row>
    <row r="539" spans="1:66" x14ac:dyDescent="0.2">
      <c r="A539" s="426"/>
      <c r="B539" s="376"/>
      <c r="C539" s="376"/>
      <c r="D539" s="395"/>
      <c r="E539" s="376"/>
      <c r="F539" s="396"/>
      <c r="G539" s="396"/>
      <c r="H539" s="396"/>
      <c r="I539" s="396"/>
      <c r="J539" s="427"/>
      <c r="K539" s="376"/>
      <c r="L539" s="376"/>
      <c r="M539" s="376"/>
      <c r="N539" s="376"/>
      <c r="O539" s="376"/>
      <c r="P539" s="376"/>
      <c r="Q539" s="376"/>
      <c r="R539" s="376"/>
      <c r="S539" s="376"/>
      <c r="T539" s="376"/>
      <c r="U539" s="376"/>
      <c r="V539" s="376"/>
      <c r="W539" s="376"/>
      <c r="X539" s="376"/>
      <c r="Y539" s="376"/>
      <c r="Z539" s="376"/>
      <c r="AA539" s="376"/>
      <c r="AB539" s="376"/>
      <c r="AC539" s="376"/>
      <c r="AD539" s="376"/>
      <c r="AE539" s="376"/>
      <c r="AF539" s="376"/>
      <c r="AG539" s="376"/>
      <c r="AH539" s="376"/>
      <c r="AI539" s="376"/>
      <c r="AJ539" s="376"/>
      <c r="AK539" s="376"/>
      <c r="AL539" s="376"/>
      <c r="AM539" s="376"/>
      <c r="AN539" s="376"/>
      <c r="AO539" s="376"/>
      <c r="AP539" s="376"/>
      <c r="AQ539" s="376"/>
      <c r="AR539" s="376"/>
      <c r="AS539" s="376"/>
      <c r="AT539" s="376"/>
      <c r="AU539" s="376"/>
      <c r="AV539" s="376"/>
      <c r="AW539" s="376"/>
      <c r="AX539" s="376"/>
      <c r="AY539" s="376"/>
      <c r="AZ539" s="376"/>
      <c r="BA539" s="376"/>
      <c r="BB539" s="376"/>
      <c r="BC539" s="376"/>
      <c r="BD539" s="376"/>
      <c r="BE539" s="376"/>
      <c r="BF539" s="376"/>
      <c r="BG539" s="376"/>
      <c r="BH539" s="376"/>
      <c r="BI539" s="376"/>
      <c r="BJ539" s="376"/>
      <c r="BK539" s="376"/>
      <c r="BL539" s="376"/>
      <c r="BM539" s="376"/>
      <c r="BN539" s="376"/>
    </row>
    <row r="540" spans="1:66" x14ac:dyDescent="0.2">
      <c r="A540" s="426"/>
      <c r="B540" s="376"/>
      <c r="C540" s="376"/>
      <c r="D540" s="395"/>
      <c r="E540" s="376"/>
      <c r="F540" s="396"/>
      <c r="G540" s="396"/>
      <c r="H540" s="396"/>
      <c r="I540" s="396"/>
      <c r="J540" s="427"/>
      <c r="K540" s="376"/>
      <c r="L540" s="376"/>
      <c r="M540" s="376"/>
      <c r="N540" s="376"/>
      <c r="O540" s="376"/>
      <c r="P540" s="376"/>
      <c r="Q540" s="376"/>
      <c r="R540" s="376"/>
      <c r="S540" s="376"/>
      <c r="T540" s="376"/>
      <c r="U540" s="376"/>
      <c r="V540" s="376"/>
      <c r="W540" s="376"/>
      <c r="X540" s="376"/>
      <c r="Y540" s="376"/>
      <c r="Z540" s="376"/>
      <c r="AA540" s="376"/>
      <c r="AB540" s="376"/>
      <c r="AC540" s="376"/>
      <c r="AD540" s="376"/>
      <c r="AE540" s="376"/>
      <c r="AF540" s="376"/>
      <c r="AG540" s="376"/>
      <c r="AH540" s="376"/>
      <c r="AI540" s="376"/>
      <c r="AJ540" s="376"/>
      <c r="AK540" s="376"/>
      <c r="AL540" s="376"/>
      <c r="AM540" s="376"/>
      <c r="AN540" s="376"/>
      <c r="AO540" s="376"/>
      <c r="AP540" s="376"/>
      <c r="AQ540" s="376"/>
      <c r="AR540" s="376"/>
      <c r="AS540" s="376"/>
      <c r="AT540" s="376"/>
      <c r="AU540" s="376"/>
      <c r="AV540" s="376"/>
      <c r="AW540" s="376"/>
      <c r="AX540" s="376"/>
      <c r="AY540" s="376"/>
      <c r="AZ540" s="376"/>
      <c r="BA540" s="376"/>
      <c r="BB540" s="376"/>
      <c r="BC540" s="376"/>
      <c r="BD540" s="376"/>
      <c r="BE540" s="376"/>
      <c r="BF540" s="376"/>
      <c r="BG540" s="376"/>
      <c r="BH540" s="376"/>
      <c r="BI540" s="376"/>
      <c r="BJ540" s="376"/>
      <c r="BK540" s="376"/>
      <c r="BL540" s="376"/>
      <c r="BM540" s="376"/>
      <c r="BN540" s="376"/>
    </row>
    <row r="541" spans="1:66" x14ac:dyDescent="0.2">
      <c r="A541" s="426"/>
      <c r="B541" s="376"/>
      <c r="C541" s="376"/>
      <c r="D541" s="395"/>
      <c r="E541" s="376"/>
      <c r="F541" s="396"/>
      <c r="G541" s="396"/>
      <c r="H541" s="396"/>
      <c r="I541" s="396"/>
      <c r="J541" s="427"/>
      <c r="K541" s="376"/>
      <c r="L541" s="376"/>
      <c r="M541" s="376"/>
      <c r="N541" s="376"/>
      <c r="O541" s="376"/>
      <c r="P541" s="376"/>
      <c r="Q541" s="376"/>
      <c r="R541" s="376"/>
      <c r="S541" s="376"/>
      <c r="T541" s="376"/>
      <c r="U541" s="376"/>
      <c r="V541" s="376"/>
      <c r="W541" s="376"/>
      <c r="X541" s="376"/>
      <c r="Y541" s="376"/>
      <c r="Z541" s="376"/>
      <c r="AA541" s="376"/>
      <c r="AB541" s="376"/>
      <c r="AC541" s="376"/>
      <c r="AD541" s="376"/>
      <c r="AE541" s="376"/>
      <c r="AF541" s="376"/>
      <c r="AG541" s="376"/>
      <c r="AH541" s="376"/>
      <c r="AI541" s="376"/>
      <c r="AJ541" s="376"/>
      <c r="AK541" s="376"/>
      <c r="AL541" s="376"/>
      <c r="AM541" s="376"/>
      <c r="AN541" s="376"/>
      <c r="AO541" s="376"/>
      <c r="AP541" s="376"/>
      <c r="AQ541" s="376"/>
      <c r="AR541" s="376"/>
      <c r="AS541" s="376"/>
      <c r="AT541" s="376"/>
      <c r="AU541" s="376"/>
      <c r="AV541" s="376"/>
      <c r="AW541" s="376"/>
      <c r="AX541" s="376"/>
      <c r="AY541" s="376"/>
      <c r="AZ541" s="376"/>
      <c r="BA541" s="376"/>
      <c r="BB541" s="376"/>
      <c r="BC541" s="376"/>
      <c r="BD541" s="376"/>
      <c r="BE541" s="376"/>
      <c r="BF541" s="376"/>
      <c r="BG541" s="376"/>
      <c r="BH541" s="376"/>
      <c r="BI541" s="376"/>
      <c r="BJ541" s="376"/>
      <c r="BK541" s="376"/>
      <c r="BL541" s="376"/>
      <c r="BM541" s="376"/>
      <c r="BN541" s="376"/>
    </row>
    <row r="542" spans="1:66" x14ac:dyDescent="0.2">
      <c r="A542" s="426"/>
      <c r="B542" s="376"/>
      <c r="C542" s="376"/>
      <c r="D542" s="395"/>
      <c r="E542" s="376"/>
      <c r="F542" s="396"/>
      <c r="G542" s="396"/>
      <c r="H542" s="396"/>
      <c r="I542" s="396"/>
      <c r="J542" s="427"/>
      <c r="K542" s="376"/>
      <c r="L542" s="376"/>
      <c r="M542" s="376"/>
      <c r="N542" s="376"/>
      <c r="O542" s="376"/>
      <c r="P542" s="376"/>
      <c r="Q542" s="376"/>
      <c r="R542" s="376"/>
      <c r="S542" s="376"/>
      <c r="T542" s="376"/>
      <c r="U542" s="376"/>
      <c r="V542" s="376"/>
      <c r="W542" s="376"/>
      <c r="X542" s="376"/>
      <c r="Y542" s="376"/>
      <c r="Z542" s="376"/>
      <c r="AA542" s="376"/>
      <c r="AB542" s="376"/>
      <c r="AC542" s="376"/>
      <c r="AD542" s="376"/>
      <c r="AE542" s="376"/>
      <c r="AF542" s="376"/>
      <c r="AG542" s="376"/>
      <c r="AH542" s="376"/>
      <c r="AI542" s="376"/>
      <c r="AJ542" s="376"/>
      <c r="AK542" s="376"/>
      <c r="AL542" s="376"/>
      <c r="AM542" s="376"/>
      <c r="AN542" s="376"/>
      <c r="AO542" s="376"/>
      <c r="AP542" s="376"/>
      <c r="AQ542" s="376"/>
      <c r="AR542" s="376"/>
      <c r="AS542" s="376"/>
      <c r="AT542" s="376"/>
      <c r="AU542" s="376"/>
      <c r="AV542" s="376"/>
      <c r="AW542" s="376"/>
      <c r="AX542" s="376"/>
      <c r="AY542" s="376"/>
      <c r="AZ542" s="376"/>
      <c r="BA542" s="376"/>
      <c r="BB542" s="376"/>
      <c r="BC542" s="376"/>
      <c r="BD542" s="376"/>
      <c r="BE542" s="376"/>
      <c r="BF542" s="376"/>
      <c r="BG542" s="376"/>
      <c r="BH542" s="376"/>
      <c r="BI542" s="376"/>
      <c r="BJ542" s="376"/>
      <c r="BK542" s="376"/>
      <c r="BL542" s="376"/>
      <c r="BM542" s="376"/>
      <c r="BN542" s="376"/>
    </row>
    <row r="543" spans="1:66" x14ac:dyDescent="0.2">
      <c r="A543" s="426"/>
      <c r="B543" s="376"/>
      <c r="C543" s="376"/>
      <c r="D543" s="395"/>
      <c r="E543" s="376"/>
      <c r="F543" s="396"/>
      <c r="G543" s="396"/>
      <c r="H543" s="396"/>
      <c r="I543" s="396"/>
      <c r="J543" s="427"/>
      <c r="K543" s="376"/>
      <c r="L543" s="376"/>
      <c r="M543" s="376"/>
      <c r="N543" s="376"/>
      <c r="O543" s="376"/>
      <c r="P543" s="376"/>
      <c r="Q543" s="376"/>
      <c r="R543" s="376"/>
      <c r="S543" s="376"/>
      <c r="T543" s="376"/>
      <c r="U543" s="376"/>
      <c r="V543" s="376"/>
      <c r="W543" s="376"/>
      <c r="X543" s="376"/>
      <c r="Y543" s="376"/>
      <c r="Z543" s="376"/>
      <c r="AA543" s="376"/>
      <c r="AB543" s="376"/>
      <c r="AC543" s="376"/>
      <c r="AD543" s="376"/>
      <c r="AE543" s="376"/>
      <c r="AF543" s="376"/>
      <c r="AG543" s="376"/>
      <c r="AH543" s="376"/>
      <c r="AI543" s="376"/>
      <c r="AJ543" s="376"/>
      <c r="AK543" s="376"/>
      <c r="AL543" s="376"/>
      <c r="AM543" s="376"/>
      <c r="AN543" s="376"/>
      <c r="AO543" s="376"/>
      <c r="AP543" s="376"/>
      <c r="AQ543" s="376"/>
      <c r="AR543" s="376"/>
      <c r="AS543" s="376"/>
      <c r="AT543" s="376"/>
      <c r="AU543" s="376"/>
      <c r="AV543" s="376"/>
      <c r="AW543" s="376"/>
      <c r="AX543" s="376"/>
      <c r="AY543" s="376"/>
      <c r="AZ543" s="376"/>
      <c r="BA543" s="376"/>
      <c r="BB543" s="376"/>
      <c r="BC543" s="376"/>
      <c r="BD543" s="376"/>
      <c r="BE543" s="376"/>
      <c r="BF543" s="376"/>
      <c r="BG543" s="376"/>
      <c r="BH543" s="376"/>
      <c r="BI543" s="376"/>
      <c r="BJ543" s="376"/>
      <c r="BK543" s="376"/>
      <c r="BL543" s="376"/>
      <c r="BM543" s="376"/>
      <c r="BN543" s="376"/>
    </row>
    <row r="544" spans="1:66" x14ac:dyDescent="0.2">
      <c r="A544" s="426"/>
      <c r="B544" s="376"/>
      <c r="C544" s="376"/>
      <c r="D544" s="395"/>
      <c r="E544" s="376"/>
      <c r="F544" s="396"/>
      <c r="G544" s="396"/>
      <c r="H544" s="396"/>
      <c r="I544" s="396"/>
      <c r="J544" s="427"/>
      <c r="K544" s="376"/>
      <c r="L544" s="376"/>
      <c r="M544" s="376"/>
      <c r="N544" s="376"/>
      <c r="O544" s="376"/>
      <c r="P544" s="376"/>
      <c r="Q544" s="376"/>
      <c r="R544" s="376"/>
      <c r="S544" s="376"/>
      <c r="T544" s="376"/>
      <c r="U544" s="376"/>
      <c r="V544" s="376"/>
      <c r="W544" s="376"/>
      <c r="X544" s="376"/>
      <c r="Y544" s="376"/>
      <c r="Z544" s="376"/>
      <c r="AA544" s="376"/>
      <c r="AB544" s="376"/>
      <c r="AC544" s="376"/>
      <c r="AD544" s="376"/>
      <c r="AE544" s="376"/>
      <c r="AF544" s="376"/>
      <c r="AG544" s="376"/>
      <c r="AH544" s="376"/>
      <c r="AI544" s="376"/>
      <c r="AJ544" s="376"/>
      <c r="AK544" s="376"/>
      <c r="AL544" s="376"/>
      <c r="AM544" s="376"/>
      <c r="AN544" s="376"/>
      <c r="AO544" s="376"/>
      <c r="AP544" s="376"/>
      <c r="AQ544" s="376"/>
      <c r="AR544" s="376"/>
      <c r="AS544" s="376"/>
      <c r="AT544" s="376"/>
      <c r="AU544" s="376"/>
      <c r="AV544" s="376"/>
      <c r="AW544" s="376"/>
      <c r="AX544" s="376"/>
      <c r="AY544" s="376"/>
      <c r="AZ544" s="376"/>
      <c r="BA544" s="376"/>
      <c r="BB544" s="376"/>
      <c r="BC544" s="376"/>
      <c r="BD544" s="376"/>
      <c r="BE544" s="376"/>
      <c r="BF544" s="376"/>
      <c r="BG544" s="376"/>
      <c r="BH544" s="376"/>
      <c r="BI544" s="376"/>
      <c r="BJ544" s="376"/>
      <c r="BK544" s="376"/>
      <c r="BL544" s="376"/>
      <c r="BM544" s="376"/>
      <c r="BN544" s="376"/>
    </row>
    <row r="545" spans="1:66" x14ac:dyDescent="0.2">
      <c r="A545" s="426"/>
      <c r="B545" s="376"/>
      <c r="C545" s="376"/>
      <c r="D545" s="395"/>
      <c r="E545" s="376"/>
      <c r="F545" s="396"/>
      <c r="G545" s="396"/>
      <c r="H545" s="396"/>
      <c r="I545" s="396"/>
      <c r="J545" s="427"/>
      <c r="K545" s="376"/>
      <c r="L545" s="376"/>
      <c r="M545" s="376"/>
      <c r="N545" s="376"/>
      <c r="O545" s="376"/>
      <c r="P545" s="376"/>
      <c r="Q545" s="376"/>
      <c r="R545" s="376"/>
      <c r="S545" s="376"/>
      <c r="T545" s="376"/>
      <c r="U545" s="376"/>
      <c r="V545" s="376"/>
      <c r="W545" s="376"/>
      <c r="X545" s="376"/>
      <c r="Y545" s="376"/>
      <c r="Z545" s="376"/>
      <c r="AA545" s="376"/>
      <c r="AB545" s="376"/>
      <c r="AC545" s="376"/>
      <c r="AD545" s="376"/>
      <c r="AE545" s="376"/>
      <c r="AF545" s="376"/>
      <c r="AG545" s="376"/>
      <c r="AH545" s="376"/>
      <c r="AI545" s="376"/>
      <c r="AJ545" s="376"/>
      <c r="AK545" s="376"/>
      <c r="AL545" s="376"/>
      <c r="AM545" s="376"/>
      <c r="AN545" s="376"/>
      <c r="AO545" s="376"/>
      <c r="AP545" s="376"/>
      <c r="AQ545" s="376"/>
      <c r="AR545" s="376"/>
      <c r="AS545" s="376"/>
      <c r="AT545" s="376"/>
      <c r="AU545" s="376"/>
      <c r="AV545" s="376"/>
      <c r="AW545" s="376"/>
      <c r="AX545" s="376"/>
      <c r="AY545" s="376"/>
      <c r="AZ545" s="376"/>
      <c r="BA545" s="376"/>
      <c r="BB545" s="376"/>
      <c r="BC545" s="376"/>
      <c r="BD545" s="376"/>
      <c r="BE545" s="376"/>
      <c r="BF545" s="376"/>
      <c r="BG545" s="376"/>
      <c r="BH545" s="376"/>
      <c r="BI545" s="376"/>
      <c r="BJ545" s="376"/>
      <c r="BK545" s="376"/>
      <c r="BL545" s="376"/>
      <c r="BM545" s="376"/>
      <c r="BN545" s="376"/>
    </row>
    <row r="546" spans="1:66" x14ac:dyDescent="0.2">
      <c r="A546" s="426"/>
      <c r="B546" s="376"/>
      <c r="C546" s="376"/>
      <c r="D546" s="395"/>
      <c r="E546" s="376"/>
      <c r="F546" s="396"/>
      <c r="G546" s="396"/>
      <c r="H546" s="396"/>
      <c r="I546" s="396"/>
      <c r="J546" s="427"/>
      <c r="K546" s="376"/>
      <c r="L546" s="376"/>
      <c r="M546" s="376"/>
      <c r="N546" s="376"/>
      <c r="O546" s="376"/>
      <c r="P546" s="376"/>
      <c r="Q546" s="376"/>
      <c r="R546" s="376"/>
      <c r="S546" s="376"/>
      <c r="T546" s="376"/>
      <c r="U546" s="376"/>
      <c r="V546" s="376"/>
      <c r="W546" s="376"/>
      <c r="X546" s="376"/>
      <c r="Y546" s="376"/>
      <c r="Z546" s="376"/>
      <c r="AA546" s="376"/>
      <c r="AB546" s="376"/>
      <c r="AC546" s="376"/>
      <c r="AD546" s="376"/>
      <c r="AE546" s="376"/>
      <c r="AF546" s="376"/>
      <c r="AG546" s="376"/>
      <c r="AH546" s="376"/>
      <c r="AI546" s="376"/>
      <c r="AJ546" s="376"/>
      <c r="AK546" s="376"/>
      <c r="AL546" s="376"/>
      <c r="AM546" s="376"/>
      <c r="AN546" s="376"/>
      <c r="AO546" s="376"/>
      <c r="AP546" s="376"/>
      <c r="AQ546" s="376"/>
      <c r="AR546" s="376"/>
      <c r="AS546" s="376"/>
      <c r="AT546" s="376"/>
      <c r="AU546" s="376"/>
      <c r="AV546" s="376"/>
      <c r="AW546" s="376"/>
      <c r="AX546" s="376"/>
      <c r="AY546" s="376"/>
      <c r="AZ546" s="376"/>
      <c r="BA546" s="376"/>
      <c r="BB546" s="376"/>
      <c r="BC546" s="376"/>
      <c r="BD546" s="376"/>
      <c r="BE546" s="376"/>
      <c r="BF546" s="376"/>
      <c r="BG546" s="376"/>
      <c r="BH546" s="376"/>
      <c r="BI546" s="376"/>
      <c r="BJ546" s="376"/>
      <c r="BK546" s="376"/>
      <c r="BL546" s="376"/>
      <c r="BM546" s="376"/>
      <c r="BN546" s="376"/>
    </row>
    <row r="547" spans="1:66" x14ac:dyDescent="0.2">
      <c r="A547" s="426"/>
      <c r="B547" s="376"/>
      <c r="C547" s="376"/>
      <c r="D547" s="395"/>
      <c r="E547" s="376"/>
      <c r="F547" s="396"/>
      <c r="G547" s="396"/>
      <c r="H547" s="396"/>
      <c r="I547" s="396"/>
      <c r="J547" s="427"/>
      <c r="K547" s="376"/>
      <c r="L547" s="376"/>
      <c r="M547" s="376"/>
      <c r="N547" s="376"/>
      <c r="O547" s="376"/>
      <c r="P547" s="376"/>
      <c r="Q547" s="376"/>
      <c r="R547" s="376"/>
      <c r="S547" s="376"/>
      <c r="T547" s="376"/>
      <c r="U547" s="376"/>
      <c r="V547" s="376"/>
      <c r="W547" s="376"/>
      <c r="X547" s="376"/>
      <c r="Y547" s="376"/>
      <c r="Z547" s="376"/>
      <c r="AA547" s="376"/>
      <c r="AB547" s="376"/>
      <c r="AC547" s="376"/>
      <c r="AD547" s="376"/>
      <c r="AE547" s="376"/>
      <c r="AF547" s="376"/>
      <c r="AG547" s="376"/>
      <c r="AH547" s="376"/>
      <c r="AI547" s="376"/>
      <c r="AJ547" s="376"/>
      <c r="AK547" s="376"/>
      <c r="AL547" s="376"/>
      <c r="AM547" s="376"/>
      <c r="AN547" s="376"/>
      <c r="AO547" s="376"/>
      <c r="AP547" s="376"/>
      <c r="AQ547" s="376"/>
      <c r="AR547" s="376"/>
      <c r="AS547" s="376"/>
      <c r="AT547" s="376"/>
      <c r="AU547" s="376"/>
      <c r="AV547" s="376"/>
      <c r="AW547" s="376"/>
      <c r="AX547" s="376"/>
      <c r="AY547" s="376"/>
      <c r="AZ547" s="376"/>
      <c r="BA547" s="376"/>
      <c r="BB547" s="376"/>
      <c r="BC547" s="376"/>
      <c r="BD547" s="376"/>
      <c r="BE547" s="376"/>
      <c r="BF547" s="376"/>
      <c r="BG547" s="376"/>
      <c r="BH547" s="376"/>
      <c r="BI547" s="376"/>
      <c r="BJ547" s="376"/>
      <c r="BK547" s="376"/>
      <c r="BL547" s="376"/>
      <c r="BM547" s="376"/>
      <c r="BN547" s="376"/>
    </row>
    <row r="548" spans="1:66" x14ac:dyDescent="0.2">
      <c r="A548" s="426"/>
      <c r="B548" s="376"/>
      <c r="C548" s="376"/>
      <c r="D548" s="395"/>
      <c r="E548" s="376"/>
      <c r="F548" s="396"/>
      <c r="G548" s="396"/>
      <c r="H548" s="396"/>
      <c r="I548" s="396"/>
      <c r="J548" s="427"/>
      <c r="K548" s="376"/>
      <c r="L548" s="376"/>
      <c r="M548" s="376"/>
      <c r="N548" s="376"/>
      <c r="O548" s="376"/>
      <c r="P548" s="376"/>
      <c r="Q548" s="376"/>
      <c r="R548" s="376"/>
      <c r="S548" s="376"/>
      <c r="T548" s="376"/>
      <c r="U548" s="376"/>
      <c r="V548" s="376"/>
      <c r="W548" s="376"/>
      <c r="X548" s="376"/>
      <c r="Y548" s="376"/>
      <c r="Z548" s="376"/>
      <c r="AA548" s="376"/>
      <c r="AB548" s="376"/>
      <c r="AC548" s="376"/>
      <c r="AD548" s="376"/>
      <c r="AE548" s="376"/>
      <c r="AF548" s="376"/>
      <c r="AG548" s="376"/>
      <c r="AH548" s="376"/>
      <c r="AI548" s="376"/>
      <c r="AJ548" s="376"/>
      <c r="AK548" s="376"/>
      <c r="AL548" s="376"/>
      <c r="AM548" s="376"/>
      <c r="AN548" s="376"/>
      <c r="AO548" s="376"/>
      <c r="AP548" s="376"/>
      <c r="AQ548" s="376"/>
      <c r="AR548" s="376"/>
      <c r="AS548" s="376"/>
      <c r="AT548" s="376"/>
      <c r="AU548" s="376"/>
      <c r="AV548" s="376"/>
      <c r="AW548" s="376"/>
      <c r="AX548" s="376"/>
      <c r="AY548" s="376"/>
      <c r="AZ548" s="376"/>
      <c r="BA548" s="376"/>
      <c r="BB548" s="376"/>
      <c r="BC548" s="376"/>
      <c r="BD548" s="376"/>
      <c r="BE548" s="376"/>
      <c r="BF548" s="376"/>
      <c r="BG548" s="376"/>
      <c r="BH548" s="376"/>
      <c r="BI548" s="376"/>
      <c r="BJ548" s="376"/>
      <c r="BK548" s="376"/>
      <c r="BL548" s="376"/>
      <c r="BM548" s="376"/>
      <c r="BN548" s="376"/>
    </row>
    <row r="549" spans="1:66" x14ac:dyDescent="0.2">
      <c r="A549" s="426"/>
      <c r="B549" s="376"/>
      <c r="C549" s="376"/>
      <c r="D549" s="395"/>
      <c r="E549" s="376"/>
      <c r="F549" s="396"/>
      <c r="G549" s="396"/>
      <c r="H549" s="396"/>
      <c r="I549" s="396"/>
      <c r="J549" s="427"/>
      <c r="K549" s="376"/>
      <c r="L549" s="376"/>
      <c r="M549" s="376"/>
      <c r="N549" s="376"/>
      <c r="O549" s="376"/>
      <c r="P549" s="376"/>
      <c r="Q549" s="376"/>
      <c r="R549" s="376"/>
      <c r="S549" s="376"/>
      <c r="T549" s="376"/>
      <c r="U549" s="376"/>
      <c r="V549" s="376"/>
      <c r="W549" s="376"/>
      <c r="X549" s="376"/>
      <c r="Y549" s="376"/>
      <c r="Z549" s="376"/>
      <c r="AA549" s="376"/>
      <c r="AB549" s="376"/>
      <c r="AC549" s="376"/>
      <c r="AD549" s="376"/>
      <c r="AE549" s="376"/>
      <c r="AF549" s="376"/>
      <c r="AG549" s="376"/>
      <c r="AH549" s="376"/>
      <c r="AI549" s="376"/>
      <c r="AJ549" s="376"/>
      <c r="AK549" s="376"/>
      <c r="AL549" s="376"/>
      <c r="AM549" s="376"/>
      <c r="AN549" s="376"/>
      <c r="AO549" s="376"/>
      <c r="AP549" s="376"/>
      <c r="AQ549" s="376"/>
      <c r="AR549" s="376"/>
      <c r="AS549" s="376"/>
      <c r="AT549" s="376"/>
      <c r="AU549" s="376"/>
      <c r="AV549" s="376"/>
      <c r="AW549" s="376"/>
      <c r="AX549" s="376"/>
      <c r="AY549" s="376"/>
      <c r="AZ549" s="376"/>
      <c r="BA549" s="376"/>
      <c r="BB549" s="376"/>
      <c r="BC549" s="376"/>
      <c r="BD549" s="376"/>
      <c r="BE549" s="376"/>
      <c r="BF549" s="376"/>
      <c r="BG549" s="376"/>
      <c r="BH549" s="376"/>
      <c r="BI549" s="376"/>
      <c r="BJ549" s="376"/>
      <c r="BK549" s="376"/>
      <c r="BL549" s="376"/>
      <c r="BM549" s="376"/>
      <c r="BN549" s="376"/>
    </row>
    <row r="550" spans="1:66" x14ac:dyDescent="0.2">
      <c r="A550" s="426"/>
      <c r="B550" s="376"/>
      <c r="C550" s="376"/>
      <c r="D550" s="395"/>
      <c r="E550" s="376"/>
      <c r="F550" s="396"/>
      <c r="G550" s="396"/>
      <c r="H550" s="396"/>
      <c r="I550" s="396"/>
      <c r="J550" s="427"/>
      <c r="K550" s="376"/>
      <c r="L550" s="376"/>
      <c r="M550" s="376"/>
      <c r="N550" s="376"/>
      <c r="O550" s="376"/>
      <c r="P550" s="376"/>
      <c r="Q550" s="376"/>
      <c r="R550" s="376"/>
      <c r="S550" s="376"/>
      <c r="T550" s="376"/>
      <c r="U550" s="376"/>
      <c r="V550" s="376"/>
      <c r="W550" s="376"/>
      <c r="X550" s="376"/>
      <c r="Y550" s="376"/>
      <c r="Z550" s="376"/>
      <c r="AA550" s="376"/>
      <c r="AB550" s="376"/>
      <c r="AC550" s="376"/>
      <c r="AD550" s="376"/>
      <c r="AE550" s="376"/>
      <c r="AF550" s="376"/>
      <c r="AG550" s="376"/>
      <c r="AH550" s="376"/>
      <c r="AI550" s="376"/>
      <c r="AJ550" s="376"/>
      <c r="AK550" s="376"/>
      <c r="AL550" s="376"/>
      <c r="AM550" s="376"/>
      <c r="AN550" s="376"/>
      <c r="AO550" s="376"/>
      <c r="AP550" s="376"/>
      <c r="AQ550" s="376"/>
      <c r="AR550" s="376"/>
      <c r="AS550" s="376"/>
      <c r="AT550" s="376"/>
      <c r="AU550" s="376"/>
      <c r="AV550" s="376"/>
      <c r="AW550" s="376"/>
      <c r="AX550" s="376"/>
      <c r="AY550" s="376"/>
      <c r="AZ550" s="376"/>
      <c r="BA550" s="376"/>
      <c r="BB550" s="376"/>
      <c r="BC550" s="376"/>
      <c r="BD550" s="376"/>
      <c r="BE550" s="376"/>
      <c r="BF550" s="376"/>
      <c r="BG550" s="376"/>
      <c r="BH550" s="376"/>
      <c r="BI550" s="376"/>
      <c r="BJ550" s="376"/>
      <c r="BK550" s="376"/>
      <c r="BL550" s="376"/>
      <c r="BM550" s="376"/>
      <c r="BN550" s="376"/>
    </row>
    <row r="551" spans="1:66" x14ac:dyDescent="0.2">
      <c r="A551" s="426"/>
      <c r="B551" s="376"/>
      <c r="C551" s="376"/>
      <c r="D551" s="395"/>
      <c r="E551" s="376"/>
      <c r="F551" s="396"/>
      <c r="G551" s="396"/>
      <c r="H551" s="396"/>
      <c r="I551" s="396"/>
      <c r="J551" s="427"/>
      <c r="K551" s="376"/>
      <c r="L551" s="376"/>
      <c r="M551" s="376"/>
      <c r="N551" s="376"/>
      <c r="O551" s="376"/>
      <c r="P551" s="376"/>
      <c r="Q551" s="376"/>
      <c r="R551" s="376"/>
      <c r="S551" s="376"/>
      <c r="T551" s="376"/>
      <c r="U551" s="376"/>
      <c r="V551" s="376"/>
      <c r="W551" s="376"/>
      <c r="X551" s="376"/>
      <c r="Y551" s="376"/>
      <c r="Z551" s="376"/>
      <c r="AA551" s="376"/>
      <c r="AB551" s="376"/>
      <c r="AC551" s="376"/>
      <c r="AD551" s="376"/>
      <c r="AE551" s="376"/>
      <c r="AF551" s="376"/>
      <c r="AG551" s="376"/>
      <c r="AH551" s="376"/>
      <c r="AI551" s="376"/>
      <c r="AJ551" s="376"/>
      <c r="AK551" s="376"/>
      <c r="AL551" s="376"/>
      <c r="AM551" s="376"/>
      <c r="AN551" s="376"/>
      <c r="AO551" s="376"/>
      <c r="AP551" s="376"/>
      <c r="AQ551" s="376"/>
      <c r="AR551" s="376"/>
      <c r="AS551" s="376"/>
      <c r="AT551" s="376"/>
      <c r="AU551" s="376"/>
      <c r="AV551" s="376"/>
      <c r="AW551" s="376"/>
      <c r="AX551" s="376"/>
      <c r="AY551" s="376"/>
      <c r="AZ551" s="376"/>
      <c r="BA551" s="376"/>
      <c r="BB551" s="376"/>
      <c r="BC551" s="376"/>
      <c r="BD551" s="376"/>
      <c r="BE551" s="376"/>
      <c r="BF551" s="376"/>
      <c r="BG551" s="376"/>
      <c r="BH551" s="376"/>
      <c r="BI551" s="376"/>
      <c r="BJ551" s="376"/>
      <c r="BK551" s="376"/>
      <c r="BL551" s="376"/>
      <c r="BM551" s="376"/>
      <c r="BN551" s="376"/>
    </row>
    <row r="552" spans="1:66" x14ac:dyDescent="0.2">
      <c r="A552" s="426"/>
      <c r="B552" s="376"/>
      <c r="C552" s="376"/>
      <c r="D552" s="395"/>
      <c r="E552" s="376"/>
      <c r="F552" s="396"/>
      <c r="G552" s="396"/>
      <c r="H552" s="396"/>
      <c r="I552" s="396"/>
      <c r="J552" s="427"/>
      <c r="K552" s="376"/>
      <c r="L552" s="376"/>
      <c r="M552" s="376"/>
      <c r="N552" s="376"/>
      <c r="O552" s="376"/>
      <c r="P552" s="376"/>
      <c r="Q552" s="376"/>
      <c r="R552" s="376"/>
      <c r="S552" s="376"/>
      <c r="T552" s="376"/>
      <c r="U552" s="376"/>
      <c r="V552" s="376"/>
      <c r="W552" s="376"/>
      <c r="X552" s="376"/>
      <c r="Y552" s="376"/>
      <c r="Z552" s="376"/>
      <c r="AA552" s="376"/>
      <c r="AB552" s="376"/>
      <c r="AC552" s="376"/>
      <c r="AD552" s="376"/>
      <c r="AE552" s="376"/>
      <c r="AF552" s="376"/>
      <c r="AG552" s="376"/>
      <c r="AH552" s="376"/>
      <c r="AI552" s="376"/>
      <c r="AJ552" s="376"/>
      <c r="AK552" s="376"/>
      <c r="AL552" s="376"/>
      <c r="AM552" s="376"/>
      <c r="AN552" s="376"/>
      <c r="AO552" s="376"/>
      <c r="AP552" s="376"/>
      <c r="AQ552" s="376"/>
      <c r="AR552" s="376"/>
      <c r="AS552" s="376"/>
      <c r="AT552" s="376"/>
      <c r="AU552" s="376"/>
      <c r="AV552" s="376"/>
      <c r="AW552" s="376"/>
      <c r="AX552" s="376"/>
      <c r="AY552" s="376"/>
      <c r="AZ552" s="376"/>
      <c r="BA552" s="376"/>
      <c r="BB552" s="376"/>
      <c r="BC552" s="376"/>
      <c r="BD552" s="376"/>
      <c r="BE552" s="376"/>
      <c r="BF552" s="376"/>
      <c r="BG552" s="376"/>
      <c r="BH552" s="376"/>
      <c r="BI552" s="376"/>
      <c r="BJ552" s="376"/>
      <c r="BK552" s="376"/>
      <c r="BL552" s="376"/>
      <c r="BM552" s="376"/>
      <c r="BN552" s="376"/>
    </row>
    <row r="553" spans="1:66" x14ac:dyDescent="0.2">
      <c r="A553" s="426"/>
      <c r="B553" s="376"/>
      <c r="C553" s="376"/>
      <c r="D553" s="395"/>
      <c r="E553" s="376"/>
      <c r="F553" s="396"/>
      <c r="G553" s="396"/>
      <c r="H553" s="396"/>
      <c r="I553" s="396"/>
      <c r="J553" s="427"/>
      <c r="K553" s="376"/>
      <c r="L553" s="376"/>
      <c r="M553" s="376"/>
      <c r="N553" s="376"/>
      <c r="O553" s="376"/>
      <c r="P553" s="376"/>
      <c r="Q553" s="376"/>
      <c r="R553" s="376"/>
      <c r="S553" s="376"/>
      <c r="T553" s="376"/>
      <c r="U553" s="376"/>
      <c r="V553" s="376"/>
      <c r="W553" s="376"/>
      <c r="X553" s="376"/>
      <c r="Y553" s="376"/>
      <c r="Z553" s="376"/>
      <c r="AA553" s="376"/>
      <c r="AB553" s="376"/>
      <c r="AC553" s="376"/>
      <c r="AD553" s="376"/>
      <c r="AE553" s="376"/>
      <c r="AF553" s="376"/>
      <c r="AG553" s="376"/>
      <c r="AH553" s="376"/>
      <c r="AI553" s="376"/>
      <c r="AJ553" s="376"/>
      <c r="AK553" s="376"/>
      <c r="AL553" s="376"/>
      <c r="AM553" s="376"/>
      <c r="AN553" s="376"/>
      <c r="AO553" s="376"/>
      <c r="AP553" s="376"/>
      <c r="AQ553" s="376"/>
      <c r="AR553" s="376"/>
      <c r="AS553" s="376"/>
      <c r="AT553" s="376"/>
      <c r="AU553" s="376"/>
      <c r="AV553" s="376"/>
      <c r="AW553" s="376"/>
      <c r="AX553" s="376"/>
      <c r="AY553" s="376"/>
      <c r="AZ553" s="376"/>
      <c r="BA553" s="376"/>
      <c r="BB553" s="376"/>
      <c r="BC553" s="376"/>
      <c r="BD553" s="376"/>
      <c r="BE553" s="376"/>
      <c r="BF553" s="376"/>
      <c r="BG553" s="376"/>
      <c r="BH553" s="376"/>
      <c r="BI553" s="376"/>
      <c r="BJ553" s="376"/>
      <c r="BK553" s="376"/>
      <c r="BL553" s="376"/>
      <c r="BM553" s="376"/>
      <c r="BN553" s="376"/>
    </row>
    <row r="554" spans="1:66" x14ac:dyDescent="0.2">
      <c r="A554" s="426"/>
      <c r="B554" s="376"/>
      <c r="C554" s="376"/>
      <c r="D554" s="395"/>
      <c r="E554" s="376"/>
      <c r="F554" s="396"/>
      <c r="G554" s="396"/>
      <c r="H554" s="396"/>
      <c r="I554" s="396"/>
      <c r="J554" s="427"/>
      <c r="K554" s="376"/>
      <c r="L554" s="376"/>
      <c r="M554" s="376"/>
      <c r="N554" s="376"/>
      <c r="O554" s="376"/>
      <c r="P554" s="376"/>
      <c r="Q554" s="376"/>
      <c r="R554" s="376"/>
      <c r="S554" s="376"/>
      <c r="T554" s="376"/>
      <c r="U554" s="376"/>
      <c r="V554" s="376"/>
      <c r="W554" s="376"/>
      <c r="X554" s="376"/>
      <c r="Y554" s="376"/>
      <c r="Z554" s="376"/>
      <c r="AA554" s="376"/>
      <c r="AB554" s="376"/>
      <c r="AC554" s="376"/>
      <c r="AD554" s="376"/>
      <c r="AE554" s="376"/>
      <c r="AF554" s="376"/>
      <c r="AG554" s="376"/>
      <c r="AH554" s="376"/>
      <c r="AI554" s="376"/>
      <c r="AJ554" s="376"/>
      <c r="AK554" s="376"/>
      <c r="AL554" s="376"/>
      <c r="AM554" s="376"/>
      <c r="AN554" s="376"/>
      <c r="AO554" s="376"/>
      <c r="AP554" s="376"/>
      <c r="AQ554" s="376"/>
      <c r="AR554" s="376"/>
      <c r="AS554" s="376"/>
      <c r="AT554" s="376"/>
      <c r="AU554" s="376"/>
      <c r="AV554" s="376"/>
      <c r="AW554" s="376"/>
      <c r="AX554" s="376"/>
      <c r="AY554" s="376"/>
      <c r="AZ554" s="376"/>
      <c r="BA554" s="376"/>
      <c r="BB554" s="376"/>
      <c r="BC554" s="376"/>
      <c r="BD554" s="376"/>
      <c r="BE554" s="376"/>
      <c r="BF554" s="376"/>
      <c r="BG554" s="376"/>
      <c r="BH554" s="376"/>
      <c r="BI554" s="376"/>
      <c r="BJ554" s="376"/>
      <c r="BK554" s="376"/>
      <c r="BL554" s="376"/>
      <c r="BM554" s="376"/>
      <c r="BN554" s="376"/>
    </row>
    <row r="555" spans="1:66" x14ac:dyDescent="0.2">
      <c r="A555" s="426"/>
      <c r="B555" s="376"/>
      <c r="C555" s="376"/>
      <c r="D555" s="395"/>
      <c r="E555" s="376"/>
      <c r="F555" s="396"/>
      <c r="G555" s="396"/>
      <c r="H555" s="396"/>
      <c r="I555" s="396"/>
      <c r="J555" s="427"/>
      <c r="K555" s="376"/>
      <c r="L555" s="376"/>
      <c r="M555" s="376"/>
      <c r="N555" s="376"/>
      <c r="O555" s="376"/>
      <c r="P555" s="376"/>
      <c r="Q555" s="376"/>
      <c r="R555" s="376"/>
      <c r="S555" s="376"/>
      <c r="T555" s="376"/>
      <c r="U555" s="376"/>
      <c r="V555" s="376"/>
      <c r="W555" s="376"/>
      <c r="X555" s="376"/>
      <c r="Y555" s="376"/>
      <c r="Z555" s="376"/>
      <c r="AA555" s="376"/>
      <c r="AB555" s="376"/>
      <c r="AC555" s="376"/>
      <c r="AD555" s="376"/>
      <c r="AE555" s="376"/>
      <c r="AF555" s="376"/>
      <c r="AG555" s="376"/>
      <c r="AH555" s="376"/>
      <c r="AI555" s="376"/>
      <c r="AJ555" s="376"/>
      <c r="AK555" s="376"/>
      <c r="AL555" s="376"/>
      <c r="AM555" s="376"/>
      <c r="AN555" s="376"/>
      <c r="AO555" s="376"/>
      <c r="AP555" s="376"/>
      <c r="AQ555" s="376"/>
      <c r="AR555" s="376"/>
      <c r="AS555" s="376"/>
      <c r="AT555" s="376"/>
      <c r="AU555" s="376"/>
      <c r="AV555" s="376"/>
      <c r="AW555" s="376"/>
      <c r="AX555" s="376"/>
      <c r="AY555" s="376"/>
      <c r="AZ555" s="376"/>
      <c r="BA555" s="376"/>
      <c r="BB555" s="376"/>
      <c r="BC555" s="376"/>
      <c r="BD555" s="376"/>
      <c r="BE555" s="376"/>
      <c r="BF555" s="376"/>
      <c r="BG555" s="376"/>
      <c r="BH555" s="376"/>
      <c r="BI555" s="376"/>
      <c r="BJ555" s="376"/>
      <c r="BK555" s="376"/>
      <c r="BL555" s="376"/>
      <c r="BM555" s="376"/>
      <c r="BN555" s="376"/>
    </row>
    <row r="556" spans="1:66" x14ac:dyDescent="0.2">
      <c r="A556" s="426"/>
      <c r="B556" s="376"/>
      <c r="C556" s="376"/>
      <c r="D556" s="395"/>
      <c r="E556" s="376"/>
      <c r="F556" s="396"/>
      <c r="G556" s="396"/>
      <c r="H556" s="396"/>
      <c r="I556" s="396"/>
      <c r="J556" s="427"/>
      <c r="K556" s="376"/>
      <c r="L556" s="376"/>
      <c r="M556" s="376"/>
      <c r="N556" s="376"/>
      <c r="O556" s="376"/>
      <c r="P556" s="376"/>
      <c r="Q556" s="376"/>
      <c r="R556" s="376"/>
      <c r="S556" s="376"/>
      <c r="T556" s="376"/>
      <c r="U556" s="376"/>
      <c r="V556" s="376"/>
      <c r="W556" s="376"/>
      <c r="X556" s="376"/>
      <c r="Y556" s="376"/>
      <c r="Z556" s="376"/>
      <c r="AA556" s="376"/>
      <c r="AB556" s="376"/>
      <c r="AC556" s="376"/>
      <c r="AD556" s="376"/>
      <c r="AE556" s="376"/>
      <c r="AF556" s="376"/>
      <c r="AG556" s="376"/>
      <c r="AH556" s="376"/>
      <c r="AI556" s="376"/>
      <c r="AJ556" s="376"/>
      <c r="AK556" s="376"/>
      <c r="AL556" s="376"/>
      <c r="AM556" s="376"/>
      <c r="AN556" s="376"/>
      <c r="AO556" s="376"/>
      <c r="AP556" s="376"/>
      <c r="AQ556" s="376"/>
      <c r="AR556" s="376"/>
      <c r="AS556" s="376"/>
      <c r="AT556" s="376"/>
      <c r="AU556" s="376"/>
      <c r="AV556" s="376"/>
      <c r="AW556" s="376"/>
      <c r="AX556" s="376"/>
      <c r="AY556" s="376"/>
      <c r="AZ556" s="376"/>
      <c r="BA556" s="376"/>
      <c r="BB556" s="376"/>
      <c r="BC556" s="376"/>
      <c r="BD556" s="376"/>
      <c r="BE556" s="376"/>
      <c r="BF556" s="376"/>
      <c r="BG556" s="376"/>
      <c r="BH556" s="376"/>
      <c r="BI556" s="376"/>
      <c r="BJ556" s="376"/>
      <c r="BK556" s="376"/>
      <c r="BL556" s="376"/>
      <c r="BM556" s="376"/>
      <c r="BN556" s="376"/>
    </row>
    <row r="557" spans="1:66" x14ac:dyDescent="0.2">
      <c r="A557" s="426"/>
      <c r="B557" s="376"/>
      <c r="C557" s="376"/>
      <c r="D557" s="395"/>
      <c r="E557" s="376"/>
      <c r="F557" s="396"/>
      <c r="G557" s="396"/>
      <c r="H557" s="396"/>
      <c r="I557" s="396"/>
      <c r="J557" s="427"/>
      <c r="K557" s="376"/>
      <c r="L557" s="376"/>
      <c r="M557" s="376"/>
      <c r="N557" s="376"/>
      <c r="O557" s="376"/>
      <c r="P557" s="376"/>
      <c r="Q557" s="376"/>
      <c r="R557" s="376"/>
      <c r="S557" s="376"/>
      <c r="T557" s="376"/>
      <c r="U557" s="376"/>
      <c r="V557" s="376"/>
      <c r="W557" s="376"/>
      <c r="X557" s="376"/>
      <c r="Y557" s="376"/>
      <c r="Z557" s="376"/>
      <c r="AA557" s="376"/>
      <c r="AB557" s="376"/>
      <c r="AC557" s="376"/>
      <c r="AD557" s="376"/>
      <c r="AE557" s="376"/>
      <c r="AF557" s="376"/>
      <c r="AG557" s="376"/>
      <c r="AH557" s="376"/>
      <c r="AI557" s="376"/>
      <c r="AJ557" s="376"/>
      <c r="AK557" s="376"/>
      <c r="AL557" s="376"/>
      <c r="AM557" s="376"/>
      <c r="AN557" s="376"/>
      <c r="AO557" s="376"/>
      <c r="AP557" s="376"/>
      <c r="AQ557" s="376"/>
      <c r="AR557" s="376"/>
      <c r="AS557" s="376"/>
      <c r="AT557" s="376"/>
      <c r="AU557" s="376"/>
      <c r="AV557" s="376"/>
      <c r="AW557" s="376"/>
      <c r="AX557" s="376"/>
      <c r="AY557" s="376"/>
      <c r="AZ557" s="376"/>
      <c r="BA557" s="376"/>
      <c r="BB557" s="376"/>
      <c r="BC557" s="376"/>
      <c r="BD557" s="376"/>
      <c r="BE557" s="376"/>
      <c r="BF557" s="376"/>
      <c r="BG557" s="376"/>
      <c r="BH557" s="376"/>
      <c r="BI557" s="376"/>
      <c r="BJ557" s="376"/>
      <c r="BK557" s="376"/>
      <c r="BL557" s="376"/>
      <c r="BM557" s="376"/>
      <c r="BN557" s="376"/>
    </row>
    <row r="558" spans="1:66" x14ac:dyDescent="0.2">
      <c r="A558" s="426"/>
      <c r="B558" s="376"/>
      <c r="C558" s="376"/>
      <c r="D558" s="395"/>
      <c r="E558" s="376"/>
      <c r="F558" s="396"/>
      <c r="G558" s="396"/>
      <c r="H558" s="396"/>
      <c r="I558" s="396"/>
      <c r="J558" s="427"/>
      <c r="K558" s="376"/>
      <c r="L558" s="376"/>
      <c r="M558" s="376"/>
      <c r="N558" s="376"/>
      <c r="O558" s="376"/>
      <c r="P558" s="376"/>
      <c r="Q558" s="376"/>
      <c r="R558" s="376"/>
      <c r="S558" s="376"/>
      <c r="T558" s="376"/>
      <c r="U558" s="376"/>
      <c r="V558" s="376"/>
      <c r="W558" s="376"/>
      <c r="X558" s="376"/>
      <c r="Y558" s="376"/>
      <c r="Z558" s="376"/>
      <c r="AA558" s="376"/>
      <c r="AB558" s="376"/>
      <c r="AC558" s="376"/>
      <c r="AD558" s="376"/>
      <c r="AE558" s="376"/>
      <c r="AF558" s="376"/>
      <c r="AG558" s="376"/>
      <c r="AH558" s="376"/>
      <c r="AI558" s="376"/>
      <c r="AJ558" s="376"/>
      <c r="AK558" s="376"/>
      <c r="AL558" s="376"/>
      <c r="AM558" s="376"/>
      <c r="AN558" s="376"/>
      <c r="AO558" s="376"/>
      <c r="AP558" s="376"/>
      <c r="AQ558" s="376"/>
      <c r="AR558" s="376"/>
      <c r="AS558" s="376"/>
      <c r="AT558" s="376"/>
      <c r="AU558" s="376"/>
      <c r="AV558" s="376"/>
      <c r="AW558" s="376"/>
      <c r="AX558" s="376"/>
      <c r="AY558" s="376"/>
      <c r="AZ558" s="376"/>
      <c r="BA558" s="376"/>
      <c r="BB558" s="376"/>
      <c r="BC558" s="376"/>
      <c r="BD558" s="376"/>
      <c r="BE558" s="376"/>
      <c r="BF558" s="376"/>
      <c r="BG558" s="376"/>
      <c r="BH558" s="376"/>
      <c r="BI558" s="376"/>
      <c r="BJ558" s="376"/>
      <c r="BK558" s="376"/>
      <c r="BL558" s="376"/>
      <c r="BM558" s="376"/>
      <c r="BN558" s="376"/>
    </row>
    <row r="559" spans="1:66" x14ac:dyDescent="0.2">
      <c r="A559" s="426"/>
      <c r="B559" s="376"/>
      <c r="C559" s="376"/>
      <c r="D559" s="395"/>
      <c r="E559" s="376"/>
      <c r="F559" s="396"/>
      <c r="G559" s="396"/>
      <c r="H559" s="396"/>
      <c r="I559" s="396"/>
      <c r="J559" s="427"/>
      <c r="K559" s="376"/>
      <c r="L559" s="376"/>
      <c r="M559" s="376"/>
      <c r="N559" s="376"/>
      <c r="O559" s="376"/>
      <c r="P559" s="376"/>
      <c r="Q559" s="376"/>
      <c r="R559" s="376"/>
      <c r="S559" s="376"/>
      <c r="T559" s="376"/>
      <c r="U559" s="376"/>
      <c r="V559" s="376"/>
      <c r="W559" s="376"/>
      <c r="X559" s="376"/>
      <c r="Y559" s="376"/>
      <c r="Z559" s="376"/>
      <c r="AA559" s="376"/>
      <c r="AB559" s="376"/>
      <c r="AC559" s="376"/>
      <c r="AD559" s="376"/>
      <c r="AE559" s="376"/>
      <c r="AF559" s="376"/>
      <c r="AG559" s="376"/>
      <c r="AH559" s="376"/>
      <c r="AI559" s="376"/>
      <c r="AJ559" s="376"/>
      <c r="AK559" s="376"/>
      <c r="AL559" s="376"/>
      <c r="AM559" s="376"/>
      <c r="AN559" s="376"/>
      <c r="AO559" s="376"/>
      <c r="AP559" s="376"/>
      <c r="AQ559" s="376"/>
      <c r="AR559" s="376"/>
      <c r="AS559" s="376"/>
      <c r="AT559" s="376"/>
      <c r="AU559" s="376"/>
      <c r="AV559" s="376"/>
      <c r="AW559" s="376"/>
      <c r="AX559" s="376"/>
      <c r="AY559" s="376"/>
      <c r="AZ559" s="376"/>
      <c r="BA559" s="376"/>
      <c r="BB559" s="376"/>
      <c r="BC559" s="376"/>
      <c r="BD559" s="376"/>
      <c r="BE559" s="376"/>
      <c r="BF559" s="376"/>
      <c r="BG559" s="376"/>
      <c r="BH559" s="376"/>
      <c r="BI559" s="376"/>
      <c r="BJ559" s="376"/>
      <c r="BK559" s="376"/>
      <c r="BL559" s="376"/>
      <c r="BM559" s="376"/>
      <c r="BN559" s="376"/>
    </row>
    <row r="560" spans="1:66" x14ac:dyDescent="0.2">
      <c r="A560" s="426"/>
      <c r="B560" s="376"/>
      <c r="C560" s="376"/>
      <c r="D560" s="395"/>
      <c r="E560" s="376"/>
      <c r="F560" s="396"/>
      <c r="G560" s="396"/>
      <c r="H560" s="396"/>
      <c r="I560" s="396"/>
      <c r="J560" s="427"/>
      <c r="K560" s="376"/>
      <c r="L560" s="376"/>
      <c r="M560" s="376"/>
      <c r="N560" s="376"/>
      <c r="O560" s="376"/>
      <c r="P560" s="376"/>
      <c r="Q560" s="376"/>
      <c r="R560" s="376"/>
      <c r="S560" s="376"/>
      <c r="T560" s="376"/>
      <c r="U560" s="376"/>
      <c r="V560" s="376"/>
      <c r="W560" s="376"/>
      <c r="X560" s="376"/>
      <c r="Y560" s="376"/>
      <c r="Z560" s="376"/>
      <c r="AA560" s="376"/>
      <c r="AB560" s="376"/>
      <c r="AC560" s="376"/>
      <c r="AD560" s="376"/>
      <c r="AE560" s="376"/>
      <c r="AF560" s="376"/>
      <c r="AG560" s="376"/>
      <c r="AH560" s="376"/>
      <c r="AI560" s="376"/>
      <c r="AJ560" s="376"/>
      <c r="AK560" s="376"/>
      <c r="AL560" s="376"/>
      <c r="AM560" s="376"/>
      <c r="AN560" s="376"/>
      <c r="AO560" s="376"/>
      <c r="AP560" s="376"/>
      <c r="AQ560" s="376"/>
      <c r="AR560" s="376"/>
      <c r="AS560" s="376"/>
      <c r="AT560" s="376"/>
      <c r="AU560" s="376"/>
      <c r="AV560" s="376"/>
      <c r="AW560" s="376"/>
      <c r="AX560" s="376"/>
      <c r="AY560" s="376"/>
      <c r="AZ560" s="376"/>
      <c r="BA560" s="376"/>
      <c r="BB560" s="376"/>
      <c r="BC560" s="376"/>
      <c r="BD560" s="376"/>
      <c r="BE560" s="376"/>
      <c r="BF560" s="376"/>
      <c r="BG560" s="376"/>
      <c r="BH560" s="376"/>
      <c r="BI560" s="376"/>
      <c r="BJ560" s="376"/>
      <c r="BK560" s="376"/>
      <c r="BL560" s="376"/>
      <c r="BM560" s="376"/>
      <c r="BN560" s="376"/>
    </row>
    <row r="561" spans="1:66" x14ac:dyDescent="0.2">
      <c r="A561" s="426"/>
      <c r="B561" s="376"/>
      <c r="C561" s="376"/>
      <c r="D561" s="395"/>
      <c r="E561" s="376"/>
      <c r="F561" s="396"/>
      <c r="G561" s="396"/>
      <c r="H561" s="396"/>
      <c r="I561" s="396"/>
      <c r="J561" s="427"/>
      <c r="K561" s="376"/>
      <c r="L561" s="376"/>
      <c r="M561" s="376"/>
      <c r="N561" s="376"/>
      <c r="O561" s="376"/>
      <c r="P561" s="376"/>
      <c r="Q561" s="376"/>
      <c r="R561" s="376"/>
      <c r="S561" s="376"/>
      <c r="T561" s="376"/>
      <c r="U561" s="376"/>
      <c r="V561" s="376"/>
      <c r="W561" s="376"/>
      <c r="X561" s="376"/>
      <c r="Y561" s="376"/>
      <c r="Z561" s="376"/>
      <c r="AA561" s="376"/>
      <c r="AB561" s="376"/>
      <c r="AC561" s="376"/>
      <c r="AD561" s="376"/>
      <c r="AE561" s="376"/>
      <c r="AF561" s="376"/>
      <c r="AG561" s="376"/>
      <c r="AH561" s="376"/>
      <c r="AI561" s="376"/>
      <c r="AJ561" s="376"/>
      <c r="AK561" s="376"/>
      <c r="AL561" s="376"/>
      <c r="AM561" s="376"/>
      <c r="AN561" s="376"/>
      <c r="AO561" s="376"/>
      <c r="AP561" s="376"/>
      <c r="AQ561" s="376"/>
      <c r="AR561" s="376"/>
      <c r="AS561" s="376"/>
      <c r="AT561" s="376"/>
      <c r="AU561" s="376"/>
      <c r="AV561" s="376"/>
      <c r="AW561" s="376"/>
      <c r="AX561" s="376"/>
      <c r="AY561" s="376"/>
      <c r="AZ561" s="376"/>
      <c r="BA561" s="376"/>
      <c r="BB561" s="376"/>
      <c r="BC561" s="376"/>
      <c r="BD561" s="376"/>
      <c r="BE561" s="376"/>
      <c r="BF561" s="376"/>
      <c r="BG561" s="376"/>
      <c r="BH561" s="376"/>
      <c r="BI561" s="376"/>
      <c r="BJ561" s="376"/>
      <c r="BK561" s="376"/>
      <c r="BL561" s="376"/>
      <c r="BM561" s="376"/>
      <c r="BN561" s="376"/>
    </row>
    <row r="562" spans="1:66" x14ac:dyDescent="0.2">
      <c r="A562" s="426"/>
      <c r="B562" s="376"/>
      <c r="C562" s="376"/>
      <c r="D562" s="395"/>
      <c r="E562" s="376"/>
      <c r="F562" s="396"/>
      <c r="G562" s="396"/>
      <c r="H562" s="396"/>
      <c r="I562" s="396"/>
      <c r="J562" s="427"/>
      <c r="K562" s="376"/>
      <c r="L562" s="376"/>
      <c r="M562" s="376"/>
      <c r="N562" s="376"/>
      <c r="O562" s="376"/>
      <c r="P562" s="376"/>
      <c r="Q562" s="376"/>
      <c r="R562" s="376"/>
      <c r="S562" s="376"/>
      <c r="T562" s="376"/>
      <c r="U562" s="376"/>
      <c r="V562" s="376"/>
      <c r="W562" s="376"/>
      <c r="X562" s="376"/>
      <c r="Y562" s="376"/>
      <c r="Z562" s="376"/>
      <c r="AA562" s="376"/>
      <c r="AB562" s="376"/>
      <c r="AC562" s="376"/>
      <c r="AD562" s="376"/>
      <c r="AE562" s="376"/>
      <c r="AF562" s="376"/>
      <c r="AG562" s="376"/>
      <c r="AH562" s="376"/>
      <c r="AI562" s="376"/>
      <c r="AJ562" s="376"/>
      <c r="AK562" s="376"/>
      <c r="AL562" s="376"/>
      <c r="AM562" s="376"/>
      <c r="AN562" s="376"/>
      <c r="AO562" s="376"/>
      <c r="AP562" s="376"/>
      <c r="AQ562" s="376"/>
      <c r="AR562" s="376"/>
      <c r="AS562" s="376"/>
      <c r="AT562" s="376"/>
      <c r="AU562" s="376"/>
      <c r="AV562" s="376"/>
      <c r="AW562" s="376"/>
      <c r="AX562" s="376"/>
      <c r="AY562" s="376"/>
      <c r="AZ562" s="376"/>
      <c r="BA562" s="376"/>
      <c r="BB562" s="376"/>
      <c r="BC562" s="376"/>
      <c r="BD562" s="376"/>
      <c r="BE562" s="376"/>
      <c r="BF562" s="376"/>
      <c r="BG562" s="376"/>
      <c r="BH562" s="376"/>
      <c r="BI562" s="376"/>
      <c r="BJ562" s="376"/>
      <c r="BK562" s="376"/>
      <c r="BL562" s="376"/>
      <c r="BM562" s="376"/>
      <c r="BN562" s="376"/>
    </row>
    <row r="563" spans="1:66" x14ac:dyDescent="0.2">
      <c r="A563" s="426"/>
      <c r="B563" s="376"/>
      <c r="C563" s="376"/>
      <c r="D563" s="395"/>
      <c r="E563" s="376"/>
      <c r="F563" s="396"/>
      <c r="G563" s="396"/>
      <c r="H563" s="396"/>
      <c r="I563" s="396"/>
      <c r="J563" s="427"/>
      <c r="K563" s="376"/>
      <c r="L563" s="376"/>
      <c r="M563" s="376"/>
      <c r="N563" s="376"/>
      <c r="O563" s="376"/>
      <c r="P563" s="376"/>
      <c r="Q563" s="376"/>
      <c r="R563" s="376"/>
      <c r="S563" s="376"/>
      <c r="T563" s="376"/>
      <c r="U563" s="376"/>
      <c r="V563" s="376"/>
      <c r="W563" s="376"/>
      <c r="X563" s="376"/>
      <c r="Y563" s="376"/>
      <c r="Z563" s="376"/>
      <c r="AA563" s="376"/>
      <c r="AB563" s="376"/>
      <c r="AC563" s="376"/>
      <c r="AD563" s="376"/>
      <c r="AE563" s="376"/>
      <c r="AF563" s="376"/>
      <c r="AG563" s="376"/>
      <c r="AH563" s="376"/>
      <c r="AI563" s="376"/>
      <c r="AJ563" s="376"/>
      <c r="AK563" s="376"/>
      <c r="AL563" s="376"/>
      <c r="AM563" s="376"/>
      <c r="AN563" s="376"/>
      <c r="AO563" s="376"/>
      <c r="AP563" s="376"/>
      <c r="AQ563" s="376"/>
      <c r="AR563" s="376"/>
      <c r="AS563" s="376"/>
      <c r="AT563" s="376"/>
      <c r="AU563" s="376"/>
      <c r="AV563" s="376"/>
      <c r="AW563" s="376"/>
      <c r="AX563" s="376"/>
      <c r="AY563" s="376"/>
      <c r="AZ563" s="376"/>
      <c r="BA563" s="376"/>
      <c r="BB563" s="376"/>
      <c r="BC563" s="376"/>
      <c r="BD563" s="376"/>
      <c r="BE563" s="376"/>
      <c r="BF563" s="376"/>
      <c r="BG563" s="376"/>
      <c r="BH563" s="376"/>
      <c r="BI563" s="376"/>
      <c r="BJ563" s="376"/>
      <c r="BK563" s="376"/>
      <c r="BL563" s="376"/>
      <c r="BM563" s="376"/>
      <c r="BN563" s="376"/>
    </row>
    <row r="564" spans="1:66" x14ac:dyDescent="0.2">
      <c r="A564" s="426"/>
      <c r="B564" s="376"/>
      <c r="C564" s="376"/>
      <c r="D564" s="395"/>
      <c r="E564" s="376"/>
      <c r="F564" s="396"/>
      <c r="G564" s="396"/>
      <c r="H564" s="396"/>
      <c r="I564" s="396"/>
      <c r="J564" s="427"/>
      <c r="K564" s="376"/>
      <c r="L564" s="376"/>
      <c r="M564" s="376"/>
      <c r="N564" s="376"/>
      <c r="O564" s="376"/>
      <c r="P564" s="376"/>
      <c r="Q564" s="376"/>
      <c r="R564" s="376"/>
      <c r="S564" s="376"/>
      <c r="T564" s="376"/>
      <c r="U564" s="376"/>
      <c r="V564" s="376"/>
      <c r="W564" s="376"/>
      <c r="X564" s="376"/>
      <c r="Y564" s="376"/>
      <c r="Z564" s="376"/>
      <c r="AA564" s="376"/>
      <c r="AB564" s="376"/>
      <c r="AC564" s="376"/>
      <c r="AD564" s="376"/>
      <c r="AE564" s="376"/>
      <c r="AF564" s="376"/>
      <c r="AG564" s="376"/>
      <c r="AH564" s="376"/>
      <c r="AI564" s="376"/>
      <c r="AJ564" s="376"/>
      <c r="AK564" s="376"/>
      <c r="AL564" s="376"/>
      <c r="AM564" s="376"/>
      <c r="AN564" s="376"/>
      <c r="AO564" s="376"/>
      <c r="AP564" s="376"/>
      <c r="AQ564" s="376"/>
      <c r="AR564" s="376"/>
      <c r="AS564" s="376"/>
      <c r="AT564" s="376"/>
      <c r="AU564" s="376"/>
      <c r="AV564" s="376"/>
      <c r="AW564" s="376"/>
      <c r="AX564" s="376"/>
      <c r="AY564" s="376"/>
      <c r="AZ564" s="376"/>
      <c r="BA564" s="376"/>
      <c r="BB564" s="376"/>
      <c r="BC564" s="376"/>
      <c r="BD564" s="376"/>
      <c r="BE564" s="376"/>
      <c r="BF564" s="376"/>
      <c r="BG564" s="376"/>
      <c r="BH564" s="376"/>
      <c r="BI564" s="376"/>
      <c r="BJ564" s="376"/>
      <c r="BK564" s="376"/>
      <c r="BL564" s="376"/>
      <c r="BM564" s="376"/>
      <c r="BN564" s="376"/>
    </row>
    <row r="565" spans="1:66" x14ac:dyDescent="0.2">
      <c r="A565" s="426"/>
      <c r="B565" s="376"/>
      <c r="C565" s="376"/>
      <c r="D565" s="395"/>
      <c r="E565" s="376"/>
      <c r="F565" s="396"/>
      <c r="G565" s="396"/>
      <c r="H565" s="396"/>
      <c r="I565" s="396"/>
      <c r="J565" s="427"/>
      <c r="K565" s="376"/>
      <c r="L565" s="376"/>
      <c r="M565" s="376"/>
      <c r="N565" s="376"/>
      <c r="O565" s="376"/>
      <c r="P565" s="376"/>
      <c r="Q565" s="376"/>
      <c r="R565" s="376"/>
      <c r="S565" s="376"/>
      <c r="T565" s="376"/>
      <c r="U565" s="376"/>
      <c r="V565" s="376"/>
      <c r="W565" s="376"/>
      <c r="X565" s="376"/>
      <c r="Y565" s="376"/>
      <c r="Z565" s="376"/>
      <c r="AA565" s="376"/>
      <c r="AB565" s="376"/>
      <c r="AC565" s="376"/>
      <c r="AD565" s="376"/>
      <c r="AE565" s="376"/>
      <c r="AF565" s="376"/>
      <c r="AG565" s="376"/>
      <c r="AH565" s="376"/>
      <c r="AI565" s="376"/>
      <c r="AJ565" s="376"/>
      <c r="AK565" s="376"/>
      <c r="AL565" s="376"/>
      <c r="AM565" s="376"/>
      <c r="AN565" s="376"/>
      <c r="AO565" s="376"/>
      <c r="AP565" s="376"/>
      <c r="AQ565" s="376"/>
      <c r="AR565" s="376"/>
      <c r="AS565" s="376"/>
      <c r="AT565" s="376"/>
      <c r="AU565" s="376"/>
      <c r="AV565" s="376"/>
      <c r="AW565" s="376"/>
      <c r="AX565" s="376"/>
      <c r="AY565" s="376"/>
      <c r="AZ565" s="376"/>
      <c r="BA565" s="376"/>
      <c r="BB565" s="376"/>
      <c r="BC565" s="376"/>
      <c r="BD565" s="376"/>
      <c r="BE565" s="376"/>
      <c r="BF565" s="376"/>
      <c r="BG565" s="376"/>
      <c r="BH565" s="376"/>
      <c r="BI565" s="376"/>
      <c r="BJ565" s="376"/>
      <c r="BK565" s="376"/>
      <c r="BL565" s="376"/>
      <c r="BM565" s="376"/>
      <c r="BN565" s="376"/>
    </row>
    <row r="566" spans="1:66" x14ac:dyDescent="0.2">
      <c r="A566" s="426"/>
      <c r="B566" s="376"/>
      <c r="C566" s="376"/>
      <c r="D566" s="395"/>
      <c r="E566" s="376"/>
      <c r="F566" s="396"/>
      <c r="G566" s="396"/>
      <c r="H566" s="396"/>
      <c r="I566" s="396"/>
      <c r="J566" s="427"/>
      <c r="K566" s="376"/>
      <c r="L566" s="376"/>
      <c r="M566" s="376"/>
      <c r="N566" s="376"/>
      <c r="O566" s="376"/>
      <c r="P566" s="376"/>
      <c r="Q566" s="376"/>
      <c r="R566" s="376"/>
      <c r="S566" s="376"/>
      <c r="T566" s="376"/>
      <c r="U566" s="376"/>
      <c r="V566" s="376"/>
      <c r="W566" s="376"/>
      <c r="X566" s="376"/>
      <c r="Y566" s="376"/>
      <c r="Z566" s="376"/>
      <c r="AA566" s="376"/>
      <c r="AB566" s="376"/>
      <c r="AC566" s="376"/>
      <c r="AD566" s="376"/>
      <c r="AE566" s="376"/>
      <c r="AF566" s="376"/>
      <c r="AG566" s="376"/>
      <c r="AH566" s="376"/>
      <c r="AI566" s="376"/>
      <c r="AJ566" s="376"/>
      <c r="AK566" s="376"/>
      <c r="AL566" s="376"/>
      <c r="AM566" s="376"/>
      <c r="AN566" s="376"/>
      <c r="AO566" s="376"/>
      <c r="AP566" s="376"/>
      <c r="AQ566" s="376"/>
      <c r="AR566" s="376"/>
      <c r="AS566" s="376"/>
      <c r="AT566" s="376"/>
      <c r="AU566" s="376"/>
      <c r="AV566" s="376"/>
      <c r="AW566" s="376"/>
      <c r="AX566" s="376"/>
      <c r="AY566" s="376"/>
      <c r="AZ566" s="376"/>
      <c r="BA566" s="376"/>
      <c r="BB566" s="376"/>
      <c r="BC566" s="376"/>
      <c r="BD566" s="376"/>
      <c r="BE566" s="376"/>
      <c r="BF566" s="376"/>
      <c r="BG566" s="376"/>
      <c r="BH566" s="376"/>
      <c r="BI566" s="376"/>
      <c r="BJ566" s="376"/>
      <c r="BK566" s="376"/>
      <c r="BL566" s="376"/>
      <c r="BM566" s="376"/>
      <c r="BN566" s="376"/>
    </row>
    <row r="567" spans="1:66" x14ac:dyDescent="0.2">
      <c r="A567" s="426"/>
      <c r="B567" s="376"/>
      <c r="C567" s="376"/>
      <c r="D567" s="395"/>
      <c r="E567" s="376"/>
      <c r="F567" s="396"/>
      <c r="G567" s="396"/>
      <c r="H567" s="396"/>
      <c r="I567" s="396"/>
      <c r="J567" s="427"/>
      <c r="K567" s="376"/>
      <c r="L567" s="376"/>
      <c r="M567" s="376"/>
      <c r="N567" s="376"/>
      <c r="O567" s="376"/>
      <c r="P567" s="376"/>
      <c r="Q567" s="376"/>
      <c r="R567" s="376"/>
      <c r="S567" s="376"/>
      <c r="T567" s="376"/>
      <c r="U567" s="376"/>
      <c r="V567" s="376"/>
      <c r="W567" s="376"/>
      <c r="X567" s="376"/>
      <c r="Y567" s="376"/>
      <c r="Z567" s="376"/>
      <c r="AA567" s="376"/>
      <c r="AB567" s="376"/>
      <c r="AC567" s="376"/>
      <c r="AD567" s="376"/>
      <c r="AE567" s="376"/>
      <c r="AF567" s="376"/>
      <c r="AG567" s="376"/>
      <c r="AH567" s="376"/>
      <c r="AI567" s="376"/>
      <c r="AJ567" s="376"/>
      <c r="AK567" s="376"/>
      <c r="AL567" s="376"/>
      <c r="AM567" s="376"/>
      <c r="AN567" s="376"/>
      <c r="AO567" s="376"/>
      <c r="AP567" s="376"/>
      <c r="AQ567" s="376"/>
      <c r="AR567" s="376"/>
      <c r="AS567" s="376"/>
      <c r="AT567" s="376"/>
      <c r="AU567" s="376"/>
      <c r="AV567" s="376"/>
      <c r="AW567" s="376"/>
      <c r="AX567" s="376"/>
      <c r="AY567" s="376"/>
      <c r="AZ567" s="376"/>
      <c r="BA567" s="376"/>
      <c r="BB567" s="376"/>
      <c r="BC567" s="376"/>
      <c r="BD567" s="376"/>
      <c r="BE567" s="376"/>
      <c r="BF567" s="376"/>
      <c r="BG567" s="376"/>
      <c r="BH567" s="376"/>
      <c r="BI567" s="376"/>
      <c r="BJ567" s="376"/>
      <c r="BK567" s="376"/>
      <c r="BL567" s="376"/>
      <c r="BM567" s="376"/>
      <c r="BN567" s="376"/>
    </row>
    <row r="568" spans="1:66" x14ac:dyDescent="0.2">
      <c r="A568" s="426"/>
      <c r="B568" s="376"/>
      <c r="C568" s="376"/>
      <c r="D568" s="395"/>
      <c r="E568" s="376"/>
      <c r="F568" s="396"/>
      <c r="G568" s="396"/>
      <c r="H568" s="396"/>
      <c r="I568" s="396"/>
      <c r="J568" s="427"/>
      <c r="K568" s="376"/>
      <c r="L568" s="376"/>
      <c r="M568" s="376"/>
      <c r="N568" s="376"/>
      <c r="O568" s="376"/>
      <c r="P568" s="376"/>
      <c r="Q568" s="376"/>
      <c r="R568" s="376"/>
      <c r="S568" s="376"/>
      <c r="T568" s="376"/>
      <c r="U568" s="376"/>
      <c r="V568" s="376"/>
      <c r="W568" s="376"/>
      <c r="X568" s="376"/>
      <c r="Y568" s="376"/>
      <c r="Z568" s="376"/>
      <c r="AA568" s="376"/>
      <c r="AB568" s="376"/>
      <c r="AC568" s="376"/>
      <c r="AD568" s="376"/>
      <c r="AE568" s="376"/>
      <c r="AF568" s="376"/>
      <c r="AG568" s="376"/>
      <c r="AH568" s="376"/>
      <c r="AI568" s="376"/>
      <c r="AJ568" s="376"/>
      <c r="AK568" s="376"/>
      <c r="AL568" s="376"/>
      <c r="AM568" s="376"/>
      <c r="AN568" s="376"/>
      <c r="AO568" s="376"/>
      <c r="AP568" s="376"/>
      <c r="AQ568" s="376"/>
      <c r="AR568" s="376"/>
      <c r="AS568" s="376"/>
      <c r="AT568" s="376"/>
      <c r="AU568" s="376"/>
      <c r="AV568" s="376"/>
      <c r="AW568" s="376"/>
      <c r="AX568" s="376"/>
      <c r="AY568" s="376"/>
      <c r="AZ568" s="376"/>
      <c r="BA568" s="376"/>
      <c r="BB568" s="376"/>
      <c r="BC568" s="376"/>
      <c r="BD568" s="376"/>
      <c r="BE568" s="376"/>
      <c r="BF568" s="376"/>
      <c r="BG568" s="376"/>
      <c r="BH568" s="376"/>
      <c r="BI568" s="376"/>
      <c r="BJ568" s="376"/>
      <c r="BK568" s="376"/>
      <c r="BL568" s="376"/>
      <c r="BM568" s="376"/>
      <c r="BN568" s="376"/>
    </row>
    <row r="569" spans="1:66" x14ac:dyDescent="0.2">
      <c r="A569" s="426"/>
      <c r="B569" s="376"/>
      <c r="C569" s="376"/>
      <c r="D569" s="395"/>
      <c r="E569" s="376"/>
      <c r="F569" s="396"/>
      <c r="G569" s="396"/>
      <c r="H569" s="396"/>
      <c r="I569" s="396"/>
      <c r="J569" s="427"/>
      <c r="K569" s="376"/>
      <c r="L569" s="376"/>
      <c r="M569" s="376"/>
      <c r="N569" s="376"/>
      <c r="O569" s="376"/>
      <c r="P569" s="376"/>
      <c r="Q569" s="376"/>
      <c r="R569" s="376"/>
      <c r="S569" s="376"/>
      <c r="T569" s="376"/>
      <c r="U569" s="376"/>
      <c r="V569" s="376"/>
      <c r="W569" s="376"/>
      <c r="X569" s="376"/>
      <c r="Y569" s="376"/>
      <c r="Z569" s="376"/>
      <c r="AA569" s="376"/>
      <c r="AB569" s="376"/>
      <c r="AC569" s="376"/>
      <c r="AD569" s="376"/>
      <c r="AE569" s="376"/>
      <c r="AF569" s="376"/>
      <c r="AG569" s="376"/>
      <c r="AH569" s="376"/>
      <c r="AI569" s="376"/>
      <c r="AJ569" s="376"/>
      <c r="AK569" s="376"/>
      <c r="AL569" s="376"/>
      <c r="AM569" s="376"/>
      <c r="AN569" s="376"/>
      <c r="AO569" s="376"/>
      <c r="AP569" s="376"/>
      <c r="AQ569" s="376"/>
      <c r="AR569" s="376"/>
      <c r="AS569" s="376"/>
      <c r="AT569" s="376"/>
      <c r="AU569" s="376"/>
      <c r="AV569" s="376"/>
      <c r="AW569" s="376"/>
      <c r="AX569" s="376"/>
      <c r="AY569" s="376"/>
      <c r="AZ569" s="376"/>
      <c r="BA569" s="376"/>
      <c r="BB569" s="376"/>
      <c r="BC569" s="376"/>
      <c r="BD569" s="376"/>
      <c r="BE569" s="376"/>
      <c r="BF569" s="376"/>
      <c r="BG569" s="376"/>
      <c r="BH569" s="376"/>
      <c r="BI569" s="376"/>
      <c r="BJ569" s="376"/>
      <c r="BK569" s="376"/>
      <c r="BL569" s="376"/>
      <c r="BM569" s="376"/>
      <c r="BN569" s="376"/>
    </row>
    <row r="570" spans="1:66" x14ac:dyDescent="0.2">
      <c r="A570" s="426"/>
      <c r="B570" s="376"/>
      <c r="C570" s="376"/>
      <c r="D570" s="395"/>
      <c r="E570" s="376"/>
      <c r="F570" s="396"/>
      <c r="G570" s="396"/>
      <c r="H570" s="396"/>
      <c r="I570" s="396"/>
      <c r="J570" s="427"/>
      <c r="K570" s="376"/>
      <c r="L570" s="376"/>
      <c r="M570" s="376"/>
      <c r="N570" s="376"/>
      <c r="O570" s="376"/>
      <c r="P570" s="376"/>
      <c r="Q570" s="376"/>
      <c r="R570" s="376"/>
      <c r="S570" s="376"/>
      <c r="T570" s="376"/>
      <c r="U570" s="376"/>
      <c r="V570" s="376"/>
      <c r="W570" s="376"/>
      <c r="X570" s="376"/>
      <c r="Y570" s="376"/>
      <c r="Z570" s="376"/>
      <c r="AA570" s="376"/>
      <c r="AB570" s="376"/>
      <c r="AC570" s="376"/>
      <c r="AD570" s="376"/>
      <c r="AE570" s="376"/>
      <c r="AF570" s="376"/>
      <c r="AG570" s="376"/>
      <c r="AH570" s="376"/>
      <c r="AI570" s="376"/>
      <c r="AJ570" s="376"/>
      <c r="AK570" s="376"/>
      <c r="AL570" s="376"/>
      <c r="AM570" s="376"/>
      <c r="AN570" s="376"/>
      <c r="AO570" s="376"/>
      <c r="AP570" s="376"/>
      <c r="AQ570" s="376"/>
      <c r="AR570" s="376"/>
      <c r="AS570" s="376"/>
      <c r="AT570" s="376"/>
      <c r="AU570" s="376"/>
      <c r="AV570" s="376"/>
      <c r="AW570" s="376"/>
      <c r="AX570" s="376"/>
      <c r="AY570" s="376"/>
      <c r="AZ570" s="376"/>
      <c r="BA570" s="376"/>
      <c r="BB570" s="376"/>
      <c r="BC570" s="376"/>
      <c r="BD570" s="376"/>
      <c r="BE570" s="376"/>
      <c r="BF570" s="376"/>
      <c r="BG570" s="376"/>
      <c r="BH570" s="376"/>
      <c r="BI570" s="376"/>
      <c r="BJ570" s="376"/>
      <c r="BK570" s="376"/>
      <c r="BL570" s="376"/>
      <c r="BM570" s="376"/>
      <c r="BN570" s="376"/>
    </row>
    <row r="571" spans="1:66" x14ac:dyDescent="0.2">
      <c r="A571" s="426"/>
      <c r="B571" s="376"/>
      <c r="C571" s="376"/>
      <c r="D571" s="395"/>
      <c r="E571" s="376"/>
      <c r="F571" s="396"/>
      <c r="G571" s="396"/>
      <c r="H571" s="396"/>
      <c r="I571" s="396"/>
      <c r="J571" s="427"/>
      <c r="K571" s="376"/>
      <c r="L571" s="376"/>
      <c r="M571" s="376"/>
      <c r="N571" s="376"/>
      <c r="O571" s="376"/>
      <c r="P571" s="376"/>
      <c r="Q571" s="376"/>
      <c r="R571" s="376"/>
      <c r="S571" s="376"/>
      <c r="T571" s="376"/>
      <c r="U571" s="376"/>
      <c r="V571" s="376"/>
      <c r="W571" s="376"/>
      <c r="X571" s="376"/>
      <c r="Y571" s="376"/>
      <c r="Z571" s="376"/>
      <c r="AA571" s="376"/>
      <c r="AB571" s="376"/>
      <c r="AC571" s="376"/>
      <c r="AD571" s="376"/>
      <c r="AE571" s="376"/>
      <c r="AF571" s="376"/>
      <c r="AG571" s="376"/>
      <c r="AH571" s="376"/>
      <c r="AI571" s="376"/>
      <c r="AJ571" s="376"/>
      <c r="AK571" s="376"/>
      <c r="AL571" s="376"/>
      <c r="AM571" s="376"/>
      <c r="AN571" s="376"/>
      <c r="AO571" s="376"/>
      <c r="AP571" s="376"/>
      <c r="AQ571" s="376"/>
      <c r="AR571" s="376"/>
      <c r="AS571" s="376"/>
      <c r="AT571" s="376"/>
      <c r="AU571" s="376"/>
      <c r="AV571" s="376"/>
      <c r="AW571" s="376"/>
      <c r="AX571" s="376"/>
      <c r="AY571" s="376"/>
      <c r="AZ571" s="376"/>
      <c r="BA571" s="376"/>
      <c r="BB571" s="376"/>
      <c r="BC571" s="376"/>
      <c r="BD571" s="376"/>
      <c r="BE571" s="376"/>
      <c r="BF571" s="376"/>
      <c r="BG571" s="376"/>
      <c r="BH571" s="376"/>
      <c r="BI571" s="376"/>
      <c r="BJ571" s="376"/>
      <c r="BK571" s="376"/>
      <c r="BL571" s="376"/>
      <c r="BM571" s="376"/>
      <c r="BN571" s="376"/>
    </row>
    <row r="572" spans="1:66" x14ac:dyDescent="0.2">
      <c r="A572" s="426"/>
      <c r="B572" s="376"/>
      <c r="C572" s="376"/>
      <c r="D572" s="395"/>
      <c r="E572" s="376"/>
      <c r="F572" s="396"/>
      <c r="G572" s="396"/>
      <c r="H572" s="396"/>
      <c r="I572" s="396"/>
      <c r="J572" s="427"/>
      <c r="K572" s="376"/>
      <c r="L572" s="376"/>
      <c r="M572" s="376"/>
      <c r="N572" s="376"/>
      <c r="O572" s="376"/>
      <c r="P572" s="376"/>
      <c r="Q572" s="376"/>
      <c r="R572" s="376"/>
      <c r="S572" s="376"/>
      <c r="T572" s="376"/>
      <c r="U572" s="376"/>
      <c r="V572" s="376"/>
      <c r="W572" s="376"/>
      <c r="X572" s="376"/>
      <c r="Y572" s="376"/>
      <c r="Z572" s="376"/>
      <c r="AA572" s="376"/>
      <c r="AB572" s="376"/>
      <c r="AC572" s="376"/>
      <c r="AD572" s="376"/>
      <c r="AE572" s="376"/>
      <c r="AF572" s="376"/>
      <c r="AG572" s="376"/>
      <c r="AH572" s="376"/>
      <c r="AI572" s="376"/>
      <c r="AJ572" s="376"/>
      <c r="AK572" s="376"/>
      <c r="AL572" s="376"/>
      <c r="AM572" s="376"/>
      <c r="AN572" s="376"/>
      <c r="AO572" s="376"/>
      <c r="AP572" s="376"/>
      <c r="AQ572" s="376"/>
      <c r="AR572" s="376"/>
      <c r="AS572" s="376"/>
      <c r="AT572" s="376"/>
      <c r="AU572" s="376"/>
      <c r="AV572" s="376"/>
      <c r="AW572" s="376"/>
      <c r="AX572" s="376"/>
      <c r="AY572" s="376"/>
      <c r="AZ572" s="376"/>
      <c r="BA572" s="376"/>
      <c r="BB572" s="376"/>
      <c r="BC572" s="376"/>
      <c r="BD572" s="376"/>
      <c r="BE572" s="376"/>
      <c r="BF572" s="376"/>
      <c r="BG572" s="376"/>
      <c r="BH572" s="376"/>
      <c r="BI572" s="376"/>
      <c r="BJ572" s="376"/>
      <c r="BK572" s="376"/>
      <c r="BL572" s="376"/>
      <c r="BM572" s="376"/>
      <c r="BN572" s="376"/>
    </row>
    <row r="573" spans="1:66" x14ac:dyDescent="0.2">
      <c r="A573" s="426"/>
      <c r="B573" s="376"/>
      <c r="C573" s="376"/>
      <c r="D573" s="395"/>
      <c r="E573" s="376"/>
      <c r="F573" s="396"/>
      <c r="G573" s="396"/>
      <c r="H573" s="396"/>
      <c r="I573" s="396"/>
      <c r="J573" s="427"/>
      <c r="K573" s="376"/>
      <c r="L573" s="376"/>
      <c r="M573" s="376"/>
      <c r="N573" s="376"/>
      <c r="O573" s="376"/>
      <c r="P573" s="376"/>
      <c r="Q573" s="376"/>
      <c r="R573" s="376"/>
      <c r="S573" s="376"/>
      <c r="T573" s="376"/>
      <c r="U573" s="376"/>
      <c r="V573" s="376"/>
      <c r="W573" s="376"/>
      <c r="X573" s="376"/>
      <c r="Y573" s="376"/>
      <c r="Z573" s="376"/>
      <c r="AA573" s="376"/>
      <c r="AB573" s="376"/>
      <c r="AC573" s="376"/>
      <c r="AD573" s="376"/>
      <c r="AE573" s="376"/>
      <c r="AF573" s="376"/>
      <c r="AG573" s="376"/>
      <c r="AH573" s="376"/>
      <c r="AI573" s="376"/>
      <c r="AJ573" s="376"/>
      <c r="AK573" s="376"/>
      <c r="AL573" s="376"/>
      <c r="AM573" s="376"/>
      <c r="AN573" s="376"/>
      <c r="AO573" s="376"/>
      <c r="AP573" s="376"/>
      <c r="AQ573" s="376"/>
      <c r="AR573" s="376"/>
      <c r="AS573" s="376"/>
      <c r="AT573" s="376"/>
      <c r="AU573" s="376"/>
      <c r="AV573" s="376"/>
      <c r="AW573" s="376"/>
      <c r="AX573" s="376"/>
      <c r="AY573" s="376"/>
      <c r="AZ573" s="376"/>
      <c r="BA573" s="376"/>
      <c r="BB573" s="376"/>
      <c r="BC573" s="376"/>
      <c r="BD573" s="376"/>
      <c r="BE573" s="376"/>
      <c r="BF573" s="376"/>
      <c r="BG573" s="376"/>
      <c r="BH573" s="376"/>
      <c r="BI573" s="376"/>
      <c r="BJ573" s="376"/>
      <c r="BK573" s="376"/>
      <c r="BL573" s="376"/>
      <c r="BM573" s="376"/>
      <c r="BN573" s="376"/>
    </row>
    <row r="574" spans="1:66" x14ac:dyDescent="0.2">
      <c r="A574" s="426"/>
      <c r="B574" s="376"/>
      <c r="C574" s="376"/>
      <c r="D574" s="395"/>
      <c r="E574" s="376"/>
      <c r="F574" s="396"/>
      <c r="G574" s="396"/>
      <c r="H574" s="396"/>
      <c r="I574" s="396"/>
      <c r="J574" s="427"/>
      <c r="K574" s="376"/>
      <c r="L574" s="376"/>
      <c r="M574" s="376"/>
      <c r="N574" s="376"/>
      <c r="O574" s="376"/>
      <c r="P574" s="376"/>
      <c r="Q574" s="376"/>
      <c r="R574" s="376"/>
      <c r="S574" s="376"/>
      <c r="T574" s="376"/>
      <c r="U574" s="376"/>
      <c r="V574" s="376"/>
      <c r="W574" s="376"/>
      <c r="X574" s="376"/>
      <c r="Y574" s="376"/>
      <c r="Z574" s="376"/>
      <c r="AA574" s="376"/>
      <c r="AB574" s="376"/>
      <c r="AC574" s="376"/>
      <c r="AD574" s="376"/>
      <c r="AE574" s="376"/>
      <c r="AF574" s="376"/>
      <c r="AG574" s="376"/>
      <c r="AH574" s="376"/>
      <c r="AI574" s="376"/>
      <c r="AJ574" s="376"/>
      <c r="AK574" s="376"/>
      <c r="AL574" s="376"/>
      <c r="AM574" s="376"/>
      <c r="AN574" s="376"/>
      <c r="AO574" s="376"/>
      <c r="AP574" s="376"/>
      <c r="AQ574" s="376"/>
      <c r="AR574" s="376"/>
      <c r="AS574" s="376"/>
      <c r="AT574" s="376"/>
      <c r="AU574" s="376"/>
      <c r="AV574" s="376"/>
      <c r="AW574" s="376"/>
      <c r="AX574" s="376"/>
      <c r="AY574" s="376"/>
      <c r="AZ574" s="376"/>
      <c r="BA574" s="376"/>
      <c r="BB574" s="376"/>
      <c r="BC574" s="376"/>
      <c r="BD574" s="376"/>
      <c r="BE574" s="376"/>
      <c r="BF574" s="376"/>
      <c r="BG574" s="376"/>
      <c r="BH574" s="376"/>
      <c r="BI574" s="376"/>
      <c r="BJ574" s="376"/>
      <c r="BK574" s="376"/>
      <c r="BL574" s="376"/>
      <c r="BM574" s="376"/>
      <c r="BN574" s="376"/>
    </row>
    <row r="575" spans="1:66" x14ac:dyDescent="0.2">
      <c r="A575" s="426"/>
      <c r="B575" s="376"/>
      <c r="C575" s="376"/>
      <c r="D575" s="395"/>
      <c r="E575" s="376"/>
      <c r="F575" s="396"/>
      <c r="G575" s="396"/>
      <c r="H575" s="396"/>
      <c r="I575" s="396"/>
      <c r="J575" s="427"/>
      <c r="K575" s="376"/>
      <c r="L575" s="376"/>
      <c r="M575" s="376"/>
      <c r="N575" s="376"/>
      <c r="O575" s="376"/>
      <c r="P575" s="376"/>
      <c r="Q575" s="376"/>
      <c r="R575" s="376"/>
      <c r="S575" s="376"/>
      <c r="T575" s="376"/>
      <c r="U575" s="376"/>
      <c r="V575" s="376"/>
      <c r="W575" s="376"/>
      <c r="X575" s="376"/>
      <c r="Y575" s="376"/>
      <c r="Z575" s="376"/>
      <c r="AA575" s="376"/>
      <c r="AB575" s="376"/>
      <c r="AC575" s="376"/>
      <c r="AD575" s="376"/>
      <c r="AE575" s="376"/>
      <c r="AF575" s="376"/>
      <c r="AG575" s="376"/>
      <c r="AH575" s="376"/>
      <c r="AI575" s="376"/>
      <c r="AJ575" s="376"/>
      <c r="AK575" s="376"/>
      <c r="AL575" s="376"/>
      <c r="AM575" s="376"/>
      <c r="AN575" s="376"/>
      <c r="AO575" s="376"/>
      <c r="AP575" s="376"/>
      <c r="AQ575" s="376"/>
      <c r="AR575" s="376"/>
      <c r="AS575" s="376"/>
      <c r="AT575" s="376"/>
      <c r="AU575" s="376"/>
      <c r="AV575" s="376"/>
      <c r="AW575" s="376"/>
      <c r="AX575" s="376"/>
      <c r="AY575" s="376"/>
      <c r="AZ575" s="376"/>
      <c r="BA575" s="376"/>
      <c r="BB575" s="376"/>
      <c r="BC575" s="376"/>
      <c r="BD575" s="376"/>
      <c r="BE575" s="376"/>
      <c r="BF575" s="376"/>
      <c r="BG575" s="376"/>
      <c r="BH575" s="376"/>
      <c r="BI575" s="376"/>
      <c r="BJ575" s="376"/>
      <c r="BK575" s="376"/>
      <c r="BL575" s="376"/>
      <c r="BM575" s="376"/>
      <c r="BN575" s="376"/>
    </row>
    <row r="576" spans="1:66" x14ac:dyDescent="0.2">
      <c r="A576" s="426"/>
      <c r="B576" s="376"/>
      <c r="C576" s="376"/>
      <c r="D576" s="395"/>
      <c r="E576" s="376"/>
      <c r="F576" s="396"/>
      <c r="G576" s="396"/>
      <c r="H576" s="396"/>
      <c r="I576" s="396"/>
      <c r="J576" s="427"/>
      <c r="K576" s="376"/>
      <c r="L576" s="376"/>
      <c r="M576" s="376"/>
      <c r="N576" s="376"/>
      <c r="O576" s="376"/>
      <c r="P576" s="376"/>
      <c r="Q576" s="376"/>
      <c r="R576" s="376"/>
      <c r="S576" s="376"/>
      <c r="T576" s="376"/>
      <c r="U576" s="376"/>
      <c r="V576" s="376"/>
      <c r="W576" s="376"/>
      <c r="X576" s="376"/>
      <c r="Y576" s="376"/>
      <c r="Z576" s="376"/>
      <c r="AA576" s="376"/>
      <c r="AB576" s="376"/>
      <c r="AC576" s="376"/>
      <c r="AD576" s="376"/>
      <c r="AE576" s="376"/>
      <c r="AF576" s="376"/>
      <c r="AG576" s="376"/>
      <c r="AH576" s="376"/>
      <c r="AI576" s="376"/>
      <c r="AJ576" s="376"/>
      <c r="AK576" s="376"/>
      <c r="AL576" s="376"/>
      <c r="AM576" s="376"/>
      <c r="AN576" s="376"/>
      <c r="AO576" s="376"/>
      <c r="AP576" s="376"/>
      <c r="AQ576" s="376"/>
      <c r="AR576" s="376"/>
      <c r="AS576" s="376"/>
      <c r="AT576" s="376"/>
      <c r="AU576" s="376"/>
      <c r="AV576" s="376"/>
      <c r="AW576" s="376"/>
      <c r="AX576" s="376"/>
      <c r="AY576" s="376"/>
      <c r="AZ576" s="376"/>
      <c r="BA576" s="376"/>
      <c r="BB576" s="376"/>
      <c r="BC576" s="376"/>
      <c r="BD576" s="376"/>
      <c r="BE576" s="376"/>
      <c r="BF576" s="376"/>
      <c r="BG576" s="376"/>
      <c r="BH576" s="376"/>
      <c r="BI576" s="376"/>
      <c r="BJ576" s="376"/>
      <c r="BK576" s="376"/>
      <c r="BL576" s="376"/>
      <c r="BM576" s="376"/>
      <c r="BN576" s="376"/>
    </row>
    <row r="577" spans="1:66" x14ac:dyDescent="0.2">
      <c r="A577" s="426"/>
      <c r="B577" s="376"/>
      <c r="C577" s="376"/>
      <c r="D577" s="395"/>
      <c r="E577" s="376"/>
      <c r="F577" s="396"/>
      <c r="G577" s="396"/>
      <c r="H577" s="396"/>
      <c r="I577" s="396"/>
      <c r="J577" s="427"/>
      <c r="K577" s="376"/>
      <c r="L577" s="376"/>
      <c r="M577" s="376"/>
      <c r="N577" s="376"/>
      <c r="O577" s="376"/>
      <c r="P577" s="376"/>
      <c r="Q577" s="376"/>
      <c r="R577" s="376"/>
      <c r="S577" s="376"/>
      <c r="T577" s="376"/>
      <c r="U577" s="376"/>
      <c r="V577" s="376"/>
      <c r="W577" s="376"/>
      <c r="X577" s="376"/>
      <c r="Y577" s="376"/>
      <c r="Z577" s="376"/>
      <c r="AA577" s="376"/>
      <c r="AB577" s="376"/>
      <c r="AC577" s="376"/>
      <c r="AD577" s="376"/>
      <c r="AE577" s="376"/>
      <c r="AF577" s="376"/>
      <c r="AG577" s="376"/>
      <c r="AH577" s="376"/>
      <c r="AI577" s="376"/>
      <c r="AJ577" s="376"/>
      <c r="AK577" s="376"/>
      <c r="AL577" s="376"/>
      <c r="AM577" s="376"/>
      <c r="AN577" s="376"/>
      <c r="AO577" s="376"/>
      <c r="AP577" s="376"/>
      <c r="AQ577" s="376"/>
      <c r="AR577" s="376"/>
      <c r="AS577" s="376"/>
      <c r="AT577" s="376"/>
      <c r="AU577" s="376"/>
      <c r="AV577" s="376"/>
      <c r="AW577" s="376"/>
      <c r="AX577" s="376"/>
      <c r="AY577" s="376"/>
      <c r="AZ577" s="376"/>
      <c r="BA577" s="376"/>
      <c r="BB577" s="376"/>
      <c r="BC577" s="376"/>
      <c r="BD577" s="376"/>
      <c r="BE577" s="376"/>
      <c r="BF577" s="376"/>
      <c r="BG577" s="376"/>
      <c r="BH577" s="376"/>
      <c r="BI577" s="376"/>
      <c r="BJ577" s="376"/>
      <c r="BK577" s="376"/>
      <c r="BL577" s="376"/>
      <c r="BM577" s="376"/>
      <c r="BN577" s="376"/>
    </row>
    <row r="578" spans="1:66" x14ac:dyDescent="0.2">
      <c r="A578" s="426"/>
      <c r="B578" s="376"/>
      <c r="C578" s="376"/>
      <c r="D578" s="395"/>
      <c r="E578" s="376"/>
      <c r="F578" s="396"/>
      <c r="G578" s="396"/>
      <c r="H578" s="396"/>
      <c r="I578" s="396"/>
      <c r="J578" s="427"/>
      <c r="K578" s="376"/>
      <c r="L578" s="376"/>
      <c r="M578" s="376"/>
      <c r="N578" s="376"/>
      <c r="O578" s="376"/>
      <c r="P578" s="376"/>
      <c r="Q578" s="376"/>
      <c r="R578" s="376"/>
      <c r="S578" s="376"/>
      <c r="T578" s="376"/>
      <c r="U578" s="376"/>
      <c r="V578" s="376"/>
      <c r="W578" s="376"/>
      <c r="X578" s="376"/>
      <c r="Y578" s="376"/>
      <c r="Z578" s="376"/>
      <c r="AA578" s="376"/>
      <c r="AB578" s="376"/>
      <c r="AC578" s="376"/>
      <c r="AD578" s="376"/>
      <c r="AE578" s="376"/>
      <c r="AF578" s="376"/>
      <c r="AG578" s="376"/>
      <c r="AH578" s="376"/>
      <c r="AI578" s="376"/>
      <c r="AJ578" s="376"/>
      <c r="AK578" s="376"/>
      <c r="AL578" s="376"/>
      <c r="AM578" s="376"/>
      <c r="AN578" s="376"/>
      <c r="AO578" s="376"/>
      <c r="AP578" s="376"/>
      <c r="AQ578" s="376"/>
      <c r="AR578" s="376"/>
      <c r="AS578" s="376"/>
      <c r="AT578" s="376"/>
      <c r="AU578" s="376"/>
      <c r="AV578" s="376"/>
      <c r="AW578" s="376"/>
      <c r="AX578" s="376"/>
      <c r="AY578" s="376"/>
      <c r="AZ578" s="376"/>
      <c r="BA578" s="376"/>
      <c r="BB578" s="376"/>
      <c r="BC578" s="376"/>
      <c r="BD578" s="376"/>
      <c r="BE578" s="376"/>
      <c r="BF578" s="376"/>
      <c r="BG578" s="376"/>
      <c r="BH578" s="376"/>
      <c r="BI578" s="376"/>
      <c r="BJ578" s="376"/>
      <c r="BK578" s="376"/>
      <c r="BL578" s="376"/>
      <c r="BM578" s="376"/>
      <c r="BN578" s="376"/>
    </row>
    <row r="579" spans="1:66" x14ac:dyDescent="0.2">
      <c r="A579" s="426"/>
      <c r="B579" s="376"/>
      <c r="C579" s="376"/>
      <c r="D579" s="395"/>
      <c r="E579" s="376"/>
      <c r="F579" s="396"/>
      <c r="G579" s="396"/>
      <c r="H579" s="396"/>
      <c r="I579" s="396"/>
      <c r="J579" s="427"/>
      <c r="K579" s="376"/>
      <c r="L579" s="376"/>
      <c r="M579" s="376"/>
      <c r="N579" s="376"/>
      <c r="O579" s="376"/>
      <c r="P579" s="376"/>
      <c r="Q579" s="376"/>
      <c r="R579" s="376"/>
      <c r="S579" s="376"/>
      <c r="T579" s="376"/>
      <c r="U579" s="376"/>
      <c r="V579" s="376"/>
      <c r="W579" s="376"/>
      <c r="X579" s="376"/>
      <c r="Y579" s="376"/>
      <c r="Z579" s="376"/>
      <c r="AA579" s="376"/>
      <c r="AB579" s="376"/>
      <c r="AC579" s="376"/>
      <c r="AD579" s="376"/>
      <c r="AE579" s="376"/>
      <c r="AF579" s="376"/>
      <c r="AG579" s="376"/>
      <c r="AH579" s="376"/>
      <c r="AI579" s="376"/>
      <c r="AJ579" s="376"/>
      <c r="AK579" s="376"/>
      <c r="AL579" s="376"/>
      <c r="AM579" s="376"/>
      <c r="AN579" s="376"/>
      <c r="AO579" s="376"/>
      <c r="AP579" s="376"/>
      <c r="AQ579" s="376"/>
      <c r="AR579" s="376"/>
      <c r="AS579" s="376"/>
      <c r="AT579" s="376"/>
      <c r="AU579" s="376"/>
      <c r="AV579" s="376"/>
      <c r="AW579" s="376"/>
      <c r="AX579" s="376"/>
      <c r="AY579" s="376"/>
      <c r="AZ579" s="376"/>
      <c r="BA579" s="376"/>
      <c r="BB579" s="376"/>
      <c r="BC579" s="376"/>
      <c r="BD579" s="376"/>
      <c r="BE579" s="376"/>
      <c r="BF579" s="376"/>
      <c r="BG579" s="376"/>
      <c r="BH579" s="376"/>
      <c r="BI579" s="376"/>
      <c r="BJ579" s="376"/>
      <c r="BK579" s="376"/>
      <c r="BL579" s="376"/>
      <c r="BM579" s="376"/>
      <c r="BN579" s="376"/>
    </row>
    <row r="580" spans="1:66" x14ac:dyDescent="0.2">
      <c r="A580" s="426"/>
      <c r="B580" s="376"/>
      <c r="C580" s="376"/>
      <c r="D580" s="395"/>
      <c r="E580" s="376"/>
      <c r="F580" s="396"/>
      <c r="G580" s="396"/>
      <c r="H580" s="396"/>
      <c r="I580" s="396"/>
      <c r="J580" s="427"/>
      <c r="K580" s="376"/>
      <c r="L580" s="376"/>
      <c r="M580" s="376"/>
      <c r="N580" s="376"/>
      <c r="O580" s="376"/>
      <c r="P580" s="376"/>
      <c r="Q580" s="376"/>
      <c r="R580" s="376"/>
      <c r="S580" s="376"/>
      <c r="T580" s="376"/>
      <c r="U580" s="376"/>
      <c r="V580" s="376"/>
      <c r="W580" s="376"/>
      <c r="X580" s="376"/>
      <c r="Y580" s="376"/>
      <c r="Z580" s="376"/>
      <c r="AA580" s="376"/>
      <c r="AB580" s="376"/>
      <c r="AC580" s="376"/>
      <c r="AD580" s="376"/>
      <c r="AE580" s="376"/>
      <c r="AF580" s="376"/>
      <c r="AG580" s="376"/>
      <c r="AH580" s="376"/>
      <c r="AI580" s="376"/>
      <c r="AJ580" s="376"/>
      <c r="AK580" s="376"/>
      <c r="AL580" s="376"/>
      <c r="AM580" s="376"/>
      <c r="AN580" s="376"/>
      <c r="AO580" s="376"/>
      <c r="AP580" s="376"/>
      <c r="AQ580" s="376"/>
      <c r="AR580" s="376"/>
      <c r="AS580" s="376"/>
      <c r="AT580" s="376"/>
      <c r="AU580" s="376"/>
      <c r="AV580" s="376"/>
      <c r="AW580" s="376"/>
      <c r="AX580" s="376"/>
      <c r="AY580" s="376"/>
      <c r="AZ580" s="376"/>
      <c r="BA580" s="376"/>
      <c r="BB580" s="376"/>
      <c r="BC580" s="376"/>
      <c r="BD580" s="376"/>
      <c r="BE580" s="376"/>
      <c r="BF580" s="376"/>
      <c r="BG580" s="376"/>
      <c r="BH580" s="376"/>
      <c r="BI580" s="376"/>
      <c r="BJ580" s="376"/>
      <c r="BK580" s="376"/>
      <c r="BL580" s="376"/>
      <c r="BM580" s="376"/>
      <c r="BN580" s="376"/>
    </row>
    <row r="581" spans="1:66" x14ac:dyDescent="0.2">
      <c r="A581" s="426"/>
      <c r="B581" s="376"/>
      <c r="C581" s="376"/>
      <c r="D581" s="395"/>
      <c r="E581" s="376"/>
      <c r="F581" s="396"/>
      <c r="G581" s="396"/>
      <c r="H581" s="396"/>
      <c r="I581" s="396"/>
      <c r="J581" s="427"/>
      <c r="K581" s="376"/>
      <c r="L581" s="376"/>
      <c r="M581" s="376"/>
      <c r="N581" s="376"/>
      <c r="O581" s="376"/>
      <c r="P581" s="376"/>
      <c r="Q581" s="376"/>
      <c r="R581" s="376"/>
      <c r="S581" s="376"/>
      <c r="T581" s="376"/>
      <c r="U581" s="376"/>
      <c r="V581" s="376"/>
      <c r="W581" s="376"/>
      <c r="X581" s="376"/>
      <c r="Y581" s="376"/>
      <c r="Z581" s="376"/>
      <c r="AA581" s="376"/>
      <c r="AB581" s="376"/>
      <c r="AC581" s="376"/>
      <c r="AD581" s="376"/>
      <c r="AE581" s="376"/>
      <c r="AF581" s="376"/>
      <c r="AG581" s="376"/>
      <c r="AH581" s="376"/>
      <c r="AI581" s="376"/>
      <c r="AJ581" s="376"/>
      <c r="AK581" s="376"/>
      <c r="AL581" s="376"/>
      <c r="AM581" s="376"/>
      <c r="AN581" s="376"/>
      <c r="AO581" s="376"/>
      <c r="AP581" s="376"/>
      <c r="AQ581" s="376"/>
      <c r="AR581" s="376"/>
      <c r="AS581" s="376"/>
      <c r="AT581" s="376"/>
      <c r="AU581" s="376"/>
      <c r="AV581" s="376"/>
      <c r="AW581" s="376"/>
      <c r="AX581" s="376"/>
      <c r="AY581" s="376"/>
      <c r="AZ581" s="376"/>
      <c r="BA581" s="376"/>
      <c r="BB581" s="376"/>
      <c r="BC581" s="376"/>
      <c r="BD581" s="376"/>
      <c r="BE581" s="376"/>
      <c r="BF581" s="376"/>
      <c r="BG581" s="376"/>
      <c r="BH581" s="376"/>
      <c r="BI581" s="376"/>
      <c r="BJ581" s="376"/>
      <c r="BK581" s="376"/>
      <c r="BL581" s="376"/>
      <c r="BM581" s="376"/>
      <c r="BN581" s="376"/>
    </row>
    <row r="582" spans="1:66" x14ac:dyDescent="0.2">
      <c r="A582" s="426"/>
      <c r="B582" s="376"/>
      <c r="C582" s="376"/>
      <c r="D582" s="395"/>
      <c r="E582" s="376"/>
      <c r="F582" s="396"/>
      <c r="G582" s="396"/>
      <c r="H582" s="396"/>
      <c r="I582" s="396"/>
      <c r="J582" s="427"/>
      <c r="K582" s="376"/>
      <c r="L582" s="376"/>
      <c r="M582" s="376"/>
      <c r="N582" s="376"/>
      <c r="O582" s="376"/>
      <c r="P582" s="376"/>
      <c r="Q582" s="376"/>
      <c r="R582" s="376"/>
      <c r="S582" s="376"/>
      <c r="T582" s="376"/>
      <c r="U582" s="376"/>
      <c r="V582" s="376"/>
      <c r="W582" s="376"/>
      <c r="X582" s="376"/>
      <c r="Y582" s="376"/>
      <c r="Z582" s="376"/>
      <c r="AA582" s="376"/>
      <c r="AB582" s="376"/>
      <c r="AC582" s="376"/>
      <c r="AD582" s="376"/>
      <c r="AE582" s="376"/>
      <c r="AF582" s="376"/>
      <c r="AG582" s="376"/>
      <c r="AH582" s="376"/>
      <c r="AI582" s="376"/>
      <c r="AJ582" s="376"/>
      <c r="AK582" s="376"/>
      <c r="AL582" s="376"/>
      <c r="AM582" s="376"/>
      <c r="AN582" s="376"/>
      <c r="AO582" s="376"/>
      <c r="AP582" s="376"/>
      <c r="AQ582" s="376"/>
      <c r="AR582" s="376"/>
      <c r="AS582" s="376"/>
      <c r="AT582" s="376"/>
      <c r="AU582" s="376"/>
      <c r="AV582" s="376"/>
      <c r="AW582" s="376"/>
      <c r="AX582" s="376"/>
      <c r="AY582" s="376"/>
      <c r="AZ582" s="376"/>
      <c r="BA582" s="376"/>
      <c r="BB582" s="376"/>
      <c r="BC582" s="376"/>
      <c r="BD582" s="376"/>
      <c r="BE582" s="376"/>
      <c r="BF582" s="376"/>
      <c r="BG582" s="376"/>
      <c r="BH582" s="376"/>
      <c r="BI582" s="376"/>
      <c r="BJ582" s="376"/>
      <c r="BK582" s="376"/>
      <c r="BL582" s="376"/>
      <c r="BM582" s="376"/>
      <c r="BN582" s="376"/>
    </row>
    <row r="583" spans="1:66" x14ac:dyDescent="0.2">
      <c r="A583" s="426"/>
      <c r="B583" s="376"/>
      <c r="C583" s="376"/>
      <c r="D583" s="395"/>
      <c r="E583" s="376"/>
      <c r="F583" s="396"/>
      <c r="G583" s="396"/>
      <c r="H583" s="396"/>
      <c r="I583" s="396"/>
      <c r="J583" s="427"/>
      <c r="K583" s="376"/>
      <c r="L583" s="376"/>
      <c r="M583" s="376"/>
      <c r="N583" s="376"/>
      <c r="O583" s="376"/>
      <c r="P583" s="376"/>
      <c r="Q583" s="376"/>
      <c r="R583" s="376"/>
      <c r="S583" s="376"/>
      <c r="T583" s="376"/>
      <c r="U583" s="376"/>
      <c r="V583" s="376"/>
      <c r="W583" s="376"/>
      <c r="X583" s="376"/>
      <c r="Y583" s="376"/>
      <c r="Z583" s="376"/>
      <c r="AA583" s="376"/>
      <c r="AB583" s="376"/>
      <c r="AC583" s="376"/>
      <c r="AD583" s="376"/>
      <c r="AE583" s="376"/>
      <c r="AF583" s="376"/>
      <c r="AG583" s="376"/>
      <c r="AH583" s="376"/>
      <c r="AI583" s="376"/>
      <c r="AJ583" s="376"/>
      <c r="AK583" s="376"/>
      <c r="AL583" s="376"/>
      <c r="AM583" s="376"/>
      <c r="AN583" s="376"/>
      <c r="AO583" s="376"/>
      <c r="AP583" s="376"/>
      <c r="AQ583" s="376"/>
      <c r="AR583" s="376"/>
      <c r="AS583" s="376"/>
      <c r="AT583" s="376"/>
      <c r="AU583" s="376"/>
      <c r="AV583" s="376"/>
      <c r="AW583" s="376"/>
      <c r="AX583" s="376"/>
      <c r="AY583" s="376"/>
      <c r="AZ583" s="376"/>
      <c r="BA583" s="376"/>
      <c r="BB583" s="376"/>
      <c r="BC583" s="376"/>
      <c r="BD583" s="376"/>
      <c r="BE583" s="376"/>
      <c r="BF583" s="376"/>
      <c r="BG583" s="376"/>
      <c r="BH583" s="376"/>
      <c r="BI583" s="376"/>
      <c r="BJ583" s="376"/>
      <c r="BK583" s="376"/>
      <c r="BL583" s="376"/>
      <c r="BM583" s="376"/>
      <c r="BN583" s="376"/>
    </row>
    <row r="584" spans="1:66" x14ac:dyDescent="0.2">
      <c r="A584" s="426"/>
      <c r="B584" s="376"/>
      <c r="C584" s="376"/>
      <c r="D584" s="395"/>
      <c r="E584" s="376"/>
      <c r="F584" s="396"/>
      <c r="G584" s="396"/>
      <c r="H584" s="396"/>
      <c r="I584" s="396"/>
      <c r="J584" s="427"/>
      <c r="K584" s="376"/>
      <c r="L584" s="376"/>
      <c r="M584" s="376"/>
      <c r="N584" s="376"/>
      <c r="O584" s="376"/>
      <c r="P584" s="376"/>
      <c r="Q584" s="376"/>
      <c r="R584" s="376"/>
      <c r="S584" s="376"/>
      <c r="T584" s="376"/>
      <c r="U584" s="376"/>
      <c r="V584" s="376"/>
      <c r="W584" s="376"/>
      <c r="X584" s="376"/>
      <c r="Y584" s="376"/>
      <c r="Z584" s="376"/>
      <c r="AA584" s="376"/>
      <c r="AB584" s="376"/>
      <c r="AC584" s="376"/>
      <c r="AD584" s="376"/>
      <c r="AE584" s="376"/>
      <c r="AF584" s="376"/>
      <c r="AG584" s="376"/>
      <c r="AH584" s="376"/>
      <c r="AI584" s="376"/>
      <c r="AJ584" s="376"/>
      <c r="AK584" s="376"/>
      <c r="AL584" s="376"/>
      <c r="AM584" s="376"/>
      <c r="AN584" s="376"/>
      <c r="AO584" s="376"/>
      <c r="AP584" s="376"/>
      <c r="AQ584" s="376"/>
      <c r="AR584" s="376"/>
      <c r="AS584" s="376"/>
      <c r="AT584" s="376"/>
      <c r="AU584" s="376"/>
      <c r="AV584" s="376"/>
      <c r="AW584" s="376"/>
      <c r="AX584" s="376"/>
      <c r="AY584" s="376"/>
      <c r="AZ584" s="376"/>
      <c r="BA584" s="376"/>
      <c r="BB584" s="376"/>
      <c r="BC584" s="376"/>
      <c r="BD584" s="376"/>
      <c r="BE584" s="376"/>
      <c r="BF584" s="376"/>
      <c r="BG584" s="376"/>
      <c r="BH584" s="376"/>
      <c r="BI584" s="376"/>
      <c r="BJ584" s="376"/>
      <c r="BK584" s="376"/>
      <c r="BL584" s="376"/>
      <c r="BM584" s="376"/>
      <c r="BN584" s="376"/>
    </row>
    <row r="585" spans="1:66" x14ac:dyDescent="0.2">
      <c r="A585" s="426"/>
      <c r="B585" s="376"/>
      <c r="C585" s="376"/>
      <c r="D585" s="395"/>
      <c r="E585" s="376"/>
      <c r="F585" s="396"/>
      <c r="G585" s="396"/>
      <c r="H585" s="396"/>
      <c r="I585" s="396"/>
      <c r="J585" s="427"/>
      <c r="K585" s="376"/>
      <c r="L585" s="376"/>
      <c r="M585" s="376"/>
      <c r="N585" s="376"/>
      <c r="O585" s="376"/>
      <c r="P585" s="376"/>
      <c r="Q585" s="376"/>
      <c r="R585" s="376"/>
      <c r="S585" s="376"/>
      <c r="T585" s="376"/>
      <c r="U585" s="376"/>
      <c r="V585" s="376"/>
      <c r="W585" s="376"/>
      <c r="X585" s="376"/>
      <c r="Y585" s="376"/>
      <c r="Z585" s="376"/>
      <c r="AA585" s="376"/>
      <c r="AB585" s="376"/>
      <c r="AC585" s="376"/>
      <c r="AD585" s="376"/>
      <c r="AE585" s="376"/>
      <c r="AF585" s="376"/>
      <c r="AG585" s="376"/>
      <c r="AH585" s="376"/>
      <c r="AI585" s="376"/>
      <c r="AJ585" s="376"/>
      <c r="AK585" s="376"/>
      <c r="AL585" s="376"/>
      <c r="AM585" s="376"/>
      <c r="AN585" s="376"/>
      <c r="AO585" s="376"/>
      <c r="AP585" s="376"/>
      <c r="AQ585" s="376"/>
      <c r="AR585" s="376"/>
      <c r="AS585" s="376"/>
      <c r="AT585" s="376"/>
      <c r="AU585" s="376"/>
      <c r="AV585" s="376"/>
      <c r="AW585" s="376"/>
      <c r="AX585" s="376"/>
      <c r="AY585" s="376"/>
      <c r="AZ585" s="376"/>
      <c r="BA585" s="376"/>
      <c r="BB585" s="376"/>
      <c r="BC585" s="376"/>
      <c r="BD585" s="376"/>
      <c r="BE585" s="376"/>
      <c r="BF585" s="376"/>
      <c r="BG585" s="376"/>
      <c r="BH585" s="376"/>
      <c r="BI585" s="376"/>
      <c r="BJ585" s="376"/>
      <c r="BK585" s="376"/>
      <c r="BL585" s="376"/>
      <c r="BM585" s="376"/>
      <c r="BN585" s="376"/>
    </row>
    <row r="586" spans="1:66" x14ac:dyDescent="0.2">
      <c r="A586" s="426"/>
      <c r="B586" s="376"/>
      <c r="C586" s="376"/>
      <c r="D586" s="395"/>
      <c r="E586" s="376"/>
      <c r="F586" s="396"/>
      <c r="G586" s="396"/>
      <c r="H586" s="396"/>
      <c r="I586" s="396"/>
      <c r="J586" s="427"/>
      <c r="K586" s="376"/>
      <c r="L586" s="376"/>
      <c r="M586" s="376"/>
      <c r="N586" s="376"/>
      <c r="O586" s="376"/>
      <c r="P586" s="376"/>
      <c r="Q586" s="376"/>
      <c r="R586" s="376"/>
      <c r="S586" s="376"/>
      <c r="T586" s="376"/>
      <c r="U586" s="376"/>
      <c r="V586" s="376"/>
      <c r="W586" s="376"/>
      <c r="X586" s="376"/>
      <c r="Y586" s="376"/>
      <c r="Z586" s="376"/>
      <c r="AA586" s="376"/>
      <c r="AB586" s="376"/>
      <c r="AC586" s="376"/>
      <c r="AD586" s="376"/>
      <c r="AE586" s="376"/>
      <c r="AF586" s="376"/>
      <c r="AG586" s="376"/>
      <c r="AH586" s="376"/>
      <c r="AI586" s="376"/>
      <c r="AJ586" s="376"/>
      <c r="AK586" s="376"/>
      <c r="AL586" s="376"/>
      <c r="AM586" s="376"/>
      <c r="AN586" s="376"/>
      <c r="AO586" s="376"/>
      <c r="AP586" s="376"/>
      <c r="AQ586" s="376"/>
      <c r="AR586" s="376"/>
      <c r="AS586" s="376"/>
      <c r="AT586" s="376"/>
      <c r="AU586" s="376"/>
      <c r="AV586" s="376"/>
      <c r="AW586" s="376"/>
      <c r="AX586" s="376"/>
      <c r="AY586" s="376"/>
      <c r="AZ586" s="376"/>
      <c r="BA586" s="376"/>
      <c r="BB586" s="376"/>
      <c r="BC586" s="376"/>
      <c r="BD586" s="376"/>
      <c r="BE586" s="376"/>
      <c r="BF586" s="376"/>
      <c r="BG586" s="376"/>
      <c r="BH586" s="376"/>
      <c r="BI586" s="376"/>
      <c r="BJ586" s="376"/>
      <c r="BK586" s="376"/>
      <c r="BL586" s="376"/>
      <c r="BM586" s="376"/>
      <c r="BN586" s="376"/>
    </row>
    <row r="587" spans="1:66" x14ac:dyDescent="0.2">
      <c r="A587" s="426"/>
      <c r="B587" s="376"/>
      <c r="C587" s="376"/>
      <c r="D587" s="395"/>
      <c r="E587" s="376"/>
      <c r="F587" s="396"/>
      <c r="G587" s="396"/>
      <c r="H587" s="396"/>
      <c r="I587" s="396"/>
      <c r="J587" s="427"/>
      <c r="K587" s="376"/>
      <c r="L587" s="376"/>
      <c r="M587" s="376"/>
      <c r="N587" s="376"/>
      <c r="O587" s="376"/>
      <c r="P587" s="376"/>
      <c r="Q587" s="376"/>
      <c r="R587" s="376"/>
      <c r="S587" s="376"/>
      <c r="T587" s="376"/>
      <c r="U587" s="376"/>
      <c r="V587" s="376"/>
      <c r="W587" s="376"/>
      <c r="X587" s="376"/>
      <c r="Y587" s="376"/>
      <c r="Z587" s="376"/>
      <c r="AA587" s="376"/>
      <c r="AB587" s="376"/>
      <c r="AC587" s="376"/>
      <c r="AD587" s="376"/>
      <c r="AE587" s="376"/>
      <c r="AF587" s="376"/>
      <c r="AG587" s="376"/>
      <c r="AH587" s="376"/>
      <c r="AI587" s="376"/>
      <c r="AJ587" s="376"/>
      <c r="AK587" s="376"/>
      <c r="AL587" s="376"/>
      <c r="AM587" s="376"/>
      <c r="AN587" s="376"/>
      <c r="AO587" s="376"/>
      <c r="AP587" s="376"/>
      <c r="AQ587" s="376"/>
      <c r="AR587" s="376"/>
      <c r="AS587" s="376"/>
      <c r="AT587" s="376"/>
      <c r="AU587" s="376"/>
      <c r="AV587" s="376"/>
      <c r="AW587" s="376"/>
      <c r="AX587" s="376"/>
      <c r="AY587" s="376"/>
      <c r="AZ587" s="376"/>
      <c r="BA587" s="376"/>
      <c r="BB587" s="376"/>
      <c r="BC587" s="376"/>
      <c r="BD587" s="376"/>
      <c r="BE587" s="376"/>
      <c r="BF587" s="376"/>
      <c r="BG587" s="376"/>
      <c r="BH587" s="376"/>
      <c r="BI587" s="376"/>
      <c r="BJ587" s="376"/>
      <c r="BK587" s="376"/>
      <c r="BL587" s="376"/>
      <c r="BM587" s="376"/>
      <c r="BN587" s="376"/>
    </row>
    <row r="588" spans="1:66" x14ac:dyDescent="0.2">
      <c r="A588" s="426"/>
      <c r="B588" s="376"/>
      <c r="C588" s="376"/>
      <c r="D588" s="395"/>
      <c r="E588" s="376"/>
      <c r="F588" s="396"/>
      <c r="G588" s="396"/>
      <c r="H588" s="396"/>
      <c r="I588" s="396"/>
      <c r="J588" s="427"/>
      <c r="K588" s="376"/>
      <c r="L588" s="376"/>
      <c r="M588" s="376"/>
      <c r="N588" s="376"/>
      <c r="O588" s="376"/>
      <c r="P588" s="376"/>
      <c r="Q588" s="376"/>
      <c r="R588" s="376"/>
      <c r="S588" s="376"/>
      <c r="T588" s="376"/>
      <c r="U588" s="376"/>
      <c r="V588" s="376"/>
      <c r="W588" s="376"/>
      <c r="X588" s="376"/>
      <c r="Y588" s="376"/>
      <c r="Z588" s="376"/>
      <c r="AA588" s="376"/>
      <c r="AB588" s="376"/>
      <c r="AC588" s="376"/>
      <c r="AD588" s="376"/>
      <c r="AE588" s="376"/>
      <c r="AF588" s="376"/>
      <c r="AG588" s="376"/>
      <c r="AH588" s="376"/>
      <c r="AI588" s="376"/>
      <c r="AJ588" s="376"/>
      <c r="AK588" s="376"/>
      <c r="AL588" s="376"/>
      <c r="AM588" s="376"/>
      <c r="AN588" s="376"/>
      <c r="AO588" s="376"/>
      <c r="AP588" s="376"/>
      <c r="AQ588" s="376"/>
      <c r="AR588" s="376"/>
      <c r="AS588" s="376"/>
      <c r="AT588" s="376"/>
      <c r="AU588" s="376"/>
      <c r="AV588" s="376"/>
      <c r="AW588" s="376"/>
      <c r="AX588" s="376"/>
      <c r="AY588" s="376"/>
      <c r="AZ588" s="376"/>
      <c r="BA588" s="376"/>
      <c r="BB588" s="376"/>
      <c r="BC588" s="376"/>
      <c r="BD588" s="376"/>
      <c r="BE588" s="376"/>
      <c r="BF588" s="376"/>
      <c r="BG588" s="376"/>
      <c r="BH588" s="376"/>
      <c r="BI588" s="376"/>
      <c r="BJ588" s="376"/>
      <c r="BK588" s="376"/>
      <c r="BL588" s="376"/>
      <c r="BM588" s="376"/>
      <c r="BN588" s="376"/>
    </row>
    <row r="589" spans="1:66" x14ac:dyDescent="0.2">
      <c r="A589" s="426"/>
      <c r="B589" s="376"/>
      <c r="C589" s="376"/>
      <c r="D589" s="395"/>
      <c r="E589" s="376"/>
      <c r="F589" s="396"/>
      <c r="G589" s="396"/>
      <c r="H589" s="396"/>
      <c r="I589" s="396"/>
      <c r="J589" s="427"/>
      <c r="K589" s="376"/>
      <c r="L589" s="376"/>
      <c r="M589" s="376"/>
      <c r="N589" s="376"/>
      <c r="O589" s="376"/>
      <c r="P589" s="376"/>
      <c r="Q589" s="376"/>
      <c r="R589" s="376"/>
      <c r="S589" s="376"/>
      <c r="T589" s="376"/>
      <c r="U589" s="376"/>
      <c r="V589" s="376"/>
      <c r="W589" s="376"/>
      <c r="X589" s="376"/>
      <c r="Y589" s="376"/>
      <c r="Z589" s="376"/>
      <c r="AA589" s="376"/>
      <c r="AB589" s="376"/>
      <c r="AC589" s="376"/>
      <c r="AD589" s="376"/>
      <c r="AE589" s="376"/>
      <c r="AF589" s="376"/>
      <c r="AG589" s="376"/>
      <c r="AH589" s="376"/>
      <c r="AI589" s="376"/>
      <c r="AJ589" s="376"/>
      <c r="AK589" s="376"/>
      <c r="AL589" s="376"/>
      <c r="AM589" s="376"/>
      <c r="AN589" s="376"/>
      <c r="AO589" s="376"/>
      <c r="AP589" s="376"/>
      <c r="AQ589" s="376"/>
      <c r="AR589" s="376"/>
      <c r="AS589" s="376"/>
      <c r="AT589" s="376"/>
      <c r="AU589" s="376"/>
      <c r="AV589" s="376"/>
      <c r="AW589" s="376"/>
      <c r="AX589" s="376"/>
      <c r="AY589" s="376"/>
      <c r="AZ589" s="376"/>
      <c r="BA589" s="376"/>
      <c r="BB589" s="376"/>
      <c r="BC589" s="376"/>
      <c r="BD589" s="376"/>
      <c r="BE589" s="376"/>
      <c r="BF589" s="376"/>
      <c r="BG589" s="376"/>
      <c r="BH589" s="376"/>
      <c r="BI589" s="376"/>
      <c r="BJ589" s="376"/>
      <c r="BK589" s="376"/>
      <c r="BL589" s="376"/>
      <c r="BM589" s="376"/>
      <c r="BN589" s="376"/>
    </row>
    <row r="590" spans="1:66" x14ac:dyDescent="0.2">
      <c r="A590" s="426"/>
      <c r="B590" s="376"/>
      <c r="C590" s="376"/>
      <c r="D590" s="395"/>
      <c r="E590" s="376"/>
      <c r="F590" s="396"/>
      <c r="G590" s="396"/>
      <c r="H590" s="396"/>
      <c r="I590" s="396"/>
      <c r="J590" s="427"/>
      <c r="K590" s="376"/>
      <c r="L590" s="376"/>
      <c r="M590" s="376"/>
      <c r="N590" s="376"/>
      <c r="O590" s="376"/>
      <c r="P590" s="376"/>
      <c r="Q590" s="376"/>
      <c r="R590" s="376"/>
      <c r="S590" s="376"/>
      <c r="T590" s="376"/>
      <c r="U590" s="376"/>
      <c r="V590" s="376"/>
      <c r="W590" s="376"/>
      <c r="X590" s="376"/>
      <c r="Y590" s="376"/>
      <c r="Z590" s="376"/>
      <c r="AA590" s="376"/>
      <c r="AB590" s="376"/>
      <c r="AC590" s="376"/>
      <c r="AD590" s="376"/>
      <c r="AE590" s="376"/>
      <c r="AF590" s="376"/>
      <c r="AG590" s="376"/>
      <c r="AH590" s="376"/>
      <c r="AI590" s="376"/>
      <c r="AJ590" s="376"/>
      <c r="AK590" s="376"/>
      <c r="AL590" s="376"/>
      <c r="AM590" s="376"/>
      <c r="AN590" s="376"/>
      <c r="AO590" s="376"/>
      <c r="AP590" s="376"/>
      <c r="AQ590" s="376"/>
      <c r="AR590" s="376"/>
      <c r="AS590" s="376"/>
      <c r="AT590" s="376"/>
      <c r="AU590" s="376"/>
      <c r="AV590" s="376"/>
      <c r="AW590" s="376"/>
      <c r="AX590" s="376"/>
      <c r="AY590" s="376"/>
      <c r="AZ590" s="376"/>
      <c r="BA590" s="376"/>
      <c r="BB590" s="376"/>
      <c r="BC590" s="376"/>
      <c r="BD590" s="376"/>
      <c r="BE590" s="376"/>
      <c r="BF590" s="376"/>
      <c r="BG590" s="376"/>
      <c r="BH590" s="376"/>
      <c r="BI590" s="376"/>
      <c r="BJ590" s="376"/>
      <c r="BK590" s="376"/>
      <c r="BL590" s="376"/>
      <c r="BM590" s="376"/>
      <c r="BN590" s="376"/>
    </row>
    <row r="591" spans="1:66" x14ac:dyDescent="0.2">
      <c r="A591" s="426"/>
      <c r="B591" s="376"/>
      <c r="C591" s="376"/>
      <c r="D591" s="395"/>
      <c r="E591" s="376"/>
      <c r="F591" s="396"/>
      <c r="G591" s="396"/>
      <c r="H591" s="396"/>
      <c r="I591" s="396"/>
      <c r="J591" s="427"/>
      <c r="K591" s="376"/>
      <c r="L591" s="376"/>
      <c r="M591" s="376"/>
      <c r="N591" s="376"/>
      <c r="O591" s="376"/>
      <c r="P591" s="376"/>
      <c r="Q591" s="376"/>
      <c r="R591" s="376"/>
      <c r="S591" s="376"/>
      <c r="T591" s="376"/>
      <c r="U591" s="376"/>
      <c r="V591" s="376"/>
      <c r="W591" s="376"/>
      <c r="X591" s="376"/>
      <c r="Y591" s="376"/>
      <c r="Z591" s="376"/>
      <c r="AA591" s="376"/>
      <c r="AB591" s="376"/>
      <c r="AC591" s="376"/>
      <c r="AD591" s="376"/>
      <c r="AE591" s="376"/>
      <c r="AF591" s="376"/>
      <c r="AG591" s="376"/>
      <c r="AH591" s="376"/>
      <c r="AI591" s="376"/>
      <c r="AJ591" s="376"/>
      <c r="AK591" s="376"/>
      <c r="AL591" s="376"/>
      <c r="AM591" s="376"/>
      <c r="AN591" s="376"/>
      <c r="AO591" s="376"/>
      <c r="AP591" s="376"/>
      <c r="AQ591" s="376"/>
      <c r="AR591" s="376"/>
      <c r="AS591" s="376"/>
      <c r="AT591" s="376"/>
      <c r="AU591" s="376"/>
      <c r="AV591" s="376"/>
      <c r="AW591" s="376"/>
      <c r="AX591" s="376"/>
      <c r="AY591" s="376"/>
      <c r="AZ591" s="376"/>
      <c r="BA591" s="376"/>
      <c r="BB591" s="376"/>
      <c r="BC591" s="376"/>
      <c r="BD591" s="376"/>
      <c r="BE591" s="376"/>
      <c r="BF591" s="376"/>
      <c r="BG591" s="376"/>
      <c r="BH591" s="376"/>
      <c r="BI591" s="376"/>
      <c r="BJ591" s="376"/>
      <c r="BK591" s="376"/>
      <c r="BL591" s="376"/>
      <c r="BM591" s="376"/>
      <c r="BN591" s="376"/>
    </row>
    <row r="592" spans="1:66" x14ac:dyDescent="0.2">
      <c r="A592" s="426"/>
      <c r="B592" s="376"/>
      <c r="C592" s="376"/>
      <c r="D592" s="395"/>
      <c r="E592" s="376"/>
      <c r="F592" s="396"/>
      <c r="G592" s="396"/>
      <c r="H592" s="396"/>
      <c r="I592" s="396"/>
      <c r="J592" s="427"/>
      <c r="K592" s="376"/>
      <c r="L592" s="376"/>
      <c r="M592" s="376"/>
      <c r="N592" s="376"/>
      <c r="O592" s="376"/>
      <c r="P592" s="376"/>
      <c r="Q592" s="376"/>
      <c r="R592" s="376"/>
      <c r="S592" s="376"/>
      <c r="T592" s="376"/>
      <c r="U592" s="376"/>
      <c r="V592" s="376"/>
      <c r="W592" s="376"/>
      <c r="X592" s="376"/>
      <c r="Y592" s="376"/>
      <c r="Z592" s="376"/>
      <c r="AA592" s="376"/>
      <c r="AB592" s="376"/>
      <c r="AC592" s="376"/>
      <c r="AD592" s="376"/>
      <c r="AE592" s="376"/>
      <c r="AF592" s="376"/>
      <c r="AG592" s="376"/>
      <c r="AH592" s="376"/>
      <c r="AI592" s="376"/>
      <c r="AJ592" s="376"/>
      <c r="AK592" s="376"/>
      <c r="AL592" s="376"/>
      <c r="AM592" s="376"/>
      <c r="AN592" s="376"/>
      <c r="AO592" s="376"/>
      <c r="AP592" s="376"/>
      <c r="AQ592" s="376"/>
      <c r="AR592" s="376"/>
      <c r="AS592" s="376"/>
      <c r="AT592" s="376"/>
      <c r="AU592" s="376"/>
      <c r="AV592" s="376"/>
      <c r="AW592" s="376"/>
      <c r="AX592" s="376"/>
      <c r="AY592" s="376"/>
      <c r="AZ592" s="376"/>
      <c r="BA592" s="376"/>
      <c r="BB592" s="376"/>
      <c r="BC592" s="376"/>
      <c r="BD592" s="376"/>
      <c r="BE592" s="376"/>
      <c r="BF592" s="376"/>
      <c r="BG592" s="376"/>
      <c r="BH592" s="376"/>
      <c r="BI592" s="376"/>
      <c r="BJ592" s="376"/>
      <c r="BK592" s="376"/>
      <c r="BL592" s="376"/>
      <c r="BM592" s="376"/>
      <c r="BN592" s="376"/>
    </row>
    <row r="593" spans="1:66" x14ac:dyDescent="0.2">
      <c r="A593" s="426"/>
      <c r="B593" s="376"/>
      <c r="C593" s="376"/>
      <c r="D593" s="395"/>
      <c r="E593" s="376"/>
      <c r="F593" s="396"/>
      <c r="G593" s="396"/>
      <c r="H593" s="396"/>
      <c r="I593" s="396"/>
      <c r="J593" s="427"/>
      <c r="K593" s="376"/>
      <c r="L593" s="376"/>
      <c r="M593" s="376"/>
      <c r="N593" s="376"/>
      <c r="O593" s="376"/>
      <c r="P593" s="376"/>
      <c r="Q593" s="376"/>
      <c r="R593" s="376"/>
      <c r="S593" s="376"/>
      <c r="T593" s="376"/>
      <c r="U593" s="376"/>
      <c r="V593" s="376"/>
      <c r="W593" s="376"/>
      <c r="X593" s="376"/>
      <c r="Y593" s="376"/>
      <c r="Z593" s="376"/>
      <c r="AA593" s="376"/>
      <c r="AB593" s="376"/>
      <c r="AC593" s="376"/>
      <c r="AD593" s="376"/>
      <c r="AE593" s="376"/>
      <c r="AF593" s="376"/>
      <c r="AG593" s="376"/>
      <c r="AH593" s="376"/>
      <c r="AI593" s="376"/>
      <c r="AJ593" s="376"/>
      <c r="AK593" s="376"/>
      <c r="AL593" s="376"/>
      <c r="AM593" s="376"/>
      <c r="AN593" s="376"/>
      <c r="AO593" s="376"/>
      <c r="AP593" s="376"/>
      <c r="AQ593" s="376"/>
      <c r="AR593" s="376"/>
      <c r="AS593" s="376"/>
      <c r="AT593" s="376"/>
      <c r="AU593" s="376"/>
      <c r="AV593" s="376"/>
      <c r="AW593" s="376"/>
      <c r="AX593" s="376"/>
      <c r="AY593" s="376"/>
      <c r="AZ593" s="376"/>
      <c r="BA593" s="376"/>
      <c r="BB593" s="376"/>
      <c r="BC593" s="376"/>
      <c r="BD593" s="376"/>
      <c r="BE593" s="376"/>
      <c r="BF593" s="376"/>
      <c r="BG593" s="376"/>
      <c r="BH593" s="376"/>
      <c r="BI593" s="376"/>
      <c r="BJ593" s="376"/>
      <c r="BK593" s="376"/>
      <c r="BL593" s="376"/>
      <c r="BM593" s="376"/>
      <c r="BN593" s="376"/>
    </row>
    <row r="594" spans="1:66" x14ac:dyDescent="0.2">
      <c r="A594" s="426"/>
      <c r="B594" s="376"/>
      <c r="C594" s="376"/>
      <c r="D594" s="395"/>
      <c r="E594" s="376"/>
      <c r="F594" s="396"/>
      <c r="G594" s="396"/>
      <c r="H594" s="396"/>
      <c r="I594" s="396"/>
      <c r="J594" s="427"/>
      <c r="K594" s="376"/>
      <c r="L594" s="376"/>
      <c r="M594" s="376"/>
      <c r="N594" s="376"/>
      <c r="O594" s="376"/>
      <c r="P594" s="376"/>
      <c r="Q594" s="376"/>
      <c r="R594" s="376"/>
      <c r="S594" s="376"/>
      <c r="T594" s="376"/>
      <c r="U594" s="376"/>
      <c r="V594" s="376"/>
      <c r="W594" s="376"/>
      <c r="X594" s="376"/>
      <c r="Y594" s="376"/>
      <c r="Z594" s="376"/>
      <c r="AA594" s="376"/>
      <c r="AB594" s="376"/>
      <c r="AC594" s="376"/>
      <c r="AD594" s="376"/>
      <c r="AE594" s="376"/>
      <c r="AF594" s="376"/>
      <c r="AG594" s="376"/>
      <c r="AH594" s="376"/>
      <c r="AI594" s="376"/>
      <c r="AJ594" s="376"/>
      <c r="AK594" s="376"/>
      <c r="AL594" s="376"/>
      <c r="AM594" s="376"/>
      <c r="AN594" s="376"/>
      <c r="AO594" s="376"/>
      <c r="AP594" s="376"/>
      <c r="AQ594" s="376"/>
      <c r="AR594" s="376"/>
      <c r="AS594" s="376"/>
      <c r="AT594" s="376"/>
      <c r="AU594" s="376"/>
      <c r="AV594" s="376"/>
      <c r="AW594" s="376"/>
      <c r="AX594" s="376"/>
      <c r="AY594" s="376"/>
      <c r="AZ594" s="376"/>
      <c r="BA594" s="376"/>
      <c r="BB594" s="376"/>
      <c r="BC594" s="376"/>
      <c r="BD594" s="376"/>
      <c r="BE594" s="376"/>
      <c r="BF594" s="376"/>
      <c r="BG594" s="376"/>
      <c r="BH594" s="376"/>
      <c r="BI594" s="376"/>
      <c r="BJ594" s="376"/>
      <c r="BK594" s="376"/>
      <c r="BL594" s="376"/>
      <c r="BM594" s="376"/>
      <c r="BN594" s="376"/>
    </row>
    <row r="595" spans="1:66" x14ac:dyDescent="0.2">
      <c r="A595" s="426"/>
      <c r="B595" s="376"/>
      <c r="C595" s="376"/>
      <c r="D595" s="395"/>
      <c r="E595" s="376"/>
      <c r="F595" s="396"/>
      <c r="G595" s="396"/>
      <c r="H595" s="396"/>
      <c r="I595" s="396"/>
      <c r="J595" s="427"/>
      <c r="K595" s="376"/>
      <c r="L595" s="376"/>
      <c r="M595" s="376"/>
      <c r="N595" s="376"/>
      <c r="O595" s="376"/>
      <c r="P595" s="376"/>
      <c r="Q595" s="376"/>
      <c r="R595" s="376"/>
      <c r="S595" s="376"/>
      <c r="T595" s="376"/>
      <c r="U595" s="376"/>
      <c r="V595" s="376"/>
      <c r="W595" s="376"/>
      <c r="X595" s="376"/>
      <c r="Y595" s="376"/>
      <c r="Z595" s="376"/>
      <c r="AA595" s="376"/>
      <c r="AB595" s="376"/>
      <c r="AC595" s="376"/>
      <c r="AD595" s="376"/>
      <c r="AE595" s="376"/>
      <c r="AF595" s="376"/>
      <c r="AG595" s="376"/>
      <c r="AH595" s="376"/>
      <c r="AI595" s="376"/>
      <c r="AJ595" s="376"/>
      <c r="AK595" s="376"/>
      <c r="AL595" s="376"/>
      <c r="AM595" s="376"/>
      <c r="AN595" s="376"/>
      <c r="AO595" s="376"/>
      <c r="AP595" s="376"/>
      <c r="AQ595" s="376"/>
      <c r="AR595" s="376"/>
      <c r="AS595" s="376"/>
      <c r="AT595" s="376"/>
      <c r="AU595" s="376"/>
      <c r="AV595" s="376"/>
      <c r="AW595" s="376"/>
      <c r="AX595" s="376"/>
      <c r="AY595" s="376"/>
      <c r="AZ595" s="376"/>
      <c r="BA595" s="376"/>
      <c r="BB595" s="376"/>
      <c r="BC595" s="376"/>
      <c r="BD595" s="376"/>
      <c r="BE595" s="376"/>
      <c r="BF595" s="376"/>
      <c r="BG595" s="376"/>
      <c r="BH595" s="376"/>
      <c r="BI595" s="376"/>
      <c r="BJ595" s="376"/>
      <c r="BK595" s="376"/>
      <c r="BL595" s="376"/>
      <c r="BM595" s="376"/>
      <c r="BN595" s="376"/>
    </row>
    <row r="596" spans="1:66" x14ac:dyDescent="0.2">
      <c r="A596" s="426"/>
      <c r="B596" s="376"/>
      <c r="C596" s="376"/>
      <c r="D596" s="395"/>
      <c r="E596" s="376"/>
      <c r="F596" s="396"/>
      <c r="G596" s="396"/>
      <c r="H596" s="396"/>
      <c r="I596" s="396"/>
      <c r="J596" s="427"/>
      <c r="K596" s="376"/>
      <c r="L596" s="376"/>
      <c r="M596" s="376"/>
      <c r="N596" s="376"/>
      <c r="O596" s="376"/>
      <c r="P596" s="376"/>
      <c r="Q596" s="376"/>
      <c r="R596" s="376"/>
      <c r="S596" s="376"/>
      <c r="T596" s="376"/>
      <c r="U596" s="376"/>
      <c r="V596" s="376"/>
      <c r="W596" s="376"/>
      <c r="X596" s="376"/>
      <c r="Y596" s="376"/>
      <c r="Z596" s="376"/>
      <c r="AA596" s="376"/>
      <c r="AB596" s="376"/>
      <c r="AC596" s="376"/>
      <c r="AD596" s="376"/>
      <c r="AE596" s="376"/>
      <c r="AF596" s="376"/>
      <c r="AG596" s="376"/>
      <c r="AH596" s="376"/>
      <c r="AI596" s="376"/>
      <c r="AJ596" s="376"/>
      <c r="AK596" s="376"/>
      <c r="AL596" s="376"/>
      <c r="AM596" s="376"/>
      <c r="AN596" s="376"/>
      <c r="AO596" s="376"/>
      <c r="AP596" s="376"/>
      <c r="AQ596" s="376"/>
      <c r="AR596" s="376"/>
      <c r="AS596" s="376"/>
      <c r="AT596" s="376"/>
      <c r="AU596" s="376"/>
      <c r="AV596" s="376"/>
      <c r="AW596" s="376"/>
      <c r="AX596" s="376"/>
      <c r="AY596" s="376"/>
      <c r="AZ596" s="376"/>
      <c r="BA596" s="376"/>
      <c r="BB596" s="376"/>
      <c r="BC596" s="376"/>
      <c r="BD596" s="376"/>
      <c r="BE596" s="376"/>
      <c r="BF596" s="376"/>
      <c r="BG596" s="376"/>
      <c r="BH596" s="376"/>
      <c r="BI596" s="376"/>
      <c r="BJ596" s="376"/>
      <c r="BK596" s="376"/>
      <c r="BL596" s="376"/>
      <c r="BM596" s="376"/>
      <c r="BN596" s="376"/>
    </row>
    <row r="597" spans="1:66" x14ac:dyDescent="0.2">
      <c r="A597" s="426"/>
      <c r="B597" s="376"/>
      <c r="C597" s="376"/>
      <c r="D597" s="395"/>
      <c r="E597" s="376"/>
      <c r="F597" s="396"/>
      <c r="G597" s="396"/>
      <c r="H597" s="396"/>
      <c r="I597" s="396"/>
      <c r="J597" s="427"/>
      <c r="K597" s="376"/>
      <c r="L597" s="376"/>
      <c r="M597" s="376"/>
      <c r="N597" s="376"/>
      <c r="O597" s="376"/>
      <c r="P597" s="376"/>
      <c r="Q597" s="376"/>
      <c r="R597" s="376"/>
      <c r="S597" s="376"/>
      <c r="T597" s="376"/>
      <c r="U597" s="376"/>
      <c r="V597" s="376"/>
      <c r="W597" s="376"/>
      <c r="X597" s="376"/>
      <c r="Y597" s="376"/>
      <c r="Z597" s="376"/>
      <c r="AA597" s="376"/>
      <c r="AB597" s="376"/>
      <c r="AC597" s="376"/>
      <c r="AD597" s="376"/>
      <c r="AE597" s="376"/>
      <c r="AF597" s="376"/>
      <c r="AG597" s="376"/>
      <c r="AH597" s="376"/>
      <c r="AI597" s="376"/>
      <c r="AJ597" s="376"/>
      <c r="AK597" s="376"/>
      <c r="AL597" s="376"/>
      <c r="AM597" s="376"/>
      <c r="AN597" s="376"/>
      <c r="AO597" s="376"/>
      <c r="AP597" s="376"/>
      <c r="AQ597" s="376"/>
      <c r="AR597" s="376"/>
      <c r="AS597" s="376"/>
      <c r="AT597" s="376"/>
      <c r="AU597" s="376"/>
      <c r="AV597" s="376"/>
      <c r="AW597" s="376"/>
      <c r="AX597" s="376"/>
      <c r="AY597" s="376"/>
      <c r="AZ597" s="376"/>
      <c r="BA597" s="376"/>
      <c r="BB597" s="376"/>
      <c r="BC597" s="376"/>
      <c r="BD597" s="376"/>
      <c r="BE597" s="376"/>
      <c r="BF597" s="376"/>
      <c r="BG597" s="376"/>
      <c r="BH597" s="376"/>
      <c r="BI597" s="376"/>
      <c r="BJ597" s="376"/>
      <c r="BK597" s="376"/>
      <c r="BL597" s="376"/>
      <c r="BM597" s="376"/>
      <c r="BN597" s="376"/>
    </row>
    <row r="598" spans="1:66" x14ac:dyDescent="0.2">
      <c r="A598" s="426"/>
      <c r="B598" s="376"/>
      <c r="C598" s="376"/>
      <c r="D598" s="395"/>
      <c r="E598" s="376"/>
      <c r="F598" s="396"/>
      <c r="G598" s="396"/>
      <c r="H598" s="396"/>
      <c r="I598" s="396"/>
      <c r="J598" s="427"/>
      <c r="K598" s="376"/>
      <c r="L598" s="376"/>
      <c r="M598" s="376"/>
      <c r="N598" s="376"/>
      <c r="O598" s="376"/>
      <c r="P598" s="376"/>
      <c r="Q598" s="376"/>
      <c r="R598" s="376"/>
      <c r="S598" s="376"/>
      <c r="T598" s="376"/>
      <c r="U598" s="376"/>
      <c r="V598" s="376"/>
      <c r="W598" s="376"/>
      <c r="X598" s="376"/>
      <c r="Y598" s="376"/>
      <c r="Z598" s="376"/>
      <c r="AA598" s="376"/>
      <c r="AB598" s="376"/>
      <c r="AC598" s="376"/>
      <c r="AD598" s="376"/>
      <c r="AE598" s="376"/>
      <c r="AF598" s="376"/>
      <c r="AG598" s="376"/>
      <c r="AH598" s="376"/>
      <c r="AI598" s="376"/>
      <c r="AJ598" s="376"/>
      <c r="AK598" s="376"/>
      <c r="AL598" s="376"/>
      <c r="AM598" s="376"/>
      <c r="AN598" s="376"/>
      <c r="AO598" s="376"/>
      <c r="AP598" s="376"/>
      <c r="AQ598" s="376"/>
      <c r="AR598" s="376"/>
      <c r="AS598" s="376"/>
      <c r="AT598" s="376"/>
      <c r="AU598" s="376"/>
      <c r="AV598" s="376"/>
      <c r="AW598" s="376"/>
      <c r="AX598" s="376"/>
      <c r="AY598" s="376"/>
      <c r="AZ598" s="376"/>
      <c r="BA598" s="376"/>
      <c r="BB598" s="376"/>
      <c r="BC598" s="376"/>
      <c r="BD598" s="376"/>
      <c r="BE598" s="376"/>
      <c r="BF598" s="376"/>
      <c r="BG598" s="376"/>
      <c r="BH598" s="376"/>
      <c r="BI598" s="376"/>
      <c r="BJ598" s="376"/>
      <c r="BK598" s="376"/>
      <c r="BL598" s="376"/>
      <c r="BM598" s="376"/>
      <c r="BN598" s="376"/>
    </row>
    <row r="599" spans="1:66" x14ac:dyDescent="0.2">
      <c r="A599" s="426"/>
      <c r="B599" s="376"/>
      <c r="C599" s="376"/>
      <c r="D599" s="395"/>
      <c r="E599" s="376"/>
      <c r="F599" s="396"/>
      <c r="G599" s="396"/>
      <c r="H599" s="396"/>
      <c r="I599" s="396"/>
      <c r="J599" s="427"/>
      <c r="K599" s="376"/>
      <c r="L599" s="376"/>
      <c r="M599" s="376"/>
      <c r="N599" s="376"/>
      <c r="O599" s="376"/>
      <c r="P599" s="376"/>
      <c r="Q599" s="376"/>
      <c r="R599" s="376"/>
      <c r="S599" s="376"/>
      <c r="T599" s="376"/>
      <c r="U599" s="376"/>
      <c r="V599" s="376"/>
      <c r="W599" s="376"/>
      <c r="X599" s="376"/>
      <c r="Y599" s="376"/>
      <c r="Z599" s="376"/>
      <c r="AA599" s="376"/>
      <c r="AB599" s="376"/>
      <c r="AC599" s="376"/>
      <c r="AD599" s="376"/>
      <c r="AE599" s="376"/>
      <c r="AF599" s="376"/>
      <c r="AG599" s="376"/>
      <c r="AH599" s="376"/>
      <c r="AI599" s="376"/>
      <c r="AJ599" s="376"/>
      <c r="AK599" s="376"/>
      <c r="AL599" s="376"/>
      <c r="AM599" s="376"/>
      <c r="AN599" s="376"/>
      <c r="AO599" s="376"/>
      <c r="AP599" s="376"/>
      <c r="AQ599" s="376"/>
      <c r="AR599" s="376"/>
      <c r="AS599" s="376"/>
      <c r="AT599" s="376"/>
      <c r="AU599" s="376"/>
      <c r="AV599" s="376"/>
      <c r="AW599" s="376"/>
      <c r="AX599" s="376"/>
      <c r="AY599" s="376"/>
      <c r="AZ599" s="376"/>
      <c r="BA599" s="376"/>
      <c r="BB599" s="376"/>
      <c r="BC599" s="376"/>
      <c r="BD599" s="376"/>
      <c r="BE599" s="376"/>
      <c r="BF599" s="376"/>
      <c r="BG599" s="376"/>
      <c r="BH599" s="376"/>
      <c r="BI599" s="376"/>
      <c r="BJ599" s="376"/>
      <c r="BK599" s="376"/>
      <c r="BL599" s="376"/>
      <c r="BM599" s="376"/>
      <c r="BN599" s="376"/>
    </row>
    <row r="600" spans="1:66" x14ac:dyDescent="0.2">
      <c r="A600" s="426"/>
      <c r="B600" s="376"/>
      <c r="C600" s="376"/>
      <c r="D600" s="395"/>
      <c r="E600" s="376"/>
      <c r="F600" s="396"/>
      <c r="G600" s="396"/>
      <c r="H600" s="396"/>
      <c r="I600" s="396"/>
      <c r="J600" s="427"/>
      <c r="K600" s="376"/>
      <c r="L600" s="376"/>
      <c r="M600" s="376"/>
      <c r="N600" s="376"/>
      <c r="O600" s="376"/>
      <c r="P600" s="376"/>
      <c r="Q600" s="376"/>
      <c r="R600" s="376"/>
      <c r="S600" s="376"/>
      <c r="T600" s="376"/>
      <c r="U600" s="376"/>
      <c r="V600" s="376"/>
      <c r="W600" s="376"/>
      <c r="X600" s="376"/>
      <c r="Y600" s="376"/>
      <c r="Z600" s="376"/>
      <c r="AA600" s="376"/>
      <c r="AB600" s="376"/>
      <c r="AC600" s="376"/>
      <c r="AD600" s="376"/>
      <c r="AE600" s="376"/>
      <c r="AF600" s="376"/>
      <c r="AG600" s="376"/>
      <c r="AH600" s="376"/>
      <c r="AI600" s="376"/>
      <c r="AJ600" s="376"/>
      <c r="AK600" s="376"/>
      <c r="AL600" s="376"/>
      <c r="AM600" s="376"/>
      <c r="AN600" s="376"/>
      <c r="AO600" s="376"/>
      <c r="AP600" s="376"/>
      <c r="AQ600" s="376"/>
      <c r="AR600" s="376"/>
      <c r="AS600" s="376"/>
      <c r="AT600" s="376"/>
      <c r="AU600" s="376"/>
      <c r="AV600" s="376"/>
      <c r="AW600" s="376"/>
      <c r="AX600" s="376"/>
      <c r="AY600" s="376"/>
      <c r="AZ600" s="376"/>
      <c r="BA600" s="376"/>
      <c r="BB600" s="376"/>
      <c r="BC600" s="376"/>
      <c r="BD600" s="376"/>
      <c r="BE600" s="376"/>
      <c r="BF600" s="376"/>
      <c r="BG600" s="376"/>
      <c r="BH600" s="376"/>
      <c r="BI600" s="376"/>
      <c r="BJ600" s="376"/>
      <c r="BK600" s="376"/>
      <c r="BL600" s="376"/>
      <c r="BM600" s="376"/>
      <c r="BN600" s="376"/>
    </row>
    <row r="601" spans="1:66" x14ac:dyDescent="0.2">
      <c r="A601" s="426"/>
      <c r="B601" s="376"/>
      <c r="C601" s="376"/>
      <c r="D601" s="395"/>
      <c r="E601" s="376"/>
      <c r="F601" s="396"/>
      <c r="G601" s="396"/>
      <c r="H601" s="396"/>
      <c r="I601" s="396"/>
      <c r="J601" s="427"/>
      <c r="K601" s="376"/>
      <c r="L601" s="376"/>
      <c r="M601" s="376"/>
      <c r="N601" s="376"/>
      <c r="O601" s="376"/>
      <c r="P601" s="376"/>
      <c r="Q601" s="376"/>
      <c r="R601" s="376"/>
      <c r="S601" s="376"/>
      <c r="T601" s="376"/>
      <c r="U601" s="376"/>
      <c r="V601" s="376"/>
      <c r="W601" s="376"/>
      <c r="X601" s="376"/>
      <c r="Y601" s="376"/>
      <c r="Z601" s="376"/>
      <c r="AA601" s="376"/>
      <c r="AB601" s="376"/>
      <c r="AC601" s="376"/>
      <c r="AD601" s="376"/>
      <c r="AE601" s="376"/>
      <c r="AF601" s="376"/>
      <c r="AG601" s="376"/>
      <c r="AH601" s="376"/>
      <c r="AI601" s="376"/>
      <c r="AJ601" s="376"/>
      <c r="AK601" s="376"/>
      <c r="AL601" s="376"/>
      <c r="AM601" s="376"/>
      <c r="AN601" s="376"/>
      <c r="AO601" s="376"/>
      <c r="AP601" s="376"/>
      <c r="AQ601" s="376"/>
      <c r="AR601" s="376"/>
      <c r="AS601" s="376"/>
      <c r="AT601" s="376"/>
      <c r="AU601" s="376"/>
      <c r="AV601" s="376"/>
      <c r="AW601" s="376"/>
      <c r="AX601" s="376"/>
      <c r="AY601" s="376"/>
      <c r="AZ601" s="376"/>
      <c r="BA601" s="376"/>
      <c r="BB601" s="376"/>
      <c r="BC601" s="376"/>
      <c r="BD601" s="376"/>
      <c r="BE601" s="376"/>
      <c r="BF601" s="376"/>
      <c r="BG601" s="376"/>
      <c r="BH601" s="376"/>
      <c r="BI601" s="376"/>
      <c r="BJ601" s="376"/>
      <c r="BK601" s="376"/>
      <c r="BL601" s="376"/>
      <c r="BM601" s="376"/>
      <c r="BN601" s="376"/>
    </row>
    <row r="602" spans="1:66" x14ac:dyDescent="0.2">
      <c r="A602" s="426"/>
      <c r="B602" s="376"/>
      <c r="C602" s="376"/>
      <c r="D602" s="395"/>
      <c r="E602" s="376"/>
      <c r="F602" s="396"/>
      <c r="G602" s="396"/>
      <c r="H602" s="396"/>
      <c r="I602" s="396"/>
      <c r="J602" s="427"/>
      <c r="K602" s="376"/>
      <c r="L602" s="376"/>
      <c r="M602" s="376"/>
      <c r="N602" s="376"/>
      <c r="O602" s="376"/>
      <c r="P602" s="376"/>
      <c r="Q602" s="376"/>
      <c r="R602" s="376"/>
      <c r="S602" s="376"/>
      <c r="T602" s="376"/>
      <c r="U602" s="376"/>
      <c r="V602" s="376"/>
      <c r="W602" s="376"/>
      <c r="X602" s="376"/>
      <c r="Y602" s="376"/>
      <c r="Z602" s="376"/>
      <c r="AA602" s="376"/>
      <c r="AB602" s="376"/>
      <c r="AC602" s="376"/>
      <c r="AD602" s="376"/>
      <c r="AE602" s="376"/>
      <c r="AF602" s="376"/>
      <c r="AG602" s="376"/>
      <c r="AH602" s="376"/>
      <c r="AI602" s="376"/>
      <c r="AJ602" s="376"/>
      <c r="AK602" s="376"/>
      <c r="AL602" s="376"/>
      <c r="AM602" s="376"/>
      <c r="AN602" s="376"/>
      <c r="AO602" s="376"/>
      <c r="AP602" s="376"/>
      <c r="AQ602" s="376"/>
      <c r="AR602" s="376"/>
      <c r="AS602" s="376"/>
      <c r="AT602" s="376"/>
      <c r="AU602" s="376"/>
      <c r="AV602" s="376"/>
      <c r="AW602" s="376"/>
      <c r="AX602" s="376"/>
      <c r="AY602" s="376"/>
      <c r="AZ602" s="376"/>
      <c r="BA602" s="376"/>
      <c r="BB602" s="376"/>
      <c r="BC602" s="376"/>
      <c r="BD602" s="376"/>
      <c r="BE602" s="376"/>
      <c r="BF602" s="376"/>
      <c r="BG602" s="376"/>
      <c r="BH602" s="376"/>
      <c r="BI602" s="376"/>
      <c r="BJ602" s="376"/>
      <c r="BK602" s="376"/>
      <c r="BL602" s="376"/>
      <c r="BM602" s="376"/>
      <c r="BN602" s="376"/>
    </row>
    <row r="603" spans="1:66" x14ac:dyDescent="0.2">
      <c r="A603" s="426"/>
      <c r="B603" s="376"/>
      <c r="C603" s="376"/>
      <c r="D603" s="395"/>
      <c r="E603" s="376"/>
      <c r="F603" s="396"/>
      <c r="G603" s="396"/>
      <c r="H603" s="396"/>
      <c r="I603" s="396"/>
      <c r="J603" s="427"/>
      <c r="K603" s="376"/>
      <c r="L603" s="376"/>
      <c r="M603" s="376"/>
      <c r="N603" s="376"/>
      <c r="O603" s="376"/>
      <c r="P603" s="376"/>
      <c r="Q603" s="376"/>
      <c r="R603" s="376"/>
      <c r="S603" s="376"/>
      <c r="T603" s="376"/>
      <c r="U603" s="376"/>
      <c r="V603" s="376"/>
      <c r="W603" s="376"/>
      <c r="X603" s="376"/>
      <c r="Y603" s="376"/>
      <c r="Z603" s="376"/>
      <c r="AA603" s="376"/>
      <c r="AB603" s="376"/>
      <c r="AC603" s="376"/>
      <c r="AD603" s="376"/>
      <c r="AE603" s="376"/>
      <c r="AF603" s="376"/>
      <c r="AG603" s="376"/>
      <c r="AH603" s="376"/>
      <c r="AI603" s="376"/>
      <c r="AJ603" s="376"/>
      <c r="AK603" s="376"/>
      <c r="AL603" s="376"/>
      <c r="AM603" s="376"/>
      <c r="AN603" s="376"/>
      <c r="AO603" s="376"/>
      <c r="AP603" s="376"/>
      <c r="AQ603" s="376"/>
      <c r="AR603" s="376"/>
      <c r="AS603" s="376"/>
      <c r="AT603" s="376"/>
      <c r="AU603" s="376"/>
      <c r="AV603" s="376"/>
      <c r="AW603" s="376"/>
      <c r="AX603" s="376"/>
      <c r="AY603" s="376"/>
      <c r="AZ603" s="376"/>
      <c r="BA603" s="376"/>
      <c r="BB603" s="376"/>
      <c r="BC603" s="376"/>
      <c r="BD603" s="376"/>
      <c r="BE603" s="376"/>
      <c r="BF603" s="376"/>
      <c r="BG603" s="376"/>
      <c r="BH603" s="376"/>
      <c r="BI603" s="376"/>
      <c r="BJ603" s="376"/>
      <c r="BK603" s="376"/>
      <c r="BL603" s="376"/>
      <c r="BM603" s="376"/>
      <c r="BN603" s="376"/>
    </row>
    <row r="604" spans="1:66" x14ac:dyDescent="0.2">
      <c r="A604" s="426"/>
      <c r="B604" s="376"/>
      <c r="C604" s="376"/>
      <c r="D604" s="395"/>
      <c r="E604" s="376"/>
      <c r="F604" s="396"/>
      <c r="G604" s="396"/>
      <c r="H604" s="396"/>
      <c r="I604" s="396"/>
      <c r="J604" s="427"/>
      <c r="K604" s="376"/>
      <c r="L604" s="376"/>
      <c r="M604" s="376"/>
      <c r="N604" s="376"/>
      <c r="O604" s="376"/>
      <c r="P604" s="376"/>
      <c r="Q604" s="376"/>
      <c r="R604" s="376"/>
      <c r="S604" s="376"/>
      <c r="T604" s="376"/>
      <c r="U604" s="376"/>
      <c r="V604" s="376"/>
      <c r="W604" s="376"/>
      <c r="X604" s="376"/>
      <c r="Y604" s="376"/>
      <c r="Z604" s="376"/>
      <c r="AA604" s="376"/>
      <c r="AB604" s="376"/>
      <c r="AC604" s="376"/>
      <c r="AD604" s="376"/>
      <c r="AE604" s="376"/>
      <c r="AF604" s="376"/>
      <c r="AG604" s="376"/>
      <c r="AH604" s="376"/>
      <c r="AI604" s="376"/>
      <c r="AJ604" s="376"/>
      <c r="AK604" s="376"/>
      <c r="AL604" s="376"/>
      <c r="AM604" s="376"/>
      <c r="AN604" s="376"/>
      <c r="AO604" s="376"/>
      <c r="AP604" s="376"/>
      <c r="AQ604" s="376"/>
      <c r="AR604" s="376"/>
      <c r="AS604" s="376"/>
      <c r="AT604" s="376"/>
      <c r="AU604" s="376"/>
      <c r="AV604" s="376"/>
      <c r="AW604" s="376"/>
      <c r="AX604" s="376"/>
      <c r="AY604" s="376"/>
      <c r="AZ604" s="376"/>
      <c r="BA604" s="376"/>
      <c r="BB604" s="376"/>
      <c r="BC604" s="376"/>
      <c r="BD604" s="376"/>
      <c r="BE604" s="376"/>
      <c r="BF604" s="376"/>
      <c r="BG604" s="376"/>
      <c r="BH604" s="376"/>
      <c r="BI604" s="376"/>
      <c r="BJ604" s="376"/>
      <c r="BK604" s="376"/>
      <c r="BL604" s="376"/>
      <c r="BM604" s="376"/>
      <c r="BN604" s="376"/>
    </row>
    <row r="605" spans="1:66" x14ac:dyDescent="0.2">
      <c r="A605" s="426"/>
      <c r="B605" s="376"/>
      <c r="C605" s="376"/>
      <c r="D605" s="395"/>
      <c r="E605" s="376"/>
      <c r="F605" s="396"/>
      <c r="G605" s="396"/>
      <c r="H605" s="396"/>
      <c r="I605" s="396"/>
      <c r="J605" s="427"/>
      <c r="K605" s="376"/>
      <c r="L605" s="376"/>
      <c r="M605" s="376"/>
      <c r="N605" s="376"/>
      <c r="O605" s="376"/>
      <c r="P605" s="376"/>
      <c r="Q605" s="376"/>
      <c r="R605" s="376"/>
      <c r="S605" s="376"/>
      <c r="T605" s="376"/>
      <c r="U605" s="376"/>
      <c r="V605" s="376"/>
      <c r="W605" s="376"/>
      <c r="X605" s="376"/>
      <c r="Y605" s="376"/>
      <c r="Z605" s="376"/>
      <c r="AA605" s="376"/>
      <c r="AB605" s="376"/>
      <c r="AC605" s="376"/>
      <c r="AD605" s="376"/>
      <c r="AE605" s="376"/>
      <c r="AF605" s="376"/>
      <c r="AG605" s="376"/>
      <c r="AH605" s="376"/>
      <c r="AI605" s="376"/>
      <c r="AJ605" s="376"/>
      <c r="AK605" s="376"/>
      <c r="AL605" s="376"/>
      <c r="AM605" s="376"/>
      <c r="AN605" s="376"/>
      <c r="AO605" s="376"/>
      <c r="AP605" s="376"/>
      <c r="AQ605" s="376"/>
      <c r="AR605" s="376"/>
      <c r="AS605" s="376"/>
      <c r="AT605" s="376"/>
      <c r="AU605" s="376"/>
      <c r="AV605" s="376"/>
      <c r="AW605" s="376"/>
      <c r="AX605" s="376"/>
      <c r="AY605" s="376"/>
      <c r="AZ605" s="376"/>
      <c r="BA605" s="376"/>
      <c r="BB605" s="376"/>
      <c r="BC605" s="376"/>
      <c r="BD605" s="376"/>
      <c r="BE605" s="376"/>
      <c r="BF605" s="376"/>
      <c r="BG605" s="376"/>
      <c r="BH605" s="376"/>
      <c r="BI605" s="376"/>
      <c r="BJ605" s="376"/>
      <c r="BK605" s="376"/>
      <c r="BL605" s="376"/>
      <c r="BM605" s="376"/>
      <c r="BN605" s="376"/>
    </row>
    <row r="606" spans="1:66" x14ac:dyDescent="0.2">
      <c r="A606" s="426"/>
      <c r="B606" s="376"/>
      <c r="C606" s="376"/>
      <c r="D606" s="395"/>
      <c r="E606" s="376"/>
      <c r="F606" s="396"/>
      <c r="G606" s="396"/>
      <c r="H606" s="396"/>
      <c r="I606" s="396"/>
      <c r="J606" s="427"/>
      <c r="K606" s="376"/>
      <c r="L606" s="376"/>
      <c r="M606" s="376"/>
      <c r="N606" s="376"/>
      <c r="O606" s="376"/>
      <c r="P606" s="376"/>
      <c r="Q606" s="376"/>
      <c r="R606" s="376"/>
      <c r="S606" s="376"/>
      <c r="T606" s="376"/>
      <c r="U606" s="376"/>
      <c r="V606" s="376"/>
      <c r="W606" s="376"/>
      <c r="X606" s="376"/>
      <c r="Y606" s="376"/>
      <c r="Z606" s="376"/>
      <c r="AA606" s="376"/>
      <c r="AB606" s="376"/>
      <c r="AC606" s="376"/>
      <c r="AD606" s="376"/>
      <c r="AE606" s="376"/>
      <c r="AF606" s="376"/>
      <c r="AG606" s="376"/>
      <c r="AH606" s="376"/>
      <c r="AI606" s="376"/>
      <c r="AJ606" s="376"/>
      <c r="AK606" s="376"/>
      <c r="AL606" s="376"/>
      <c r="AM606" s="376"/>
      <c r="AN606" s="376"/>
      <c r="AO606" s="376"/>
      <c r="AP606" s="376"/>
      <c r="AQ606" s="376"/>
      <c r="AR606" s="376"/>
      <c r="AS606" s="376"/>
      <c r="AT606" s="376"/>
      <c r="AU606" s="376"/>
      <c r="AV606" s="376"/>
      <c r="AW606" s="376"/>
      <c r="AX606" s="376"/>
      <c r="AY606" s="376"/>
      <c r="AZ606" s="376"/>
      <c r="BA606" s="376"/>
      <c r="BB606" s="376"/>
      <c r="BC606" s="376"/>
      <c r="BD606" s="376"/>
      <c r="BE606" s="376"/>
      <c r="BF606" s="376"/>
      <c r="BG606" s="376"/>
      <c r="BH606" s="376"/>
      <c r="BI606" s="376"/>
      <c r="BJ606" s="376"/>
      <c r="BK606" s="376"/>
      <c r="BL606" s="376"/>
      <c r="BM606" s="376"/>
      <c r="BN606" s="376"/>
    </row>
    <row r="607" spans="1:66" x14ac:dyDescent="0.2">
      <c r="A607" s="426"/>
      <c r="B607" s="376"/>
      <c r="C607" s="376"/>
      <c r="D607" s="395"/>
      <c r="E607" s="376"/>
      <c r="F607" s="396"/>
      <c r="G607" s="396"/>
      <c r="H607" s="396"/>
      <c r="I607" s="396"/>
      <c r="J607" s="427"/>
      <c r="K607" s="376"/>
      <c r="L607" s="376"/>
      <c r="M607" s="376"/>
      <c r="N607" s="376"/>
      <c r="O607" s="376"/>
      <c r="P607" s="376"/>
      <c r="Q607" s="376"/>
      <c r="R607" s="376"/>
      <c r="S607" s="376"/>
      <c r="T607" s="376"/>
      <c r="U607" s="376"/>
      <c r="V607" s="376"/>
      <c r="W607" s="376"/>
      <c r="X607" s="376"/>
      <c r="Y607" s="376"/>
      <c r="Z607" s="376"/>
      <c r="AA607" s="376"/>
      <c r="AB607" s="376"/>
      <c r="AC607" s="376"/>
      <c r="AD607" s="376"/>
      <c r="AE607" s="376"/>
      <c r="AF607" s="376"/>
      <c r="AG607" s="376"/>
      <c r="AH607" s="376"/>
      <c r="AI607" s="376"/>
      <c r="AJ607" s="376"/>
      <c r="AK607" s="376"/>
      <c r="AL607" s="376"/>
      <c r="AM607" s="376"/>
      <c r="AN607" s="376"/>
      <c r="AO607" s="376"/>
      <c r="AP607" s="376"/>
      <c r="AQ607" s="376"/>
      <c r="AR607" s="376"/>
      <c r="AS607" s="376"/>
      <c r="AT607" s="376"/>
      <c r="AU607" s="376"/>
      <c r="AV607" s="376"/>
      <c r="AW607" s="376"/>
      <c r="AX607" s="376"/>
      <c r="AY607" s="376"/>
      <c r="AZ607" s="376"/>
      <c r="BA607" s="376"/>
      <c r="BB607" s="376"/>
      <c r="BC607" s="376"/>
      <c r="BD607" s="376"/>
      <c r="BE607" s="376"/>
      <c r="BF607" s="376"/>
      <c r="BG607" s="376"/>
      <c r="BH607" s="376"/>
      <c r="BI607" s="376"/>
      <c r="BJ607" s="376"/>
      <c r="BK607" s="376"/>
      <c r="BL607" s="376"/>
      <c r="BM607" s="376"/>
      <c r="BN607" s="376"/>
    </row>
    <row r="608" spans="1:66" x14ac:dyDescent="0.2">
      <c r="A608" s="426"/>
      <c r="B608" s="376"/>
      <c r="C608" s="376"/>
      <c r="D608" s="395"/>
      <c r="E608" s="376"/>
      <c r="F608" s="396"/>
      <c r="G608" s="396"/>
      <c r="H608" s="396"/>
      <c r="I608" s="396"/>
      <c r="J608" s="427"/>
      <c r="K608" s="376"/>
      <c r="L608" s="376"/>
      <c r="M608" s="376"/>
      <c r="N608" s="376"/>
      <c r="O608" s="376"/>
      <c r="P608" s="376"/>
      <c r="Q608" s="376"/>
      <c r="R608" s="376"/>
      <c r="S608" s="376"/>
      <c r="T608" s="376"/>
      <c r="U608" s="376"/>
      <c r="V608" s="376"/>
      <c r="W608" s="376"/>
      <c r="X608" s="376"/>
      <c r="Y608" s="376"/>
      <c r="Z608" s="376"/>
      <c r="AA608" s="376"/>
      <c r="AB608" s="376"/>
      <c r="AC608" s="376"/>
      <c r="AD608" s="376"/>
      <c r="AE608" s="376"/>
      <c r="AF608" s="376"/>
      <c r="AG608" s="376"/>
      <c r="AH608" s="376"/>
      <c r="AI608" s="376"/>
      <c r="AJ608" s="376"/>
      <c r="AK608" s="376"/>
      <c r="AL608" s="376"/>
      <c r="AM608" s="376"/>
      <c r="AN608" s="376"/>
      <c r="AO608" s="376"/>
      <c r="AP608" s="376"/>
      <c r="AQ608" s="376"/>
      <c r="AR608" s="376"/>
      <c r="AS608" s="376"/>
      <c r="AT608" s="376"/>
      <c r="AU608" s="376"/>
      <c r="AV608" s="376"/>
      <c r="AW608" s="376"/>
      <c r="AX608" s="376"/>
      <c r="AY608" s="376"/>
      <c r="AZ608" s="376"/>
      <c r="BA608" s="376"/>
      <c r="BB608" s="376"/>
      <c r="BC608" s="376"/>
      <c r="BD608" s="376"/>
      <c r="BE608" s="376"/>
      <c r="BF608" s="376"/>
      <c r="BG608" s="376"/>
      <c r="BH608" s="376"/>
      <c r="BI608" s="376"/>
      <c r="BJ608" s="376"/>
      <c r="BK608" s="376"/>
      <c r="BL608" s="376"/>
      <c r="BM608" s="376"/>
      <c r="BN608" s="376"/>
    </row>
    <row r="609" spans="1:66" x14ac:dyDescent="0.2">
      <c r="A609" s="426"/>
      <c r="B609" s="376"/>
      <c r="C609" s="376"/>
      <c r="D609" s="395"/>
      <c r="E609" s="376"/>
      <c r="F609" s="396"/>
      <c r="G609" s="396"/>
      <c r="H609" s="396"/>
      <c r="I609" s="396"/>
      <c r="J609" s="427"/>
      <c r="K609" s="376"/>
      <c r="L609" s="376"/>
      <c r="M609" s="376"/>
      <c r="N609" s="376"/>
      <c r="O609" s="376"/>
      <c r="P609" s="376"/>
      <c r="Q609" s="376"/>
      <c r="R609" s="376"/>
      <c r="S609" s="376"/>
      <c r="T609" s="376"/>
      <c r="U609" s="376"/>
      <c r="V609" s="376"/>
      <c r="W609" s="376"/>
      <c r="X609" s="376"/>
      <c r="Y609" s="376"/>
      <c r="Z609" s="376"/>
      <c r="AA609" s="376"/>
      <c r="AB609" s="376"/>
      <c r="AC609" s="376"/>
      <c r="AD609" s="376"/>
      <c r="AE609" s="376"/>
      <c r="AF609" s="376"/>
      <c r="AG609" s="376"/>
      <c r="AH609" s="376"/>
      <c r="AI609" s="376"/>
      <c r="AJ609" s="376"/>
      <c r="AK609" s="376"/>
      <c r="AL609" s="376"/>
      <c r="AM609" s="376"/>
      <c r="AN609" s="376"/>
      <c r="AO609" s="376"/>
      <c r="AP609" s="376"/>
      <c r="AQ609" s="376"/>
      <c r="AR609" s="376"/>
      <c r="AS609" s="376"/>
      <c r="AT609" s="376"/>
      <c r="AU609" s="376"/>
      <c r="AV609" s="376"/>
      <c r="AW609" s="376"/>
      <c r="AX609" s="376"/>
      <c r="AY609" s="376"/>
      <c r="AZ609" s="376"/>
      <c r="BA609" s="376"/>
      <c r="BB609" s="376"/>
      <c r="BC609" s="376"/>
      <c r="BD609" s="376"/>
      <c r="BE609" s="376"/>
      <c r="BF609" s="376"/>
      <c r="BG609" s="376"/>
      <c r="BH609" s="376"/>
      <c r="BI609" s="376"/>
      <c r="BJ609" s="376"/>
      <c r="BK609" s="376"/>
      <c r="BL609" s="376"/>
      <c r="BM609" s="376"/>
      <c r="BN609" s="376"/>
    </row>
    <row r="610" spans="1:66" x14ac:dyDescent="0.2">
      <c r="A610" s="426"/>
      <c r="B610" s="376"/>
      <c r="C610" s="376"/>
      <c r="D610" s="395"/>
      <c r="E610" s="376"/>
      <c r="F610" s="396"/>
      <c r="G610" s="396"/>
      <c r="H610" s="396"/>
      <c r="I610" s="396"/>
      <c r="J610" s="427"/>
      <c r="K610" s="376"/>
      <c r="L610" s="376"/>
      <c r="M610" s="376"/>
      <c r="N610" s="376"/>
      <c r="O610" s="376"/>
      <c r="P610" s="376"/>
      <c r="Q610" s="376"/>
      <c r="R610" s="376"/>
      <c r="S610" s="376"/>
      <c r="T610" s="376"/>
      <c r="U610" s="376"/>
      <c r="V610" s="376"/>
      <c r="W610" s="376"/>
      <c r="X610" s="376"/>
      <c r="Y610" s="376"/>
      <c r="Z610" s="376"/>
      <c r="AA610" s="376"/>
      <c r="AB610" s="376"/>
      <c r="AC610" s="376"/>
      <c r="AD610" s="376"/>
      <c r="AE610" s="376"/>
      <c r="AF610" s="376"/>
      <c r="AG610" s="376"/>
      <c r="AH610" s="376"/>
      <c r="AI610" s="376"/>
      <c r="AJ610" s="376"/>
      <c r="AK610" s="376"/>
      <c r="AL610" s="376"/>
      <c r="AM610" s="376"/>
      <c r="AN610" s="376"/>
      <c r="AO610" s="376"/>
      <c r="AP610" s="376"/>
      <c r="AQ610" s="376"/>
      <c r="AR610" s="376"/>
      <c r="AS610" s="376"/>
      <c r="AT610" s="376"/>
      <c r="AU610" s="376"/>
      <c r="AV610" s="376"/>
      <c r="AW610" s="376"/>
      <c r="AX610" s="376"/>
      <c r="AY610" s="376"/>
      <c r="AZ610" s="376"/>
      <c r="BA610" s="376"/>
      <c r="BB610" s="376"/>
      <c r="BC610" s="376"/>
      <c r="BD610" s="376"/>
      <c r="BE610" s="376"/>
      <c r="BF610" s="376"/>
      <c r="BG610" s="376"/>
      <c r="BH610" s="376"/>
      <c r="BI610" s="376"/>
      <c r="BJ610" s="376"/>
      <c r="BK610" s="376"/>
      <c r="BL610" s="376"/>
      <c r="BM610" s="376"/>
      <c r="BN610" s="376"/>
    </row>
    <row r="611" spans="1:66" x14ac:dyDescent="0.2">
      <c r="A611" s="426"/>
      <c r="B611" s="376"/>
      <c r="C611" s="376"/>
      <c r="D611" s="395"/>
      <c r="E611" s="376"/>
      <c r="F611" s="396"/>
      <c r="G611" s="396"/>
      <c r="H611" s="396"/>
      <c r="I611" s="396"/>
      <c r="J611" s="427"/>
      <c r="K611" s="376"/>
      <c r="L611" s="376"/>
      <c r="M611" s="376"/>
      <c r="N611" s="376"/>
      <c r="O611" s="376"/>
      <c r="P611" s="376"/>
      <c r="Q611" s="376"/>
      <c r="R611" s="376"/>
      <c r="S611" s="376"/>
      <c r="T611" s="376"/>
      <c r="U611" s="376"/>
      <c r="V611" s="376"/>
      <c r="W611" s="376"/>
      <c r="X611" s="376"/>
      <c r="Y611" s="376"/>
      <c r="Z611" s="376"/>
      <c r="AA611" s="376"/>
      <c r="AB611" s="376"/>
      <c r="AC611" s="376"/>
      <c r="AD611" s="376"/>
      <c r="AE611" s="376"/>
      <c r="AF611" s="376"/>
      <c r="AG611" s="376"/>
      <c r="AH611" s="376"/>
      <c r="AI611" s="376"/>
      <c r="AJ611" s="376"/>
      <c r="AK611" s="376"/>
      <c r="AL611" s="376"/>
      <c r="AM611" s="376"/>
      <c r="AN611" s="376"/>
      <c r="AO611" s="376"/>
      <c r="AP611" s="376"/>
      <c r="AQ611" s="376"/>
      <c r="AR611" s="376"/>
      <c r="AS611" s="376"/>
      <c r="AT611" s="376"/>
      <c r="AU611" s="376"/>
      <c r="AV611" s="376"/>
      <c r="AW611" s="376"/>
      <c r="AX611" s="376"/>
      <c r="AY611" s="376"/>
      <c r="AZ611" s="376"/>
      <c r="BA611" s="376"/>
      <c r="BB611" s="376"/>
      <c r="BC611" s="376"/>
      <c r="BD611" s="376"/>
      <c r="BE611" s="376"/>
      <c r="BF611" s="376"/>
      <c r="BG611" s="376"/>
      <c r="BH611" s="376"/>
      <c r="BI611" s="376"/>
      <c r="BJ611" s="376"/>
      <c r="BK611" s="376"/>
      <c r="BL611" s="376"/>
      <c r="BM611" s="376"/>
      <c r="BN611" s="376"/>
    </row>
    <row r="612" spans="1:66" x14ac:dyDescent="0.2">
      <c r="A612" s="426"/>
      <c r="B612" s="376"/>
      <c r="C612" s="376"/>
      <c r="D612" s="395"/>
      <c r="E612" s="376"/>
      <c r="F612" s="396"/>
      <c r="G612" s="396"/>
      <c r="H612" s="396"/>
      <c r="I612" s="396"/>
      <c r="J612" s="427"/>
      <c r="K612" s="376"/>
      <c r="L612" s="376"/>
      <c r="M612" s="376"/>
      <c r="N612" s="376"/>
      <c r="O612" s="376"/>
      <c r="P612" s="376"/>
      <c r="Q612" s="376"/>
      <c r="R612" s="376"/>
      <c r="S612" s="376"/>
      <c r="T612" s="376"/>
      <c r="U612" s="376"/>
      <c r="V612" s="376"/>
      <c r="W612" s="376"/>
      <c r="X612" s="376"/>
      <c r="Y612" s="376"/>
      <c r="Z612" s="376"/>
      <c r="AA612" s="376"/>
      <c r="AB612" s="376"/>
      <c r="AC612" s="376"/>
      <c r="AD612" s="376"/>
      <c r="AE612" s="376"/>
      <c r="AF612" s="376"/>
      <c r="AG612" s="376"/>
      <c r="AH612" s="376"/>
      <c r="AI612" s="376"/>
      <c r="AJ612" s="376"/>
      <c r="AK612" s="376"/>
      <c r="AL612" s="376"/>
      <c r="AM612" s="376"/>
      <c r="AN612" s="376"/>
      <c r="AO612" s="376"/>
      <c r="AP612" s="376"/>
      <c r="AQ612" s="376"/>
      <c r="AR612" s="376"/>
      <c r="AS612" s="376"/>
      <c r="AT612" s="376"/>
      <c r="AU612" s="376"/>
      <c r="AV612" s="376"/>
      <c r="AW612" s="376"/>
      <c r="AX612" s="376"/>
      <c r="AY612" s="376"/>
      <c r="AZ612" s="376"/>
      <c r="BA612" s="376"/>
      <c r="BB612" s="376"/>
      <c r="BC612" s="376"/>
      <c r="BD612" s="376"/>
      <c r="BE612" s="376"/>
      <c r="BF612" s="376"/>
      <c r="BG612" s="376"/>
      <c r="BH612" s="376"/>
      <c r="BI612" s="376"/>
      <c r="BJ612" s="376"/>
      <c r="BK612" s="376"/>
      <c r="BL612" s="376"/>
      <c r="BM612" s="376"/>
      <c r="BN612" s="376"/>
    </row>
    <row r="613" spans="1:66" x14ac:dyDescent="0.2">
      <c r="A613" s="426"/>
      <c r="B613" s="376"/>
      <c r="C613" s="376"/>
      <c r="D613" s="395"/>
      <c r="E613" s="376"/>
      <c r="F613" s="396"/>
      <c r="G613" s="396"/>
      <c r="H613" s="396"/>
      <c r="I613" s="396"/>
      <c r="J613" s="427"/>
      <c r="K613" s="376"/>
      <c r="L613" s="376"/>
      <c r="M613" s="376"/>
      <c r="N613" s="376"/>
      <c r="O613" s="376"/>
      <c r="P613" s="376"/>
      <c r="Q613" s="376"/>
      <c r="R613" s="376"/>
      <c r="S613" s="376"/>
      <c r="T613" s="376"/>
      <c r="U613" s="376"/>
      <c r="V613" s="376"/>
      <c r="W613" s="376"/>
      <c r="X613" s="376"/>
      <c r="Y613" s="376"/>
      <c r="Z613" s="376"/>
      <c r="AA613" s="376"/>
      <c r="AB613" s="376"/>
      <c r="AC613" s="376"/>
      <c r="AD613" s="376"/>
      <c r="AE613" s="376"/>
      <c r="AF613" s="376"/>
      <c r="AG613" s="376"/>
      <c r="AH613" s="376"/>
      <c r="AI613" s="376"/>
      <c r="AJ613" s="376"/>
      <c r="AK613" s="376"/>
      <c r="AL613" s="376"/>
      <c r="AM613" s="376"/>
      <c r="AN613" s="376"/>
      <c r="AO613" s="376"/>
      <c r="AP613" s="376"/>
      <c r="AQ613" s="376"/>
      <c r="AR613" s="376"/>
      <c r="AS613" s="376"/>
      <c r="AT613" s="376"/>
      <c r="AU613" s="376"/>
      <c r="AV613" s="376"/>
      <c r="AW613" s="376"/>
      <c r="AX613" s="376"/>
      <c r="AY613" s="376"/>
      <c r="AZ613" s="376"/>
      <c r="BA613" s="376"/>
      <c r="BB613" s="376"/>
      <c r="BC613" s="376"/>
      <c r="BD613" s="376"/>
      <c r="BE613" s="376"/>
      <c r="BF613" s="376"/>
      <c r="BG613" s="376"/>
      <c r="BH613" s="376"/>
      <c r="BI613" s="376"/>
      <c r="BJ613" s="376"/>
      <c r="BK613" s="376"/>
      <c r="BL613" s="376"/>
      <c r="BM613" s="376"/>
      <c r="BN613" s="376"/>
    </row>
    <row r="614" spans="1:66" x14ac:dyDescent="0.2">
      <c r="A614" s="426"/>
      <c r="B614" s="376"/>
      <c r="C614" s="376"/>
      <c r="D614" s="395"/>
      <c r="E614" s="376"/>
      <c r="F614" s="396"/>
      <c r="G614" s="396"/>
      <c r="H614" s="396"/>
      <c r="I614" s="396"/>
      <c r="J614" s="427"/>
      <c r="K614" s="376"/>
      <c r="L614" s="376"/>
      <c r="M614" s="376"/>
      <c r="N614" s="376"/>
      <c r="O614" s="376"/>
      <c r="P614" s="376"/>
      <c r="Q614" s="376"/>
      <c r="R614" s="376"/>
      <c r="S614" s="376"/>
      <c r="T614" s="376"/>
      <c r="U614" s="376"/>
      <c r="V614" s="376"/>
      <c r="W614" s="376"/>
      <c r="X614" s="376"/>
      <c r="Y614" s="376"/>
      <c r="Z614" s="376"/>
      <c r="AA614" s="376"/>
      <c r="AB614" s="376"/>
      <c r="AC614" s="376"/>
      <c r="AD614" s="376"/>
      <c r="AE614" s="376"/>
      <c r="AF614" s="376"/>
      <c r="AG614" s="376"/>
      <c r="AH614" s="376"/>
      <c r="AI614" s="376"/>
      <c r="AJ614" s="376"/>
      <c r="AK614" s="376"/>
      <c r="AL614" s="376"/>
      <c r="AM614" s="376"/>
      <c r="AN614" s="376"/>
      <c r="AO614" s="376"/>
      <c r="AP614" s="376"/>
      <c r="AQ614" s="376"/>
      <c r="AR614" s="376"/>
      <c r="AS614" s="376"/>
      <c r="AT614" s="376"/>
      <c r="AU614" s="376"/>
      <c r="AV614" s="376"/>
      <c r="AW614" s="376"/>
      <c r="AX614" s="376"/>
      <c r="AY614" s="376"/>
      <c r="AZ614" s="376"/>
      <c r="BA614" s="376"/>
      <c r="BB614" s="376"/>
      <c r="BC614" s="376"/>
      <c r="BD614" s="376"/>
      <c r="BE614" s="376"/>
      <c r="BF614" s="376"/>
      <c r="BG614" s="376"/>
      <c r="BH614" s="376"/>
      <c r="BI614" s="376"/>
      <c r="BJ614" s="376"/>
      <c r="BK614" s="376"/>
      <c r="BL614" s="376"/>
      <c r="BM614" s="376"/>
      <c r="BN614" s="376"/>
    </row>
    <row r="615" spans="1:66" x14ac:dyDescent="0.2">
      <c r="A615" s="426"/>
      <c r="B615" s="376"/>
      <c r="C615" s="376"/>
      <c r="D615" s="395"/>
      <c r="E615" s="376"/>
      <c r="F615" s="396"/>
      <c r="G615" s="396"/>
      <c r="H615" s="396"/>
      <c r="I615" s="396"/>
      <c r="J615" s="427"/>
      <c r="K615" s="376"/>
      <c r="L615" s="376"/>
      <c r="M615" s="376"/>
      <c r="N615" s="376"/>
      <c r="O615" s="376"/>
      <c r="P615" s="376"/>
      <c r="Q615" s="376"/>
      <c r="R615" s="376"/>
      <c r="S615" s="376"/>
      <c r="T615" s="376"/>
      <c r="U615" s="376"/>
      <c r="V615" s="376"/>
      <c r="W615" s="376"/>
      <c r="X615" s="376"/>
      <c r="Y615" s="376"/>
      <c r="Z615" s="376"/>
      <c r="AA615" s="376"/>
      <c r="AB615" s="376"/>
      <c r="AC615" s="376"/>
      <c r="AD615" s="376"/>
      <c r="AE615" s="376"/>
      <c r="AF615" s="376"/>
      <c r="AG615" s="376"/>
      <c r="AH615" s="376"/>
      <c r="AI615" s="376"/>
      <c r="AJ615" s="376"/>
      <c r="AK615" s="376"/>
      <c r="AL615" s="376"/>
      <c r="AM615" s="376"/>
      <c r="AN615" s="376"/>
      <c r="AO615" s="376"/>
      <c r="AP615" s="376"/>
      <c r="AQ615" s="376"/>
      <c r="AR615" s="376"/>
      <c r="AS615" s="376"/>
      <c r="AT615" s="376"/>
      <c r="AU615" s="376"/>
      <c r="AV615" s="376"/>
      <c r="AW615" s="376"/>
      <c r="AX615" s="376"/>
      <c r="AY615" s="376"/>
      <c r="AZ615" s="376"/>
      <c r="BA615" s="376"/>
      <c r="BB615" s="376"/>
      <c r="BC615" s="376"/>
      <c r="BD615" s="376"/>
      <c r="BE615" s="376"/>
      <c r="BF615" s="376"/>
      <c r="BG615" s="376"/>
      <c r="BH615" s="376"/>
      <c r="BI615" s="376"/>
      <c r="BJ615" s="376"/>
      <c r="BK615" s="376"/>
      <c r="BL615" s="376"/>
      <c r="BM615" s="376"/>
      <c r="BN615" s="376"/>
    </row>
    <row r="616" spans="1:66" x14ac:dyDescent="0.2">
      <c r="A616" s="426"/>
      <c r="B616" s="376"/>
      <c r="C616" s="376"/>
      <c r="D616" s="395"/>
      <c r="E616" s="376"/>
      <c r="F616" s="396"/>
      <c r="G616" s="396"/>
      <c r="H616" s="396"/>
      <c r="I616" s="396"/>
      <c r="J616" s="427"/>
      <c r="K616" s="376"/>
      <c r="L616" s="376"/>
      <c r="M616" s="376"/>
      <c r="N616" s="376"/>
      <c r="O616" s="376"/>
      <c r="P616" s="376"/>
      <c r="Q616" s="376"/>
      <c r="R616" s="376"/>
      <c r="S616" s="376"/>
      <c r="T616" s="376"/>
      <c r="U616" s="376"/>
      <c r="V616" s="376"/>
      <c r="W616" s="376"/>
      <c r="X616" s="376"/>
      <c r="Y616" s="376"/>
      <c r="Z616" s="376"/>
      <c r="AA616" s="376"/>
      <c r="AB616" s="376"/>
      <c r="AC616" s="376"/>
      <c r="AD616" s="376"/>
      <c r="AE616" s="376"/>
      <c r="AF616" s="376"/>
      <c r="AG616" s="376"/>
      <c r="AH616" s="376"/>
      <c r="AI616" s="376"/>
      <c r="AJ616" s="376"/>
      <c r="AK616" s="376"/>
      <c r="AL616" s="376"/>
      <c r="AM616" s="376"/>
      <c r="AN616" s="376"/>
      <c r="AO616" s="376"/>
      <c r="AP616" s="376"/>
      <c r="AQ616" s="376"/>
      <c r="AR616" s="376"/>
      <c r="AS616" s="376"/>
      <c r="AT616" s="376"/>
      <c r="AU616" s="376"/>
      <c r="AV616" s="376"/>
      <c r="AW616" s="376"/>
      <c r="AX616" s="376"/>
      <c r="AY616" s="376"/>
      <c r="AZ616" s="376"/>
      <c r="BA616" s="376"/>
      <c r="BB616" s="376"/>
      <c r="BC616" s="376"/>
      <c r="BD616" s="376"/>
      <c r="BE616" s="376"/>
      <c r="BF616" s="376"/>
      <c r="BG616" s="376"/>
      <c r="BH616" s="376"/>
      <c r="BI616" s="376"/>
      <c r="BJ616" s="376"/>
      <c r="BK616" s="376"/>
      <c r="BL616" s="376"/>
      <c r="BM616" s="376"/>
      <c r="BN616" s="376"/>
    </row>
    <row r="617" spans="1:66" x14ac:dyDescent="0.2">
      <c r="A617" s="426"/>
      <c r="B617" s="376"/>
      <c r="C617" s="376"/>
      <c r="D617" s="395"/>
      <c r="E617" s="376"/>
      <c r="F617" s="396"/>
      <c r="G617" s="396"/>
      <c r="H617" s="396"/>
      <c r="I617" s="396"/>
      <c r="J617" s="427"/>
      <c r="K617" s="376"/>
      <c r="L617" s="376"/>
      <c r="M617" s="376"/>
      <c r="N617" s="376"/>
      <c r="O617" s="376"/>
      <c r="P617" s="376"/>
      <c r="Q617" s="376"/>
      <c r="R617" s="376"/>
      <c r="S617" s="376"/>
      <c r="T617" s="376"/>
      <c r="U617" s="376"/>
      <c r="V617" s="376"/>
      <c r="W617" s="376"/>
      <c r="X617" s="376"/>
      <c r="Y617" s="376"/>
      <c r="Z617" s="376"/>
      <c r="AA617" s="376"/>
      <c r="AB617" s="376"/>
      <c r="AC617" s="376"/>
      <c r="AD617" s="376"/>
      <c r="AE617" s="376"/>
      <c r="AF617" s="376"/>
      <c r="AG617" s="376"/>
      <c r="AH617" s="376"/>
      <c r="AI617" s="376"/>
      <c r="AJ617" s="376"/>
      <c r="AK617" s="376"/>
      <c r="AL617" s="376"/>
      <c r="AM617" s="376"/>
      <c r="AN617" s="376"/>
      <c r="AO617" s="376"/>
      <c r="AP617" s="376"/>
      <c r="AQ617" s="376"/>
      <c r="AR617" s="376"/>
      <c r="AS617" s="376"/>
      <c r="AT617" s="376"/>
      <c r="AU617" s="376"/>
      <c r="AV617" s="376"/>
      <c r="AW617" s="376"/>
      <c r="AX617" s="376"/>
      <c r="AY617" s="376"/>
      <c r="AZ617" s="376"/>
      <c r="BA617" s="376"/>
      <c r="BB617" s="376"/>
      <c r="BC617" s="376"/>
      <c r="BD617" s="376"/>
      <c r="BE617" s="376"/>
      <c r="BF617" s="376"/>
      <c r="BG617" s="376"/>
      <c r="BH617" s="376"/>
      <c r="BI617" s="376"/>
      <c r="BJ617" s="376"/>
      <c r="BK617" s="376"/>
      <c r="BL617" s="376"/>
      <c r="BM617" s="376"/>
      <c r="BN617" s="376"/>
    </row>
    <row r="618" spans="1:66" x14ac:dyDescent="0.2">
      <c r="A618" s="426"/>
      <c r="B618" s="376"/>
      <c r="C618" s="376"/>
      <c r="D618" s="395"/>
      <c r="E618" s="376"/>
      <c r="F618" s="396"/>
      <c r="G618" s="396"/>
      <c r="H618" s="396"/>
      <c r="I618" s="396"/>
      <c r="J618" s="427"/>
      <c r="K618" s="376"/>
      <c r="L618" s="376"/>
      <c r="M618" s="376"/>
      <c r="N618" s="376"/>
      <c r="O618" s="376"/>
      <c r="P618" s="376"/>
      <c r="Q618" s="376"/>
      <c r="R618" s="376"/>
      <c r="S618" s="376"/>
      <c r="T618" s="376"/>
      <c r="U618" s="376"/>
      <c r="V618" s="376"/>
      <c r="W618" s="376"/>
      <c r="X618" s="376"/>
      <c r="Y618" s="376"/>
      <c r="Z618" s="376"/>
      <c r="AA618" s="376"/>
      <c r="AB618" s="376"/>
      <c r="AC618" s="376"/>
      <c r="AD618" s="376"/>
      <c r="AE618" s="376"/>
      <c r="AF618" s="376"/>
      <c r="AG618" s="376"/>
      <c r="AH618" s="376"/>
      <c r="AI618" s="376"/>
      <c r="AJ618" s="376"/>
      <c r="AK618" s="376"/>
      <c r="AL618" s="376"/>
      <c r="AM618" s="376"/>
      <c r="AN618" s="376"/>
      <c r="AO618" s="376"/>
      <c r="AP618" s="376"/>
      <c r="AQ618" s="376"/>
      <c r="AR618" s="376"/>
      <c r="AS618" s="376"/>
      <c r="AT618" s="376"/>
      <c r="AU618" s="376"/>
      <c r="AV618" s="376"/>
      <c r="AW618" s="376"/>
      <c r="AX618" s="376"/>
      <c r="AY618" s="376"/>
      <c r="AZ618" s="376"/>
      <c r="BA618" s="376"/>
      <c r="BB618" s="376"/>
      <c r="BC618" s="376"/>
      <c r="BD618" s="376"/>
      <c r="BE618" s="376"/>
      <c r="BF618" s="376"/>
      <c r="BG618" s="376"/>
      <c r="BH618" s="376"/>
      <c r="BI618" s="376"/>
      <c r="BJ618" s="376"/>
      <c r="BK618" s="376"/>
      <c r="BL618" s="376"/>
      <c r="BM618" s="376"/>
      <c r="BN618" s="376"/>
    </row>
    <row r="619" spans="1:66" x14ac:dyDescent="0.2">
      <c r="A619" s="426"/>
      <c r="B619" s="376"/>
      <c r="C619" s="376"/>
      <c r="D619" s="395"/>
      <c r="E619" s="376"/>
      <c r="F619" s="396"/>
      <c r="G619" s="396"/>
      <c r="H619" s="396"/>
      <c r="I619" s="396"/>
      <c r="J619" s="427"/>
      <c r="K619" s="376"/>
      <c r="L619" s="376"/>
      <c r="M619" s="376"/>
      <c r="N619" s="376"/>
      <c r="O619" s="376"/>
      <c r="P619" s="376"/>
      <c r="Q619" s="376"/>
      <c r="R619" s="376"/>
      <c r="S619" s="376"/>
      <c r="T619" s="376"/>
      <c r="U619" s="376"/>
      <c r="V619" s="376"/>
      <c r="W619" s="376"/>
      <c r="X619" s="376"/>
      <c r="Y619" s="376"/>
      <c r="Z619" s="376"/>
      <c r="AA619" s="376"/>
      <c r="AB619" s="376"/>
      <c r="AC619" s="376"/>
      <c r="AD619" s="376"/>
      <c r="AE619" s="376"/>
      <c r="AF619" s="376"/>
      <c r="AG619" s="376"/>
      <c r="AH619" s="376"/>
      <c r="AI619" s="376"/>
      <c r="AJ619" s="376"/>
      <c r="AK619" s="376"/>
      <c r="AL619" s="376"/>
      <c r="AM619" s="376"/>
      <c r="AN619" s="376"/>
      <c r="AO619" s="376"/>
      <c r="AP619" s="376"/>
      <c r="AQ619" s="376"/>
      <c r="AR619" s="376"/>
      <c r="AS619" s="376"/>
      <c r="AT619" s="376"/>
      <c r="AU619" s="376"/>
      <c r="AV619" s="376"/>
      <c r="AW619" s="376"/>
      <c r="AX619" s="376"/>
      <c r="AY619" s="376"/>
      <c r="AZ619" s="376"/>
      <c r="BA619" s="376"/>
      <c r="BB619" s="376"/>
      <c r="BC619" s="376"/>
      <c r="BD619" s="376"/>
      <c r="BE619" s="376"/>
      <c r="BF619" s="376"/>
      <c r="BG619" s="376"/>
      <c r="BH619" s="376"/>
      <c r="BI619" s="376"/>
      <c r="BJ619" s="376"/>
      <c r="BK619" s="376"/>
      <c r="BL619" s="376"/>
      <c r="BM619" s="376"/>
      <c r="BN619" s="376"/>
    </row>
    <row r="620" spans="1:66" x14ac:dyDescent="0.2">
      <c r="A620" s="426"/>
      <c r="B620" s="376"/>
      <c r="C620" s="376"/>
      <c r="D620" s="395"/>
      <c r="E620" s="376"/>
      <c r="F620" s="396"/>
      <c r="G620" s="396"/>
      <c r="H620" s="396"/>
      <c r="I620" s="396"/>
      <c r="J620" s="427"/>
      <c r="K620" s="376"/>
      <c r="L620" s="376"/>
      <c r="M620" s="376"/>
      <c r="N620" s="376"/>
      <c r="O620" s="376"/>
      <c r="P620" s="376"/>
      <c r="Q620" s="376"/>
      <c r="R620" s="376"/>
      <c r="S620" s="376"/>
      <c r="T620" s="376"/>
      <c r="U620" s="376"/>
      <c r="V620" s="376"/>
      <c r="W620" s="376"/>
      <c r="X620" s="376"/>
      <c r="Y620" s="376"/>
      <c r="Z620" s="376"/>
      <c r="AA620" s="376"/>
      <c r="AB620" s="376"/>
      <c r="AC620" s="376"/>
      <c r="AD620" s="376"/>
      <c r="AE620" s="376"/>
      <c r="AF620" s="376"/>
      <c r="AG620" s="376"/>
      <c r="AH620" s="376"/>
      <c r="AI620" s="376"/>
      <c r="AJ620" s="376"/>
      <c r="AK620" s="376"/>
      <c r="AL620" s="376"/>
      <c r="AM620" s="376"/>
      <c r="AN620" s="376"/>
      <c r="AO620" s="376"/>
      <c r="AP620" s="376"/>
      <c r="AQ620" s="376"/>
      <c r="AR620" s="376"/>
      <c r="AS620" s="376"/>
      <c r="AT620" s="376"/>
      <c r="AU620" s="376"/>
      <c r="AV620" s="376"/>
      <c r="AW620" s="376"/>
      <c r="AX620" s="376"/>
      <c r="AY620" s="376"/>
      <c r="AZ620" s="376"/>
      <c r="BA620" s="376"/>
      <c r="BB620" s="376"/>
      <c r="BC620" s="376"/>
      <c r="BD620" s="376"/>
      <c r="BE620" s="376"/>
      <c r="BF620" s="376"/>
      <c r="BG620" s="376"/>
      <c r="BH620" s="376"/>
      <c r="BI620" s="376"/>
      <c r="BJ620" s="376"/>
      <c r="BK620" s="376"/>
      <c r="BL620" s="376"/>
      <c r="BM620" s="376"/>
      <c r="BN620" s="376"/>
    </row>
    <row r="621" spans="1:66" x14ac:dyDescent="0.2">
      <c r="A621" s="426"/>
      <c r="B621" s="376"/>
      <c r="C621" s="376"/>
      <c r="D621" s="395"/>
      <c r="E621" s="376"/>
      <c r="F621" s="396"/>
      <c r="G621" s="396"/>
      <c r="H621" s="396"/>
      <c r="I621" s="396"/>
      <c r="J621" s="427"/>
      <c r="K621" s="376"/>
      <c r="L621" s="376"/>
      <c r="M621" s="376"/>
      <c r="N621" s="376"/>
      <c r="O621" s="376"/>
      <c r="P621" s="376"/>
      <c r="Q621" s="376"/>
      <c r="R621" s="376"/>
      <c r="S621" s="376"/>
      <c r="T621" s="376"/>
      <c r="U621" s="376"/>
      <c r="V621" s="376"/>
      <c r="W621" s="376"/>
      <c r="X621" s="376"/>
      <c r="Y621" s="376"/>
      <c r="Z621" s="376"/>
      <c r="AA621" s="376"/>
      <c r="AB621" s="376"/>
      <c r="AC621" s="376"/>
      <c r="AD621" s="376"/>
      <c r="AE621" s="376"/>
      <c r="AF621" s="376"/>
      <c r="AG621" s="376"/>
      <c r="AH621" s="376"/>
      <c r="AI621" s="376"/>
      <c r="AJ621" s="376"/>
      <c r="AK621" s="376"/>
      <c r="AL621" s="376"/>
      <c r="AM621" s="376"/>
      <c r="AN621" s="376"/>
      <c r="AO621" s="376"/>
      <c r="AP621" s="376"/>
      <c r="AQ621" s="376"/>
      <c r="AR621" s="376"/>
      <c r="AS621" s="376"/>
      <c r="AT621" s="376"/>
      <c r="AU621" s="376"/>
      <c r="AV621" s="376"/>
      <c r="AW621" s="376"/>
      <c r="AX621" s="376"/>
      <c r="AY621" s="376"/>
      <c r="AZ621" s="376"/>
      <c r="BA621" s="376"/>
      <c r="BB621" s="376"/>
      <c r="BC621" s="376"/>
      <c r="BD621" s="376"/>
      <c r="BE621" s="376"/>
      <c r="BF621" s="376"/>
      <c r="BG621" s="376"/>
      <c r="BH621" s="376"/>
      <c r="BI621" s="376"/>
      <c r="BJ621" s="376"/>
      <c r="BK621" s="376"/>
      <c r="BL621" s="376"/>
      <c r="BM621" s="376"/>
      <c r="BN621" s="376"/>
    </row>
    <row r="622" spans="1:66" x14ac:dyDescent="0.2">
      <c r="A622" s="426"/>
      <c r="B622" s="376"/>
      <c r="C622" s="376"/>
      <c r="D622" s="395"/>
      <c r="E622" s="376"/>
      <c r="F622" s="396"/>
      <c r="G622" s="396"/>
      <c r="H622" s="396"/>
      <c r="I622" s="396"/>
      <c r="J622" s="427"/>
      <c r="K622" s="376"/>
      <c r="L622" s="376"/>
      <c r="M622" s="376"/>
      <c r="N622" s="376"/>
      <c r="O622" s="376"/>
      <c r="P622" s="376"/>
      <c r="Q622" s="376"/>
      <c r="R622" s="376"/>
      <c r="S622" s="376"/>
      <c r="T622" s="376"/>
      <c r="U622" s="376"/>
      <c r="V622" s="376"/>
      <c r="W622" s="376"/>
      <c r="X622" s="376"/>
      <c r="Y622" s="376"/>
      <c r="Z622" s="376"/>
      <c r="AA622" s="376"/>
      <c r="AB622" s="376"/>
      <c r="AC622" s="376"/>
      <c r="AD622" s="376"/>
      <c r="AE622" s="376"/>
      <c r="AF622" s="376"/>
      <c r="AG622" s="376"/>
      <c r="AH622" s="376"/>
      <c r="AI622" s="376"/>
      <c r="AJ622" s="376"/>
      <c r="AK622" s="376"/>
      <c r="AL622" s="376"/>
      <c r="AM622" s="376"/>
      <c r="AN622" s="376"/>
      <c r="AO622" s="376"/>
      <c r="AP622" s="376"/>
      <c r="AQ622" s="376"/>
      <c r="AR622" s="376"/>
      <c r="AS622" s="376"/>
      <c r="AT622" s="376"/>
      <c r="AU622" s="376"/>
      <c r="AV622" s="376"/>
      <c r="AW622" s="376"/>
      <c r="AX622" s="376"/>
      <c r="AY622" s="376"/>
      <c r="AZ622" s="376"/>
      <c r="BA622" s="376"/>
      <c r="BB622" s="376"/>
      <c r="BC622" s="376"/>
      <c r="BD622" s="376"/>
      <c r="BE622" s="376"/>
      <c r="BF622" s="376"/>
      <c r="BG622" s="376"/>
      <c r="BH622" s="376"/>
      <c r="BI622" s="376"/>
      <c r="BJ622" s="376"/>
      <c r="BK622" s="376"/>
      <c r="BL622" s="376"/>
      <c r="BM622" s="376"/>
      <c r="BN622" s="376"/>
    </row>
    <row r="623" spans="1:66" x14ac:dyDescent="0.2">
      <c r="A623" s="426"/>
      <c r="B623" s="376"/>
      <c r="C623" s="376"/>
      <c r="D623" s="395"/>
      <c r="E623" s="376"/>
      <c r="F623" s="396"/>
      <c r="G623" s="396"/>
      <c r="H623" s="396"/>
      <c r="I623" s="396"/>
      <c r="J623" s="427"/>
      <c r="K623" s="376"/>
      <c r="L623" s="376"/>
      <c r="M623" s="376"/>
      <c r="N623" s="376"/>
      <c r="O623" s="376"/>
      <c r="P623" s="376"/>
      <c r="Q623" s="376"/>
      <c r="R623" s="376"/>
      <c r="S623" s="376"/>
      <c r="T623" s="376"/>
      <c r="U623" s="376"/>
      <c r="V623" s="376"/>
      <c r="W623" s="376"/>
      <c r="X623" s="376"/>
      <c r="Y623" s="376"/>
      <c r="Z623" s="376"/>
      <c r="AA623" s="376"/>
      <c r="AB623" s="376"/>
      <c r="AC623" s="376"/>
      <c r="AD623" s="376"/>
      <c r="AE623" s="376"/>
      <c r="AF623" s="376"/>
      <c r="AG623" s="376"/>
      <c r="AH623" s="376"/>
      <c r="AI623" s="376"/>
      <c r="AJ623" s="376"/>
      <c r="AK623" s="376"/>
      <c r="AL623" s="376"/>
      <c r="AM623" s="376"/>
      <c r="AN623" s="376"/>
      <c r="AO623" s="376"/>
      <c r="AP623" s="376"/>
      <c r="AQ623" s="376"/>
      <c r="AR623" s="376"/>
      <c r="AS623" s="376"/>
      <c r="AT623" s="376"/>
      <c r="AU623" s="376"/>
      <c r="AV623" s="376"/>
      <c r="AW623" s="376"/>
      <c r="AX623" s="376"/>
      <c r="AY623" s="376"/>
      <c r="AZ623" s="376"/>
      <c r="BA623" s="376"/>
      <c r="BB623" s="376"/>
      <c r="BC623" s="376"/>
      <c r="BD623" s="376"/>
      <c r="BE623" s="376"/>
      <c r="BF623" s="376"/>
      <c r="BG623" s="376"/>
      <c r="BH623" s="376"/>
      <c r="BI623" s="376"/>
      <c r="BJ623" s="376"/>
      <c r="BK623" s="376"/>
      <c r="BL623" s="376"/>
      <c r="BM623" s="376"/>
      <c r="BN623" s="376"/>
    </row>
    <row r="624" spans="1:66" x14ac:dyDescent="0.2">
      <c r="A624" s="426"/>
      <c r="B624" s="376"/>
      <c r="C624" s="376"/>
      <c r="D624" s="395"/>
      <c r="E624" s="376"/>
      <c r="F624" s="396"/>
      <c r="G624" s="396"/>
      <c r="H624" s="396"/>
      <c r="I624" s="396"/>
      <c r="J624" s="427"/>
      <c r="K624" s="376"/>
      <c r="L624" s="376"/>
      <c r="M624" s="376"/>
      <c r="N624" s="376"/>
      <c r="O624" s="376"/>
      <c r="P624" s="376"/>
      <c r="Q624" s="376"/>
      <c r="R624" s="376"/>
      <c r="S624" s="376"/>
      <c r="T624" s="376"/>
      <c r="U624" s="376"/>
      <c r="V624" s="376"/>
      <c r="W624" s="376"/>
      <c r="X624" s="376"/>
      <c r="Y624" s="376"/>
      <c r="Z624" s="376"/>
      <c r="AA624" s="376"/>
      <c r="AB624" s="376"/>
      <c r="AC624" s="376"/>
      <c r="AD624" s="376"/>
      <c r="AE624" s="376"/>
      <c r="AF624" s="376"/>
      <c r="AG624" s="376"/>
      <c r="AH624" s="376"/>
      <c r="AI624" s="376"/>
      <c r="AJ624" s="376"/>
      <c r="AK624" s="376"/>
      <c r="AL624" s="376"/>
      <c r="AM624" s="376"/>
      <c r="AN624" s="376"/>
      <c r="AO624" s="376"/>
      <c r="AP624" s="376"/>
      <c r="AQ624" s="376"/>
      <c r="AR624" s="376"/>
      <c r="AS624" s="376"/>
      <c r="AT624" s="376"/>
      <c r="AU624" s="376"/>
      <c r="AV624" s="376"/>
      <c r="AW624" s="376"/>
      <c r="AX624" s="376"/>
      <c r="AY624" s="376"/>
      <c r="AZ624" s="376"/>
      <c r="BA624" s="376"/>
      <c r="BB624" s="376"/>
      <c r="BC624" s="376"/>
      <c r="BD624" s="376"/>
      <c r="BE624" s="376"/>
      <c r="BF624" s="376"/>
      <c r="BG624" s="376"/>
      <c r="BH624" s="376"/>
      <c r="BI624" s="376"/>
      <c r="BJ624" s="376"/>
      <c r="BK624" s="376"/>
      <c r="BL624" s="376"/>
      <c r="BM624" s="376"/>
      <c r="BN624" s="376"/>
    </row>
    <row r="625" spans="1:66" x14ac:dyDescent="0.2">
      <c r="A625" s="426"/>
      <c r="B625" s="376"/>
      <c r="C625" s="376"/>
      <c r="D625" s="395"/>
      <c r="E625" s="376"/>
      <c r="F625" s="396"/>
      <c r="G625" s="396"/>
      <c r="H625" s="396"/>
      <c r="I625" s="396"/>
      <c r="J625" s="427"/>
      <c r="K625" s="376"/>
      <c r="L625" s="376"/>
      <c r="M625" s="376"/>
      <c r="N625" s="376"/>
      <c r="O625" s="376"/>
      <c r="P625" s="376"/>
      <c r="Q625" s="376"/>
      <c r="R625" s="376"/>
      <c r="S625" s="376"/>
      <c r="T625" s="376"/>
      <c r="U625" s="376"/>
      <c r="V625" s="376"/>
      <c r="W625" s="376"/>
      <c r="X625" s="376"/>
      <c r="Y625" s="376"/>
      <c r="Z625" s="376"/>
      <c r="AA625" s="376"/>
      <c r="AB625" s="376"/>
      <c r="AC625" s="376"/>
      <c r="AD625" s="376"/>
      <c r="AE625" s="376"/>
      <c r="AF625" s="376"/>
      <c r="AG625" s="376"/>
      <c r="AH625" s="376"/>
      <c r="AI625" s="376"/>
      <c r="AJ625" s="376"/>
      <c r="AK625" s="376"/>
      <c r="AL625" s="376"/>
      <c r="AM625" s="376"/>
      <c r="AN625" s="376"/>
      <c r="AO625" s="376"/>
      <c r="AP625" s="376"/>
      <c r="AQ625" s="376"/>
      <c r="AR625" s="376"/>
      <c r="AS625" s="376"/>
      <c r="AT625" s="376"/>
      <c r="AU625" s="376"/>
      <c r="AV625" s="376"/>
      <c r="AW625" s="376"/>
      <c r="AX625" s="376"/>
      <c r="AY625" s="376"/>
      <c r="AZ625" s="376"/>
      <c r="BA625" s="376"/>
      <c r="BB625" s="376"/>
      <c r="BC625" s="376"/>
      <c r="BD625" s="376"/>
      <c r="BE625" s="376"/>
      <c r="BF625" s="376"/>
      <c r="BG625" s="376"/>
      <c r="BH625" s="376"/>
      <c r="BI625" s="376"/>
      <c r="BJ625" s="376"/>
      <c r="BK625" s="376"/>
      <c r="BL625" s="376"/>
      <c r="BM625" s="376"/>
      <c r="BN625" s="376"/>
    </row>
    <row r="626" spans="1:66" x14ac:dyDescent="0.2">
      <c r="A626" s="426"/>
      <c r="B626" s="376"/>
      <c r="C626" s="376"/>
      <c r="D626" s="395"/>
      <c r="E626" s="376"/>
      <c r="F626" s="396"/>
      <c r="G626" s="396"/>
      <c r="H626" s="396"/>
      <c r="I626" s="396"/>
      <c r="J626" s="427"/>
      <c r="K626" s="376"/>
      <c r="L626" s="376"/>
      <c r="M626" s="376"/>
      <c r="N626" s="376"/>
      <c r="O626" s="376"/>
      <c r="P626" s="376"/>
      <c r="Q626" s="376"/>
      <c r="R626" s="376"/>
      <c r="S626" s="376"/>
      <c r="T626" s="376"/>
      <c r="U626" s="376"/>
      <c r="V626" s="376"/>
      <c r="W626" s="376"/>
      <c r="X626" s="376"/>
      <c r="Y626" s="376"/>
      <c r="Z626" s="376"/>
      <c r="AA626" s="376"/>
      <c r="AB626" s="376"/>
      <c r="AC626" s="376"/>
      <c r="AD626" s="376"/>
      <c r="AE626" s="376"/>
      <c r="AF626" s="376"/>
      <c r="AG626" s="376"/>
      <c r="AH626" s="376"/>
      <c r="AI626" s="376"/>
      <c r="AJ626" s="376"/>
      <c r="AK626" s="376"/>
      <c r="AL626" s="376"/>
      <c r="AM626" s="376"/>
      <c r="AN626" s="376"/>
      <c r="AO626" s="376"/>
      <c r="AP626" s="376"/>
      <c r="AQ626" s="376"/>
      <c r="AR626" s="376"/>
      <c r="AS626" s="376"/>
      <c r="AT626" s="376"/>
      <c r="AU626" s="376"/>
      <c r="AV626" s="376"/>
      <c r="AW626" s="376"/>
      <c r="AX626" s="376"/>
      <c r="AY626" s="376"/>
      <c r="AZ626" s="376"/>
      <c r="BA626" s="376"/>
      <c r="BB626" s="376"/>
      <c r="BC626" s="376"/>
      <c r="BD626" s="376"/>
      <c r="BE626" s="376"/>
      <c r="BF626" s="376"/>
      <c r="BG626" s="376"/>
      <c r="BH626" s="376"/>
      <c r="BI626" s="376"/>
      <c r="BJ626" s="376"/>
      <c r="BK626" s="376"/>
      <c r="BL626" s="376"/>
      <c r="BM626" s="376"/>
      <c r="BN626" s="376"/>
    </row>
    <row r="627" spans="1:66" x14ac:dyDescent="0.2">
      <c r="A627" s="426"/>
      <c r="B627" s="376"/>
      <c r="C627" s="376"/>
      <c r="D627" s="395"/>
      <c r="E627" s="376"/>
      <c r="F627" s="396"/>
      <c r="G627" s="396"/>
      <c r="H627" s="396"/>
      <c r="I627" s="396"/>
      <c r="J627" s="427"/>
      <c r="K627" s="376"/>
      <c r="L627" s="376"/>
      <c r="M627" s="376"/>
      <c r="N627" s="376"/>
      <c r="O627" s="376"/>
      <c r="P627" s="376"/>
      <c r="Q627" s="376"/>
      <c r="R627" s="376"/>
      <c r="S627" s="376"/>
      <c r="T627" s="376"/>
      <c r="U627" s="376"/>
      <c r="V627" s="376"/>
      <c r="W627" s="376"/>
      <c r="X627" s="376"/>
      <c r="Y627" s="376"/>
      <c r="Z627" s="376"/>
      <c r="AA627" s="376"/>
      <c r="AB627" s="376"/>
      <c r="AC627" s="376"/>
      <c r="AD627" s="376"/>
      <c r="AE627" s="376"/>
      <c r="AF627" s="376"/>
      <c r="AG627" s="376"/>
      <c r="AH627" s="376"/>
      <c r="AI627" s="376"/>
      <c r="AJ627" s="376"/>
      <c r="AK627" s="376"/>
      <c r="AL627" s="376"/>
      <c r="AM627" s="376"/>
      <c r="AN627" s="376"/>
      <c r="AO627" s="376"/>
      <c r="AP627" s="376"/>
      <c r="AQ627" s="376"/>
      <c r="AR627" s="376"/>
      <c r="AS627" s="376"/>
      <c r="AT627" s="376"/>
      <c r="AU627" s="376"/>
      <c r="AV627" s="376"/>
      <c r="AW627" s="376"/>
      <c r="AX627" s="376"/>
      <c r="AY627" s="376"/>
      <c r="AZ627" s="376"/>
      <c r="BA627" s="376"/>
      <c r="BB627" s="376"/>
      <c r="BC627" s="376"/>
      <c r="BD627" s="376"/>
      <c r="BE627" s="376"/>
      <c r="BF627" s="376"/>
      <c r="BG627" s="376"/>
      <c r="BH627" s="376"/>
      <c r="BI627" s="376"/>
      <c r="BJ627" s="376"/>
      <c r="BK627" s="376"/>
      <c r="BL627" s="376"/>
      <c r="BM627" s="376"/>
      <c r="BN627" s="376"/>
    </row>
    <row r="628" spans="1:66" x14ac:dyDescent="0.2">
      <c r="A628" s="426"/>
      <c r="B628" s="376"/>
      <c r="C628" s="376"/>
      <c r="D628" s="395"/>
      <c r="E628" s="376"/>
      <c r="F628" s="396"/>
      <c r="G628" s="396"/>
      <c r="H628" s="396"/>
      <c r="I628" s="396"/>
      <c r="J628" s="427"/>
      <c r="K628" s="376"/>
      <c r="L628" s="376"/>
      <c r="M628" s="376"/>
      <c r="N628" s="376"/>
      <c r="O628" s="376"/>
      <c r="P628" s="376"/>
      <c r="Q628" s="376"/>
      <c r="R628" s="376"/>
      <c r="S628" s="376"/>
      <c r="T628" s="376"/>
      <c r="U628" s="376"/>
      <c r="V628" s="376"/>
      <c r="W628" s="376"/>
      <c r="X628" s="376"/>
      <c r="Y628" s="376"/>
      <c r="Z628" s="376"/>
      <c r="AA628" s="376"/>
      <c r="AB628" s="376"/>
      <c r="AC628" s="376"/>
      <c r="AD628" s="376"/>
      <c r="AE628" s="376"/>
      <c r="AF628" s="376"/>
      <c r="AG628" s="376"/>
      <c r="AH628" s="376"/>
      <c r="AI628" s="376"/>
      <c r="AJ628" s="376"/>
      <c r="AK628" s="376"/>
      <c r="AL628" s="376"/>
      <c r="AM628" s="376"/>
      <c r="AN628" s="376"/>
      <c r="AO628" s="376"/>
      <c r="AP628" s="376"/>
      <c r="AQ628" s="376"/>
      <c r="AR628" s="376"/>
      <c r="AS628" s="376"/>
      <c r="AT628" s="376"/>
      <c r="AU628" s="376"/>
      <c r="AV628" s="376"/>
      <c r="AW628" s="376"/>
      <c r="AX628" s="376"/>
      <c r="AY628" s="376"/>
      <c r="AZ628" s="376"/>
      <c r="BA628" s="376"/>
      <c r="BB628" s="376"/>
      <c r="BC628" s="376"/>
      <c r="BD628" s="376"/>
      <c r="BE628" s="376"/>
      <c r="BF628" s="376"/>
      <c r="BG628" s="376"/>
      <c r="BH628" s="376"/>
      <c r="BI628" s="376"/>
      <c r="BJ628" s="376"/>
      <c r="BK628" s="376"/>
      <c r="BL628" s="376"/>
      <c r="BM628" s="376"/>
      <c r="BN628" s="376"/>
    </row>
    <row r="629" spans="1:66" x14ac:dyDescent="0.2">
      <c r="A629" s="426"/>
      <c r="B629" s="376"/>
      <c r="C629" s="376"/>
      <c r="D629" s="395"/>
      <c r="E629" s="376"/>
      <c r="F629" s="396"/>
      <c r="G629" s="396"/>
      <c r="H629" s="396"/>
      <c r="I629" s="396"/>
      <c r="J629" s="427"/>
      <c r="K629" s="376"/>
      <c r="L629" s="376"/>
      <c r="M629" s="376"/>
      <c r="N629" s="376"/>
      <c r="O629" s="376"/>
      <c r="P629" s="376"/>
      <c r="Q629" s="376"/>
      <c r="R629" s="376"/>
      <c r="S629" s="376"/>
      <c r="T629" s="376"/>
      <c r="U629" s="376"/>
      <c r="V629" s="376"/>
      <c r="W629" s="376"/>
      <c r="X629" s="376"/>
      <c r="Y629" s="376"/>
      <c r="Z629" s="376"/>
      <c r="AA629" s="376"/>
      <c r="AB629" s="376"/>
      <c r="AC629" s="376"/>
      <c r="AD629" s="376"/>
      <c r="AE629" s="376"/>
      <c r="AF629" s="376"/>
      <c r="AG629" s="376"/>
      <c r="AH629" s="376"/>
      <c r="AI629" s="376"/>
      <c r="AJ629" s="376"/>
      <c r="AK629" s="376"/>
      <c r="AL629" s="376"/>
      <c r="AM629" s="376"/>
      <c r="AN629" s="376"/>
      <c r="AO629" s="376"/>
      <c r="AP629" s="376"/>
      <c r="AQ629" s="376"/>
      <c r="AR629" s="376"/>
      <c r="AS629" s="376"/>
      <c r="AT629" s="376"/>
      <c r="AU629" s="376"/>
      <c r="AV629" s="376"/>
      <c r="AW629" s="376"/>
      <c r="AX629" s="376"/>
      <c r="AY629" s="376"/>
      <c r="AZ629" s="376"/>
      <c r="BA629" s="376"/>
      <c r="BB629" s="376"/>
      <c r="BC629" s="376"/>
      <c r="BD629" s="376"/>
      <c r="BE629" s="376"/>
      <c r="BF629" s="376"/>
      <c r="BG629" s="376"/>
      <c r="BH629" s="376"/>
      <c r="BI629" s="376"/>
      <c r="BJ629" s="376"/>
      <c r="BK629" s="376"/>
      <c r="BL629" s="376"/>
      <c r="BM629" s="376"/>
      <c r="BN629" s="376"/>
    </row>
    <row r="630" spans="1:66" x14ac:dyDescent="0.2">
      <c r="A630" s="426"/>
      <c r="B630" s="376"/>
      <c r="C630" s="376"/>
      <c r="D630" s="395"/>
      <c r="E630" s="376"/>
      <c r="F630" s="396"/>
      <c r="G630" s="396"/>
      <c r="H630" s="396"/>
      <c r="I630" s="396"/>
      <c r="J630" s="427"/>
      <c r="K630" s="376"/>
      <c r="L630" s="376"/>
      <c r="M630" s="376"/>
      <c r="N630" s="376"/>
      <c r="O630" s="376"/>
      <c r="P630" s="376"/>
      <c r="Q630" s="376"/>
      <c r="R630" s="376"/>
      <c r="S630" s="376"/>
      <c r="T630" s="376"/>
      <c r="U630" s="376"/>
      <c r="V630" s="376"/>
      <c r="W630" s="376"/>
      <c r="X630" s="376"/>
      <c r="Y630" s="376"/>
      <c r="Z630" s="376"/>
      <c r="AA630" s="376"/>
      <c r="AB630" s="376"/>
      <c r="AC630" s="376"/>
      <c r="AD630" s="376"/>
      <c r="AE630" s="376"/>
      <c r="AF630" s="376"/>
      <c r="AG630" s="376"/>
      <c r="AH630" s="376"/>
      <c r="AI630" s="376"/>
      <c r="AJ630" s="376"/>
      <c r="AK630" s="376"/>
      <c r="AL630" s="376"/>
      <c r="AM630" s="376"/>
      <c r="AN630" s="376"/>
      <c r="AO630" s="376"/>
      <c r="AP630" s="376"/>
      <c r="AQ630" s="376"/>
      <c r="AR630" s="376"/>
      <c r="AS630" s="376"/>
      <c r="AT630" s="376"/>
      <c r="AU630" s="376"/>
      <c r="AV630" s="376"/>
      <c r="AW630" s="376"/>
      <c r="AX630" s="376"/>
      <c r="AY630" s="376"/>
      <c r="AZ630" s="376"/>
      <c r="BA630" s="376"/>
      <c r="BB630" s="376"/>
      <c r="BC630" s="376"/>
      <c r="BD630" s="376"/>
      <c r="BE630" s="376"/>
      <c r="BF630" s="376"/>
      <c r="BG630" s="376"/>
      <c r="BH630" s="376"/>
      <c r="BI630" s="376"/>
      <c r="BJ630" s="376"/>
      <c r="BK630" s="376"/>
      <c r="BL630" s="376"/>
      <c r="BM630" s="376"/>
      <c r="BN630" s="376"/>
    </row>
    <row r="631" spans="1:66" x14ac:dyDescent="0.2">
      <c r="A631" s="426"/>
      <c r="B631" s="376"/>
      <c r="C631" s="376"/>
      <c r="D631" s="395"/>
      <c r="E631" s="376"/>
      <c r="F631" s="396"/>
      <c r="G631" s="396"/>
      <c r="H631" s="396"/>
      <c r="I631" s="396"/>
      <c r="J631" s="427"/>
      <c r="K631" s="376"/>
      <c r="L631" s="376"/>
      <c r="M631" s="376"/>
      <c r="N631" s="376"/>
      <c r="O631" s="376"/>
      <c r="P631" s="376"/>
      <c r="Q631" s="376"/>
      <c r="R631" s="376"/>
      <c r="S631" s="376"/>
      <c r="T631" s="376"/>
      <c r="U631" s="376"/>
      <c r="V631" s="376"/>
      <c r="W631" s="376"/>
      <c r="X631" s="376"/>
      <c r="Y631" s="376"/>
      <c r="Z631" s="376"/>
      <c r="AA631" s="376"/>
      <c r="AB631" s="376"/>
      <c r="AC631" s="376"/>
      <c r="AD631" s="376"/>
      <c r="AE631" s="376"/>
      <c r="AF631" s="376"/>
      <c r="AG631" s="376"/>
      <c r="AH631" s="376"/>
      <c r="AI631" s="376"/>
      <c r="AJ631" s="376"/>
      <c r="AK631" s="376"/>
      <c r="AL631" s="376"/>
      <c r="AM631" s="376"/>
      <c r="AN631" s="376"/>
      <c r="AO631" s="376"/>
      <c r="AP631" s="376"/>
      <c r="AQ631" s="376"/>
      <c r="AR631" s="376"/>
      <c r="AS631" s="376"/>
      <c r="AT631" s="376"/>
      <c r="AU631" s="376"/>
      <c r="AV631" s="376"/>
      <c r="AW631" s="376"/>
      <c r="AX631" s="376"/>
      <c r="AY631" s="376"/>
      <c r="AZ631" s="376"/>
      <c r="BA631" s="376"/>
      <c r="BB631" s="376"/>
      <c r="BC631" s="376"/>
      <c r="BD631" s="376"/>
      <c r="BE631" s="376"/>
      <c r="BF631" s="376"/>
      <c r="BG631" s="376"/>
      <c r="BH631" s="376"/>
      <c r="BI631" s="376"/>
      <c r="BJ631" s="376"/>
      <c r="BK631" s="376"/>
      <c r="BL631" s="376"/>
      <c r="BM631" s="376"/>
      <c r="BN631" s="376"/>
    </row>
    <row r="632" spans="1:66" x14ac:dyDescent="0.2">
      <c r="A632" s="426"/>
      <c r="B632" s="376"/>
      <c r="C632" s="376"/>
      <c r="D632" s="395"/>
      <c r="E632" s="376"/>
      <c r="F632" s="396"/>
      <c r="G632" s="396"/>
      <c r="H632" s="396"/>
      <c r="I632" s="396"/>
      <c r="J632" s="427"/>
      <c r="K632" s="376"/>
      <c r="L632" s="376"/>
      <c r="M632" s="376"/>
      <c r="N632" s="376"/>
      <c r="O632" s="376"/>
      <c r="P632" s="376"/>
      <c r="Q632" s="376"/>
      <c r="R632" s="376"/>
      <c r="S632" s="376"/>
      <c r="T632" s="376"/>
      <c r="U632" s="376"/>
      <c r="V632" s="376"/>
      <c r="W632" s="376"/>
      <c r="X632" s="376"/>
      <c r="Y632" s="376"/>
      <c r="Z632" s="376"/>
      <c r="AA632" s="376"/>
      <c r="AB632" s="376"/>
      <c r="AC632" s="376"/>
      <c r="AD632" s="376"/>
      <c r="AE632" s="376"/>
      <c r="AF632" s="376"/>
      <c r="AG632" s="376"/>
      <c r="AH632" s="376"/>
      <c r="AI632" s="376"/>
      <c r="AJ632" s="376"/>
      <c r="AK632" s="376"/>
      <c r="AL632" s="376"/>
      <c r="AM632" s="376"/>
      <c r="AN632" s="376"/>
      <c r="AO632" s="376"/>
      <c r="AP632" s="376"/>
      <c r="AQ632" s="376"/>
      <c r="AR632" s="376"/>
      <c r="AS632" s="376"/>
      <c r="AT632" s="376"/>
      <c r="AU632" s="376"/>
      <c r="AV632" s="376"/>
      <c r="AW632" s="376"/>
      <c r="AX632" s="376"/>
      <c r="AY632" s="376"/>
      <c r="AZ632" s="376"/>
      <c r="BA632" s="376"/>
      <c r="BB632" s="376"/>
      <c r="BC632" s="376"/>
      <c r="BD632" s="376"/>
      <c r="BE632" s="376"/>
      <c r="BF632" s="376"/>
      <c r="BG632" s="376"/>
      <c r="BH632" s="376"/>
      <c r="BI632" s="376"/>
      <c r="BJ632" s="376"/>
      <c r="BK632" s="376"/>
      <c r="BL632" s="376"/>
      <c r="BM632" s="376"/>
      <c r="BN632" s="376"/>
    </row>
    <row r="633" spans="1:66" x14ac:dyDescent="0.2">
      <c r="A633" s="426"/>
      <c r="B633" s="376"/>
      <c r="C633" s="376"/>
      <c r="D633" s="395"/>
      <c r="E633" s="376"/>
      <c r="F633" s="396"/>
      <c r="G633" s="396"/>
      <c r="H633" s="396"/>
      <c r="I633" s="396"/>
      <c r="J633" s="427"/>
      <c r="K633" s="376"/>
      <c r="L633" s="376"/>
      <c r="M633" s="376"/>
      <c r="N633" s="376"/>
      <c r="O633" s="376"/>
      <c r="P633" s="376"/>
      <c r="Q633" s="376"/>
      <c r="R633" s="376"/>
      <c r="S633" s="376"/>
      <c r="T633" s="376"/>
      <c r="U633" s="376"/>
      <c r="V633" s="376"/>
      <c r="W633" s="376"/>
      <c r="X633" s="376"/>
      <c r="Y633" s="376"/>
      <c r="Z633" s="376"/>
      <c r="AA633" s="376"/>
      <c r="AB633" s="376"/>
      <c r="AC633" s="376"/>
      <c r="AD633" s="376"/>
      <c r="AE633" s="376"/>
      <c r="AF633" s="376"/>
      <c r="AG633" s="376"/>
      <c r="AH633" s="376"/>
      <c r="AI633" s="376"/>
      <c r="AJ633" s="376"/>
      <c r="AK633" s="376"/>
      <c r="AL633" s="376"/>
      <c r="AM633" s="376"/>
      <c r="AN633" s="376"/>
      <c r="AO633" s="376"/>
      <c r="AP633" s="376"/>
      <c r="AQ633" s="376"/>
      <c r="AR633" s="376"/>
      <c r="AS633" s="376"/>
      <c r="AT633" s="376"/>
      <c r="AU633" s="376"/>
      <c r="AV633" s="376"/>
      <c r="AW633" s="376"/>
      <c r="AX633" s="376"/>
      <c r="AY633" s="376"/>
      <c r="AZ633" s="376"/>
      <c r="BA633" s="376"/>
      <c r="BB633" s="376"/>
      <c r="BC633" s="376"/>
      <c r="BD633" s="376"/>
      <c r="BE633" s="376"/>
      <c r="BF633" s="376"/>
      <c r="BG633" s="376"/>
      <c r="BH633" s="376"/>
      <c r="BI633" s="376"/>
      <c r="BJ633" s="376"/>
      <c r="BK633" s="376"/>
      <c r="BL633" s="376"/>
      <c r="BM633" s="376"/>
      <c r="BN633" s="376"/>
    </row>
    <row r="634" spans="1:66" x14ac:dyDescent="0.2">
      <c r="A634" s="426"/>
      <c r="B634" s="376"/>
      <c r="C634" s="376"/>
      <c r="D634" s="395"/>
      <c r="E634" s="376"/>
      <c r="F634" s="396"/>
      <c r="G634" s="396"/>
      <c r="H634" s="396"/>
      <c r="I634" s="396"/>
      <c r="J634" s="427"/>
      <c r="K634" s="376"/>
      <c r="L634" s="376"/>
      <c r="M634" s="376"/>
      <c r="N634" s="376"/>
      <c r="O634" s="376"/>
      <c r="P634" s="376"/>
      <c r="Q634" s="376"/>
      <c r="R634" s="376"/>
      <c r="S634" s="376"/>
      <c r="T634" s="376"/>
      <c r="U634" s="376"/>
      <c r="V634" s="376"/>
      <c r="W634" s="376"/>
      <c r="X634" s="376"/>
      <c r="Y634" s="376"/>
      <c r="Z634" s="376"/>
      <c r="AA634" s="376"/>
      <c r="AB634" s="376"/>
      <c r="AC634" s="376"/>
      <c r="AD634" s="376"/>
      <c r="AE634" s="376"/>
      <c r="AF634" s="376"/>
      <c r="AG634" s="376"/>
      <c r="AH634" s="376"/>
      <c r="AI634" s="376"/>
      <c r="AJ634" s="376"/>
      <c r="AK634" s="376"/>
      <c r="AL634" s="376"/>
      <c r="AM634" s="376"/>
      <c r="AN634" s="376"/>
      <c r="AO634" s="376"/>
      <c r="AP634" s="376"/>
      <c r="AQ634" s="376"/>
      <c r="AR634" s="376"/>
      <c r="AS634" s="376"/>
      <c r="AT634" s="376"/>
      <c r="AU634" s="376"/>
      <c r="AV634" s="376"/>
      <c r="AW634" s="376"/>
      <c r="AX634" s="376"/>
      <c r="AY634" s="376"/>
      <c r="AZ634" s="376"/>
      <c r="BA634" s="376"/>
      <c r="BB634" s="376"/>
      <c r="BC634" s="376"/>
      <c r="BD634" s="376"/>
      <c r="BE634" s="376"/>
      <c r="BF634" s="376"/>
      <c r="BG634" s="376"/>
      <c r="BH634" s="376"/>
      <c r="BI634" s="376"/>
      <c r="BJ634" s="376"/>
      <c r="BK634" s="376"/>
      <c r="BL634" s="376"/>
      <c r="BM634" s="376"/>
      <c r="BN634" s="376"/>
    </row>
    <row r="635" spans="1:66" x14ac:dyDescent="0.2">
      <c r="A635" s="426"/>
      <c r="B635" s="376"/>
      <c r="C635" s="376"/>
      <c r="D635" s="395"/>
      <c r="E635" s="376"/>
      <c r="F635" s="396"/>
      <c r="G635" s="396"/>
      <c r="H635" s="396"/>
      <c r="I635" s="396"/>
      <c r="J635" s="427"/>
      <c r="K635" s="376"/>
      <c r="L635" s="376"/>
      <c r="M635" s="376"/>
      <c r="N635" s="376"/>
      <c r="O635" s="376"/>
      <c r="P635" s="376"/>
      <c r="Q635" s="376"/>
      <c r="R635" s="376"/>
      <c r="S635" s="376"/>
      <c r="T635" s="376"/>
      <c r="U635" s="376"/>
      <c r="V635" s="376"/>
      <c r="W635" s="376"/>
      <c r="X635" s="376"/>
      <c r="Y635" s="376"/>
      <c r="Z635" s="376"/>
      <c r="AA635" s="376"/>
      <c r="AB635" s="376"/>
      <c r="AC635" s="376"/>
      <c r="AD635" s="376"/>
      <c r="AE635" s="376"/>
      <c r="AF635" s="376"/>
      <c r="AG635" s="376"/>
      <c r="AH635" s="376"/>
      <c r="AI635" s="376"/>
      <c r="AJ635" s="376"/>
      <c r="AK635" s="376"/>
      <c r="AL635" s="376"/>
      <c r="AM635" s="376"/>
      <c r="AN635" s="376"/>
      <c r="AO635" s="376"/>
      <c r="AP635" s="376"/>
      <c r="AQ635" s="376"/>
      <c r="AR635" s="376"/>
      <c r="AS635" s="376"/>
      <c r="AT635" s="376"/>
      <c r="AU635" s="376"/>
      <c r="AV635" s="376"/>
      <c r="AW635" s="376"/>
      <c r="AX635" s="376"/>
      <c r="AY635" s="376"/>
      <c r="AZ635" s="376"/>
      <c r="BA635" s="376"/>
      <c r="BB635" s="376"/>
      <c r="BC635" s="376"/>
      <c r="BD635" s="376"/>
      <c r="BE635" s="376"/>
      <c r="BF635" s="376"/>
      <c r="BG635" s="376"/>
      <c r="BH635" s="376"/>
      <c r="BI635" s="376"/>
      <c r="BJ635" s="376"/>
      <c r="BK635" s="376"/>
      <c r="BL635" s="376"/>
      <c r="BM635" s="376"/>
      <c r="BN635" s="376"/>
    </row>
    <row r="636" spans="1:66" x14ac:dyDescent="0.2">
      <c r="A636" s="426"/>
      <c r="B636" s="376"/>
      <c r="C636" s="376"/>
      <c r="D636" s="395"/>
      <c r="E636" s="376"/>
      <c r="F636" s="396"/>
      <c r="G636" s="396"/>
      <c r="H636" s="396"/>
      <c r="I636" s="396"/>
      <c r="J636" s="427"/>
      <c r="K636" s="376"/>
      <c r="L636" s="376"/>
      <c r="M636" s="376"/>
      <c r="N636" s="376"/>
      <c r="O636" s="376"/>
      <c r="P636" s="376"/>
      <c r="Q636" s="376"/>
      <c r="R636" s="376"/>
      <c r="S636" s="376"/>
      <c r="T636" s="376"/>
      <c r="U636" s="376"/>
      <c r="V636" s="376"/>
      <c r="W636" s="376"/>
      <c r="X636" s="376"/>
      <c r="Y636" s="376"/>
      <c r="Z636" s="376"/>
      <c r="AA636" s="376"/>
      <c r="AB636" s="376"/>
      <c r="AC636" s="376"/>
      <c r="AD636" s="376"/>
      <c r="AE636" s="376"/>
      <c r="AF636" s="376"/>
      <c r="AG636" s="376"/>
      <c r="AH636" s="376"/>
      <c r="AI636" s="376"/>
      <c r="AJ636" s="376"/>
      <c r="AK636" s="376"/>
      <c r="AL636" s="376"/>
      <c r="AM636" s="376"/>
      <c r="AN636" s="376"/>
      <c r="AO636" s="376"/>
      <c r="AP636" s="376"/>
      <c r="AQ636" s="376"/>
      <c r="AR636" s="376"/>
      <c r="AS636" s="376"/>
      <c r="AT636" s="376"/>
      <c r="AU636" s="376"/>
      <c r="AV636" s="376"/>
      <c r="AW636" s="376"/>
      <c r="AX636" s="376"/>
      <c r="AY636" s="376"/>
      <c r="AZ636" s="376"/>
      <c r="BA636" s="376"/>
      <c r="BB636" s="376"/>
      <c r="BC636" s="376"/>
      <c r="BD636" s="376"/>
      <c r="BE636" s="376"/>
      <c r="BF636" s="376"/>
      <c r="BG636" s="376"/>
      <c r="BH636" s="376"/>
      <c r="BI636" s="376"/>
      <c r="BJ636" s="376"/>
      <c r="BK636" s="376"/>
      <c r="BL636" s="376"/>
      <c r="BM636" s="376"/>
      <c r="BN636" s="376"/>
    </row>
    <row r="637" spans="1:66" x14ac:dyDescent="0.2">
      <c r="A637" s="426"/>
      <c r="B637" s="376"/>
      <c r="C637" s="376"/>
      <c r="D637" s="395"/>
      <c r="E637" s="376"/>
      <c r="F637" s="396"/>
      <c r="G637" s="396"/>
      <c r="H637" s="396"/>
      <c r="I637" s="396"/>
      <c r="J637" s="427"/>
      <c r="K637" s="376"/>
      <c r="L637" s="376"/>
      <c r="M637" s="376"/>
      <c r="N637" s="376"/>
      <c r="O637" s="376"/>
      <c r="P637" s="376"/>
      <c r="Q637" s="376"/>
      <c r="R637" s="376"/>
      <c r="S637" s="376"/>
      <c r="T637" s="376"/>
      <c r="U637" s="376"/>
      <c r="V637" s="376"/>
      <c r="W637" s="376"/>
      <c r="X637" s="376"/>
      <c r="Y637" s="376"/>
      <c r="Z637" s="376"/>
      <c r="AA637" s="376"/>
      <c r="AB637" s="376"/>
      <c r="AC637" s="376"/>
      <c r="AD637" s="376"/>
      <c r="AE637" s="376"/>
      <c r="AF637" s="376"/>
      <c r="AG637" s="376"/>
      <c r="AH637" s="376"/>
      <c r="AI637" s="376"/>
      <c r="AJ637" s="376"/>
      <c r="AK637" s="376"/>
      <c r="AL637" s="376"/>
      <c r="AM637" s="376"/>
      <c r="AN637" s="376"/>
      <c r="AO637" s="376"/>
      <c r="AP637" s="376"/>
      <c r="AQ637" s="376"/>
      <c r="AR637" s="376"/>
      <c r="AS637" s="376"/>
      <c r="AT637" s="376"/>
      <c r="AU637" s="376"/>
      <c r="AV637" s="376"/>
      <c r="AW637" s="376"/>
      <c r="AX637" s="376"/>
      <c r="AY637" s="376"/>
      <c r="AZ637" s="376"/>
      <c r="BA637" s="376"/>
      <c r="BB637" s="376"/>
      <c r="BC637" s="376"/>
      <c r="BD637" s="376"/>
      <c r="BE637" s="376"/>
      <c r="BF637" s="376"/>
      <c r="BG637" s="376"/>
      <c r="BH637" s="376"/>
      <c r="BI637" s="376"/>
      <c r="BJ637" s="376"/>
      <c r="BK637" s="376"/>
      <c r="BL637" s="376"/>
      <c r="BM637" s="376"/>
      <c r="BN637" s="376"/>
    </row>
    <row r="638" spans="1:66" x14ac:dyDescent="0.2">
      <c r="A638" s="426"/>
      <c r="B638" s="376"/>
      <c r="C638" s="376"/>
      <c r="D638" s="395"/>
      <c r="E638" s="376"/>
      <c r="F638" s="396"/>
      <c r="G638" s="396"/>
      <c r="H638" s="396"/>
      <c r="I638" s="396"/>
      <c r="J638" s="427"/>
      <c r="K638" s="376"/>
      <c r="L638" s="376"/>
      <c r="M638" s="376"/>
      <c r="N638" s="376"/>
      <c r="O638" s="376"/>
      <c r="P638" s="376"/>
      <c r="Q638" s="376"/>
      <c r="R638" s="376"/>
      <c r="S638" s="376"/>
      <c r="T638" s="376"/>
      <c r="U638" s="376"/>
      <c r="V638" s="376"/>
      <c r="W638" s="376"/>
      <c r="X638" s="376"/>
      <c r="Y638" s="376"/>
      <c r="Z638" s="376"/>
      <c r="AA638" s="376"/>
      <c r="AB638" s="376"/>
      <c r="AC638" s="376"/>
      <c r="AD638" s="376"/>
      <c r="AE638" s="376"/>
      <c r="AF638" s="376"/>
      <c r="AG638" s="376"/>
      <c r="AH638" s="376"/>
      <c r="AI638" s="376"/>
      <c r="AJ638" s="376"/>
      <c r="AK638" s="376"/>
      <c r="AL638" s="376"/>
      <c r="AM638" s="376"/>
      <c r="AN638" s="376"/>
      <c r="AO638" s="376"/>
      <c r="AP638" s="376"/>
      <c r="AQ638" s="376"/>
      <c r="AR638" s="376"/>
      <c r="AS638" s="376"/>
      <c r="AT638" s="376"/>
      <c r="AU638" s="376"/>
      <c r="AV638" s="376"/>
      <c r="AW638" s="376"/>
      <c r="AX638" s="376"/>
      <c r="AY638" s="376"/>
      <c r="AZ638" s="376"/>
      <c r="BA638" s="376"/>
      <c r="BB638" s="376"/>
      <c r="BC638" s="376"/>
      <c r="BD638" s="376"/>
      <c r="BE638" s="376"/>
      <c r="BF638" s="376"/>
      <c r="BG638" s="376"/>
      <c r="BH638" s="376"/>
      <c r="BI638" s="376"/>
      <c r="BJ638" s="376"/>
      <c r="BK638" s="376"/>
      <c r="BL638" s="376"/>
      <c r="BM638" s="376"/>
      <c r="BN638" s="376"/>
    </row>
    <row r="639" spans="1:66" x14ac:dyDescent="0.2">
      <c r="A639" s="426"/>
      <c r="B639" s="376"/>
      <c r="C639" s="376"/>
      <c r="D639" s="395"/>
      <c r="E639" s="376"/>
      <c r="F639" s="396"/>
      <c r="G639" s="396"/>
      <c r="H639" s="396"/>
      <c r="I639" s="396"/>
      <c r="J639" s="427"/>
      <c r="K639" s="376"/>
      <c r="L639" s="376"/>
      <c r="M639" s="376"/>
      <c r="N639" s="376"/>
      <c r="O639" s="376"/>
      <c r="P639" s="376"/>
      <c r="Q639" s="376"/>
      <c r="R639" s="376"/>
      <c r="S639" s="376"/>
      <c r="T639" s="376"/>
      <c r="U639" s="376"/>
      <c r="V639" s="376"/>
      <c r="W639" s="376"/>
      <c r="X639" s="376"/>
      <c r="Y639" s="376"/>
      <c r="Z639" s="376"/>
      <c r="AA639" s="376"/>
      <c r="AB639" s="376"/>
      <c r="AC639" s="376"/>
      <c r="AD639" s="376"/>
      <c r="AE639" s="376"/>
      <c r="AF639" s="376"/>
      <c r="AG639" s="376"/>
      <c r="AH639" s="376"/>
      <c r="AI639" s="376"/>
      <c r="AJ639" s="376"/>
      <c r="AK639" s="376"/>
      <c r="AL639" s="376"/>
      <c r="AM639" s="376"/>
      <c r="AN639" s="376"/>
      <c r="AO639" s="376"/>
      <c r="AP639" s="376"/>
      <c r="AQ639" s="376"/>
      <c r="AR639" s="376"/>
      <c r="AS639" s="376"/>
      <c r="AT639" s="376"/>
      <c r="AU639" s="376"/>
      <c r="AV639" s="376"/>
      <c r="AW639" s="376"/>
      <c r="AX639" s="376"/>
      <c r="AY639" s="376"/>
      <c r="AZ639" s="376"/>
      <c r="BA639" s="376"/>
      <c r="BB639" s="376"/>
      <c r="BC639" s="376"/>
      <c r="BD639" s="376"/>
      <c r="BE639" s="376"/>
      <c r="BF639" s="376"/>
      <c r="BG639" s="376"/>
      <c r="BH639" s="376"/>
      <c r="BI639" s="376"/>
      <c r="BJ639" s="376"/>
      <c r="BK639" s="376"/>
      <c r="BL639" s="376"/>
      <c r="BM639" s="376"/>
      <c r="BN639" s="376"/>
    </row>
    <row r="640" spans="1:66" x14ac:dyDescent="0.2">
      <c r="A640" s="426"/>
      <c r="B640" s="376"/>
      <c r="C640" s="376"/>
      <c r="D640" s="395"/>
      <c r="E640" s="376"/>
      <c r="F640" s="396"/>
      <c r="G640" s="396"/>
      <c r="H640" s="396"/>
      <c r="I640" s="396"/>
      <c r="J640" s="427"/>
      <c r="K640" s="376"/>
      <c r="L640" s="376"/>
      <c r="M640" s="376"/>
      <c r="N640" s="376"/>
      <c r="O640" s="376"/>
      <c r="P640" s="376"/>
      <c r="Q640" s="376"/>
      <c r="R640" s="376"/>
      <c r="S640" s="376"/>
      <c r="T640" s="376"/>
      <c r="U640" s="376"/>
      <c r="V640" s="376"/>
      <c r="W640" s="376"/>
      <c r="X640" s="376"/>
      <c r="Y640" s="376"/>
      <c r="Z640" s="376"/>
      <c r="AA640" s="376"/>
      <c r="AB640" s="376"/>
      <c r="AC640" s="376"/>
      <c r="AD640" s="376"/>
      <c r="AE640" s="376"/>
      <c r="AF640" s="376"/>
      <c r="AG640" s="376"/>
      <c r="AH640" s="376"/>
      <c r="AI640" s="376"/>
      <c r="AJ640" s="376"/>
      <c r="AK640" s="376"/>
      <c r="AL640" s="376"/>
      <c r="AM640" s="376"/>
      <c r="AN640" s="376"/>
      <c r="AO640" s="376"/>
      <c r="AP640" s="376"/>
      <c r="AQ640" s="376"/>
      <c r="AR640" s="376"/>
      <c r="AS640" s="376"/>
      <c r="AT640" s="376"/>
      <c r="AU640" s="376"/>
      <c r="AV640" s="376"/>
      <c r="AW640" s="376"/>
      <c r="AX640" s="376"/>
      <c r="AY640" s="376"/>
      <c r="AZ640" s="376"/>
      <c r="BA640" s="376"/>
      <c r="BB640" s="376"/>
      <c r="BC640" s="376"/>
      <c r="BD640" s="376"/>
      <c r="BE640" s="376"/>
      <c r="BF640" s="376"/>
      <c r="BG640" s="376"/>
      <c r="BH640" s="376"/>
      <c r="BI640" s="376"/>
      <c r="BJ640" s="376"/>
      <c r="BK640" s="376"/>
      <c r="BL640" s="376"/>
      <c r="BM640" s="376"/>
      <c r="BN640" s="376"/>
    </row>
    <row r="641" spans="1:66" x14ac:dyDescent="0.2">
      <c r="A641" s="426"/>
      <c r="B641" s="376"/>
      <c r="C641" s="376"/>
      <c r="D641" s="395"/>
      <c r="E641" s="376"/>
      <c r="F641" s="396"/>
      <c r="G641" s="396"/>
      <c r="H641" s="396"/>
      <c r="I641" s="396"/>
      <c r="J641" s="427"/>
      <c r="K641" s="376"/>
      <c r="L641" s="376"/>
      <c r="M641" s="376"/>
      <c r="N641" s="376"/>
      <c r="O641" s="376"/>
      <c r="P641" s="376"/>
      <c r="Q641" s="376"/>
      <c r="R641" s="376"/>
      <c r="S641" s="376"/>
      <c r="T641" s="376"/>
      <c r="U641" s="376"/>
      <c r="V641" s="376"/>
      <c r="W641" s="376"/>
      <c r="X641" s="376"/>
      <c r="Y641" s="376"/>
      <c r="Z641" s="376"/>
      <c r="AA641" s="376"/>
      <c r="AB641" s="376"/>
      <c r="AC641" s="376"/>
      <c r="AD641" s="376"/>
      <c r="AE641" s="376"/>
      <c r="AF641" s="376"/>
      <c r="AG641" s="376"/>
      <c r="AH641" s="376"/>
      <c r="AI641" s="376"/>
      <c r="AJ641" s="376"/>
      <c r="AK641" s="376"/>
      <c r="AL641" s="376"/>
      <c r="AM641" s="376"/>
      <c r="AN641" s="376"/>
      <c r="AO641" s="376"/>
      <c r="AP641" s="376"/>
      <c r="AQ641" s="376"/>
      <c r="AR641" s="376"/>
      <c r="AS641" s="376"/>
      <c r="AT641" s="376"/>
      <c r="AU641" s="376"/>
      <c r="AV641" s="376"/>
      <c r="AW641" s="376"/>
      <c r="AX641" s="376"/>
      <c r="AY641" s="376"/>
      <c r="AZ641" s="376"/>
      <c r="BA641" s="376"/>
      <c r="BB641" s="376"/>
      <c r="BC641" s="376"/>
      <c r="BD641" s="376"/>
      <c r="BE641" s="376"/>
      <c r="BF641" s="376"/>
      <c r="BG641" s="376"/>
      <c r="BH641" s="376"/>
      <c r="BI641" s="376"/>
      <c r="BJ641" s="376"/>
      <c r="BK641" s="376"/>
      <c r="BL641" s="376"/>
      <c r="BM641" s="376"/>
      <c r="BN641" s="376"/>
    </row>
    <row r="642" spans="1:66" x14ac:dyDescent="0.2">
      <c r="A642" s="426"/>
      <c r="B642" s="376"/>
      <c r="C642" s="376"/>
      <c r="D642" s="395"/>
      <c r="E642" s="376"/>
      <c r="F642" s="396"/>
      <c r="G642" s="396"/>
      <c r="H642" s="396"/>
      <c r="I642" s="396"/>
      <c r="J642" s="427"/>
      <c r="K642" s="376"/>
      <c r="L642" s="376"/>
      <c r="M642" s="376"/>
      <c r="N642" s="376"/>
      <c r="O642" s="376"/>
      <c r="P642" s="376"/>
      <c r="Q642" s="376"/>
      <c r="R642" s="376"/>
      <c r="S642" s="376"/>
      <c r="T642" s="376"/>
      <c r="U642" s="376"/>
      <c r="V642" s="376"/>
      <c r="W642" s="376"/>
      <c r="X642" s="376"/>
      <c r="Y642" s="376"/>
      <c r="Z642" s="376"/>
      <c r="AA642" s="376"/>
      <c r="AB642" s="376"/>
      <c r="AC642" s="376"/>
      <c r="AD642" s="376"/>
      <c r="AE642" s="376"/>
      <c r="AF642" s="376"/>
      <c r="AG642" s="376"/>
      <c r="AH642" s="376"/>
      <c r="AI642" s="376"/>
      <c r="AJ642" s="376"/>
      <c r="AK642" s="376"/>
      <c r="AL642" s="376"/>
      <c r="AM642" s="376"/>
      <c r="AN642" s="376"/>
      <c r="AO642" s="376"/>
      <c r="AP642" s="376"/>
      <c r="AQ642" s="376"/>
      <c r="AR642" s="376"/>
      <c r="AS642" s="376"/>
      <c r="AT642" s="376"/>
      <c r="AU642" s="376"/>
      <c r="AV642" s="376"/>
      <c r="AW642" s="376"/>
      <c r="AX642" s="376"/>
      <c r="AY642" s="376"/>
      <c r="AZ642" s="376"/>
      <c r="BA642" s="376"/>
      <c r="BB642" s="376"/>
      <c r="BC642" s="376"/>
      <c r="BD642" s="376"/>
      <c r="BE642" s="376"/>
      <c r="BF642" s="376"/>
      <c r="BG642" s="376"/>
      <c r="BH642" s="376"/>
      <c r="BI642" s="376"/>
      <c r="BJ642" s="376"/>
      <c r="BK642" s="376"/>
      <c r="BL642" s="376"/>
      <c r="BM642" s="376"/>
      <c r="BN642" s="376"/>
    </row>
    <row r="643" spans="1:66" x14ac:dyDescent="0.2">
      <c r="A643" s="426"/>
      <c r="B643" s="376"/>
      <c r="C643" s="376"/>
      <c r="D643" s="395"/>
      <c r="E643" s="376"/>
      <c r="F643" s="396"/>
      <c r="G643" s="396"/>
      <c r="H643" s="396"/>
      <c r="I643" s="396"/>
      <c r="J643" s="427"/>
      <c r="K643" s="376"/>
      <c r="L643" s="376"/>
      <c r="M643" s="376"/>
      <c r="N643" s="376"/>
      <c r="O643" s="376"/>
      <c r="P643" s="376"/>
      <c r="Q643" s="376"/>
      <c r="R643" s="376"/>
      <c r="S643" s="376"/>
      <c r="T643" s="376"/>
      <c r="U643" s="376"/>
      <c r="V643" s="376"/>
      <c r="W643" s="376"/>
      <c r="X643" s="376"/>
      <c r="Y643" s="376"/>
      <c r="Z643" s="376"/>
      <c r="AA643" s="376"/>
      <c r="AB643" s="376"/>
      <c r="AC643" s="376"/>
      <c r="AD643" s="376"/>
      <c r="AE643" s="376"/>
      <c r="AF643" s="376"/>
      <c r="AG643" s="376"/>
      <c r="AH643" s="376"/>
      <c r="AI643" s="376"/>
      <c r="AJ643" s="376"/>
      <c r="AK643" s="376"/>
      <c r="AL643" s="376"/>
      <c r="AM643" s="376"/>
      <c r="AN643" s="376"/>
      <c r="AO643" s="376"/>
      <c r="AP643" s="376"/>
      <c r="AQ643" s="376"/>
      <c r="AR643" s="376"/>
      <c r="AS643" s="376"/>
      <c r="AT643" s="376"/>
      <c r="AU643" s="376"/>
      <c r="AV643" s="376"/>
      <c r="AW643" s="376"/>
      <c r="AX643" s="376"/>
      <c r="AY643" s="376"/>
      <c r="AZ643" s="376"/>
      <c r="BA643" s="376"/>
      <c r="BB643" s="376"/>
      <c r="BC643" s="376"/>
      <c r="BD643" s="376"/>
      <c r="BE643" s="376"/>
      <c r="BF643" s="376"/>
      <c r="BG643" s="376"/>
      <c r="BH643" s="376"/>
      <c r="BI643" s="376"/>
      <c r="BJ643" s="376"/>
      <c r="BK643" s="376"/>
      <c r="BL643" s="376"/>
      <c r="BM643" s="376"/>
      <c r="BN643" s="376"/>
    </row>
    <row r="644" spans="1:66" x14ac:dyDescent="0.2">
      <c r="A644" s="426"/>
      <c r="B644" s="376"/>
      <c r="C644" s="376"/>
      <c r="D644" s="395"/>
      <c r="E644" s="376"/>
      <c r="F644" s="396"/>
      <c r="G644" s="396"/>
      <c r="H644" s="396"/>
      <c r="I644" s="396"/>
      <c r="J644" s="427"/>
      <c r="K644" s="376"/>
      <c r="L644" s="376"/>
      <c r="M644" s="376"/>
      <c r="N644" s="376"/>
      <c r="O644" s="376"/>
      <c r="P644" s="376"/>
      <c r="Q644" s="376"/>
      <c r="R644" s="376"/>
      <c r="S644" s="376"/>
      <c r="T644" s="376"/>
      <c r="U644" s="376"/>
      <c r="V644" s="376"/>
      <c r="W644" s="376"/>
      <c r="X644" s="376"/>
      <c r="Y644" s="376"/>
      <c r="Z644" s="376"/>
      <c r="AA644" s="376"/>
      <c r="AB644" s="376"/>
      <c r="AC644" s="376"/>
      <c r="AD644" s="376"/>
      <c r="AE644" s="376"/>
      <c r="AF644" s="376"/>
      <c r="AG644" s="376"/>
      <c r="AH644" s="376"/>
      <c r="AI644" s="376"/>
      <c r="AJ644" s="376"/>
      <c r="AK644" s="376"/>
      <c r="AL644" s="376"/>
      <c r="AM644" s="376"/>
      <c r="AN644" s="376"/>
      <c r="AO644" s="376"/>
      <c r="AP644" s="376"/>
      <c r="AQ644" s="376"/>
      <c r="AR644" s="376"/>
      <c r="AS644" s="376"/>
      <c r="AT644" s="376"/>
      <c r="AU644" s="376"/>
      <c r="AV644" s="376"/>
      <c r="AW644" s="376"/>
      <c r="AX644" s="376"/>
      <c r="AY644" s="376"/>
      <c r="AZ644" s="376"/>
      <c r="BA644" s="376"/>
      <c r="BB644" s="376"/>
      <c r="BC644" s="376"/>
      <c r="BD644" s="376"/>
      <c r="BE644" s="376"/>
      <c r="BF644" s="376"/>
      <c r="BG644" s="376"/>
      <c r="BH644" s="376"/>
      <c r="BI644" s="376"/>
      <c r="BJ644" s="376"/>
      <c r="BK644" s="376"/>
      <c r="BL644" s="376"/>
      <c r="BM644" s="376"/>
      <c r="BN644" s="376"/>
    </row>
    <row r="645" spans="1:66" x14ac:dyDescent="0.2">
      <c r="A645" s="426"/>
      <c r="B645" s="376"/>
      <c r="C645" s="376"/>
      <c r="D645" s="395"/>
      <c r="E645" s="376"/>
      <c r="F645" s="396"/>
      <c r="G645" s="396"/>
      <c r="H645" s="396"/>
      <c r="I645" s="396"/>
      <c r="J645" s="427"/>
      <c r="K645" s="376"/>
      <c r="L645" s="376"/>
      <c r="M645" s="376"/>
      <c r="N645" s="376"/>
      <c r="O645" s="376"/>
      <c r="P645" s="376"/>
      <c r="Q645" s="376"/>
      <c r="R645" s="376"/>
      <c r="S645" s="376"/>
      <c r="T645" s="376"/>
      <c r="U645" s="376"/>
      <c r="V645" s="376"/>
      <c r="W645" s="376"/>
      <c r="X645" s="376"/>
      <c r="Y645" s="376"/>
      <c r="Z645" s="376"/>
      <c r="AA645" s="376"/>
      <c r="AB645" s="376"/>
      <c r="AC645" s="376"/>
      <c r="AD645" s="376"/>
      <c r="AE645" s="376"/>
      <c r="AF645" s="376"/>
      <c r="AG645" s="376"/>
      <c r="AH645" s="376"/>
      <c r="AI645" s="376"/>
      <c r="AJ645" s="376"/>
      <c r="AK645" s="376"/>
      <c r="AL645" s="376"/>
      <c r="AM645" s="376"/>
      <c r="AN645" s="376"/>
      <c r="AO645" s="376"/>
      <c r="AP645" s="376"/>
      <c r="AQ645" s="376"/>
      <c r="AR645" s="376"/>
      <c r="AS645" s="376"/>
      <c r="AT645" s="376"/>
      <c r="AU645" s="376"/>
      <c r="AV645" s="376"/>
      <c r="AW645" s="376"/>
      <c r="AX645" s="376"/>
      <c r="AY645" s="376"/>
      <c r="AZ645" s="376"/>
      <c r="BA645" s="376"/>
      <c r="BB645" s="376"/>
      <c r="BC645" s="376"/>
      <c r="BD645" s="376"/>
      <c r="BE645" s="376"/>
      <c r="BF645" s="376"/>
      <c r="BG645" s="376"/>
      <c r="BH645" s="376"/>
      <c r="BI645" s="376"/>
      <c r="BJ645" s="376"/>
      <c r="BK645" s="376"/>
      <c r="BL645" s="376"/>
      <c r="BM645" s="376"/>
      <c r="BN645" s="376"/>
    </row>
    <row r="646" spans="1:66" x14ac:dyDescent="0.2">
      <c r="A646" s="426"/>
      <c r="B646" s="376"/>
      <c r="C646" s="376"/>
      <c r="D646" s="395"/>
      <c r="E646" s="376"/>
      <c r="F646" s="396"/>
      <c r="G646" s="396"/>
      <c r="H646" s="396"/>
      <c r="I646" s="396"/>
      <c r="J646" s="427"/>
      <c r="K646" s="376"/>
      <c r="L646" s="376"/>
      <c r="M646" s="376"/>
      <c r="N646" s="376"/>
      <c r="O646" s="376"/>
      <c r="P646" s="376"/>
      <c r="Q646" s="376"/>
      <c r="R646" s="376"/>
      <c r="S646" s="376"/>
      <c r="T646" s="376"/>
      <c r="U646" s="376"/>
      <c r="V646" s="376"/>
      <c r="W646" s="376"/>
      <c r="X646" s="376"/>
      <c r="Y646" s="376"/>
      <c r="Z646" s="376"/>
      <c r="AA646" s="376"/>
      <c r="AB646" s="376"/>
      <c r="AC646" s="376"/>
      <c r="AD646" s="376"/>
      <c r="AE646" s="376"/>
      <c r="AF646" s="376"/>
      <c r="AG646" s="376"/>
      <c r="AH646" s="376"/>
      <c r="AI646" s="376"/>
      <c r="AJ646" s="376"/>
      <c r="AK646" s="376"/>
      <c r="AL646" s="376"/>
      <c r="AM646" s="376"/>
      <c r="AN646" s="376"/>
      <c r="AO646" s="376"/>
      <c r="AP646" s="376"/>
      <c r="AQ646" s="376"/>
      <c r="AR646" s="376"/>
      <c r="AS646" s="376"/>
      <c r="AT646" s="376"/>
      <c r="AU646" s="376"/>
      <c r="AV646" s="376"/>
      <c r="AW646" s="376"/>
      <c r="AX646" s="376"/>
      <c r="AY646" s="376"/>
      <c r="AZ646" s="376"/>
      <c r="BA646" s="376"/>
      <c r="BB646" s="376"/>
      <c r="BC646" s="376"/>
      <c r="BD646" s="376"/>
      <c r="BE646" s="376"/>
      <c r="BF646" s="376"/>
      <c r="BG646" s="376"/>
      <c r="BH646" s="376"/>
      <c r="BI646" s="376"/>
      <c r="BJ646" s="376"/>
      <c r="BK646" s="376"/>
      <c r="BL646" s="376"/>
      <c r="BM646" s="376"/>
      <c r="BN646" s="376"/>
    </row>
    <row r="647" spans="1:66" x14ac:dyDescent="0.2">
      <c r="A647" s="426"/>
      <c r="B647" s="376"/>
      <c r="C647" s="376"/>
      <c r="D647" s="395"/>
      <c r="E647" s="376"/>
      <c r="F647" s="396"/>
      <c r="G647" s="396"/>
      <c r="H647" s="396"/>
      <c r="I647" s="396"/>
      <c r="J647" s="427"/>
      <c r="K647" s="376"/>
      <c r="L647" s="376"/>
      <c r="M647" s="376"/>
      <c r="N647" s="376"/>
      <c r="O647" s="376"/>
      <c r="P647" s="376"/>
      <c r="Q647" s="376"/>
      <c r="R647" s="376"/>
      <c r="S647" s="376"/>
      <c r="T647" s="376"/>
      <c r="U647" s="376"/>
      <c r="V647" s="376"/>
      <c r="W647" s="376"/>
      <c r="X647" s="376"/>
      <c r="Y647" s="376"/>
      <c r="Z647" s="376"/>
      <c r="AA647" s="376"/>
      <c r="AB647" s="376"/>
      <c r="AC647" s="376"/>
      <c r="AD647" s="376"/>
      <c r="AE647" s="376"/>
      <c r="AF647" s="376"/>
      <c r="AG647" s="376"/>
      <c r="AH647" s="376"/>
      <c r="AI647" s="376"/>
      <c r="AJ647" s="376"/>
      <c r="AK647" s="376"/>
      <c r="AL647" s="376"/>
      <c r="AM647" s="376"/>
      <c r="AN647" s="376"/>
      <c r="AO647" s="376"/>
      <c r="AP647" s="376"/>
      <c r="AQ647" s="376"/>
      <c r="AR647" s="376"/>
      <c r="AS647" s="376"/>
      <c r="AT647" s="376"/>
      <c r="AU647" s="376"/>
      <c r="AV647" s="376"/>
      <c r="AW647" s="376"/>
      <c r="AX647" s="376"/>
      <c r="AY647" s="376"/>
      <c r="AZ647" s="376"/>
      <c r="BA647" s="376"/>
      <c r="BB647" s="376"/>
      <c r="BC647" s="376"/>
      <c r="BD647" s="376"/>
      <c r="BE647" s="376"/>
      <c r="BF647" s="376"/>
      <c r="BG647" s="376"/>
      <c r="BH647" s="376"/>
      <c r="BI647" s="376"/>
      <c r="BJ647" s="376"/>
      <c r="BK647" s="376"/>
      <c r="BL647" s="376"/>
      <c r="BM647" s="376"/>
      <c r="BN647" s="376"/>
    </row>
    <row r="648" spans="1:66" x14ac:dyDescent="0.2">
      <c r="A648" s="426"/>
      <c r="B648" s="376"/>
      <c r="C648" s="376"/>
      <c r="D648" s="395"/>
      <c r="E648" s="376"/>
      <c r="F648" s="396"/>
      <c r="G648" s="396"/>
      <c r="H648" s="396"/>
      <c r="I648" s="396"/>
      <c r="J648" s="427"/>
      <c r="K648" s="376"/>
      <c r="L648" s="376"/>
      <c r="M648" s="376"/>
      <c r="N648" s="376"/>
      <c r="O648" s="376"/>
      <c r="P648" s="376"/>
      <c r="Q648" s="376"/>
      <c r="R648" s="376"/>
      <c r="S648" s="376"/>
      <c r="T648" s="376"/>
      <c r="U648" s="376"/>
      <c r="V648" s="376"/>
      <c r="W648" s="376"/>
      <c r="X648" s="376"/>
      <c r="Y648" s="376"/>
      <c r="Z648" s="376"/>
      <c r="AA648" s="376"/>
      <c r="AB648" s="376"/>
      <c r="AC648" s="376"/>
      <c r="AD648" s="376"/>
      <c r="AE648" s="376"/>
      <c r="AF648" s="376"/>
      <c r="AG648" s="376"/>
      <c r="AH648" s="376"/>
      <c r="AI648" s="376"/>
      <c r="AJ648" s="376"/>
      <c r="AK648" s="376"/>
      <c r="AL648" s="376"/>
      <c r="AM648" s="376"/>
      <c r="AN648" s="376"/>
      <c r="AO648" s="376"/>
      <c r="AP648" s="376"/>
      <c r="AQ648" s="376"/>
      <c r="AR648" s="376"/>
      <c r="AS648" s="376"/>
      <c r="AT648" s="376"/>
      <c r="AU648" s="376"/>
      <c r="AV648" s="376"/>
      <c r="AW648" s="376"/>
      <c r="AX648" s="376"/>
      <c r="AY648" s="376"/>
      <c r="AZ648" s="376"/>
      <c r="BA648" s="376"/>
      <c r="BB648" s="376"/>
      <c r="BC648" s="376"/>
      <c r="BD648" s="376"/>
      <c r="BE648" s="376"/>
      <c r="BF648" s="376"/>
      <c r="BG648" s="376"/>
      <c r="BH648" s="376"/>
      <c r="BI648" s="376"/>
      <c r="BJ648" s="376"/>
      <c r="BK648" s="376"/>
      <c r="BL648" s="376"/>
      <c r="BM648" s="376"/>
      <c r="BN648" s="376"/>
    </row>
    <row r="649" spans="1:66" x14ac:dyDescent="0.2">
      <c r="A649" s="426"/>
      <c r="B649" s="376"/>
      <c r="C649" s="376"/>
      <c r="D649" s="395"/>
      <c r="E649" s="376"/>
      <c r="F649" s="396"/>
      <c r="G649" s="396"/>
      <c r="H649" s="396"/>
      <c r="I649" s="396"/>
      <c r="J649" s="427"/>
      <c r="K649" s="376"/>
      <c r="L649" s="376"/>
      <c r="M649" s="376"/>
      <c r="N649" s="376"/>
      <c r="O649" s="376"/>
      <c r="P649" s="376"/>
      <c r="Q649" s="376"/>
      <c r="R649" s="376"/>
      <c r="S649" s="376"/>
      <c r="T649" s="376"/>
      <c r="U649" s="376"/>
      <c r="V649" s="376"/>
      <c r="W649" s="376"/>
      <c r="X649" s="376"/>
      <c r="Y649" s="376"/>
      <c r="Z649" s="376"/>
      <c r="AA649" s="376"/>
      <c r="AB649" s="376"/>
      <c r="AC649" s="376"/>
      <c r="AD649" s="376"/>
      <c r="AE649" s="376"/>
      <c r="AF649" s="376"/>
      <c r="AG649" s="376"/>
      <c r="AH649" s="376"/>
      <c r="AI649" s="376"/>
      <c r="AJ649" s="376"/>
      <c r="AK649" s="376"/>
      <c r="AL649" s="376"/>
      <c r="AM649" s="376"/>
      <c r="AN649" s="376"/>
      <c r="AO649" s="376"/>
      <c r="AP649" s="376"/>
      <c r="AQ649" s="376"/>
      <c r="AR649" s="376"/>
      <c r="AS649" s="376"/>
      <c r="AT649" s="376"/>
      <c r="AU649" s="376"/>
      <c r="AV649" s="376"/>
      <c r="AW649" s="376"/>
      <c r="AX649" s="376"/>
      <c r="AY649" s="376"/>
      <c r="AZ649" s="376"/>
      <c r="BA649" s="376"/>
      <c r="BB649" s="376"/>
      <c r="BC649" s="376"/>
      <c r="BD649" s="376"/>
      <c r="BE649" s="376"/>
      <c r="BF649" s="376"/>
      <c r="BG649" s="376"/>
      <c r="BH649" s="376"/>
      <c r="BI649" s="376"/>
      <c r="BJ649" s="376"/>
      <c r="BK649" s="376"/>
      <c r="BL649" s="376"/>
      <c r="BM649" s="376"/>
      <c r="BN649" s="376"/>
    </row>
    <row r="650" spans="1:66" x14ac:dyDescent="0.2">
      <c r="A650" s="426"/>
      <c r="B650" s="376"/>
      <c r="C650" s="376"/>
      <c r="D650" s="395"/>
      <c r="E650" s="376"/>
      <c r="F650" s="396"/>
      <c r="G650" s="396"/>
      <c r="H650" s="396"/>
      <c r="I650" s="396"/>
      <c r="J650" s="427"/>
      <c r="K650" s="376"/>
      <c r="L650" s="376"/>
      <c r="M650" s="376"/>
      <c r="N650" s="376"/>
      <c r="O650" s="376"/>
      <c r="P650" s="376"/>
      <c r="Q650" s="376"/>
      <c r="R650" s="376"/>
      <c r="S650" s="376"/>
      <c r="T650" s="376"/>
      <c r="U650" s="376"/>
      <c r="V650" s="376"/>
      <c r="W650" s="376"/>
      <c r="X650" s="376"/>
      <c r="Y650" s="376"/>
      <c r="Z650" s="376"/>
      <c r="AA650" s="376"/>
      <c r="AB650" s="376"/>
      <c r="AC650" s="376"/>
      <c r="AD650" s="376"/>
      <c r="AE650" s="376"/>
      <c r="AF650" s="376"/>
      <c r="AG650" s="376"/>
      <c r="AH650" s="376"/>
      <c r="AI650" s="376"/>
      <c r="AJ650" s="376"/>
      <c r="AK650" s="376"/>
      <c r="AL650" s="376"/>
      <c r="AM650" s="376"/>
      <c r="AN650" s="376"/>
      <c r="AO650" s="376"/>
      <c r="AP650" s="376"/>
      <c r="AQ650" s="376"/>
      <c r="AR650" s="376"/>
      <c r="AS650" s="376"/>
      <c r="AT650" s="376"/>
      <c r="AU650" s="376"/>
      <c r="AV650" s="376"/>
      <c r="AW650" s="376"/>
      <c r="AX650" s="376"/>
      <c r="AY650" s="376"/>
      <c r="AZ650" s="376"/>
      <c r="BA650" s="376"/>
      <c r="BB650" s="376"/>
      <c r="BC650" s="376"/>
      <c r="BD650" s="376"/>
      <c r="BE650" s="376"/>
      <c r="BF650" s="376"/>
      <c r="BG650" s="376"/>
      <c r="BH650" s="376"/>
      <c r="BI650" s="376"/>
      <c r="BJ650" s="376"/>
      <c r="BK650" s="376"/>
      <c r="BL650" s="376"/>
      <c r="BM650" s="376"/>
      <c r="BN650" s="376"/>
    </row>
    <row r="651" spans="1:66" x14ac:dyDescent="0.2">
      <c r="A651" s="426"/>
      <c r="B651" s="376"/>
      <c r="C651" s="376"/>
      <c r="D651" s="395"/>
      <c r="E651" s="376"/>
      <c r="F651" s="396"/>
      <c r="G651" s="396"/>
      <c r="H651" s="396"/>
      <c r="I651" s="396"/>
      <c r="J651" s="427"/>
      <c r="K651" s="376"/>
      <c r="L651" s="376"/>
      <c r="M651" s="376"/>
      <c r="N651" s="376"/>
      <c r="O651" s="376"/>
      <c r="P651" s="376"/>
      <c r="Q651" s="376"/>
      <c r="R651" s="376"/>
      <c r="S651" s="376"/>
      <c r="T651" s="376"/>
      <c r="U651" s="376"/>
      <c r="V651" s="376"/>
      <c r="W651" s="376"/>
      <c r="X651" s="376"/>
      <c r="Y651" s="376"/>
      <c r="Z651" s="376"/>
      <c r="AA651" s="376"/>
      <c r="AB651" s="376"/>
      <c r="AC651" s="376"/>
      <c r="AD651" s="376"/>
      <c r="AE651" s="376"/>
      <c r="AF651" s="376"/>
      <c r="AG651" s="376"/>
      <c r="AH651" s="376"/>
      <c r="AI651" s="376"/>
      <c r="AJ651" s="376"/>
      <c r="AK651" s="376"/>
      <c r="AL651" s="376"/>
      <c r="AM651" s="376"/>
      <c r="AN651" s="376"/>
      <c r="AO651" s="376"/>
      <c r="AP651" s="376"/>
      <c r="AQ651" s="376"/>
      <c r="AR651" s="376"/>
      <c r="AS651" s="376"/>
      <c r="AT651" s="376"/>
      <c r="AU651" s="376"/>
      <c r="AV651" s="376"/>
      <c r="AW651" s="376"/>
      <c r="AX651" s="376"/>
      <c r="AY651" s="376"/>
      <c r="AZ651" s="376"/>
      <c r="BA651" s="376"/>
      <c r="BB651" s="376"/>
      <c r="BC651" s="376"/>
      <c r="BD651" s="376"/>
      <c r="BE651" s="376"/>
      <c r="BF651" s="376"/>
      <c r="BG651" s="376"/>
      <c r="BH651" s="376"/>
      <c r="BI651" s="376"/>
      <c r="BJ651" s="376"/>
      <c r="BK651" s="376"/>
      <c r="BL651" s="376"/>
      <c r="BM651" s="376"/>
      <c r="BN651" s="376"/>
    </row>
    <row r="652" spans="1:66" x14ac:dyDescent="0.2">
      <c r="A652" s="426"/>
      <c r="B652" s="376"/>
      <c r="C652" s="376"/>
      <c r="D652" s="395"/>
      <c r="E652" s="376"/>
      <c r="F652" s="396"/>
      <c r="G652" s="396"/>
      <c r="H652" s="396"/>
      <c r="I652" s="396"/>
      <c r="J652" s="427"/>
      <c r="K652" s="376"/>
      <c r="L652" s="376"/>
      <c r="M652" s="376"/>
      <c r="N652" s="376"/>
      <c r="O652" s="376"/>
      <c r="P652" s="376"/>
      <c r="Q652" s="376"/>
      <c r="R652" s="376"/>
      <c r="S652" s="376"/>
      <c r="T652" s="376"/>
      <c r="U652" s="376"/>
      <c r="V652" s="376"/>
      <c r="W652" s="376"/>
      <c r="X652" s="376"/>
      <c r="Y652" s="376"/>
      <c r="Z652" s="376"/>
      <c r="AA652" s="376"/>
      <c r="AB652" s="376"/>
      <c r="AC652" s="376"/>
      <c r="AD652" s="376"/>
      <c r="AE652" s="376"/>
      <c r="AF652" s="376"/>
      <c r="AG652" s="376"/>
      <c r="AH652" s="376"/>
      <c r="AI652" s="376"/>
      <c r="AJ652" s="376"/>
      <c r="AK652" s="376"/>
      <c r="AL652" s="376"/>
      <c r="AM652" s="376"/>
      <c r="AN652" s="376"/>
      <c r="AO652" s="376"/>
      <c r="AP652" s="376"/>
      <c r="AQ652" s="376"/>
      <c r="AR652" s="376"/>
      <c r="AS652" s="376"/>
      <c r="AT652" s="376"/>
      <c r="AU652" s="376"/>
      <c r="AV652" s="376"/>
      <c r="AW652" s="376"/>
      <c r="AX652" s="376"/>
      <c r="AY652" s="376"/>
      <c r="AZ652" s="376"/>
      <c r="BA652" s="376"/>
      <c r="BB652" s="376"/>
      <c r="BC652" s="376"/>
      <c r="BD652" s="376"/>
      <c r="BE652" s="376"/>
      <c r="BF652" s="376"/>
      <c r="BG652" s="376"/>
      <c r="BH652" s="376"/>
      <c r="BI652" s="376"/>
      <c r="BJ652" s="376"/>
      <c r="BK652" s="376"/>
      <c r="BL652" s="376"/>
      <c r="BM652" s="376"/>
      <c r="BN652" s="376"/>
    </row>
    <row r="653" spans="1:66" x14ac:dyDescent="0.2">
      <c r="A653" s="426"/>
      <c r="B653" s="376"/>
      <c r="C653" s="376"/>
      <c r="D653" s="395"/>
      <c r="E653" s="376"/>
      <c r="F653" s="396"/>
      <c r="G653" s="396"/>
      <c r="H653" s="396"/>
      <c r="I653" s="396"/>
      <c r="J653" s="427"/>
      <c r="K653" s="376"/>
      <c r="L653" s="376"/>
      <c r="M653" s="376"/>
      <c r="N653" s="376"/>
      <c r="O653" s="376"/>
      <c r="P653" s="376"/>
      <c r="Q653" s="376"/>
      <c r="R653" s="376"/>
      <c r="S653" s="376"/>
      <c r="T653" s="376"/>
      <c r="U653" s="376"/>
      <c r="V653" s="376"/>
      <c r="W653" s="376"/>
      <c r="X653" s="376"/>
      <c r="Y653" s="376"/>
      <c r="Z653" s="376"/>
      <c r="AA653" s="376"/>
      <c r="AB653" s="376"/>
      <c r="AC653" s="376"/>
      <c r="AD653" s="376"/>
      <c r="AE653" s="376"/>
      <c r="AF653" s="376"/>
      <c r="AG653" s="376"/>
      <c r="AH653" s="376"/>
      <c r="AI653" s="376"/>
      <c r="AJ653" s="376"/>
      <c r="AK653" s="376"/>
      <c r="AL653" s="376"/>
      <c r="AM653" s="376"/>
      <c r="AN653" s="376"/>
      <c r="AO653" s="376"/>
      <c r="AP653" s="376"/>
      <c r="AQ653" s="376"/>
      <c r="AR653" s="376"/>
      <c r="AS653" s="376"/>
      <c r="AT653" s="376"/>
      <c r="AU653" s="376"/>
      <c r="AV653" s="376"/>
      <c r="AW653" s="376"/>
      <c r="AX653" s="376"/>
      <c r="AY653" s="376"/>
      <c r="AZ653" s="376"/>
      <c r="BA653" s="376"/>
      <c r="BB653" s="376"/>
      <c r="BC653" s="376"/>
      <c r="BD653" s="376"/>
      <c r="BE653" s="376"/>
      <c r="BF653" s="376"/>
      <c r="BG653" s="376"/>
      <c r="BH653" s="376"/>
      <c r="BI653" s="376"/>
      <c r="BJ653" s="376"/>
      <c r="BK653" s="376"/>
      <c r="BL653" s="376"/>
      <c r="BM653" s="376"/>
      <c r="BN653" s="376"/>
    </row>
    <row r="654" spans="1:66" x14ac:dyDescent="0.2">
      <c r="A654" s="426"/>
      <c r="B654" s="376"/>
      <c r="C654" s="376"/>
      <c r="D654" s="395"/>
      <c r="E654" s="376"/>
      <c r="F654" s="396"/>
      <c r="G654" s="396"/>
      <c r="H654" s="396"/>
      <c r="I654" s="396"/>
      <c r="J654" s="427"/>
      <c r="K654" s="376"/>
      <c r="L654" s="376"/>
      <c r="M654" s="376"/>
      <c r="N654" s="376"/>
      <c r="O654" s="376"/>
      <c r="P654" s="376"/>
      <c r="Q654" s="376"/>
      <c r="R654" s="376"/>
      <c r="S654" s="376"/>
      <c r="T654" s="376"/>
      <c r="U654" s="376"/>
      <c r="V654" s="376"/>
      <c r="W654" s="376"/>
      <c r="X654" s="376"/>
      <c r="Y654" s="376"/>
      <c r="Z654" s="376"/>
      <c r="AA654" s="376"/>
      <c r="AB654" s="376"/>
      <c r="AC654" s="376"/>
      <c r="AD654" s="376"/>
      <c r="AE654" s="376"/>
      <c r="AF654" s="376"/>
      <c r="AG654" s="376"/>
      <c r="AH654" s="376"/>
      <c r="AI654" s="376"/>
      <c r="AJ654" s="376"/>
      <c r="AK654" s="376"/>
      <c r="AL654" s="376"/>
      <c r="AM654" s="376"/>
      <c r="AN654" s="376"/>
      <c r="AO654" s="376"/>
      <c r="AP654" s="376"/>
      <c r="AQ654" s="376"/>
      <c r="AR654" s="376"/>
      <c r="AS654" s="376"/>
      <c r="AT654" s="376"/>
      <c r="AU654" s="376"/>
      <c r="AV654" s="376"/>
      <c r="AW654" s="376"/>
      <c r="AX654" s="376"/>
      <c r="AY654" s="376"/>
      <c r="AZ654" s="376"/>
      <c r="BA654" s="376"/>
      <c r="BB654" s="376"/>
      <c r="BC654" s="376"/>
      <c r="BD654" s="376"/>
      <c r="BE654" s="376"/>
      <c r="BF654" s="376"/>
      <c r="BG654" s="376"/>
      <c r="BH654" s="376"/>
      <c r="BI654" s="376"/>
      <c r="BJ654" s="376"/>
      <c r="BK654" s="376"/>
      <c r="BL654" s="376"/>
      <c r="BM654" s="376"/>
      <c r="BN654" s="376"/>
    </row>
    <row r="655" spans="1:66" x14ac:dyDescent="0.2">
      <c r="A655" s="426"/>
      <c r="B655" s="376"/>
      <c r="C655" s="376"/>
      <c r="D655" s="395"/>
      <c r="E655" s="376"/>
      <c r="F655" s="396"/>
      <c r="G655" s="396"/>
      <c r="H655" s="396"/>
      <c r="I655" s="396"/>
      <c r="J655" s="427"/>
      <c r="K655" s="376"/>
      <c r="L655" s="376"/>
      <c r="M655" s="376"/>
      <c r="N655" s="376"/>
      <c r="O655" s="376"/>
      <c r="P655" s="376"/>
      <c r="Q655" s="376"/>
      <c r="R655" s="376"/>
      <c r="S655" s="376"/>
      <c r="T655" s="376"/>
      <c r="U655" s="376"/>
      <c r="V655" s="376"/>
      <c r="W655" s="376"/>
      <c r="X655" s="376"/>
      <c r="Y655" s="376"/>
      <c r="Z655" s="376"/>
      <c r="AA655" s="376"/>
      <c r="AB655" s="376"/>
      <c r="AC655" s="376"/>
      <c r="AD655" s="376"/>
      <c r="AE655" s="376"/>
      <c r="AF655" s="376"/>
      <c r="AG655" s="376"/>
      <c r="AH655" s="376"/>
      <c r="AI655" s="376"/>
      <c r="AJ655" s="376"/>
      <c r="AK655" s="376"/>
      <c r="AL655" s="376"/>
      <c r="AM655" s="376"/>
      <c r="AN655" s="376"/>
      <c r="AO655" s="376"/>
      <c r="AP655" s="376"/>
      <c r="AQ655" s="376"/>
      <c r="AR655" s="376"/>
      <c r="AS655" s="376"/>
      <c r="AT655" s="376"/>
      <c r="AU655" s="376"/>
      <c r="AV655" s="376"/>
      <c r="AW655" s="376"/>
      <c r="AX655" s="376"/>
      <c r="AY655" s="376"/>
      <c r="AZ655" s="376"/>
      <c r="BA655" s="376"/>
      <c r="BB655" s="376"/>
      <c r="BC655" s="376"/>
      <c r="BD655" s="376"/>
      <c r="BE655" s="376"/>
      <c r="BF655" s="376"/>
      <c r="BG655" s="376"/>
      <c r="BH655" s="376"/>
      <c r="BI655" s="376"/>
      <c r="BJ655" s="376"/>
      <c r="BK655" s="376"/>
      <c r="BL655" s="376"/>
      <c r="BM655" s="376"/>
      <c r="BN655" s="376"/>
    </row>
    <row r="656" spans="1:66" x14ac:dyDescent="0.2">
      <c r="A656" s="426"/>
      <c r="B656" s="376"/>
      <c r="C656" s="376"/>
      <c r="D656" s="395"/>
      <c r="E656" s="376"/>
      <c r="F656" s="396"/>
      <c r="G656" s="396"/>
      <c r="H656" s="396"/>
      <c r="I656" s="396"/>
      <c r="J656" s="427"/>
      <c r="K656" s="376"/>
      <c r="L656" s="376"/>
      <c r="M656" s="376"/>
      <c r="N656" s="376"/>
      <c r="O656" s="376"/>
      <c r="P656" s="376"/>
      <c r="Q656" s="376"/>
      <c r="R656" s="376"/>
      <c r="S656" s="376"/>
      <c r="T656" s="376"/>
      <c r="U656" s="376"/>
      <c r="V656" s="376"/>
      <c r="W656" s="376"/>
      <c r="X656" s="376"/>
      <c r="Y656" s="376"/>
      <c r="Z656" s="376"/>
      <c r="AA656" s="376"/>
      <c r="AB656" s="376"/>
      <c r="AC656" s="376"/>
      <c r="AD656" s="376"/>
      <c r="AE656" s="376"/>
      <c r="AF656" s="376"/>
      <c r="AG656" s="376"/>
      <c r="AH656" s="376"/>
      <c r="AI656" s="376"/>
      <c r="AJ656" s="376"/>
      <c r="AK656" s="376"/>
      <c r="AL656" s="376"/>
      <c r="AM656" s="376"/>
      <c r="AN656" s="376"/>
      <c r="AO656" s="376"/>
      <c r="AP656" s="376"/>
      <c r="AQ656" s="376"/>
      <c r="AR656" s="376"/>
      <c r="AS656" s="376"/>
      <c r="AT656" s="376"/>
      <c r="AU656" s="376"/>
      <c r="AV656" s="376"/>
      <c r="AW656" s="376"/>
      <c r="AX656" s="376"/>
      <c r="AY656" s="376"/>
      <c r="AZ656" s="376"/>
      <c r="BA656" s="376"/>
      <c r="BB656" s="376"/>
      <c r="BC656" s="376"/>
      <c r="BD656" s="376"/>
      <c r="BE656" s="376"/>
      <c r="BF656" s="376"/>
      <c r="BG656" s="376"/>
      <c r="BH656" s="376"/>
      <c r="BI656" s="376"/>
      <c r="BJ656" s="376"/>
      <c r="BK656" s="376"/>
      <c r="BL656" s="376"/>
      <c r="BM656" s="376"/>
      <c r="BN656" s="376"/>
    </row>
    <row r="657" spans="1:66" x14ac:dyDescent="0.2">
      <c r="A657" s="426"/>
      <c r="B657" s="376"/>
      <c r="C657" s="376"/>
      <c r="D657" s="395"/>
      <c r="E657" s="376"/>
      <c r="F657" s="396"/>
      <c r="G657" s="396"/>
      <c r="H657" s="396"/>
      <c r="I657" s="396"/>
      <c r="J657" s="427"/>
      <c r="K657" s="376"/>
      <c r="L657" s="376"/>
      <c r="M657" s="376"/>
      <c r="N657" s="376"/>
      <c r="O657" s="376"/>
      <c r="P657" s="376"/>
      <c r="Q657" s="376"/>
      <c r="R657" s="376"/>
      <c r="S657" s="376"/>
      <c r="T657" s="376"/>
      <c r="U657" s="376"/>
      <c r="V657" s="376"/>
      <c r="W657" s="376"/>
      <c r="X657" s="376"/>
      <c r="Y657" s="376"/>
      <c r="Z657" s="376"/>
      <c r="AA657" s="376"/>
      <c r="AB657" s="376"/>
      <c r="AC657" s="376"/>
      <c r="AD657" s="376"/>
      <c r="AE657" s="376"/>
      <c r="AF657" s="376"/>
      <c r="AG657" s="376"/>
      <c r="AH657" s="376"/>
      <c r="AI657" s="376"/>
      <c r="AJ657" s="376"/>
      <c r="AK657" s="376"/>
      <c r="AL657" s="376"/>
      <c r="AM657" s="376"/>
      <c r="AN657" s="376"/>
      <c r="AO657" s="376"/>
      <c r="AP657" s="376"/>
      <c r="AQ657" s="376"/>
      <c r="AR657" s="376"/>
      <c r="AS657" s="376"/>
      <c r="AT657" s="376"/>
      <c r="AU657" s="376"/>
      <c r="AV657" s="376"/>
      <c r="AW657" s="376"/>
      <c r="AX657" s="376"/>
      <c r="AY657" s="376"/>
      <c r="AZ657" s="376"/>
      <c r="BA657" s="376"/>
      <c r="BB657" s="376"/>
      <c r="BC657" s="376"/>
      <c r="BD657" s="376"/>
      <c r="BE657" s="376"/>
      <c r="BF657" s="376"/>
      <c r="BG657" s="376"/>
      <c r="BH657" s="376"/>
      <c r="BI657" s="376"/>
      <c r="BJ657" s="376"/>
      <c r="BK657" s="376"/>
      <c r="BL657" s="376"/>
      <c r="BM657" s="376"/>
      <c r="BN657" s="376"/>
    </row>
    <row r="658" spans="1:66" x14ac:dyDescent="0.2">
      <c r="A658" s="426"/>
      <c r="B658" s="376"/>
      <c r="C658" s="376"/>
      <c r="D658" s="395"/>
      <c r="E658" s="376"/>
      <c r="F658" s="396"/>
      <c r="G658" s="396"/>
      <c r="H658" s="396"/>
      <c r="I658" s="396"/>
      <c r="J658" s="427"/>
      <c r="K658" s="376"/>
      <c r="L658" s="376"/>
      <c r="M658" s="376"/>
      <c r="N658" s="376"/>
      <c r="O658" s="376"/>
      <c r="P658" s="376"/>
      <c r="Q658" s="376"/>
      <c r="R658" s="376"/>
      <c r="S658" s="376"/>
      <c r="T658" s="376"/>
      <c r="U658" s="376"/>
      <c r="V658" s="376"/>
      <c r="W658" s="376"/>
      <c r="X658" s="376"/>
      <c r="Y658" s="376"/>
      <c r="Z658" s="376"/>
      <c r="AA658" s="376"/>
      <c r="AB658" s="376"/>
      <c r="AC658" s="376"/>
      <c r="AD658" s="376"/>
      <c r="AE658" s="376"/>
      <c r="AF658" s="376"/>
      <c r="AG658" s="376"/>
      <c r="AH658" s="376"/>
      <c r="AI658" s="376"/>
      <c r="AJ658" s="376"/>
      <c r="AK658" s="376"/>
      <c r="AL658" s="376"/>
      <c r="AM658" s="376"/>
      <c r="AN658" s="376"/>
      <c r="AO658" s="376"/>
      <c r="AP658" s="376"/>
      <c r="AQ658" s="376"/>
      <c r="AR658" s="376"/>
      <c r="AS658" s="376"/>
      <c r="AT658" s="376"/>
      <c r="AU658" s="376"/>
      <c r="AV658" s="376"/>
      <c r="AW658" s="376"/>
      <c r="AX658" s="376"/>
      <c r="AY658" s="376"/>
      <c r="AZ658" s="376"/>
      <c r="BA658" s="376"/>
      <c r="BB658" s="376"/>
      <c r="BC658" s="376"/>
      <c r="BD658" s="376"/>
      <c r="BE658" s="376"/>
      <c r="BF658" s="376"/>
      <c r="BG658" s="376"/>
      <c r="BH658" s="376"/>
      <c r="BI658" s="376"/>
      <c r="BJ658" s="376"/>
      <c r="BK658" s="376"/>
      <c r="BL658" s="376"/>
      <c r="BM658" s="376"/>
      <c r="BN658" s="376"/>
    </row>
    <row r="659" spans="1:66" x14ac:dyDescent="0.2">
      <c r="A659" s="426"/>
      <c r="B659" s="376"/>
      <c r="C659" s="376"/>
      <c r="D659" s="395"/>
      <c r="E659" s="376"/>
      <c r="F659" s="396"/>
      <c r="G659" s="396"/>
      <c r="H659" s="396"/>
      <c r="I659" s="396"/>
      <c r="J659" s="427"/>
      <c r="K659" s="376"/>
      <c r="L659" s="376"/>
      <c r="M659" s="376"/>
      <c r="N659" s="376"/>
      <c r="O659" s="376"/>
      <c r="P659" s="376"/>
      <c r="Q659" s="376"/>
      <c r="R659" s="376"/>
      <c r="S659" s="376"/>
      <c r="T659" s="376"/>
      <c r="U659" s="376"/>
      <c r="V659" s="376"/>
      <c r="W659" s="376"/>
      <c r="X659" s="376"/>
      <c r="Y659" s="376"/>
      <c r="Z659" s="376"/>
      <c r="AA659" s="376"/>
      <c r="AB659" s="376"/>
      <c r="AC659" s="376"/>
      <c r="AD659" s="376"/>
      <c r="AE659" s="376"/>
      <c r="AF659" s="376"/>
      <c r="AG659" s="376"/>
      <c r="AH659" s="376"/>
      <c r="AI659" s="376"/>
      <c r="AJ659" s="376"/>
      <c r="AK659" s="376"/>
      <c r="AL659" s="376"/>
      <c r="AM659" s="376"/>
      <c r="AN659" s="376"/>
      <c r="AO659" s="376"/>
      <c r="AP659" s="376"/>
      <c r="AQ659" s="376"/>
      <c r="AR659" s="376"/>
      <c r="AS659" s="376"/>
      <c r="AT659" s="376"/>
      <c r="AU659" s="376"/>
      <c r="AV659" s="376"/>
      <c r="AW659" s="376"/>
      <c r="AX659" s="376"/>
      <c r="AY659" s="376"/>
      <c r="AZ659" s="376"/>
      <c r="BA659" s="376"/>
      <c r="BB659" s="376"/>
      <c r="BC659" s="376"/>
      <c r="BD659" s="376"/>
      <c r="BE659" s="376"/>
      <c r="BF659" s="376"/>
      <c r="BG659" s="376"/>
      <c r="BH659" s="376"/>
      <c r="BI659" s="376"/>
      <c r="BJ659" s="376"/>
      <c r="BK659" s="376"/>
      <c r="BL659" s="376"/>
      <c r="BM659" s="376"/>
      <c r="BN659" s="376"/>
    </row>
    <row r="660" spans="1:66" x14ac:dyDescent="0.2">
      <c r="A660" s="426"/>
      <c r="B660" s="376"/>
      <c r="C660" s="376"/>
      <c r="D660" s="395"/>
      <c r="E660" s="376"/>
      <c r="F660" s="396"/>
      <c r="G660" s="396"/>
      <c r="H660" s="396"/>
      <c r="I660" s="396"/>
      <c r="J660" s="427"/>
      <c r="K660" s="376"/>
      <c r="L660" s="376"/>
      <c r="M660" s="376"/>
      <c r="N660" s="376"/>
      <c r="O660" s="376"/>
      <c r="P660" s="376"/>
      <c r="Q660" s="376"/>
      <c r="R660" s="376"/>
      <c r="S660" s="376"/>
      <c r="T660" s="376"/>
      <c r="U660" s="376"/>
      <c r="V660" s="376"/>
      <c r="W660" s="376"/>
      <c r="X660" s="376"/>
      <c r="Y660" s="376"/>
      <c r="Z660" s="376"/>
      <c r="AA660" s="376"/>
      <c r="AB660" s="376"/>
      <c r="AC660" s="376"/>
      <c r="AD660" s="376"/>
      <c r="AE660" s="376"/>
      <c r="AF660" s="376"/>
      <c r="AG660" s="376"/>
      <c r="AH660" s="376"/>
      <c r="AI660" s="376"/>
      <c r="AJ660" s="376"/>
      <c r="AK660" s="376"/>
      <c r="AL660" s="376"/>
      <c r="AM660" s="376"/>
      <c r="AN660" s="376"/>
      <c r="AO660" s="376"/>
      <c r="AP660" s="376"/>
      <c r="AQ660" s="376"/>
      <c r="AR660" s="376"/>
      <c r="AS660" s="376"/>
      <c r="AT660" s="376"/>
      <c r="AU660" s="376"/>
      <c r="AV660" s="376"/>
      <c r="AW660" s="376"/>
      <c r="AX660" s="376"/>
      <c r="AY660" s="376"/>
      <c r="AZ660" s="376"/>
      <c r="BA660" s="376"/>
      <c r="BB660" s="376"/>
      <c r="BC660" s="376"/>
      <c r="BD660" s="376"/>
      <c r="BE660" s="376"/>
      <c r="BF660" s="376"/>
      <c r="BG660" s="376"/>
      <c r="BH660" s="376"/>
      <c r="BI660" s="376"/>
      <c r="BJ660" s="376"/>
      <c r="BK660" s="376"/>
      <c r="BL660" s="376"/>
      <c r="BM660" s="376"/>
      <c r="BN660" s="376"/>
    </row>
    <row r="661" spans="1:66" x14ac:dyDescent="0.2">
      <c r="A661" s="426"/>
      <c r="B661" s="376"/>
      <c r="C661" s="376"/>
      <c r="D661" s="395"/>
      <c r="E661" s="376"/>
      <c r="F661" s="396"/>
      <c r="G661" s="396"/>
      <c r="H661" s="396"/>
      <c r="I661" s="396"/>
      <c r="J661" s="427"/>
      <c r="K661" s="376"/>
      <c r="L661" s="376"/>
      <c r="M661" s="376"/>
      <c r="N661" s="376"/>
      <c r="O661" s="376"/>
      <c r="P661" s="376"/>
      <c r="Q661" s="376"/>
      <c r="R661" s="376"/>
      <c r="S661" s="376"/>
      <c r="T661" s="376"/>
      <c r="U661" s="376"/>
      <c r="V661" s="376"/>
      <c r="W661" s="376"/>
      <c r="X661" s="376"/>
      <c r="Y661" s="376"/>
      <c r="Z661" s="376"/>
      <c r="AA661" s="376"/>
      <c r="AB661" s="376"/>
      <c r="AC661" s="376"/>
      <c r="AD661" s="376"/>
      <c r="AE661" s="376"/>
      <c r="AF661" s="376"/>
      <c r="AG661" s="376"/>
      <c r="AH661" s="376"/>
      <c r="AI661" s="376"/>
      <c r="AJ661" s="376"/>
      <c r="AK661" s="376"/>
      <c r="AL661" s="376"/>
      <c r="AM661" s="376"/>
      <c r="AN661" s="376"/>
      <c r="AO661" s="376"/>
      <c r="AP661" s="376"/>
      <c r="AQ661" s="376"/>
      <c r="AR661" s="376"/>
      <c r="AS661" s="376"/>
      <c r="AT661" s="376"/>
      <c r="AU661" s="376"/>
      <c r="AV661" s="376"/>
      <c r="AW661" s="376"/>
      <c r="AX661" s="376"/>
      <c r="AY661" s="376"/>
      <c r="AZ661" s="376"/>
      <c r="BA661" s="376"/>
      <c r="BB661" s="376"/>
      <c r="BC661" s="376"/>
      <c r="BD661" s="376"/>
      <c r="BE661" s="376"/>
      <c r="BF661" s="376"/>
      <c r="BG661" s="376"/>
      <c r="BH661" s="376"/>
      <c r="BI661" s="376"/>
      <c r="BJ661" s="376"/>
      <c r="BK661" s="376"/>
      <c r="BL661" s="376"/>
      <c r="BM661" s="376"/>
      <c r="BN661" s="376"/>
    </row>
    <row r="662" spans="1:66" x14ac:dyDescent="0.2">
      <c r="A662" s="426"/>
      <c r="B662" s="376"/>
      <c r="C662" s="376"/>
      <c r="D662" s="395"/>
      <c r="E662" s="376"/>
      <c r="F662" s="396"/>
      <c r="G662" s="396"/>
      <c r="H662" s="396"/>
      <c r="I662" s="396"/>
      <c r="J662" s="427"/>
      <c r="K662" s="376"/>
      <c r="L662" s="376"/>
      <c r="M662" s="376"/>
      <c r="N662" s="376"/>
      <c r="O662" s="376"/>
      <c r="P662" s="376"/>
      <c r="Q662" s="376"/>
      <c r="R662" s="376"/>
      <c r="S662" s="376"/>
      <c r="T662" s="376"/>
      <c r="U662" s="376"/>
      <c r="V662" s="376"/>
      <c r="W662" s="376"/>
      <c r="X662" s="376"/>
      <c r="Y662" s="376"/>
      <c r="Z662" s="376"/>
      <c r="AA662" s="376"/>
      <c r="AB662" s="376"/>
      <c r="AC662" s="376"/>
      <c r="AD662" s="376"/>
      <c r="AE662" s="376"/>
      <c r="AF662" s="376"/>
      <c r="AG662" s="376"/>
      <c r="AH662" s="376"/>
      <c r="AI662" s="376"/>
      <c r="AJ662" s="376"/>
      <c r="AK662" s="376"/>
      <c r="AL662" s="376"/>
      <c r="AM662" s="376"/>
      <c r="AN662" s="376"/>
      <c r="AO662" s="376"/>
      <c r="AP662" s="376"/>
      <c r="AQ662" s="376"/>
      <c r="AR662" s="376"/>
      <c r="AS662" s="376"/>
      <c r="AT662" s="376"/>
      <c r="AU662" s="376"/>
      <c r="AV662" s="376"/>
      <c r="AW662" s="376"/>
      <c r="AX662" s="376"/>
      <c r="AY662" s="376"/>
      <c r="AZ662" s="376"/>
      <c r="BA662" s="376"/>
      <c r="BB662" s="376"/>
      <c r="BC662" s="376"/>
      <c r="BD662" s="376"/>
      <c r="BE662" s="376"/>
      <c r="BF662" s="376"/>
      <c r="BG662" s="376"/>
      <c r="BH662" s="376"/>
      <c r="BI662" s="376"/>
      <c r="BJ662" s="376"/>
      <c r="BK662" s="376"/>
      <c r="BL662" s="376"/>
      <c r="BM662" s="376"/>
      <c r="BN662" s="376"/>
    </row>
    <row r="663" spans="1:66" x14ac:dyDescent="0.2">
      <c r="A663" s="426"/>
      <c r="B663" s="376"/>
      <c r="C663" s="376"/>
      <c r="D663" s="395"/>
      <c r="E663" s="376"/>
      <c r="F663" s="396"/>
      <c r="G663" s="396"/>
      <c r="H663" s="396"/>
      <c r="I663" s="396"/>
      <c r="J663" s="427"/>
      <c r="K663" s="376"/>
      <c r="L663" s="376"/>
      <c r="M663" s="376"/>
      <c r="N663" s="376"/>
      <c r="O663" s="376"/>
      <c r="P663" s="376"/>
      <c r="Q663" s="376"/>
      <c r="R663" s="376"/>
      <c r="S663" s="376"/>
      <c r="T663" s="376"/>
      <c r="U663" s="376"/>
      <c r="V663" s="376"/>
      <c r="W663" s="376"/>
      <c r="X663" s="376"/>
      <c r="Y663" s="376"/>
      <c r="Z663" s="376"/>
      <c r="AA663" s="376"/>
      <c r="AB663" s="376"/>
      <c r="AC663" s="376"/>
      <c r="AD663" s="376"/>
      <c r="AE663" s="376"/>
      <c r="AF663" s="376"/>
      <c r="AG663" s="376"/>
      <c r="AH663" s="376"/>
      <c r="AI663" s="376"/>
      <c r="AJ663" s="376"/>
      <c r="AK663" s="376"/>
      <c r="AL663" s="376"/>
      <c r="AM663" s="376"/>
      <c r="AN663" s="376"/>
      <c r="AO663" s="376"/>
      <c r="AP663" s="376"/>
      <c r="AQ663" s="376"/>
      <c r="AR663" s="376"/>
      <c r="AS663" s="376"/>
      <c r="AT663" s="376"/>
      <c r="AU663" s="376"/>
      <c r="AV663" s="376"/>
      <c r="AW663" s="376"/>
      <c r="AX663" s="376"/>
      <c r="AY663" s="376"/>
      <c r="AZ663" s="376"/>
      <c r="BA663" s="376"/>
      <c r="BB663" s="376"/>
      <c r="BC663" s="376"/>
      <c r="BD663" s="376"/>
      <c r="BE663" s="376"/>
      <c r="BF663" s="376"/>
      <c r="BG663" s="376"/>
      <c r="BH663" s="376"/>
      <c r="BI663" s="376"/>
      <c r="BJ663" s="376"/>
      <c r="BK663" s="376"/>
      <c r="BL663" s="376"/>
      <c r="BM663" s="376"/>
      <c r="BN663" s="376"/>
    </row>
    <row r="664" spans="1:66" x14ac:dyDescent="0.2">
      <c r="A664" s="426"/>
      <c r="B664" s="376"/>
      <c r="C664" s="376"/>
      <c r="D664" s="395"/>
      <c r="E664" s="376"/>
      <c r="F664" s="396"/>
      <c r="G664" s="396"/>
      <c r="H664" s="396"/>
      <c r="I664" s="396"/>
      <c r="J664" s="427"/>
      <c r="K664" s="376"/>
      <c r="L664" s="376"/>
      <c r="M664" s="376"/>
      <c r="N664" s="376"/>
      <c r="O664" s="376"/>
      <c r="P664" s="376"/>
      <c r="Q664" s="376"/>
      <c r="R664" s="376"/>
      <c r="S664" s="376"/>
      <c r="T664" s="376"/>
      <c r="U664" s="376"/>
      <c r="V664" s="376"/>
      <c r="W664" s="376"/>
      <c r="X664" s="376"/>
      <c r="Y664" s="376"/>
      <c r="Z664" s="376"/>
      <c r="AA664" s="376"/>
      <c r="AB664" s="376"/>
      <c r="AC664" s="376"/>
      <c r="AD664" s="376"/>
      <c r="AE664" s="376"/>
      <c r="AF664" s="376"/>
      <c r="AG664" s="376"/>
      <c r="AH664" s="376"/>
      <c r="AI664" s="376"/>
      <c r="AJ664" s="376"/>
      <c r="AK664" s="376"/>
      <c r="AL664" s="376"/>
      <c r="AM664" s="376"/>
      <c r="AN664" s="376"/>
      <c r="AO664" s="376"/>
      <c r="AP664" s="376"/>
      <c r="AQ664" s="376"/>
      <c r="AR664" s="376"/>
      <c r="AS664" s="376"/>
      <c r="AT664" s="376"/>
      <c r="AU664" s="376"/>
      <c r="AV664" s="376"/>
      <c r="AW664" s="376"/>
      <c r="AX664" s="376"/>
      <c r="AY664" s="376"/>
      <c r="AZ664" s="376"/>
      <c r="BA664" s="376"/>
      <c r="BB664" s="376"/>
      <c r="BC664" s="376"/>
      <c r="BD664" s="376"/>
      <c r="BE664" s="376"/>
      <c r="BF664" s="376"/>
      <c r="BG664" s="376"/>
      <c r="BH664" s="376"/>
      <c r="BI664" s="376"/>
      <c r="BJ664" s="376"/>
      <c r="BK664" s="376"/>
      <c r="BL664" s="376"/>
      <c r="BM664" s="376"/>
      <c r="BN664" s="376"/>
    </row>
    <row r="665" spans="1:66" x14ac:dyDescent="0.2">
      <c r="A665" s="426"/>
      <c r="B665" s="376"/>
      <c r="C665" s="376"/>
      <c r="D665" s="395"/>
      <c r="E665" s="376"/>
      <c r="F665" s="396"/>
      <c r="G665" s="396"/>
      <c r="H665" s="396"/>
      <c r="I665" s="396"/>
      <c r="J665" s="427"/>
      <c r="K665" s="376"/>
      <c r="L665" s="376"/>
      <c r="M665" s="376"/>
      <c r="N665" s="376"/>
      <c r="O665" s="376"/>
      <c r="P665" s="376"/>
      <c r="Q665" s="376"/>
      <c r="R665" s="376"/>
      <c r="S665" s="376"/>
      <c r="T665" s="376"/>
      <c r="U665" s="376"/>
      <c r="V665" s="376"/>
      <c r="W665" s="376"/>
      <c r="X665" s="376"/>
      <c r="Y665" s="376"/>
      <c r="Z665" s="376"/>
      <c r="AA665" s="376"/>
      <c r="AB665" s="376"/>
      <c r="AC665" s="376"/>
      <c r="AD665" s="376"/>
      <c r="AE665" s="376"/>
      <c r="AF665" s="376"/>
      <c r="AG665" s="376"/>
      <c r="AH665" s="376"/>
      <c r="AI665" s="376"/>
      <c r="AJ665" s="376"/>
      <c r="AK665" s="376"/>
      <c r="AL665" s="376"/>
      <c r="AM665" s="376"/>
      <c r="AN665" s="376"/>
      <c r="AO665" s="376"/>
      <c r="AP665" s="376"/>
      <c r="AQ665" s="376"/>
      <c r="AR665" s="376"/>
      <c r="AS665" s="376"/>
      <c r="AT665" s="376"/>
      <c r="AU665" s="376"/>
      <c r="AV665" s="376"/>
      <c r="AW665" s="376"/>
      <c r="AX665" s="376"/>
      <c r="AY665" s="376"/>
      <c r="AZ665" s="376"/>
      <c r="BA665" s="376"/>
      <c r="BB665" s="376"/>
      <c r="BC665" s="376"/>
      <c r="BD665" s="376"/>
      <c r="BE665" s="376"/>
      <c r="BF665" s="376"/>
      <c r="BG665" s="376"/>
      <c r="BH665" s="376"/>
      <c r="BI665" s="376"/>
      <c r="BJ665" s="376"/>
      <c r="BK665" s="376"/>
      <c r="BL665" s="376"/>
      <c r="BM665" s="376"/>
      <c r="BN665" s="376"/>
    </row>
    <row r="666" spans="1:66" x14ac:dyDescent="0.2">
      <c r="A666" s="426"/>
      <c r="B666" s="376"/>
      <c r="C666" s="376"/>
      <c r="D666" s="395"/>
      <c r="E666" s="376"/>
      <c r="F666" s="396"/>
      <c r="G666" s="396"/>
      <c r="H666" s="396"/>
      <c r="I666" s="396"/>
      <c r="J666" s="427"/>
      <c r="K666" s="376"/>
      <c r="L666" s="376"/>
      <c r="M666" s="376"/>
      <c r="N666" s="376"/>
      <c r="O666" s="376"/>
      <c r="P666" s="376"/>
      <c r="Q666" s="376"/>
      <c r="R666" s="376"/>
      <c r="S666" s="376"/>
      <c r="T666" s="376"/>
      <c r="U666" s="376"/>
      <c r="V666" s="376"/>
      <c r="W666" s="376"/>
      <c r="X666" s="376"/>
      <c r="Y666" s="376"/>
      <c r="Z666" s="376"/>
      <c r="AA666" s="376"/>
      <c r="AB666" s="376"/>
      <c r="AC666" s="376"/>
      <c r="AD666" s="376"/>
      <c r="AE666" s="376"/>
      <c r="AF666" s="376"/>
      <c r="AG666" s="376"/>
      <c r="AH666" s="376"/>
      <c r="AI666" s="376"/>
      <c r="AJ666" s="376"/>
      <c r="AK666" s="376"/>
      <c r="AL666" s="376"/>
      <c r="AM666" s="376"/>
      <c r="AN666" s="376"/>
      <c r="AO666" s="376"/>
      <c r="AP666" s="376"/>
      <c r="AQ666" s="376"/>
      <c r="AR666" s="376"/>
      <c r="AS666" s="376"/>
      <c r="AT666" s="376"/>
      <c r="AU666" s="376"/>
      <c r="AV666" s="376"/>
      <c r="AW666" s="376"/>
      <c r="AX666" s="376"/>
      <c r="AY666" s="376"/>
      <c r="AZ666" s="376"/>
      <c r="BA666" s="376"/>
      <c r="BB666" s="376"/>
      <c r="BC666" s="376"/>
      <c r="BD666" s="376"/>
      <c r="BE666" s="376"/>
      <c r="BF666" s="376"/>
      <c r="BG666" s="376"/>
      <c r="BH666" s="376"/>
      <c r="BI666" s="376"/>
      <c r="BJ666" s="376"/>
      <c r="BK666" s="376"/>
      <c r="BL666" s="376"/>
      <c r="BM666" s="376"/>
      <c r="BN666" s="376"/>
    </row>
    <row r="667" spans="1:66" x14ac:dyDescent="0.2">
      <c r="A667" s="426"/>
      <c r="B667" s="376"/>
      <c r="C667" s="376"/>
      <c r="D667" s="395"/>
      <c r="E667" s="376"/>
      <c r="F667" s="396"/>
      <c r="G667" s="396"/>
      <c r="H667" s="396"/>
      <c r="I667" s="396"/>
      <c r="J667" s="427"/>
      <c r="K667" s="376"/>
      <c r="L667" s="376"/>
      <c r="M667" s="376"/>
      <c r="N667" s="376"/>
      <c r="O667" s="376"/>
      <c r="P667" s="376"/>
      <c r="Q667" s="376"/>
      <c r="R667" s="376"/>
      <c r="S667" s="376"/>
      <c r="T667" s="376"/>
      <c r="U667" s="376"/>
      <c r="V667" s="376"/>
      <c r="W667" s="376"/>
      <c r="X667" s="376"/>
      <c r="Y667" s="376"/>
      <c r="Z667" s="376"/>
      <c r="AA667" s="376"/>
      <c r="AB667" s="376"/>
      <c r="AC667" s="376"/>
      <c r="AD667" s="376"/>
      <c r="AE667" s="376"/>
      <c r="AF667" s="376"/>
      <c r="AG667" s="376"/>
      <c r="AH667" s="376"/>
      <c r="AI667" s="376"/>
      <c r="AJ667" s="376"/>
      <c r="AK667" s="376"/>
      <c r="AL667" s="376"/>
      <c r="AM667" s="376"/>
      <c r="AN667" s="376"/>
      <c r="AO667" s="376"/>
      <c r="AP667" s="376"/>
      <c r="AQ667" s="376"/>
      <c r="AR667" s="376"/>
      <c r="AS667" s="376"/>
      <c r="AT667" s="376"/>
      <c r="AU667" s="376"/>
      <c r="AV667" s="376"/>
      <c r="AW667" s="376"/>
      <c r="AX667" s="376"/>
      <c r="AY667" s="376"/>
      <c r="AZ667" s="376"/>
      <c r="BA667" s="376"/>
      <c r="BB667" s="376"/>
      <c r="BC667" s="376"/>
      <c r="BD667" s="376"/>
      <c r="BE667" s="376"/>
      <c r="BF667" s="376"/>
      <c r="BG667" s="376"/>
      <c r="BH667" s="376"/>
      <c r="BI667" s="376"/>
      <c r="BJ667" s="376"/>
      <c r="BK667" s="376"/>
      <c r="BL667" s="376"/>
      <c r="BM667" s="376"/>
      <c r="BN667" s="376"/>
    </row>
    <row r="668" spans="1:66" x14ac:dyDescent="0.2">
      <c r="A668" s="426"/>
      <c r="B668" s="376"/>
      <c r="C668" s="376"/>
      <c r="D668" s="395"/>
      <c r="E668" s="376"/>
      <c r="F668" s="396"/>
      <c r="G668" s="396"/>
      <c r="H668" s="396"/>
      <c r="I668" s="396"/>
      <c r="J668" s="427"/>
      <c r="K668" s="376"/>
      <c r="L668" s="376"/>
      <c r="M668" s="376"/>
      <c r="N668" s="376"/>
      <c r="O668" s="376"/>
      <c r="P668" s="376"/>
      <c r="Q668" s="376"/>
      <c r="R668" s="376"/>
      <c r="S668" s="376"/>
      <c r="T668" s="376"/>
      <c r="U668" s="376"/>
      <c r="V668" s="376"/>
      <c r="W668" s="376"/>
      <c r="X668" s="376"/>
      <c r="Y668" s="376"/>
      <c r="Z668" s="376"/>
      <c r="AA668" s="376"/>
      <c r="AB668" s="376"/>
      <c r="AC668" s="376"/>
      <c r="AD668" s="376"/>
      <c r="AE668" s="376"/>
      <c r="AF668" s="376"/>
      <c r="AG668" s="376"/>
      <c r="AH668" s="376"/>
      <c r="AI668" s="376"/>
      <c r="AJ668" s="376"/>
      <c r="AK668" s="376"/>
      <c r="AL668" s="376"/>
      <c r="AM668" s="376"/>
      <c r="AN668" s="376"/>
      <c r="AO668" s="376"/>
      <c r="AP668" s="376"/>
      <c r="AQ668" s="376"/>
      <c r="AR668" s="376"/>
      <c r="AS668" s="376"/>
      <c r="AT668" s="376"/>
      <c r="AU668" s="376"/>
      <c r="AV668" s="376"/>
      <c r="AW668" s="376"/>
      <c r="AX668" s="376"/>
      <c r="AY668" s="376"/>
      <c r="AZ668" s="376"/>
      <c r="BA668" s="376"/>
      <c r="BB668" s="376"/>
      <c r="BC668" s="376"/>
      <c r="BD668" s="376"/>
      <c r="BE668" s="376"/>
      <c r="BF668" s="376"/>
      <c r="BG668" s="376"/>
      <c r="BH668" s="376"/>
      <c r="BI668" s="376"/>
      <c r="BJ668" s="376"/>
      <c r="BK668" s="376"/>
      <c r="BL668" s="376"/>
      <c r="BM668" s="376"/>
      <c r="BN668" s="376"/>
    </row>
    <row r="669" spans="1:66" x14ac:dyDescent="0.2">
      <c r="A669" s="426"/>
      <c r="B669" s="376"/>
      <c r="C669" s="376"/>
      <c r="D669" s="395"/>
      <c r="E669" s="376"/>
      <c r="F669" s="396"/>
      <c r="G669" s="396"/>
      <c r="H669" s="396"/>
      <c r="I669" s="396"/>
      <c r="J669" s="427"/>
      <c r="K669" s="376"/>
      <c r="L669" s="376"/>
      <c r="M669" s="376"/>
      <c r="N669" s="376"/>
      <c r="O669" s="376"/>
      <c r="P669" s="376"/>
      <c r="Q669" s="376"/>
      <c r="R669" s="376"/>
      <c r="S669" s="376"/>
      <c r="T669" s="376"/>
      <c r="U669" s="376"/>
      <c r="V669" s="376"/>
      <c r="W669" s="376"/>
      <c r="X669" s="376"/>
      <c r="Y669" s="376"/>
      <c r="Z669" s="376"/>
      <c r="AA669" s="376"/>
      <c r="AB669" s="376"/>
      <c r="AC669" s="376"/>
      <c r="AD669" s="376"/>
      <c r="AE669" s="376"/>
      <c r="AF669" s="376"/>
      <c r="AG669" s="376"/>
      <c r="AH669" s="376"/>
      <c r="AI669" s="376"/>
      <c r="AJ669" s="376"/>
      <c r="AK669" s="376"/>
      <c r="AL669" s="376"/>
      <c r="AM669" s="376"/>
      <c r="AN669" s="376"/>
      <c r="AO669" s="376"/>
      <c r="AP669" s="376"/>
      <c r="AQ669" s="376"/>
      <c r="AR669" s="376"/>
      <c r="AS669" s="376"/>
      <c r="AT669" s="376"/>
      <c r="AU669" s="376"/>
      <c r="AV669" s="376"/>
      <c r="AW669" s="376"/>
      <c r="AX669" s="376"/>
      <c r="AY669" s="376"/>
      <c r="AZ669" s="376"/>
      <c r="BA669" s="376"/>
      <c r="BB669" s="376"/>
      <c r="BC669" s="376"/>
      <c r="BD669" s="376"/>
      <c r="BE669" s="376"/>
      <c r="BF669" s="376"/>
      <c r="BG669" s="376"/>
      <c r="BH669" s="376"/>
      <c r="BI669" s="376"/>
      <c r="BJ669" s="376"/>
      <c r="BK669" s="376"/>
      <c r="BL669" s="376"/>
      <c r="BM669" s="376"/>
      <c r="BN669" s="376"/>
    </row>
    <row r="670" spans="1:66" x14ac:dyDescent="0.2">
      <c r="A670" s="426"/>
      <c r="B670" s="376"/>
      <c r="C670" s="376"/>
      <c r="D670" s="395"/>
      <c r="E670" s="376"/>
      <c r="F670" s="396"/>
      <c r="G670" s="396"/>
      <c r="H670" s="396"/>
      <c r="I670" s="396"/>
      <c r="J670" s="427"/>
      <c r="K670" s="376"/>
      <c r="L670" s="376"/>
      <c r="M670" s="376"/>
      <c r="N670" s="376"/>
      <c r="O670" s="376"/>
      <c r="P670" s="376"/>
      <c r="Q670" s="376"/>
      <c r="R670" s="376"/>
      <c r="S670" s="376"/>
      <c r="T670" s="376"/>
      <c r="U670" s="376"/>
      <c r="V670" s="376"/>
      <c r="W670" s="376"/>
      <c r="X670" s="376"/>
      <c r="Y670" s="376"/>
      <c r="Z670" s="376"/>
      <c r="AA670" s="376"/>
      <c r="AB670" s="376"/>
      <c r="AC670" s="376"/>
      <c r="AD670" s="376"/>
      <c r="AE670" s="376"/>
      <c r="AF670" s="376"/>
      <c r="AG670" s="376"/>
      <c r="AH670" s="376"/>
      <c r="AI670" s="376"/>
      <c r="AJ670" s="376"/>
      <c r="AK670" s="376"/>
      <c r="AL670" s="376"/>
      <c r="AM670" s="376"/>
      <c r="AN670" s="376"/>
      <c r="AO670" s="376"/>
      <c r="AP670" s="376"/>
      <c r="AQ670" s="376"/>
      <c r="AR670" s="376"/>
      <c r="AS670" s="376"/>
      <c r="AT670" s="376"/>
      <c r="AU670" s="376"/>
      <c r="AV670" s="376"/>
      <c r="AW670" s="376"/>
      <c r="AX670" s="376"/>
      <c r="AY670" s="376"/>
      <c r="AZ670" s="376"/>
      <c r="BA670" s="376"/>
      <c r="BB670" s="376"/>
      <c r="BC670" s="376"/>
      <c r="BD670" s="376"/>
      <c r="BE670" s="376"/>
      <c r="BF670" s="376"/>
      <c r="BG670" s="376"/>
      <c r="BH670" s="376"/>
      <c r="BI670" s="376"/>
      <c r="BJ670" s="376"/>
      <c r="BK670" s="376"/>
      <c r="BL670" s="376"/>
      <c r="BM670" s="376"/>
      <c r="BN670" s="376"/>
    </row>
    <row r="671" spans="1:66" x14ac:dyDescent="0.2">
      <c r="A671" s="426"/>
      <c r="B671" s="376"/>
      <c r="C671" s="376"/>
      <c r="D671" s="395"/>
      <c r="E671" s="376"/>
      <c r="F671" s="396"/>
      <c r="G671" s="396"/>
      <c r="H671" s="396"/>
      <c r="I671" s="396"/>
      <c r="J671" s="427"/>
      <c r="K671" s="376"/>
      <c r="L671" s="376"/>
      <c r="M671" s="376"/>
      <c r="N671" s="376"/>
      <c r="O671" s="376"/>
      <c r="P671" s="376"/>
      <c r="Q671" s="376"/>
      <c r="R671" s="376"/>
      <c r="S671" s="376"/>
      <c r="T671" s="376"/>
      <c r="U671" s="376"/>
      <c r="V671" s="376"/>
      <c r="W671" s="376"/>
      <c r="X671" s="376"/>
      <c r="Y671" s="376"/>
      <c r="Z671" s="376"/>
      <c r="AA671" s="376"/>
      <c r="AB671" s="376"/>
      <c r="AC671" s="376"/>
      <c r="AD671" s="376"/>
      <c r="AE671" s="376"/>
      <c r="AF671" s="376"/>
      <c r="AG671" s="376"/>
      <c r="AH671" s="376"/>
      <c r="AI671" s="376"/>
      <c r="AJ671" s="376"/>
      <c r="AK671" s="376"/>
      <c r="AL671" s="376"/>
      <c r="AM671" s="376"/>
      <c r="AN671" s="376"/>
      <c r="AO671" s="376"/>
      <c r="AP671" s="376"/>
      <c r="AQ671" s="376"/>
      <c r="AR671" s="376"/>
      <c r="AS671" s="376"/>
      <c r="AT671" s="376"/>
      <c r="AU671" s="376"/>
      <c r="AV671" s="376"/>
      <c r="AW671" s="376"/>
      <c r="AX671" s="376"/>
      <c r="AY671" s="376"/>
      <c r="AZ671" s="376"/>
      <c r="BA671" s="376"/>
      <c r="BB671" s="376"/>
      <c r="BC671" s="376"/>
      <c r="BD671" s="376"/>
      <c r="BE671" s="376"/>
      <c r="BF671" s="376"/>
      <c r="BG671" s="376"/>
      <c r="BH671" s="376"/>
      <c r="BI671" s="376"/>
      <c r="BJ671" s="376"/>
      <c r="BK671" s="376"/>
      <c r="BL671" s="376"/>
      <c r="BM671" s="376"/>
      <c r="BN671" s="376"/>
    </row>
    <row r="672" spans="1:66" x14ac:dyDescent="0.2">
      <c r="A672" s="426"/>
      <c r="B672" s="376"/>
      <c r="C672" s="376"/>
      <c r="D672" s="395"/>
      <c r="E672" s="376"/>
      <c r="F672" s="396"/>
      <c r="G672" s="396"/>
      <c r="H672" s="396"/>
      <c r="I672" s="396"/>
      <c r="J672" s="427"/>
      <c r="K672" s="376"/>
      <c r="L672" s="376"/>
      <c r="M672" s="376"/>
      <c r="N672" s="376"/>
      <c r="O672" s="376"/>
      <c r="P672" s="376"/>
      <c r="Q672" s="376"/>
      <c r="R672" s="376"/>
      <c r="S672" s="376"/>
      <c r="T672" s="376"/>
      <c r="U672" s="376"/>
      <c r="V672" s="376"/>
      <c r="W672" s="376"/>
      <c r="X672" s="376"/>
      <c r="Y672" s="376"/>
      <c r="Z672" s="376"/>
      <c r="AA672" s="376"/>
      <c r="AB672" s="376"/>
      <c r="AC672" s="376"/>
      <c r="AD672" s="376"/>
      <c r="AE672" s="376"/>
      <c r="AF672" s="376"/>
      <c r="AG672" s="376"/>
      <c r="AH672" s="376"/>
      <c r="AI672" s="376"/>
      <c r="AJ672" s="376"/>
      <c r="AK672" s="376"/>
      <c r="AL672" s="376"/>
      <c r="AM672" s="376"/>
      <c r="AN672" s="376"/>
      <c r="AO672" s="376"/>
      <c r="AP672" s="376"/>
      <c r="AQ672" s="376"/>
      <c r="AR672" s="376"/>
      <c r="AS672" s="376"/>
      <c r="AT672" s="376"/>
      <c r="AU672" s="376"/>
      <c r="AV672" s="376"/>
      <c r="AW672" s="376"/>
      <c r="AX672" s="376"/>
      <c r="AY672" s="376"/>
      <c r="AZ672" s="376"/>
      <c r="BA672" s="376"/>
      <c r="BB672" s="376"/>
      <c r="BC672" s="376"/>
      <c r="BD672" s="376"/>
      <c r="BE672" s="376"/>
      <c r="BF672" s="376"/>
      <c r="BG672" s="376"/>
      <c r="BH672" s="376"/>
      <c r="BI672" s="376"/>
      <c r="BJ672" s="376"/>
      <c r="BK672" s="376"/>
      <c r="BL672" s="376"/>
      <c r="BM672" s="376"/>
      <c r="BN672" s="376"/>
    </row>
    <row r="673" spans="1:66" x14ac:dyDescent="0.2">
      <c r="A673" s="426"/>
      <c r="B673" s="376"/>
      <c r="C673" s="376"/>
      <c r="D673" s="395"/>
      <c r="E673" s="376"/>
      <c r="F673" s="396"/>
      <c r="G673" s="396"/>
      <c r="H673" s="396"/>
      <c r="I673" s="396"/>
      <c r="J673" s="427"/>
      <c r="K673" s="376"/>
      <c r="L673" s="376"/>
      <c r="M673" s="376"/>
      <c r="N673" s="376"/>
      <c r="O673" s="376"/>
      <c r="P673" s="376"/>
      <c r="Q673" s="376"/>
      <c r="R673" s="376"/>
      <c r="S673" s="376"/>
      <c r="T673" s="376"/>
      <c r="U673" s="376"/>
      <c r="V673" s="376"/>
      <c r="W673" s="376"/>
      <c r="X673" s="376"/>
      <c r="Y673" s="376"/>
      <c r="Z673" s="376"/>
      <c r="AA673" s="376"/>
      <c r="AB673" s="376"/>
      <c r="AC673" s="376"/>
      <c r="AD673" s="376"/>
      <c r="AE673" s="376"/>
      <c r="AF673" s="376"/>
      <c r="AG673" s="376"/>
      <c r="AH673" s="376"/>
      <c r="AI673" s="376"/>
      <c r="AJ673" s="376"/>
      <c r="AK673" s="376"/>
      <c r="AL673" s="376"/>
      <c r="AM673" s="376"/>
      <c r="AN673" s="376"/>
      <c r="AO673" s="376"/>
      <c r="AP673" s="376"/>
      <c r="AQ673" s="376"/>
      <c r="AR673" s="376"/>
      <c r="AS673" s="376"/>
      <c r="AT673" s="376"/>
      <c r="AU673" s="376"/>
      <c r="AV673" s="376"/>
      <c r="AW673" s="376"/>
      <c r="AX673" s="376"/>
      <c r="AY673" s="376"/>
      <c r="AZ673" s="376"/>
      <c r="BA673" s="376"/>
      <c r="BB673" s="376"/>
      <c r="BC673" s="376"/>
      <c r="BD673" s="376"/>
      <c r="BE673" s="376"/>
      <c r="BF673" s="376"/>
      <c r="BG673" s="376"/>
      <c r="BH673" s="376"/>
      <c r="BI673" s="376"/>
      <c r="BJ673" s="376"/>
      <c r="BK673" s="376"/>
      <c r="BL673" s="376"/>
      <c r="BM673" s="376"/>
      <c r="BN673" s="376"/>
    </row>
    <row r="674" spans="1:66" x14ac:dyDescent="0.2">
      <c r="A674" s="426"/>
      <c r="B674" s="376"/>
      <c r="C674" s="376"/>
      <c r="D674" s="395"/>
      <c r="E674" s="376"/>
      <c r="F674" s="396"/>
      <c r="G674" s="396"/>
      <c r="H674" s="396"/>
      <c r="I674" s="396"/>
      <c r="J674" s="427"/>
      <c r="K674" s="376"/>
      <c r="L674" s="376"/>
      <c r="M674" s="376"/>
      <c r="N674" s="376"/>
      <c r="O674" s="376"/>
      <c r="P674" s="376"/>
      <c r="Q674" s="376"/>
      <c r="R674" s="376"/>
      <c r="S674" s="376"/>
      <c r="T674" s="376"/>
      <c r="U674" s="376"/>
      <c r="V674" s="376"/>
      <c r="W674" s="376"/>
      <c r="X674" s="376"/>
      <c r="Y674" s="376"/>
      <c r="Z674" s="376"/>
      <c r="AA674" s="376"/>
      <c r="AB674" s="376"/>
      <c r="AC674" s="376"/>
      <c r="AD674" s="376"/>
      <c r="AE674" s="376"/>
      <c r="AF674" s="376"/>
      <c r="AG674" s="376"/>
      <c r="AH674" s="376"/>
      <c r="AI674" s="376"/>
      <c r="AJ674" s="376"/>
      <c r="AK674" s="376"/>
      <c r="AL674" s="376"/>
      <c r="AM674" s="376"/>
      <c r="AN674" s="376"/>
      <c r="AO674" s="376"/>
      <c r="AP674" s="376"/>
      <c r="AQ674" s="376"/>
      <c r="AR674" s="376"/>
      <c r="AS674" s="376"/>
      <c r="AT674" s="376"/>
      <c r="AU674" s="376"/>
      <c r="AV674" s="376"/>
      <c r="AW674" s="376"/>
      <c r="AX674" s="376"/>
      <c r="AY674" s="376"/>
      <c r="AZ674" s="376"/>
      <c r="BA674" s="376"/>
      <c r="BB674" s="376"/>
      <c r="BC674" s="376"/>
      <c r="BD674" s="376"/>
      <c r="BE674" s="376"/>
      <c r="BF674" s="376"/>
      <c r="BG674" s="376"/>
      <c r="BH674" s="376"/>
      <c r="BI674" s="376"/>
      <c r="BJ674" s="376"/>
      <c r="BK674" s="376"/>
      <c r="BL674" s="376"/>
      <c r="BM674" s="376"/>
      <c r="BN674" s="376"/>
    </row>
    <row r="675" spans="1:66" x14ac:dyDescent="0.2">
      <c r="A675" s="426"/>
      <c r="B675" s="376"/>
      <c r="C675" s="376"/>
      <c r="D675" s="395"/>
      <c r="E675" s="376"/>
      <c r="F675" s="396"/>
      <c r="G675" s="396"/>
      <c r="H675" s="396"/>
      <c r="I675" s="396"/>
      <c r="J675" s="427"/>
      <c r="K675" s="376"/>
      <c r="L675" s="376"/>
      <c r="M675" s="376"/>
      <c r="N675" s="376"/>
      <c r="O675" s="376"/>
      <c r="P675" s="376"/>
      <c r="Q675" s="376"/>
      <c r="R675" s="376"/>
      <c r="S675" s="376"/>
      <c r="T675" s="376"/>
      <c r="U675" s="376"/>
      <c r="V675" s="376"/>
      <c r="W675" s="376"/>
      <c r="X675" s="376"/>
      <c r="Y675" s="376"/>
      <c r="Z675" s="376"/>
      <c r="AA675" s="376"/>
      <c r="AB675" s="376"/>
      <c r="AC675" s="376"/>
      <c r="AD675" s="376"/>
      <c r="AE675" s="376"/>
      <c r="AF675" s="376"/>
      <c r="AG675" s="376"/>
      <c r="AH675" s="376"/>
      <c r="AI675" s="376"/>
      <c r="AJ675" s="376"/>
      <c r="AK675" s="376"/>
      <c r="AL675" s="376"/>
      <c r="AM675" s="376"/>
      <c r="AN675" s="376"/>
      <c r="AO675" s="376"/>
      <c r="AP675" s="376"/>
      <c r="AQ675" s="376"/>
      <c r="AR675" s="376"/>
      <c r="AS675" s="376"/>
      <c r="AT675" s="376"/>
      <c r="AU675" s="376"/>
      <c r="AV675" s="376"/>
      <c r="AW675" s="376"/>
      <c r="AX675" s="376"/>
      <c r="AY675" s="376"/>
      <c r="AZ675" s="376"/>
      <c r="BA675" s="376"/>
      <c r="BB675" s="376"/>
      <c r="BC675" s="376"/>
      <c r="BD675" s="376"/>
      <c r="BE675" s="376"/>
      <c r="BF675" s="376"/>
      <c r="BG675" s="376"/>
      <c r="BH675" s="376"/>
      <c r="BI675" s="376"/>
      <c r="BJ675" s="376"/>
      <c r="BK675" s="376"/>
      <c r="BL675" s="376"/>
      <c r="BM675" s="376"/>
      <c r="BN675" s="376"/>
    </row>
    <row r="676" spans="1:66" x14ac:dyDescent="0.2">
      <c r="A676" s="426"/>
      <c r="B676" s="376"/>
      <c r="C676" s="376"/>
      <c r="D676" s="395"/>
      <c r="E676" s="376"/>
      <c r="F676" s="396"/>
      <c r="G676" s="396"/>
      <c r="H676" s="396"/>
      <c r="I676" s="396"/>
      <c r="J676" s="427"/>
      <c r="K676" s="376"/>
      <c r="L676" s="376"/>
      <c r="M676" s="376"/>
      <c r="N676" s="376"/>
      <c r="O676" s="376"/>
      <c r="P676" s="376"/>
      <c r="Q676" s="376"/>
      <c r="R676" s="376"/>
      <c r="S676" s="376"/>
      <c r="T676" s="376"/>
      <c r="U676" s="376"/>
      <c r="V676" s="376"/>
      <c r="W676" s="376"/>
      <c r="X676" s="376"/>
      <c r="Y676" s="376"/>
      <c r="Z676" s="376"/>
      <c r="AA676" s="376"/>
      <c r="AB676" s="376"/>
      <c r="AC676" s="376"/>
      <c r="AD676" s="376"/>
      <c r="AE676" s="376"/>
      <c r="AF676" s="376"/>
      <c r="AG676" s="376"/>
      <c r="AH676" s="376"/>
      <c r="AI676" s="376"/>
      <c r="AJ676" s="376"/>
      <c r="AK676" s="376"/>
      <c r="AL676" s="376"/>
      <c r="AM676" s="376"/>
      <c r="AN676" s="376"/>
      <c r="AO676" s="376"/>
      <c r="AP676" s="376"/>
      <c r="AQ676" s="376"/>
      <c r="AR676" s="376"/>
      <c r="AS676" s="376"/>
      <c r="AT676" s="376"/>
      <c r="AU676" s="376"/>
      <c r="AV676" s="376"/>
      <c r="AW676" s="376"/>
      <c r="AX676" s="376"/>
      <c r="AY676" s="376"/>
      <c r="AZ676" s="376"/>
      <c r="BA676" s="376"/>
      <c r="BB676" s="376"/>
      <c r="BC676" s="376"/>
      <c r="BD676" s="376"/>
      <c r="BE676" s="376"/>
      <c r="BF676" s="376"/>
      <c r="BG676" s="376"/>
      <c r="BH676" s="376"/>
      <c r="BI676" s="376"/>
      <c r="BJ676" s="376"/>
      <c r="BK676" s="376"/>
      <c r="BL676" s="376"/>
      <c r="BM676" s="376"/>
      <c r="BN676" s="376"/>
    </row>
    <row r="677" spans="1:66" x14ac:dyDescent="0.2">
      <c r="A677" s="426"/>
      <c r="B677" s="376"/>
      <c r="C677" s="376"/>
      <c r="D677" s="395"/>
      <c r="E677" s="376"/>
      <c r="F677" s="396"/>
      <c r="G677" s="396"/>
      <c r="H677" s="396"/>
      <c r="I677" s="396"/>
      <c r="J677" s="427"/>
      <c r="K677" s="376"/>
      <c r="L677" s="376"/>
      <c r="M677" s="376"/>
      <c r="N677" s="376"/>
      <c r="O677" s="376"/>
      <c r="P677" s="376"/>
      <c r="Q677" s="376"/>
      <c r="R677" s="376"/>
      <c r="S677" s="376"/>
      <c r="T677" s="376"/>
      <c r="U677" s="376"/>
      <c r="V677" s="376"/>
      <c r="W677" s="376"/>
      <c r="X677" s="376"/>
      <c r="Y677" s="376"/>
      <c r="Z677" s="376"/>
      <c r="AA677" s="376"/>
      <c r="AB677" s="376"/>
      <c r="AC677" s="376"/>
      <c r="AD677" s="376"/>
      <c r="AE677" s="376"/>
      <c r="AF677" s="376"/>
      <c r="AG677" s="376"/>
      <c r="AH677" s="376"/>
      <c r="AI677" s="376"/>
      <c r="AJ677" s="376"/>
      <c r="AK677" s="376"/>
      <c r="AL677" s="376"/>
      <c r="AM677" s="376"/>
      <c r="AN677" s="376"/>
      <c r="AO677" s="376"/>
      <c r="AP677" s="376"/>
      <c r="AQ677" s="376"/>
      <c r="AR677" s="376"/>
      <c r="AS677" s="376"/>
      <c r="AT677" s="376"/>
      <c r="AU677" s="376"/>
      <c r="AV677" s="376"/>
      <c r="AW677" s="376"/>
      <c r="AX677" s="376"/>
      <c r="AY677" s="376"/>
      <c r="AZ677" s="376"/>
      <c r="BA677" s="376"/>
      <c r="BB677" s="376"/>
      <c r="BC677" s="376"/>
      <c r="BD677" s="376"/>
      <c r="BE677" s="376"/>
      <c r="BF677" s="376"/>
      <c r="BG677" s="376"/>
      <c r="BH677" s="376"/>
      <c r="BI677" s="376"/>
      <c r="BJ677" s="376"/>
      <c r="BK677" s="376"/>
      <c r="BL677" s="376"/>
      <c r="BM677" s="376"/>
      <c r="BN677" s="376"/>
    </row>
    <row r="678" spans="1:66" x14ac:dyDescent="0.2">
      <c r="A678" s="426"/>
      <c r="B678" s="376"/>
      <c r="C678" s="376"/>
      <c r="D678" s="395"/>
      <c r="E678" s="376"/>
      <c r="F678" s="396"/>
      <c r="G678" s="396"/>
      <c r="H678" s="396"/>
      <c r="I678" s="396"/>
      <c r="J678" s="427"/>
      <c r="K678" s="376"/>
      <c r="L678" s="376"/>
      <c r="M678" s="376"/>
      <c r="N678" s="376"/>
      <c r="O678" s="376"/>
      <c r="P678" s="376"/>
      <c r="Q678" s="376"/>
      <c r="R678" s="376"/>
      <c r="S678" s="376"/>
      <c r="T678" s="376"/>
      <c r="U678" s="376"/>
      <c r="V678" s="376"/>
      <c r="W678" s="376"/>
      <c r="X678" s="376"/>
      <c r="Y678" s="376"/>
      <c r="Z678" s="376"/>
      <c r="AA678" s="376"/>
      <c r="AB678" s="376"/>
      <c r="AC678" s="376"/>
      <c r="AD678" s="376"/>
      <c r="AE678" s="376"/>
      <c r="AF678" s="376"/>
      <c r="AG678" s="376"/>
      <c r="AH678" s="376"/>
      <c r="AI678" s="376"/>
      <c r="AJ678" s="376"/>
      <c r="AK678" s="376"/>
      <c r="AL678" s="376"/>
      <c r="AM678" s="376"/>
      <c r="AN678" s="376"/>
      <c r="AO678" s="376"/>
      <c r="AP678" s="376"/>
      <c r="AQ678" s="376"/>
      <c r="AR678" s="376"/>
      <c r="AS678" s="376"/>
      <c r="AT678" s="376"/>
      <c r="AU678" s="376"/>
      <c r="AV678" s="376"/>
      <c r="AW678" s="376"/>
      <c r="AX678" s="376"/>
      <c r="AY678" s="376"/>
      <c r="AZ678" s="376"/>
      <c r="BA678" s="376"/>
      <c r="BB678" s="376"/>
      <c r="BC678" s="376"/>
      <c r="BD678" s="376"/>
      <c r="BE678" s="376"/>
      <c r="BF678" s="376"/>
      <c r="BG678" s="376"/>
      <c r="BH678" s="376"/>
      <c r="BI678" s="376"/>
      <c r="BJ678" s="376"/>
      <c r="BK678" s="376"/>
      <c r="BL678" s="376"/>
      <c r="BM678" s="376"/>
      <c r="BN678" s="376"/>
    </row>
    <row r="679" spans="1:66" x14ac:dyDescent="0.2">
      <c r="A679" s="426"/>
      <c r="B679" s="376"/>
      <c r="C679" s="376"/>
      <c r="D679" s="395"/>
      <c r="E679" s="376"/>
      <c r="F679" s="396"/>
      <c r="G679" s="396"/>
      <c r="H679" s="396"/>
      <c r="I679" s="396"/>
      <c r="J679" s="427"/>
      <c r="K679" s="376"/>
      <c r="L679" s="376"/>
      <c r="M679" s="376"/>
      <c r="N679" s="376"/>
      <c r="O679" s="376"/>
      <c r="P679" s="376"/>
      <c r="Q679" s="376"/>
      <c r="R679" s="376"/>
      <c r="S679" s="376"/>
      <c r="T679" s="376"/>
      <c r="U679" s="376"/>
      <c r="V679" s="376"/>
      <c r="W679" s="376"/>
      <c r="X679" s="376"/>
      <c r="Y679" s="376"/>
      <c r="Z679" s="376"/>
      <c r="AA679" s="376"/>
      <c r="AB679" s="376"/>
      <c r="AC679" s="376"/>
      <c r="AD679" s="376"/>
      <c r="AE679" s="376"/>
      <c r="AF679" s="376"/>
      <c r="AG679" s="376"/>
      <c r="AH679" s="376"/>
      <c r="AI679" s="376"/>
      <c r="AJ679" s="376"/>
      <c r="AK679" s="376"/>
      <c r="AL679" s="376"/>
      <c r="AM679" s="376"/>
      <c r="AN679" s="376"/>
      <c r="AO679" s="376"/>
      <c r="AP679" s="376"/>
      <c r="AQ679" s="376"/>
      <c r="AR679" s="376"/>
      <c r="AS679" s="376"/>
      <c r="AT679" s="376"/>
      <c r="AU679" s="376"/>
      <c r="AV679" s="376"/>
      <c r="AW679" s="376"/>
      <c r="AX679" s="376"/>
      <c r="AY679" s="376"/>
      <c r="AZ679" s="376"/>
      <c r="BA679" s="376"/>
      <c r="BB679" s="376"/>
      <c r="BC679" s="376"/>
      <c r="BD679" s="376"/>
      <c r="BE679" s="376"/>
      <c r="BF679" s="376"/>
      <c r="BG679" s="376"/>
      <c r="BH679" s="376"/>
      <c r="BI679" s="376"/>
      <c r="BJ679" s="376"/>
      <c r="BK679" s="376"/>
      <c r="BL679" s="376"/>
      <c r="BM679" s="376"/>
      <c r="BN679" s="376"/>
    </row>
    <row r="680" spans="1:66" x14ac:dyDescent="0.2">
      <c r="A680" s="426"/>
      <c r="B680" s="376"/>
      <c r="C680" s="376"/>
      <c r="D680" s="395"/>
      <c r="E680" s="376"/>
      <c r="F680" s="396"/>
      <c r="G680" s="396"/>
      <c r="H680" s="396"/>
      <c r="I680" s="396"/>
      <c r="J680" s="427"/>
      <c r="K680" s="376"/>
      <c r="L680" s="376"/>
      <c r="M680" s="376"/>
      <c r="N680" s="376"/>
      <c r="O680" s="376"/>
      <c r="P680" s="376"/>
      <c r="Q680" s="376"/>
      <c r="R680" s="376"/>
      <c r="S680" s="376"/>
      <c r="T680" s="376"/>
      <c r="U680" s="376"/>
      <c r="V680" s="376"/>
      <c r="W680" s="376"/>
      <c r="X680" s="376"/>
      <c r="Y680" s="376"/>
      <c r="Z680" s="376"/>
      <c r="AA680" s="376"/>
      <c r="AB680" s="376"/>
      <c r="AC680" s="376"/>
      <c r="AD680" s="376"/>
      <c r="AE680" s="376"/>
      <c r="AF680" s="376"/>
      <c r="AG680" s="376"/>
      <c r="AH680" s="376"/>
      <c r="AI680" s="376"/>
      <c r="AJ680" s="376"/>
      <c r="AK680" s="376"/>
      <c r="AL680" s="376"/>
      <c r="AM680" s="376"/>
      <c r="AN680" s="376"/>
      <c r="AO680" s="376"/>
      <c r="AP680" s="376"/>
      <c r="AQ680" s="376"/>
      <c r="AR680" s="376"/>
      <c r="AS680" s="376"/>
      <c r="AT680" s="376"/>
      <c r="AU680" s="376"/>
      <c r="AV680" s="376"/>
      <c r="AW680" s="376"/>
      <c r="AX680" s="376"/>
      <c r="AY680" s="376"/>
      <c r="AZ680" s="376"/>
      <c r="BA680" s="376"/>
      <c r="BB680" s="376"/>
      <c r="BC680" s="376"/>
      <c r="BD680" s="376"/>
      <c r="BE680" s="376"/>
      <c r="BF680" s="376"/>
      <c r="BG680" s="376"/>
      <c r="BH680" s="376"/>
      <c r="BI680" s="376"/>
      <c r="BJ680" s="376"/>
      <c r="BK680" s="376"/>
      <c r="BL680" s="376"/>
      <c r="BM680" s="376"/>
      <c r="BN680" s="376"/>
    </row>
    <row r="681" spans="1:66" x14ac:dyDescent="0.2">
      <c r="A681" s="426"/>
      <c r="B681" s="376"/>
      <c r="C681" s="376"/>
      <c r="D681" s="395"/>
      <c r="E681" s="376"/>
      <c r="F681" s="396"/>
      <c r="G681" s="396"/>
      <c r="H681" s="396"/>
      <c r="I681" s="396"/>
      <c r="J681" s="427"/>
      <c r="K681" s="376"/>
      <c r="L681" s="376"/>
      <c r="M681" s="376"/>
      <c r="N681" s="376"/>
      <c r="O681" s="376"/>
      <c r="P681" s="376"/>
      <c r="Q681" s="376"/>
      <c r="R681" s="376"/>
      <c r="S681" s="376"/>
      <c r="T681" s="376"/>
      <c r="U681" s="376"/>
      <c r="V681" s="376"/>
      <c r="W681" s="376"/>
      <c r="X681" s="376"/>
      <c r="Y681" s="376"/>
      <c r="Z681" s="376"/>
      <c r="AA681" s="376"/>
      <c r="AB681" s="376"/>
      <c r="AC681" s="376"/>
      <c r="AD681" s="376"/>
      <c r="AE681" s="376"/>
      <c r="AF681" s="376"/>
      <c r="AG681" s="376"/>
      <c r="AH681" s="376"/>
      <c r="AI681" s="376"/>
      <c r="AJ681" s="376"/>
      <c r="AK681" s="376"/>
      <c r="AL681" s="376"/>
      <c r="AM681" s="376"/>
      <c r="AN681" s="376"/>
      <c r="AO681" s="376"/>
      <c r="AP681" s="376"/>
      <c r="AQ681" s="376"/>
      <c r="AR681" s="376"/>
      <c r="AS681" s="376"/>
      <c r="AT681" s="376"/>
      <c r="AU681" s="376"/>
      <c r="AV681" s="376"/>
      <c r="AW681" s="376"/>
      <c r="AX681" s="376"/>
      <c r="AY681" s="376"/>
      <c r="AZ681" s="376"/>
      <c r="BA681" s="376"/>
      <c r="BB681" s="376"/>
      <c r="BC681" s="376"/>
      <c r="BD681" s="376"/>
      <c r="BE681" s="376"/>
      <c r="BF681" s="376"/>
      <c r="BG681" s="376"/>
      <c r="BH681" s="376"/>
      <c r="BI681" s="376"/>
      <c r="BJ681" s="376"/>
      <c r="BK681" s="376"/>
      <c r="BL681" s="376"/>
      <c r="BM681" s="376"/>
      <c r="BN681" s="376"/>
    </row>
    <row r="682" spans="1:66" x14ac:dyDescent="0.2">
      <c r="A682" s="426"/>
      <c r="B682" s="376"/>
      <c r="C682" s="376"/>
      <c r="D682" s="395"/>
      <c r="E682" s="376"/>
      <c r="F682" s="396"/>
      <c r="G682" s="396"/>
      <c r="H682" s="396"/>
      <c r="I682" s="396"/>
      <c r="J682" s="427"/>
      <c r="K682" s="376"/>
      <c r="L682" s="376"/>
      <c r="M682" s="376"/>
      <c r="N682" s="376"/>
      <c r="O682" s="376"/>
      <c r="P682" s="376"/>
      <c r="Q682" s="376"/>
      <c r="R682" s="376"/>
      <c r="S682" s="376"/>
      <c r="T682" s="376"/>
      <c r="U682" s="376"/>
      <c r="V682" s="376"/>
      <c r="W682" s="376"/>
      <c r="X682" s="376"/>
      <c r="Y682" s="376"/>
      <c r="Z682" s="376"/>
      <c r="AA682" s="376"/>
      <c r="AB682" s="376"/>
      <c r="AC682" s="376"/>
      <c r="AD682" s="376"/>
      <c r="AE682" s="376"/>
      <c r="AF682" s="376"/>
      <c r="AG682" s="376"/>
      <c r="AH682" s="376"/>
      <c r="AI682" s="376"/>
      <c r="AJ682" s="376"/>
      <c r="AK682" s="376"/>
      <c r="AL682" s="376"/>
      <c r="AM682" s="376"/>
      <c r="AN682" s="376"/>
      <c r="AO682" s="376"/>
      <c r="AP682" s="376"/>
      <c r="AQ682" s="376"/>
      <c r="AR682" s="376"/>
      <c r="AS682" s="376"/>
      <c r="AT682" s="376"/>
      <c r="AU682" s="376"/>
      <c r="AV682" s="376"/>
      <c r="AW682" s="376"/>
      <c r="AX682" s="376"/>
      <c r="AY682" s="376"/>
      <c r="AZ682" s="376"/>
      <c r="BA682" s="376"/>
      <c r="BB682" s="376"/>
      <c r="BC682" s="376"/>
      <c r="BD682" s="376"/>
      <c r="BE682" s="376"/>
      <c r="BF682" s="376"/>
      <c r="BG682" s="376"/>
      <c r="BH682" s="376"/>
      <c r="BI682" s="376"/>
      <c r="BJ682" s="376"/>
      <c r="BK682" s="376"/>
      <c r="BL682" s="376"/>
      <c r="BM682" s="376"/>
      <c r="BN682" s="376"/>
    </row>
    <row r="683" spans="1:66" x14ac:dyDescent="0.2">
      <c r="A683" s="426"/>
      <c r="B683" s="376"/>
      <c r="C683" s="376"/>
      <c r="D683" s="395"/>
      <c r="E683" s="376"/>
      <c r="F683" s="396"/>
      <c r="G683" s="396"/>
      <c r="H683" s="396"/>
      <c r="I683" s="396"/>
      <c r="J683" s="427"/>
      <c r="K683" s="376"/>
      <c r="L683" s="376"/>
      <c r="M683" s="376"/>
      <c r="N683" s="376"/>
      <c r="O683" s="376"/>
      <c r="P683" s="376"/>
      <c r="Q683" s="376"/>
      <c r="R683" s="376"/>
      <c r="S683" s="376"/>
      <c r="T683" s="376"/>
      <c r="U683" s="376"/>
      <c r="V683" s="376"/>
      <c r="W683" s="376"/>
      <c r="X683" s="376"/>
      <c r="Y683" s="376"/>
      <c r="Z683" s="376"/>
      <c r="AA683" s="376"/>
      <c r="AB683" s="376"/>
      <c r="AC683" s="376"/>
      <c r="AD683" s="376"/>
      <c r="AE683" s="376"/>
      <c r="AF683" s="376"/>
      <c r="AG683" s="376"/>
      <c r="AH683" s="376"/>
      <c r="AI683" s="376"/>
      <c r="AJ683" s="376"/>
      <c r="AK683" s="376"/>
      <c r="AL683" s="376"/>
      <c r="AM683" s="376"/>
      <c r="AN683" s="376"/>
      <c r="AO683" s="376"/>
      <c r="AP683" s="376"/>
      <c r="AQ683" s="376"/>
      <c r="AR683" s="376"/>
      <c r="AS683" s="376"/>
      <c r="AT683" s="376"/>
      <c r="AU683" s="376"/>
      <c r="AV683" s="376"/>
      <c r="AW683" s="376"/>
      <c r="AX683" s="376"/>
      <c r="AY683" s="376"/>
      <c r="AZ683" s="376"/>
      <c r="BA683" s="376"/>
      <c r="BB683" s="376"/>
      <c r="BC683" s="376"/>
      <c r="BD683" s="376"/>
      <c r="BE683" s="376"/>
      <c r="BF683" s="376"/>
      <c r="BG683" s="376"/>
      <c r="BH683" s="376"/>
      <c r="BI683" s="376"/>
      <c r="BJ683" s="376"/>
      <c r="BK683" s="376"/>
      <c r="BL683" s="376"/>
      <c r="BM683" s="376"/>
      <c r="BN683" s="376"/>
    </row>
    <row r="684" spans="1:66" x14ac:dyDescent="0.2">
      <c r="A684" s="426"/>
      <c r="B684" s="376"/>
      <c r="C684" s="376"/>
      <c r="D684" s="395"/>
      <c r="E684" s="376"/>
      <c r="F684" s="396"/>
      <c r="G684" s="396"/>
      <c r="H684" s="396"/>
      <c r="I684" s="396"/>
      <c r="J684" s="427"/>
      <c r="K684" s="376"/>
      <c r="L684" s="376"/>
      <c r="M684" s="376"/>
      <c r="N684" s="376"/>
      <c r="O684" s="376"/>
      <c r="P684" s="376"/>
      <c r="Q684" s="376"/>
      <c r="R684" s="376"/>
      <c r="S684" s="376"/>
      <c r="T684" s="376"/>
      <c r="U684" s="376"/>
      <c r="V684" s="376"/>
      <c r="W684" s="376"/>
      <c r="X684" s="376"/>
      <c r="Y684" s="376"/>
      <c r="Z684" s="376"/>
      <c r="AA684" s="376"/>
      <c r="AB684" s="376"/>
      <c r="AC684" s="376"/>
      <c r="AD684" s="376"/>
      <c r="AE684" s="376"/>
      <c r="AF684" s="376"/>
      <c r="AG684" s="376"/>
      <c r="AH684" s="376"/>
      <c r="AI684" s="376"/>
      <c r="AJ684" s="376"/>
      <c r="AK684" s="376"/>
      <c r="AL684" s="376"/>
      <c r="AM684" s="376"/>
      <c r="AN684" s="376"/>
      <c r="AO684" s="376"/>
      <c r="AP684" s="376"/>
      <c r="AQ684" s="376"/>
      <c r="AR684" s="376"/>
      <c r="AS684" s="376"/>
      <c r="AT684" s="376"/>
      <c r="AU684" s="376"/>
      <c r="AV684" s="376"/>
      <c r="AW684" s="376"/>
      <c r="AX684" s="376"/>
      <c r="AY684" s="376"/>
      <c r="AZ684" s="376"/>
      <c r="BA684" s="376"/>
      <c r="BB684" s="376"/>
      <c r="BC684" s="376"/>
      <c r="BD684" s="376"/>
      <c r="BE684" s="376"/>
      <c r="BF684" s="376"/>
      <c r="BG684" s="376"/>
      <c r="BH684" s="376"/>
      <c r="BI684" s="376"/>
      <c r="BJ684" s="376"/>
      <c r="BK684" s="376"/>
      <c r="BL684" s="376"/>
      <c r="BM684" s="376"/>
      <c r="BN684" s="376"/>
    </row>
    <row r="685" spans="1:66" x14ac:dyDescent="0.2">
      <c r="A685" s="426"/>
      <c r="B685" s="376"/>
      <c r="C685" s="376"/>
      <c r="D685" s="395"/>
      <c r="E685" s="376"/>
      <c r="F685" s="396"/>
      <c r="G685" s="396"/>
      <c r="H685" s="396"/>
      <c r="I685" s="396"/>
      <c r="J685" s="427"/>
      <c r="K685" s="376"/>
      <c r="L685" s="376"/>
      <c r="M685" s="376"/>
      <c r="N685" s="376"/>
      <c r="O685" s="376"/>
      <c r="P685" s="376"/>
      <c r="Q685" s="376"/>
      <c r="R685" s="376"/>
      <c r="S685" s="376"/>
      <c r="T685" s="376"/>
      <c r="U685" s="376"/>
      <c r="V685" s="376"/>
      <c r="W685" s="376"/>
      <c r="X685" s="376"/>
      <c r="Y685" s="376"/>
      <c r="Z685" s="376"/>
      <c r="AA685" s="376"/>
      <c r="AB685" s="376"/>
      <c r="AC685" s="376"/>
      <c r="AD685" s="376"/>
      <c r="AE685" s="376"/>
      <c r="AF685" s="376"/>
      <c r="AG685" s="376"/>
      <c r="AH685" s="376"/>
      <c r="AI685" s="376"/>
      <c r="AJ685" s="376"/>
      <c r="AK685" s="376"/>
      <c r="AL685" s="376"/>
      <c r="AM685" s="376"/>
      <c r="AN685" s="376"/>
      <c r="AO685" s="376"/>
      <c r="AP685" s="376"/>
      <c r="AQ685" s="376"/>
      <c r="AR685" s="376"/>
      <c r="AS685" s="376"/>
      <c r="AT685" s="376"/>
      <c r="AU685" s="376"/>
      <c r="AV685" s="376"/>
      <c r="AW685" s="376"/>
      <c r="AX685" s="376"/>
      <c r="AY685" s="376"/>
      <c r="AZ685" s="376"/>
      <c r="BA685" s="376"/>
      <c r="BB685" s="376"/>
      <c r="BC685" s="376"/>
      <c r="BD685" s="376"/>
      <c r="BE685" s="376"/>
      <c r="BF685" s="376"/>
      <c r="BG685" s="376"/>
      <c r="BH685" s="376"/>
      <c r="BI685" s="376"/>
      <c r="BJ685" s="376"/>
      <c r="BK685" s="376"/>
      <c r="BL685" s="376"/>
      <c r="BM685" s="376"/>
      <c r="BN685" s="376"/>
    </row>
    <row r="686" spans="1:66" x14ac:dyDescent="0.2">
      <c r="A686" s="426"/>
      <c r="B686" s="376"/>
      <c r="C686" s="376"/>
      <c r="D686" s="395"/>
      <c r="E686" s="376"/>
      <c r="F686" s="396"/>
      <c r="G686" s="396"/>
      <c r="H686" s="396"/>
      <c r="I686" s="396"/>
      <c r="J686" s="427"/>
      <c r="K686" s="376"/>
      <c r="L686" s="376"/>
      <c r="M686" s="376"/>
      <c r="N686" s="376"/>
      <c r="O686" s="376"/>
      <c r="P686" s="376"/>
      <c r="Q686" s="376"/>
      <c r="R686" s="376"/>
      <c r="S686" s="376"/>
      <c r="T686" s="376"/>
      <c r="U686" s="376"/>
      <c r="V686" s="376"/>
      <c r="W686" s="376"/>
      <c r="X686" s="376"/>
      <c r="Y686" s="376"/>
      <c r="Z686" s="376"/>
      <c r="AA686" s="376"/>
      <c r="AB686" s="376"/>
      <c r="AC686" s="376"/>
      <c r="AD686" s="376"/>
      <c r="AE686" s="376"/>
      <c r="AF686" s="376"/>
      <c r="AG686" s="376"/>
      <c r="AH686" s="376"/>
      <c r="AI686" s="376"/>
      <c r="AJ686" s="376"/>
      <c r="AK686" s="376"/>
      <c r="AL686" s="376"/>
      <c r="AM686" s="376"/>
      <c r="AN686" s="376"/>
      <c r="AO686" s="376"/>
      <c r="AP686" s="376"/>
      <c r="AQ686" s="376"/>
      <c r="AR686" s="376"/>
      <c r="AS686" s="376"/>
      <c r="AT686" s="376"/>
      <c r="AU686" s="376"/>
      <c r="AV686" s="376"/>
      <c r="AW686" s="376"/>
      <c r="AX686" s="376"/>
      <c r="AY686" s="376"/>
      <c r="AZ686" s="376"/>
      <c r="BA686" s="376"/>
      <c r="BB686" s="376"/>
      <c r="BC686" s="376"/>
      <c r="BD686" s="376"/>
      <c r="BE686" s="376"/>
      <c r="BF686" s="376"/>
      <c r="BG686" s="376"/>
      <c r="BH686" s="376"/>
      <c r="BI686" s="376"/>
      <c r="BJ686" s="376"/>
      <c r="BK686" s="376"/>
      <c r="BL686" s="376"/>
      <c r="BM686" s="376"/>
      <c r="BN686" s="376"/>
    </row>
    <row r="687" spans="1:66" x14ac:dyDescent="0.2">
      <c r="A687" s="426"/>
      <c r="B687" s="376"/>
      <c r="C687" s="376"/>
      <c r="D687" s="395"/>
      <c r="E687" s="376"/>
      <c r="F687" s="396"/>
      <c r="G687" s="396"/>
      <c r="H687" s="396"/>
      <c r="I687" s="396"/>
      <c r="J687" s="427"/>
      <c r="K687" s="376"/>
      <c r="L687" s="376"/>
      <c r="M687" s="376"/>
      <c r="N687" s="376"/>
      <c r="O687" s="376"/>
      <c r="P687" s="376"/>
      <c r="Q687" s="376"/>
      <c r="R687" s="376"/>
      <c r="S687" s="376"/>
      <c r="T687" s="376"/>
      <c r="U687" s="376"/>
      <c r="V687" s="376"/>
      <c r="W687" s="376"/>
      <c r="X687" s="376"/>
      <c r="Y687" s="376"/>
      <c r="Z687" s="376"/>
      <c r="AA687" s="376"/>
      <c r="AB687" s="376"/>
      <c r="AC687" s="376"/>
      <c r="AD687" s="376"/>
      <c r="AE687" s="376"/>
      <c r="AF687" s="376"/>
      <c r="AG687" s="376"/>
      <c r="AH687" s="376"/>
      <c r="AI687" s="376"/>
      <c r="AJ687" s="376"/>
      <c r="AK687" s="376"/>
      <c r="AL687" s="376"/>
      <c r="AM687" s="376"/>
      <c r="AN687" s="376"/>
      <c r="AO687" s="376"/>
      <c r="AP687" s="376"/>
      <c r="AQ687" s="376"/>
      <c r="AR687" s="376"/>
      <c r="AS687" s="376"/>
      <c r="AT687" s="376"/>
      <c r="AU687" s="376"/>
      <c r="AV687" s="376"/>
      <c r="AW687" s="376"/>
      <c r="AX687" s="376"/>
      <c r="AY687" s="376"/>
      <c r="AZ687" s="376"/>
      <c r="BA687" s="376"/>
      <c r="BB687" s="376"/>
      <c r="BC687" s="376"/>
      <c r="BD687" s="376"/>
      <c r="BE687" s="376"/>
      <c r="BF687" s="376"/>
      <c r="BG687" s="376"/>
      <c r="BH687" s="376"/>
      <c r="BI687" s="376"/>
      <c r="BJ687" s="376"/>
      <c r="BK687" s="376"/>
      <c r="BL687" s="376"/>
      <c r="BM687" s="376"/>
      <c r="BN687" s="376"/>
    </row>
    <row r="688" spans="1:66" x14ac:dyDescent="0.2">
      <c r="A688" s="426"/>
      <c r="B688" s="376"/>
      <c r="C688" s="376"/>
      <c r="D688" s="395"/>
      <c r="E688" s="376"/>
      <c r="F688" s="396"/>
      <c r="G688" s="396"/>
      <c r="H688" s="396"/>
      <c r="I688" s="396"/>
      <c r="J688" s="427"/>
      <c r="K688" s="376"/>
      <c r="L688" s="376"/>
      <c r="M688" s="376"/>
      <c r="N688" s="376"/>
      <c r="O688" s="376"/>
      <c r="P688" s="376"/>
      <c r="Q688" s="376"/>
      <c r="R688" s="376"/>
      <c r="S688" s="376"/>
      <c r="T688" s="376"/>
      <c r="U688" s="376"/>
      <c r="V688" s="376"/>
      <c r="W688" s="376"/>
      <c r="X688" s="376"/>
      <c r="Y688" s="376"/>
      <c r="Z688" s="376"/>
      <c r="AA688" s="376"/>
      <c r="AB688" s="376"/>
      <c r="AC688" s="376"/>
      <c r="AD688" s="376"/>
      <c r="AE688" s="376"/>
      <c r="AF688" s="376"/>
      <c r="AG688" s="376"/>
      <c r="AH688" s="376"/>
      <c r="AI688" s="376"/>
      <c r="AJ688" s="376"/>
      <c r="AK688" s="376"/>
      <c r="AL688" s="376"/>
      <c r="AM688" s="376"/>
      <c r="AN688" s="376"/>
      <c r="AO688" s="376"/>
      <c r="AP688" s="376"/>
      <c r="AQ688" s="376"/>
      <c r="AR688" s="376"/>
      <c r="AS688" s="376"/>
      <c r="AT688" s="376"/>
      <c r="AU688" s="376"/>
      <c r="AV688" s="376"/>
      <c r="AW688" s="376"/>
      <c r="AX688" s="376"/>
      <c r="AY688" s="376"/>
      <c r="AZ688" s="376"/>
      <c r="BA688" s="376"/>
      <c r="BB688" s="376"/>
      <c r="BC688" s="376"/>
      <c r="BD688" s="376"/>
      <c r="BE688" s="376"/>
      <c r="BF688" s="376"/>
      <c r="BG688" s="376"/>
      <c r="BH688" s="376"/>
      <c r="BI688" s="376"/>
      <c r="BJ688" s="376"/>
      <c r="BK688" s="376"/>
      <c r="BL688" s="376"/>
      <c r="BM688" s="376"/>
      <c r="BN688" s="376"/>
    </row>
    <row r="689" spans="1:66" x14ac:dyDescent="0.2">
      <c r="A689" s="426"/>
      <c r="B689" s="376"/>
      <c r="C689" s="376"/>
      <c r="D689" s="395"/>
      <c r="E689" s="376"/>
      <c r="F689" s="396"/>
      <c r="G689" s="396"/>
      <c r="H689" s="396"/>
      <c r="I689" s="396"/>
      <c r="J689" s="427"/>
      <c r="K689" s="376"/>
      <c r="L689" s="376"/>
      <c r="M689" s="376"/>
      <c r="N689" s="376"/>
      <c r="O689" s="376"/>
      <c r="P689" s="376"/>
      <c r="Q689" s="376"/>
      <c r="R689" s="376"/>
      <c r="S689" s="376"/>
      <c r="T689" s="376"/>
      <c r="U689" s="376"/>
      <c r="V689" s="376"/>
      <c r="W689" s="376"/>
      <c r="X689" s="376"/>
      <c r="Y689" s="376"/>
      <c r="Z689" s="376"/>
      <c r="AA689" s="376"/>
      <c r="AB689" s="376"/>
      <c r="AC689" s="376"/>
      <c r="AD689" s="376"/>
      <c r="AE689" s="376"/>
      <c r="AF689" s="376"/>
      <c r="AG689" s="376"/>
      <c r="AH689" s="376"/>
      <c r="AI689" s="376"/>
      <c r="AJ689" s="376"/>
      <c r="AK689" s="376"/>
      <c r="AL689" s="376"/>
      <c r="AM689" s="376"/>
      <c r="AN689" s="376"/>
      <c r="AO689" s="376"/>
      <c r="AP689" s="376"/>
      <c r="AQ689" s="376"/>
      <c r="AR689" s="376"/>
      <c r="AS689" s="376"/>
      <c r="AT689" s="376"/>
      <c r="AU689" s="376"/>
      <c r="AV689" s="376"/>
      <c r="AW689" s="376"/>
      <c r="AX689" s="376"/>
      <c r="AY689" s="376"/>
      <c r="AZ689" s="376"/>
      <c r="BA689" s="376"/>
      <c r="BB689" s="376"/>
      <c r="BC689" s="376"/>
      <c r="BD689" s="376"/>
      <c r="BE689" s="376"/>
      <c r="BF689" s="376"/>
      <c r="BG689" s="376"/>
      <c r="BH689" s="376"/>
      <c r="BI689" s="376"/>
      <c r="BJ689" s="376"/>
      <c r="BK689" s="376"/>
      <c r="BL689" s="376"/>
      <c r="BM689" s="376"/>
      <c r="BN689" s="376"/>
    </row>
    <row r="690" spans="1:66" x14ac:dyDescent="0.2">
      <c r="A690" s="426"/>
      <c r="B690" s="376"/>
      <c r="C690" s="376"/>
      <c r="D690" s="395"/>
      <c r="E690" s="376"/>
      <c r="F690" s="396"/>
      <c r="G690" s="396"/>
      <c r="H690" s="396"/>
      <c r="I690" s="396"/>
      <c r="J690" s="427"/>
      <c r="K690" s="376"/>
      <c r="L690" s="376"/>
      <c r="M690" s="376"/>
      <c r="N690" s="376"/>
      <c r="O690" s="376"/>
      <c r="P690" s="376"/>
      <c r="Q690" s="376"/>
      <c r="R690" s="376"/>
      <c r="S690" s="376"/>
      <c r="T690" s="376"/>
      <c r="U690" s="376"/>
      <c r="V690" s="376"/>
      <c r="W690" s="376"/>
      <c r="X690" s="376"/>
      <c r="Y690" s="376"/>
      <c r="Z690" s="376"/>
      <c r="AA690" s="376"/>
      <c r="AB690" s="376"/>
      <c r="AC690" s="376"/>
      <c r="AD690" s="376"/>
      <c r="AE690" s="376"/>
      <c r="AF690" s="376"/>
      <c r="AG690" s="376"/>
      <c r="AH690" s="376"/>
      <c r="AI690" s="376"/>
      <c r="AJ690" s="376"/>
      <c r="AK690" s="376"/>
      <c r="AL690" s="376"/>
      <c r="AM690" s="376"/>
      <c r="AN690" s="376"/>
      <c r="AO690" s="376"/>
      <c r="AP690" s="376"/>
      <c r="AQ690" s="376"/>
      <c r="AR690" s="376"/>
      <c r="AS690" s="376"/>
      <c r="AT690" s="376"/>
      <c r="AU690" s="376"/>
      <c r="AV690" s="376"/>
      <c r="AW690" s="376"/>
      <c r="AX690" s="376"/>
      <c r="AY690" s="376"/>
      <c r="AZ690" s="376"/>
      <c r="BA690" s="376"/>
      <c r="BB690" s="376"/>
      <c r="BC690" s="376"/>
      <c r="BD690" s="376"/>
      <c r="BE690" s="376"/>
      <c r="BF690" s="376"/>
      <c r="BG690" s="376"/>
      <c r="BH690" s="376"/>
      <c r="BI690" s="376"/>
      <c r="BJ690" s="376"/>
      <c r="BK690" s="376"/>
      <c r="BL690" s="376"/>
      <c r="BM690" s="376"/>
      <c r="BN690" s="376"/>
    </row>
    <row r="691" spans="1:66" x14ac:dyDescent="0.2">
      <c r="A691" s="426"/>
      <c r="B691" s="376"/>
      <c r="C691" s="376"/>
      <c r="D691" s="395"/>
      <c r="E691" s="376"/>
      <c r="F691" s="396"/>
      <c r="G691" s="396"/>
      <c r="H691" s="396"/>
      <c r="I691" s="396"/>
      <c r="J691" s="427"/>
      <c r="K691" s="376"/>
      <c r="L691" s="376"/>
      <c r="M691" s="376"/>
      <c r="N691" s="376"/>
      <c r="O691" s="376"/>
      <c r="P691" s="376"/>
      <c r="Q691" s="376"/>
      <c r="R691" s="376"/>
      <c r="S691" s="376"/>
      <c r="T691" s="376"/>
      <c r="U691" s="376"/>
      <c r="V691" s="376"/>
      <c r="W691" s="376"/>
      <c r="X691" s="376"/>
      <c r="Y691" s="376"/>
      <c r="Z691" s="376"/>
      <c r="AA691" s="376"/>
      <c r="AB691" s="376"/>
      <c r="AC691" s="376"/>
      <c r="AD691" s="376"/>
      <c r="AE691" s="376"/>
      <c r="AF691" s="376"/>
      <c r="AG691" s="376"/>
      <c r="AH691" s="376"/>
      <c r="AI691" s="376"/>
      <c r="AJ691" s="376"/>
      <c r="AK691" s="376"/>
      <c r="AL691" s="376"/>
      <c r="AM691" s="376"/>
      <c r="AN691" s="376"/>
      <c r="AO691" s="376"/>
      <c r="AP691" s="376"/>
      <c r="AQ691" s="376"/>
      <c r="AR691" s="376"/>
      <c r="AS691" s="376"/>
      <c r="AT691" s="376"/>
      <c r="AU691" s="376"/>
      <c r="AV691" s="376"/>
      <c r="AW691" s="376"/>
      <c r="AX691" s="376"/>
      <c r="AY691" s="376"/>
      <c r="AZ691" s="376"/>
      <c r="BA691" s="376"/>
      <c r="BB691" s="376"/>
      <c r="BC691" s="376"/>
      <c r="BD691" s="376"/>
      <c r="BE691" s="376"/>
      <c r="BF691" s="376"/>
      <c r="BG691" s="376"/>
      <c r="BH691" s="376"/>
      <c r="BI691" s="376"/>
      <c r="BJ691" s="376"/>
      <c r="BK691" s="376"/>
      <c r="BL691" s="376"/>
      <c r="BM691" s="376"/>
      <c r="BN691" s="376"/>
    </row>
    <row r="692" spans="1:66" x14ac:dyDescent="0.2">
      <c r="A692" s="426"/>
      <c r="B692" s="376"/>
      <c r="C692" s="376"/>
      <c r="D692" s="395"/>
      <c r="E692" s="376"/>
      <c r="F692" s="396"/>
      <c r="G692" s="396"/>
      <c r="H692" s="396"/>
      <c r="I692" s="396"/>
      <c r="J692" s="427"/>
      <c r="K692" s="376"/>
      <c r="L692" s="376"/>
      <c r="M692" s="376"/>
      <c r="N692" s="376"/>
      <c r="O692" s="376"/>
      <c r="P692" s="376"/>
      <c r="Q692" s="376"/>
      <c r="R692" s="376"/>
      <c r="S692" s="376"/>
      <c r="T692" s="376"/>
      <c r="U692" s="376"/>
      <c r="V692" s="376"/>
      <c r="W692" s="376"/>
      <c r="X692" s="376"/>
      <c r="Y692" s="376"/>
      <c r="Z692" s="376"/>
      <c r="AA692" s="376"/>
      <c r="AB692" s="376"/>
      <c r="AC692" s="376"/>
      <c r="AD692" s="376"/>
      <c r="AE692" s="376"/>
      <c r="AF692" s="376"/>
      <c r="AG692" s="376"/>
      <c r="AH692" s="376"/>
      <c r="AI692" s="376"/>
      <c r="AJ692" s="376"/>
      <c r="AK692" s="376"/>
      <c r="AL692" s="376"/>
      <c r="AM692" s="376"/>
      <c r="AN692" s="376"/>
      <c r="AO692" s="376"/>
      <c r="AP692" s="376"/>
      <c r="AQ692" s="376"/>
      <c r="AR692" s="376"/>
      <c r="AS692" s="376"/>
      <c r="AT692" s="376"/>
      <c r="AU692" s="376"/>
      <c r="AV692" s="376"/>
      <c r="AW692" s="376"/>
      <c r="AX692" s="376"/>
      <c r="AY692" s="376"/>
      <c r="AZ692" s="376"/>
      <c r="BA692" s="376"/>
      <c r="BB692" s="376"/>
      <c r="BC692" s="376"/>
      <c r="BD692" s="376"/>
      <c r="BE692" s="376"/>
      <c r="BF692" s="376"/>
      <c r="BG692" s="376"/>
      <c r="BH692" s="376"/>
      <c r="BI692" s="376"/>
      <c r="BJ692" s="376"/>
      <c r="BK692" s="376"/>
      <c r="BL692" s="376"/>
      <c r="BM692" s="376"/>
      <c r="BN692" s="376"/>
    </row>
    <row r="693" spans="1:66" x14ac:dyDescent="0.2">
      <c r="A693" s="426"/>
      <c r="B693" s="376"/>
      <c r="C693" s="376"/>
      <c r="D693" s="395"/>
      <c r="E693" s="376"/>
      <c r="F693" s="396"/>
      <c r="G693" s="396"/>
      <c r="H693" s="396"/>
      <c r="I693" s="396"/>
      <c r="J693" s="427"/>
      <c r="K693" s="376"/>
      <c r="L693" s="376"/>
      <c r="M693" s="376"/>
      <c r="N693" s="376"/>
      <c r="O693" s="376"/>
      <c r="P693" s="376"/>
      <c r="Q693" s="376"/>
      <c r="R693" s="376"/>
      <c r="S693" s="376"/>
      <c r="T693" s="376"/>
      <c r="U693" s="376"/>
      <c r="V693" s="376"/>
      <c r="W693" s="376"/>
      <c r="X693" s="376"/>
      <c r="Y693" s="376"/>
      <c r="Z693" s="376"/>
      <c r="AA693" s="376"/>
      <c r="AB693" s="376"/>
      <c r="AC693" s="376"/>
      <c r="AD693" s="376"/>
      <c r="AE693" s="376"/>
      <c r="AF693" s="376"/>
      <c r="AG693" s="376"/>
      <c r="AH693" s="376"/>
      <c r="AI693" s="376"/>
      <c r="AJ693" s="376"/>
      <c r="AK693" s="376"/>
      <c r="AL693" s="376"/>
      <c r="AM693" s="376"/>
      <c r="AN693" s="376"/>
      <c r="AO693" s="376"/>
      <c r="AP693" s="376"/>
      <c r="AQ693" s="376"/>
      <c r="AR693" s="376"/>
      <c r="AS693" s="376"/>
      <c r="AT693" s="376"/>
      <c r="AU693" s="376"/>
      <c r="AV693" s="376"/>
      <c r="AW693" s="376"/>
      <c r="AX693" s="376"/>
      <c r="AY693" s="376"/>
      <c r="AZ693" s="376"/>
      <c r="BA693" s="376"/>
      <c r="BB693" s="376"/>
      <c r="BC693" s="376"/>
      <c r="BD693" s="376"/>
      <c r="BE693" s="376"/>
      <c r="BF693" s="376"/>
      <c r="BG693" s="376"/>
      <c r="BH693" s="376"/>
      <c r="BI693" s="376"/>
      <c r="BJ693" s="376"/>
      <c r="BK693" s="376"/>
      <c r="BL693" s="376"/>
      <c r="BM693" s="376"/>
      <c r="BN693" s="376"/>
    </row>
    <row r="694" spans="1:66" x14ac:dyDescent="0.2">
      <c r="A694" s="426"/>
      <c r="B694" s="376"/>
      <c r="C694" s="376"/>
      <c r="D694" s="395"/>
      <c r="E694" s="376"/>
      <c r="F694" s="396"/>
      <c r="G694" s="396"/>
      <c r="H694" s="396"/>
      <c r="I694" s="396"/>
      <c r="J694" s="427"/>
      <c r="K694" s="376"/>
      <c r="L694" s="376"/>
      <c r="M694" s="376"/>
      <c r="N694" s="376"/>
      <c r="O694" s="376"/>
      <c r="P694" s="376"/>
      <c r="Q694" s="376"/>
      <c r="R694" s="376"/>
      <c r="S694" s="376"/>
      <c r="T694" s="376"/>
      <c r="U694" s="376"/>
      <c r="V694" s="376"/>
      <c r="W694" s="376"/>
      <c r="X694" s="376"/>
      <c r="Y694" s="376"/>
      <c r="Z694" s="376"/>
      <c r="AA694" s="376"/>
      <c r="AB694" s="376"/>
      <c r="AC694" s="376"/>
      <c r="AD694" s="376"/>
      <c r="AE694" s="376"/>
      <c r="AF694" s="376"/>
      <c r="AG694" s="376"/>
      <c r="AH694" s="376"/>
      <c r="AI694" s="376"/>
      <c r="AJ694" s="376"/>
      <c r="AK694" s="376"/>
      <c r="AL694" s="376"/>
      <c r="AM694" s="376"/>
      <c r="AN694" s="376"/>
      <c r="AO694" s="376"/>
      <c r="AP694" s="376"/>
      <c r="AQ694" s="376"/>
      <c r="AR694" s="376"/>
      <c r="AS694" s="376"/>
      <c r="AT694" s="376"/>
      <c r="AU694" s="376"/>
      <c r="AV694" s="376"/>
      <c r="AW694" s="376"/>
      <c r="AX694" s="376"/>
      <c r="AY694" s="376"/>
      <c r="AZ694" s="376"/>
      <c r="BA694" s="376"/>
      <c r="BB694" s="376"/>
      <c r="BC694" s="376"/>
      <c r="BD694" s="376"/>
      <c r="BE694" s="376"/>
      <c r="BF694" s="376"/>
      <c r="BG694" s="376"/>
      <c r="BH694" s="376"/>
      <c r="BI694" s="376"/>
      <c r="BJ694" s="376"/>
      <c r="BK694" s="376"/>
      <c r="BL694" s="376"/>
      <c r="BM694" s="376"/>
      <c r="BN694" s="376"/>
    </row>
    <row r="695" spans="1:66" x14ac:dyDescent="0.2">
      <c r="A695" s="426"/>
      <c r="B695" s="376"/>
      <c r="C695" s="376"/>
      <c r="D695" s="395"/>
      <c r="E695" s="376"/>
      <c r="F695" s="396"/>
      <c r="G695" s="396"/>
      <c r="H695" s="396"/>
      <c r="I695" s="396"/>
      <c r="J695" s="427"/>
      <c r="K695" s="376"/>
      <c r="L695" s="376"/>
      <c r="M695" s="376"/>
      <c r="N695" s="376"/>
      <c r="O695" s="376"/>
      <c r="P695" s="376"/>
      <c r="Q695" s="376"/>
      <c r="R695" s="376"/>
      <c r="S695" s="376"/>
      <c r="T695" s="376"/>
      <c r="U695" s="376"/>
      <c r="V695" s="376"/>
      <c r="W695" s="376"/>
      <c r="X695" s="376"/>
      <c r="Y695" s="376"/>
      <c r="Z695" s="376"/>
      <c r="AA695" s="376"/>
      <c r="AB695" s="376"/>
      <c r="AC695" s="376"/>
      <c r="AD695" s="376"/>
      <c r="AE695" s="376"/>
      <c r="AF695" s="376"/>
      <c r="AG695" s="376"/>
      <c r="AH695" s="376"/>
      <c r="AI695" s="376"/>
      <c r="AJ695" s="376"/>
      <c r="AK695" s="376"/>
      <c r="AL695" s="376"/>
      <c r="AM695" s="376"/>
      <c r="AN695" s="376"/>
      <c r="AO695" s="376"/>
      <c r="AP695" s="376"/>
      <c r="AQ695" s="376"/>
      <c r="AR695" s="376"/>
      <c r="AS695" s="376"/>
      <c r="AT695" s="376"/>
      <c r="AU695" s="376"/>
      <c r="AV695" s="376"/>
      <c r="AW695" s="376"/>
      <c r="AX695" s="376"/>
      <c r="AY695" s="376"/>
      <c r="AZ695" s="376"/>
      <c r="BA695" s="376"/>
      <c r="BB695" s="376"/>
      <c r="BC695" s="376"/>
      <c r="BD695" s="376"/>
      <c r="BE695" s="376"/>
      <c r="BF695" s="376"/>
      <c r="BG695" s="376"/>
      <c r="BH695" s="376"/>
      <c r="BI695" s="376"/>
      <c r="BJ695" s="376"/>
      <c r="BK695" s="376"/>
      <c r="BL695" s="376"/>
      <c r="BM695" s="376"/>
      <c r="BN695" s="376"/>
    </row>
    <row r="696" spans="1:66" x14ac:dyDescent="0.2">
      <c r="A696" s="426"/>
      <c r="B696" s="376"/>
      <c r="C696" s="376"/>
      <c r="D696" s="395"/>
      <c r="E696" s="376"/>
      <c r="F696" s="396"/>
      <c r="G696" s="396"/>
      <c r="H696" s="396"/>
      <c r="I696" s="396"/>
      <c r="J696" s="427"/>
      <c r="K696" s="376"/>
      <c r="L696" s="376"/>
      <c r="M696" s="376"/>
      <c r="N696" s="376"/>
      <c r="O696" s="376"/>
      <c r="P696" s="376"/>
      <c r="Q696" s="376"/>
      <c r="R696" s="376"/>
      <c r="S696" s="376"/>
      <c r="T696" s="376"/>
      <c r="U696" s="376"/>
      <c r="V696" s="376"/>
      <c r="W696" s="376"/>
      <c r="X696" s="376"/>
      <c r="Y696" s="376"/>
      <c r="Z696" s="376"/>
      <c r="AA696" s="376"/>
      <c r="AB696" s="376"/>
      <c r="AC696" s="376"/>
      <c r="AD696" s="376"/>
      <c r="AE696" s="376"/>
      <c r="AF696" s="376"/>
      <c r="AG696" s="376"/>
      <c r="AH696" s="376"/>
      <c r="AI696" s="376"/>
      <c r="AJ696" s="376"/>
      <c r="AK696" s="376"/>
      <c r="AL696" s="376"/>
      <c r="AM696" s="376"/>
      <c r="AN696" s="376"/>
      <c r="AO696" s="376"/>
      <c r="AP696" s="376"/>
      <c r="AQ696" s="376"/>
      <c r="AR696" s="376"/>
      <c r="AS696" s="376"/>
      <c r="AT696" s="376"/>
      <c r="AU696" s="376"/>
      <c r="AV696" s="376"/>
      <c r="AW696" s="376"/>
      <c r="AX696" s="376"/>
      <c r="AY696" s="376"/>
      <c r="AZ696" s="376"/>
      <c r="BA696" s="376"/>
      <c r="BB696" s="376"/>
      <c r="BC696" s="376"/>
      <c r="BD696" s="376"/>
      <c r="BE696" s="376"/>
      <c r="BF696" s="376"/>
      <c r="BG696" s="376"/>
      <c r="BH696" s="376"/>
      <c r="BI696" s="376"/>
      <c r="BJ696" s="376"/>
      <c r="BK696" s="376"/>
      <c r="BL696" s="376"/>
      <c r="BM696" s="376"/>
      <c r="BN696" s="376"/>
    </row>
    <row r="697" spans="1:66" x14ac:dyDescent="0.2">
      <c r="A697" s="426"/>
      <c r="B697" s="376"/>
      <c r="C697" s="376"/>
      <c r="D697" s="395"/>
      <c r="E697" s="376"/>
      <c r="F697" s="396"/>
      <c r="G697" s="396"/>
      <c r="H697" s="396"/>
      <c r="I697" s="396"/>
      <c r="J697" s="427"/>
      <c r="K697" s="376"/>
      <c r="L697" s="376"/>
      <c r="M697" s="376"/>
      <c r="N697" s="376"/>
      <c r="O697" s="376"/>
      <c r="P697" s="376"/>
      <c r="Q697" s="376"/>
      <c r="R697" s="376"/>
      <c r="S697" s="376"/>
      <c r="T697" s="376"/>
      <c r="U697" s="376"/>
      <c r="V697" s="376"/>
      <c r="W697" s="376"/>
      <c r="X697" s="376"/>
      <c r="Y697" s="376"/>
      <c r="Z697" s="376"/>
      <c r="AA697" s="376"/>
      <c r="AB697" s="376"/>
      <c r="AC697" s="376"/>
      <c r="AD697" s="376"/>
      <c r="AE697" s="376"/>
      <c r="AF697" s="376"/>
      <c r="AG697" s="376"/>
      <c r="AH697" s="376"/>
      <c r="AI697" s="376"/>
      <c r="AJ697" s="376"/>
      <c r="AK697" s="376"/>
      <c r="AL697" s="376"/>
      <c r="AM697" s="376"/>
      <c r="AN697" s="376"/>
      <c r="AO697" s="376"/>
      <c r="AP697" s="376"/>
      <c r="AQ697" s="376"/>
      <c r="AR697" s="376"/>
      <c r="AS697" s="376"/>
      <c r="AT697" s="376"/>
      <c r="AU697" s="376"/>
      <c r="AV697" s="376"/>
      <c r="AW697" s="376"/>
      <c r="AX697" s="376"/>
      <c r="AY697" s="376"/>
      <c r="AZ697" s="376"/>
      <c r="BA697" s="376"/>
      <c r="BB697" s="376"/>
      <c r="BC697" s="376"/>
      <c r="BD697" s="376"/>
      <c r="BE697" s="376"/>
      <c r="BF697" s="376"/>
      <c r="BG697" s="376"/>
      <c r="BH697" s="376"/>
      <c r="BI697" s="376"/>
      <c r="BJ697" s="376"/>
      <c r="BK697" s="376"/>
      <c r="BL697" s="376"/>
      <c r="BM697" s="376"/>
      <c r="BN697" s="376"/>
    </row>
    <row r="698" spans="1:66" x14ac:dyDescent="0.2">
      <c r="A698" s="426"/>
      <c r="B698" s="376"/>
      <c r="C698" s="376"/>
      <c r="D698" s="395"/>
      <c r="E698" s="376"/>
      <c r="F698" s="396"/>
      <c r="G698" s="396"/>
      <c r="H698" s="396"/>
      <c r="I698" s="396"/>
      <c r="J698" s="427"/>
      <c r="K698" s="376"/>
      <c r="L698" s="376"/>
      <c r="M698" s="376"/>
      <c r="N698" s="376"/>
      <c r="O698" s="376"/>
      <c r="P698" s="376"/>
      <c r="Q698" s="376"/>
      <c r="R698" s="376"/>
      <c r="S698" s="376"/>
      <c r="T698" s="376"/>
      <c r="U698" s="376"/>
      <c r="V698" s="376"/>
      <c r="W698" s="376"/>
      <c r="X698" s="376"/>
      <c r="Y698" s="376"/>
      <c r="Z698" s="376"/>
      <c r="AA698" s="376"/>
      <c r="AB698" s="376"/>
      <c r="AC698" s="376"/>
      <c r="AD698" s="376"/>
      <c r="AE698" s="376"/>
      <c r="AF698" s="376"/>
      <c r="AG698" s="376"/>
      <c r="AH698" s="376"/>
      <c r="AI698" s="376"/>
      <c r="AJ698" s="376"/>
      <c r="AK698" s="376"/>
      <c r="AL698" s="376"/>
      <c r="AM698" s="376"/>
      <c r="AN698" s="376"/>
      <c r="AO698" s="376"/>
      <c r="AP698" s="376"/>
      <c r="AQ698" s="376"/>
      <c r="AR698" s="376"/>
      <c r="AS698" s="376"/>
      <c r="AT698" s="376"/>
      <c r="AU698" s="376"/>
      <c r="AV698" s="376"/>
      <c r="AW698" s="376"/>
      <c r="AX698" s="376"/>
      <c r="AY698" s="376"/>
      <c r="AZ698" s="376"/>
      <c r="BA698" s="376"/>
      <c r="BB698" s="376"/>
      <c r="BC698" s="376"/>
      <c r="BD698" s="376"/>
      <c r="BE698" s="376"/>
      <c r="BF698" s="376"/>
      <c r="BG698" s="376"/>
      <c r="BH698" s="376"/>
      <c r="BI698" s="376"/>
      <c r="BJ698" s="376"/>
      <c r="BK698" s="376"/>
      <c r="BL698" s="376"/>
      <c r="BM698" s="376"/>
      <c r="BN698" s="376"/>
    </row>
    <row r="699" spans="1:66" x14ac:dyDescent="0.2">
      <c r="A699" s="426"/>
      <c r="B699" s="376"/>
      <c r="C699" s="376"/>
      <c r="D699" s="395"/>
      <c r="E699" s="376"/>
      <c r="F699" s="396"/>
      <c r="G699" s="396"/>
      <c r="H699" s="396"/>
      <c r="I699" s="396"/>
      <c r="J699" s="427"/>
      <c r="K699" s="376"/>
      <c r="L699" s="376"/>
      <c r="M699" s="376"/>
      <c r="N699" s="376"/>
      <c r="O699" s="376"/>
      <c r="P699" s="376"/>
      <c r="Q699" s="376"/>
      <c r="R699" s="376"/>
      <c r="S699" s="376"/>
      <c r="T699" s="376"/>
      <c r="U699" s="376"/>
      <c r="V699" s="376"/>
      <c r="W699" s="376"/>
      <c r="X699" s="376"/>
      <c r="Y699" s="376"/>
      <c r="Z699" s="376"/>
      <c r="AA699" s="376"/>
      <c r="AB699" s="376"/>
      <c r="AC699" s="376"/>
      <c r="AD699" s="376"/>
      <c r="AE699" s="376"/>
      <c r="AF699" s="376"/>
      <c r="AG699" s="376"/>
      <c r="AH699" s="376"/>
      <c r="AI699" s="376"/>
      <c r="AJ699" s="376"/>
      <c r="AK699" s="376"/>
      <c r="AL699" s="376"/>
      <c r="AM699" s="376"/>
      <c r="AN699" s="376"/>
      <c r="AO699" s="376"/>
      <c r="AP699" s="376"/>
      <c r="AQ699" s="376"/>
      <c r="AR699" s="376"/>
      <c r="AS699" s="376"/>
      <c r="AT699" s="376"/>
      <c r="AU699" s="376"/>
      <c r="AV699" s="376"/>
      <c r="AW699" s="376"/>
      <c r="AX699" s="376"/>
      <c r="AY699" s="376"/>
      <c r="AZ699" s="376"/>
      <c r="BA699" s="376"/>
      <c r="BB699" s="376"/>
      <c r="BC699" s="376"/>
      <c r="BD699" s="376"/>
      <c r="BE699" s="376"/>
      <c r="BF699" s="376"/>
      <c r="BG699" s="376"/>
      <c r="BH699" s="376"/>
      <c r="BI699" s="376"/>
      <c r="BJ699" s="376"/>
      <c r="BK699" s="376"/>
      <c r="BL699" s="376"/>
      <c r="BM699" s="376"/>
      <c r="BN699" s="376"/>
    </row>
    <row r="700" spans="1:66" x14ac:dyDescent="0.2">
      <c r="A700" s="426"/>
      <c r="B700" s="376"/>
      <c r="C700" s="376"/>
      <c r="D700" s="395"/>
      <c r="E700" s="376"/>
      <c r="F700" s="396"/>
      <c r="G700" s="396"/>
      <c r="H700" s="396"/>
      <c r="I700" s="396"/>
      <c r="J700" s="427"/>
      <c r="K700" s="376"/>
      <c r="L700" s="376"/>
      <c r="M700" s="376"/>
      <c r="N700" s="376"/>
      <c r="O700" s="376"/>
      <c r="P700" s="376"/>
      <c r="Q700" s="376"/>
      <c r="R700" s="376"/>
      <c r="S700" s="376"/>
      <c r="T700" s="376"/>
      <c r="U700" s="376"/>
      <c r="V700" s="376"/>
      <c r="W700" s="376"/>
      <c r="X700" s="376"/>
      <c r="Y700" s="376"/>
      <c r="Z700" s="376"/>
      <c r="AA700" s="376"/>
      <c r="AB700" s="376"/>
      <c r="AC700" s="376"/>
      <c r="AD700" s="376"/>
      <c r="AE700" s="376"/>
      <c r="AF700" s="376"/>
      <c r="AG700" s="376"/>
      <c r="AH700" s="376"/>
      <c r="AI700" s="376"/>
      <c r="AJ700" s="376"/>
      <c r="AK700" s="376"/>
      <c r="AL700" s="376"/>
      <c r="AM700" s="376"/>
      <c r="AN700" s="376"/>
      <c r="AO700" s="376"/>
      <c r="AP700" s="376"/>
      <c r="AQ700" s="376"/>
      <c r="AR700" s="376"/>
      <c r="AS700" s="376"/>
      <c r="AT700" s="376"/>
      <c r="AU700" s="376"/>
      <c r="AV700" s="376"/>
      <c r="AW700" s="376"/>
      <c r="AX700" s="376"/>
      <c r="AY700" s="376"/>
      <c r="AZ700" s="376"/>
      <c r="BA700" s="376"/>
      <c r="BB700" s="376"/>
      <c r="BC700" s="376"/>
      <c r="BD700" s="376"/>
      <c r="BE700" s="376"/>
      <c r="BF700" s="376"/>
      <c r="BG700" s="376"/>
      <c r="BH700" s="376"/>
      <c r="BI700" s="376"/>
      <c r="BJ700" s="376"/>
      <c r="BK700" s="376"/>
      <c r="BL700" s="376"/>
      <c r="BM700" s="376"/>
      <c r="BN700" s="376"/>
    </row>
    <row r="701" spans="1:66" x14ac:dyDescent="0.2">
      <c r="A701" s="426"/>
      <c r="B701" s="376"/>
      <c r="C701" s="376"/>
      <c r="D701" s="395"/>
      <c r="E701" s="376"/>
      <c r="F701" s="396"/>
      <c r="G701" s="396"/>
      <c r="H701" s="396"/>
      <c r="I701" s="396"/>
      <c r="J701" s="427"/>
      <c r="K701" s="376"/>
      <c r="L701" s="376"/>
      <c r="M701" s="376"/>
      <c r="N701" s="376"/>
      <c r="O701" s="376"/>
      <c r="P701" s="376"/>
      <c r="Q701" s="376"/>
      <c r="R701" s="376"/>
      <c r="S701" s="376"/>
      <c r="T701" s="376"/>
      <c r="U701" s="376"/>
      <c r="V701" s="376"/>
      <c r="W701" s="376"/>
      <c r="X701" s="376"/>
      <c r="Y701" s="376"/>
      <c r="Z701" s="376"/>
      <c r="AA701" s="376"/>
      <c r="AB701" s="376"/>
      <c r="AC701" s="376"/>
      <c r="AD701" s="376"/>
      <c r="AE701" s="376"/>
      <c r="AF701" s="376"/>
      <c r="AG701" s="376"/>
      <c r="AH701" s="376"/>
      <c r="AI701" s="376"/>
      <c r="AJ701" s="376"/>
      <c r="AK701" s="376"/>
      <c r="AL701" s="376"/>
      <c r="AM701" s="376"/>
      <c r="AN701" s="376"/>
      <c r="AO701" s="376"/>
      <c r="AP701" s="376"/>
      <c r="AQ701" s="376"/>
      <c r="AR701" s="376"/>
      <c r="AS701" s="376"/>
      <c r="AT701" s="376"/>
      <c r="AU701" s="376"/>
      <c r="AV701" s="376"/>
      <c r="AW701" s="376"/>
      <c r="AX701" s="376"/>
      <c r="AY701" s="376"/>
      <c r="AZ701" s="376"/>
      <c r="BA701" s="376"/>
      <c r="BB701" s="376"/>
      <c r="BC701" s="376"/>
      <c r="BD701" s="376"/>
      <c r="BE701" s="376"/>
      <c r="BF701" s="376"/>
      <c r="BG701" s="376"/>
      <c r="BH701" s="376"/>
      <c r="BI701" s="376"/>
      <c r="BJ701" s="376"/>
      <c r="BK701" s="376"/>
      <c r="BL701" s="376"/>
      <c r="BM701" s="376"/>
      <c r="BN701" s="376"/>
    </row>
    <row r="702" spans="1:66" x14ac:dyDescent="0.2">
      <c r="A702" s="426"/>
      <c r="B702" s="376"/>
      <c r="C702" s="376"/>
      <c r="D702" s="395"/>
      <c r="E702" s="376"/>
      <c r="F702" s="396"/>
      <c r="G702" s="396"/>
      <c r="H702" s="396"/>
      <c r="I702" s="396"/>
      <c r="J702" s="427"/>
      <c r="K702" s="376"/>
      <c r="L702" s="376"/>
      <c r="M702" s="376"/>
      <c r="N702" s="376"/>
      <c r="O702" s="376"/>
      <c r="P702" s="376"/>
      <c r="Q702" s="376"/>
      <c r="R702" s="376"/>
      <c r="S702" s="376"/>
      <c r="T702" s="376"/>
      <c r="U702" s="376"/>
      <c r="V702" s="376"/>
      <c r="W702" s="376"/>
      <c r="X702" s="376"/>
      <c r="Y702" s="376"/>
      <c r="Z702" s="376"/>
      <c r="AA702" s="376"/>
      <c r="AB702" s="376"/>
      <c r="AC702" s="376"/>
      <c r="AD702" s="376"/>
      <c r="AE702" s="376"/>
      <c r="AF702" s="376"/>
      <c r="AG702" s="376"/>
      <c r="AH702" s="376"/>
      <c r="AI702" s="376"/>
      <c r="AJ702" s="376"/>
      <c r="AK702" s="376"/>
      <c r="AL702" s="376"/>
      <c r="AM702" s="376"/>
      <c r="AN702" s="376"/>
      <c r="AO702" s="376"/>
      <c r="AP702" s="376"/>
      <c r="AQ702" s="376"/>
      <c r="AR702" s="376"/>
      <c r="AS702" s="376"/>
      <c r="AT702" s="376"/>
      <c r="AU702" s="376"/>
      <c r="AV702" s="376"/>
      <c r="AW702" s="376"/>
      <c r="AX702" s="376"/>
      <c r="AY702" s="376"/>
      <c r="AZ702" s="376"/>
      <c r="BA702" s="376"/>
      <c r="BB702" s="376"/>
      <c r="BC702" s="376"/>
      <c r="BD702" s="376"/>
      <c r="BE702" s="376"/>
      <c r="BF702" s="376"/>
      <c r="BG702" s="376"/>
      <c r="BH702" s="376"/>
      <c r="BI702" s="376"/>
      <c r="BJ702" s="376"/>
      <c r="BK702" s="376"/>
      <c r="BL702" s="376"/>
      <c r="BM702" s="376"/>
      <c r="BN702" s="376"/>
    </row>
    <row r="703" spans="1:66" x14ac:dyDescent="0.2">
      <c r="A703" s="426"/>
      <c r="B703" s="376"/>
      <c r="C703" s="376"/>
      <c r="D703" s="395"/>
      <c r="E703" s="376"/>
      <c r="F703" s="396"/>
      <c r="G703" s="396"/>
      <c r="H703" s="396"/>
      <c r="I703" s="396"/>
      <c r="J703" s="427"/>
      <c r="K703" s="376"/>
      <c r="L703" s="376"/>
      <c r="M703" s="376"/>
      <c r="N703" s="376"/>
      <c r="O703" s="376"/>
      <c r="P703" s="376"/>
      <c r="Q703" s="376"/>
      <c r="R703" s="376"/>
      <c r="S703" s="376"/>
      <c r="T703" s="376"/>
      <c r="U703" s="376"/>
      <c r="V703" s="376"/>
      <c r="W703" s="376"/>
      <c r="X703" s="376"/>
      <c r="Y703" s="376"/>
      <c r="Z703" s="376"/>
      <c r="AA703" s="376"/>
      <c r="AB703" s="376"/>
      <c r="AC703" s="376"/>
      <c r="AD703" s="376"/>
      <c r="AE703" s="376"/>
      <c r="AF703" s="376"/>
      <c r="AG703" s="376"/>
      <c r="AH703" s="376"/>
      <c r="AI703" s="376"/>
      <c r="AJ703" s="376"/>
      <c r="AK703" s="376"/>
      <c r="AL703" s="376"/>
      <c r="AM703" s="376"/>
      <c r="AN703" s="376"/>
      <c r="AO703" s="376"/>
      <c r="AP703" s="376"/>
      <c r="AQ703" s="376"/>
      <c r="AR703" s="376"/>
      <c r="AS703" s="376"/>
      <c r="AT703" s="376"/>
      <c r="AU703" s="376"/>
      <c r="AV703" s="376"/>
      <c r="AW703" s="376"/>
      <c r="AX703" s="376"/>
      <c r="AY703" s="376"/>
      <c r="AZ703" s="376"/>
      <c r="BA703" s="376"/>
      <c r="BB703" s="376"/>
      <c r="BC703" s="376"/>
      <c r="BD703" s="376"/>
      <c r="BE703" s="376"/>
      <c r="BF703" s="376"/>
      <c r="BG703" s="376"/>
      <c r="BH703" s="376"/>
      <c r="BI703" s="376"/>
      <c r="BJ703" s="376"/>
      <c r="BK703" s="376"/>
      <c r="BL703" s="376"/>
      <c r="BM703" s="376"/>
      <c r="BN703" s="376"/>
    </row>
    <row r="704" spans="1:66" x14ac:dyDescent="0.2">
      <c r="A704" s="426"/>
      <c r="B704" s="376"/>
      <c r="C704" s="376"/>
      <c r="D704" s="395"/>
      <c r="E704" s="376"/>
      <c r="F704" s="396"/>
      <c r="G704" s="396"/>
      <c r="H704" s="396"/>
      <c r="I704" s="396"/>
      <c r="J704" s="427"/>
      <c r="K704" s="376"/>
      <c r="L704" s="376"/>
      <c r="M704" s="376"/>
      <c r="N704" s="376"/>
      <c r="O704" s="376"/>
      <c r="P704" s="376"/>
      <c r="Q704" s="376"/>
      <c r="R704" s="376"/>
      <c r="S704" s="376"/>
      <c r="T704" s="376"/>
      <c r="U704" s="376"/>
      <c r="V704" s="376"/>
      <c r="W704" s="376"/>
      <c r="X704" s="376"/>
      <c r="Y704" s="376"/>
      <c r="Z704" s="376"/>
      <c r="AA704" s="376"/>
      <c r="AB704" s="376"/>
      <c r="AC704" s="376"/>
      <c r="AD704" s="376"/>
      <c r="AE704" s="376"/>
      <c r="AF704" s="376"/>
      <c r="AG704" s="376"/>
      <c r="AH704" s="376"/>
      <c r="AI704" s="376"/>
      <c r="AJ704" s="376"/>
      <c r="AK704" s="376"/>
      <c r="AL704" s="376"/>
      <c r="AM704" s="376"/>
      <c r="AN704" s="376"/>
      <c r="AO704" s="376"/>
      <c r="AP704" s="376"/>
      <c r="AQ704" s="376"/>
      <c r="AR704" s="376"/>
      <c r="AS704" s="376"/>
      <c r="AT704" s="376"/>
      <c r="AU704" s="376"/>
      <c r="AV704" s="376"/>
      <c r="AW704" s="376"/>
      <c r="AX704" s="376"/>
      <c r="AY704" s="376"/>
      <c r="AZ704" s="376"/>
      <c r="BA704" s="376"/>
      <c r="BB704" s="376"/>
      <c r="BC704" s="376"/>
      <c r="BD704" s="376"/>
      <c r="BE704" s="376"/>
      <c r="BF704" s="376"/>
      <c r="BG704" s="376"/>
      <c r="BH704" s="376"/>
      <c r="BI704" s="376"/>
      <c r="BJ704" s="376"/>
      <c r="BK704" s="376"/>
      <c r="BL704" s="376"/>
      <c r="BM704" s="376"/>
      <c r="BN704" s="376"/>
    </row>
    <row r="705" spans="1:66" x14ac:dyDescent="0.2">
      <c r="A705" s="426"/>
      <c r="B705" s="376"/>
      <c r="C705" s="376"/>
      <c r="D705" s="395"/>
      <c r="E705" s="376"/>
      <c r="F705" s="396"/>
      <c r="G705" s="396"/>
      <c r="H705" s="396"/>
      <c r="I705" s="396"/>
      <c r="J705" s="427"/>
      <c r="K705" s="376"/>
      <c r="L705" s="376"/>
      <c r="M705" s="376"/>
      <c r="N705" s="376"/>
      <c r="O705" s="376"/>
      <c r="P705" s="376"/>
      <c r="Q705" s="376"/>
      <c r="R705" s="376"/>
      <c r="S705" s="376"/>
      <c r="T705" s="376"/>
      <c r="U705" s="376"/>
      <c r="V705" s="376"/>
      <c r="W705" s="376"/>
      <c r="X705" s="376"/>
      <c r="Y705" s="376"/>
      <c r="Z705" s="376"/>
      <c r="AA705" s="376"/>
      <c r="AB705" s="376"/>
      <c r="AC705" s="376"/>
      <c r="AD705" s="376"/>
      <c r="AE705" s="376"/>
      <c r="AF705" s="376"/>
      <c r="AG705" s="376"/>
      <c r="AH705" s="376"/>
      <c r="AI705" s="376"/>
      <c r="AJ705" s="376"/>
      <c r="AK705" s="376"/>
      <c r="AL705" s="376"/>
      <c r="AM705" s="376"/>
      <c r="AN705" s="376"/>
      <c r="AO705" s="376"/>
      <c r="AP705" s="376"/>
      <c r="AQ705" s="376"/>
      <c r="AR705" s="376"/>
      <c r="AS705" s="376"/>
      <c r="AT705" s="376"/>
      <c r="AU705" s="376"/>
      <c r="AV705" s="376"/>
      <c r="AW705" s="376"/>
      <c r="AX705" s="376"/>
      <c r="AY705" s="376"/>
      <c r="AZ705" s="376"/>
      <c r="BA705" s="376"/>
      <c r="BB705" s="376"/>
      <c r="BC705" s="376"/>
      <c r="BD705" s="376"/>
      <c r="BE705" s="376"/>
      <c r="BF705" s="376"/>
      <c r="BG705" s="376"/>
      <c r="BH705" s="376"/>
      <c r="BI705" s="376"/>
      <c r="BJ705" s="376"/>
      <c r="BK705" s="376"/>
      <c r="BL705" s="376"/>
      <c r="BM705" s="376"/>
      <c r="BN705" s="376"/>
    </row>
    <row r="706" spans="1:66" x14ac:dyDescent="0.2">
      <c r="A706" s="426"/>
      <c r="B706" s="376"/>
      <c r="C706" s="376"/>
      <c r="D706" s="395"/>
      <c r="E706" s="376"/>
      <c r="F706" s="396"/>
      <c r="G706" s="396"/>
      <c r="H706" s="396"/>
      <c r="I706" s="396"/>
      <c r="J706" s="427"/>
      <c r="K706" s="376"/>
      <c r="L706" s="376"/>
      <c r="M706" s="376"/>
      <c r="N706" s="376"/>
      <c r="O706" s="376"/>
      <c r="P706" s="376"/>
      <c r="Q706" s="376"/>
      <c r="R706" s="376"/>
      <c r="S706" s="376"/>
      <c r="T706" s="376"/>
      <c r="U706" s="376"/>
      <c r="V706" s="376"/>
      <c r="W706" s="376"/>
      <c r="X706" s="376"/>
      <c r="Y706" s="376"/>
      <c r="Z706" s="376"/>
      <c r="AA706" s="376"/>
      <c r="AB706" s="376"/>
      <c r="AC706" s="376"/>
      <c r="AD706" s="376"/>
      <c r="AE706" s="376"/>
      <c r="AF706" s="376"/>
      <c r="AG706" s="376"/>
      <c r="AH706" s="376"/>
      <c r="AI706" s="376"/>
      <c r="AJ706" s="376"/>
      <c r="AK706" s="376"/>
      <c r="AL706" s="376"/>
      <c r="AM706" s="376"/>
      <c r="AN706" s="376"/>
      <c r="AO706" s="376"/>
      <c r="AP706" s="376"/>
      <c r="AQ706" s="376"/>
      <c r="AR706" s="376"/>
      <c r="AS706" s="376"/>
      <c r="AT706" s="376"/>
      <c r="AU706" s="376"/>
      <c r="AV706" s="376"/>
      <c r="AW706" s="376"/>
      <c r="AX706" s="376"/>
      <c r="AY706" s="376"/>
      <c r="AZ706" s="376"/>
      <c r="BA706" s="376"/>
      <c r="BB706" s="376"/>
      <c r="BC706" s="376"/>
      <c r="BD706" s="376"/>
      <c r="BE706" s="376"/>
      <c r="BF706" s="376"/>
      <c r="BG706" s="376"/>
      <c r="BH706" s="376"/>
      <c r="BI706" s="376"/>
      <c r="BJ706" s="376"/>
      <c r="BK706" s="376"/>
      <c r="BL706" s="376"/>
      <c r="BM706" s="376"/>
      <c r="BN706" s="376"/>
    </row>
    <row r="707" spans="1:66" x14ac:dyDescent="0.2">
      <c r="A707" s="426"/>
      <c r="B707" s="376"/>
      <c r="C707" s="376"/>
      <c r="D707" s="395"/>
      <c r="E707" s="376"/>
      <c r="F707" s="396"/>
      <c r="G707" s="396"/>
      <c r="H707" s="396"/>
      <c r="I707" s="396"/>
      <c r="J707" s="427"/>
      <c r="K707" s="376"/>
      <c r="L707" s="376"/>
      <c r="M707" s="376"/>
      <c r="N707" s="376"/>
      <c r="O707" s="376"/>
      <c r="P707" s="376"/>
      <c r="Q707" s="376"/>
      <c r="R707" s="376"/>
      <c r="S707" s="376"/>
      <c r="T707" s="376"/>
      <c r="U707" s="376"/>
      <c r="V707" s="376"/>
      <c r="W707" s="376"/>
      <c r="X707" s="376"/>
      <c r="Y707" s="376"/>
      <c r="Z707" s="376"/>
      <c r="AA707" s="376"/>
      <c r="AB707" s="376"/>
      <c r="AC707" s="376"/>
      <c r="AD707" s="376"/>
      <c r="AE707" s="376"/>
      <c r="AF707" s="376"/>
      <c r="AG707" s="376"/>
      <c r="AH707" s="376"/>
      <c r="AI707" s="376"/>
      <c r="AJ707" s="376"/>
      <c r="AK707" s="376"/>
      <c r="AL707" s="376"/>
      <c r="AM707" s="376"/>
      <c r="AN707" s="376"/>
      <c r="AO707" s="376"/>
      <c r="AP707" s="376"/>
      <c r="AQ707" s="376"/>
      <c r="AR707" s="376"/>
      <c r="AS707" s="376"/>
      <c r="AT707" s="376"/>
      <c r="AU707" s="376"/>
      <c r="AV707" s="376"/>
      <c r="AW707" s="376"/>
      <c r="AX707" s="376"/>
      <c r="AY707" s="376"/>
      <c r="AZ707" s="376"/>
      <c r="BA707" s="376"/>
      <c r="BB707" s="376"/>
      <c r="BC707" s="376"/>
      <c r="BD707" s="376"/>
      <c r="BE707" s="376"/>
      <c r="BF707" s="376"/>
      <c r="BG707" s="376"/>
      <c r="BH707" s="376"/>
      <c r="BI707" s="376"/>
      <c r="BJ707" s="376"/>
      <c r="BK707" s="376"/>
      <c r="BL707" s="376"/>
      <c r="BM707" s="376"/>
      <c r="BN707" s="376"/>
    </row>
    <row r="708" spans="1:66" x14ac:dyDescent="0.2">
      <c r="A708" s="426"/>
      <c r="B708" s="376"/>
      <c r="C708" s="376"/>
      <c r="D708" s="395"/>
      <c r="E708" s="376"/>
      <c r="F708" s="396"/>
      <c r="G708" s="396"/>
      <c r="H708" s="396"/>
      <c r="I708" s="396"/>
      <c r="J708" s="427"/>
      <c r="K708" s="376"/>
      <c r="L708" s="376"/>
      <c r="M708" s="376"/>
      <c r="N708" s="376"/>
      <c r="O708" s="376"/>
      <c r="P708" s="376"/>
      <c r="Q708" s="376"/>
      <c r="R708" s="376"/>
      <c r="S708" s="376"/>
      <c r="T708" s="376"/>
      <c r="U708" s="376"/>
      <c r="V708" s="376"/>
      <c r="W708" s="376"/>
      <c r="X708" s="376"/>
      <c r="Y708" s="376"/>
      <c r="Z708" s="376"/>
      <c r="AA708" s="376"/>
      <c r="AB708" s="376"/>
      <c r="AC708" s="376"/>
      <c r="AD708" s="376"/>
      <c r="AE708" s="376"/>
      <c r="AF708" s="376"/>
      <c r="AG708" s="376"/>
      <c r="AH708" s="376"/>
      <c r="AI708" s="376"/>
      <c r="AJ708" s="376"/>
      <c r="AK708" s="376"/>
      <c r="AL708" s="376"/>
      <c r="AM708" s="376"/>
      <c r="AN708" s="376"/>
      <c r="AO708" s="376"/>
      <c r="AP708" s="376"/>
      <c r="AQ708" s="376"/>
      <c r="AR708" s="376"/>
      <c r="AS708" s="376"/>
      <c r="AT708" s="376"/>
      <c r="AU708" s="376"/>
      <c r="AV708" s="376"/>
      <c r="AW708" s="376"/>
      <c r="AX708" s="376"/>
      <c r="AY708" s="376"/>
      <c r="AZ708" s="376"/>
      <c r="BA708" s="376"/>
      <c r="BB708" s="376"/>
      <c r="BC708" s="376"/>
      <c r="BD708" s="376"/>
      <c r="BE708" s="376"/>
      <c r="BF708" s="376"/>
      <c r="BG708" s="376"/>
      <c r="BH708" s="376"/>
      <c r="BI708" s="376"/>
      <c r="BJ708" s="376"/>
      <c r="BK708" s="376"/>
      <c r="BL708" s="376"/>
      <c r="BM708" s="376"/>
      <c r="BN708" s="376"/>
    </row>
    <row r="709" spans="1:66" x14ac:dyDescent="0.2">
      <c r="A709" s="426"/>
      <c r="B709" s="376"/>
      <c r="C709" s="376"/>
      <c r="D709" s="395"/>
      <c r="E709" s="376"/>
      <c r="F709" s="396"/>
      <c r="G709" s="396"/>
      <c r="H709" s="396"/>
      <c r="I709" s="396"/>
      <c r="J709" s="427"/>
      <c r="K709" s="376"/>
      <c r="L709" s="376"/>
      <c r="M709" s="376"/>
      <c r="N709" s="376"/>
      <c r="O709" s="376"/>
      <c r="P709" s="376"/>
      <c r="Q709" s="376"/>
      <c r="R709" s="376"/>
      <c r="S709" s="376"/>
      <c r="T709" s="376"/>
      <c r="U709" s="376"/>
      <c r="V709" s="376"/>
      <c r="W709" s="376"/>
      <c r="X709" s="376"/>
      <c r="Y709" s="376"/>
      <c r="Z709" s="376"/>
      <c r="AA709" s="376"/>
      <c r="AB709" s="376"/>
      <c r="AC709" s="376"/>
      <c r="AD709" s="376"/>
      <c r="AE709" s="376"/>
      <c r="AF709" s="376"/>
      <c r="AG709" s="376"/>
      <c r="AH709" s="376"/>
      <c r="AI709" s="376"/>
      <c r="AJ709" s="376"/>
      <c r="AK709" s="376"/>
      <c r="AL709" s="376"/>
      <c r="AM709" s="376"/>
      <c r="AN709" s="376"/>
      <c r="AO709" s="376"/>
      <c r="AP709" s="376"/>
      <c r="AQ709" s="376"/>
      <c r="AR709" s="376"/>
      <c r="AS709" s="376"/>
      <c r="AT709" s="376"/>
      <c r="AU709" s="376"/>
      <c r="AV709" s="376"/>
      <c r="AW709" s="376"/>
      <c r="AX709" s="376"/>
      <c r="AY709" s="376"/>
      <c r="AZ709" s="376"/>
      <c r="BA709" s="376"/>
      <c r="BB709" s="376"/>
      <c r="BC709" s="376"/>
      <c r="BD709" s="376"/>
      <c r="BE709" s="376"/>
      <c r="BF709" s="376"/>
      <c r="BG709" s="376"/>
      <c r="BH709" s="376"/>
      <c r="BI709" s="376"/>
      <c r="BJ709" s="376"/>
      <c r="BK709" s="376"/>
      <c r="BL709" s="376"/>
      <c r="BM709" s="376"/>
      <c r="BN709" s="376"/>
    </row>
    <row r="710" spans="1:66" x14ac:dyDescent="0.2">
      <c r="A710" s="426"/>
      <c r="B710" s="376"/>
      <c r="C710" s="376"/>
      <c r="D710" s="395"/>
      <c r="E710" s="376"/>
      <c r="F710" s="396"/>
      <c r="G710" s="396"/>
      <c r="H710" s="396"/>
      <c r="I710" s="396"/>
      <c r="J710" s="427"/>
      <c r="K710" s="376"/>
      <c r="L710" s="376"/>
      <c r="M710" s="376"/>
      <c r="N710" s="376"/>
      <c r="O710" s="376"/>
      <c r="P710" s="376"/>
      <c r="Q710" s="376"/>
      <c r="R710" s="376"/>
      <c r="S710" s="376"/>
      <c r="T710" s="376"/>
      <c r="U710" s="376"/>
      <c r="V710" s="376"/>
      <c r="W710" s="376"/>
      <c r="X710" s="376"/>
      <c r="Y710" s="376"/>
      <c r="Z710" s="376"/>
      <c r="AA710" s="376"/>
      <c r="AB710" s="376"/>
      <c r="AC710" s="376"/>
      <c r="AD710" s="376"/>
      <c r="AE710" s="376"/>
      <c r="AF710" s="376"/>
      <c r="AG710" s="376"/>
      <c r="AH710" s="376"/>
      <c r="AI710" s="376"/>
      <c r="AJ710" s="376"/>
      <c r="AK710" s="376"/>
      <c r="AL710" s="376"/>
      <c r="AM710" s="376"/>
      <c r="AN710" s="376"/>
      <c r="AO710" s="376"/>
      <c r="AP710" s="376"/>
      <c r="AQ710" s="376"/>
      <c r="AR710" s="376"/>
      <c r="AS710" s="376"/>
      <c r="AT710" s="376"/>
      <c r="AU710" s="376"/>
      <c r="AV710" s="376"/>
      <c r="AW710" s="376"/>
      <c r="AX710" s="376"/>
      <c r="AY710" s="376"/>
      <c r="AZ710" s="376"/>
      <c r="BA710" s="376"/>
      <c r="BB710" s="376"/>
      <c r="BC710" s="376"/>
      <c r="BD710" s="376"/>
      <c r="BE710" s="376"/>
      <c r="BF710" s="376"/>
      <c r="BG710" s="376"/>
      <c r="BH710" s="376"/>
      <c r="BI710" s="376"/>
      <c r="BJ710" s="376"/>
      <c r="BK710" s="376"/>
      <c r="BL710" s="376"/>
      <c r="BM710" s="376"/>
      <c r="BN710" s="376"/>
    </row>
    <row r="711" spans="1:66" x14ac:dyDescent="0.2">
      <c r="A711" s="426"/>
      <c r="B711" s="376"/>
      <c r="C711" s="376"/>
      <c r="D711" s="395"/>
      <c r="E711" s="376"/>
      <c r="F711" s="396"/>
      <c r="G711" s="396"/>
      <c r="H711" s="396"/>
      <c r="I711" s="396"/>
      <c r="J711" s="427"/>
      <c r="K711" s="376"/>
      <c r="L711" s="376"/>
      <c r="M711" s="376"/>
      <c r="N711" s="376"/>
      <c r="O711" s="376"/>
      <c r="P711" s="376"/>
      <c r="Q711" s="376"/>
      <c r="R711" s="376"/>
      <c r="S711" s="376"/>
      <c r="T711" s="376"/>
      <c r="U711" s="376"/>
      <c r="V711" s="376"/>
      <c r="W711" s="376"/>
      <c r="X711" s="376"/>
      <c r="Y711" s="376"/>
      <c r="Z711" s="376"/>
      <c r="AA711" s="376"/>
      <c r="AB711" s="376"/>
      <c r="AC711" s="376"/>
      <c r="AD711" s="376"/>
      <c r="AE711" s="376"/>
      <c r="AF711" s="376"/>
      <c r="AG711" s="376"/>
      <c r="AH711" s="376"/>
      <c r="AI711" s="376"/>
      <c r="AJ711" s="376"/>
      <c r="AK711" s="376"/>
      <c r="AL711" s="376"/>
      <c r="AM711" s="376"/>
      <c r="AN711" s="376"/>
      <c r="AO711" s="376"/>
      <c r="AP711" s="376"/>
      <c r="AQ711" s="376"/>
      <c r="AR711" s="376"/>
      <c r="AS711" s="376"/>
      <c r="AT711" s="376"/>
      <c r="AU711" s="376"/>
      <c r="AV711" s="376"/>
      <c r="AW711" s="376"/>
      <c r="AX711" s="376"/>
      <c r="AY711" s="376"/>
      <c r="AZ711" s="376"/>
      <c r="BA711" s="376"/>
      <c r="BB711" s="376"/>
      <c r="BC711" s="376"/>
      <c r="BD711" s="376"/>
      <c r="BE711" s="376"/>
      <c r="BF711" s="376"/>
      <c r="BG711" s="376"/>
      <c r="BH711" s="376"/>
      <c r="BI711" s="376"/>
      <c r="BJ711" s="376"/>
      <c r="BK711" s="376"/>
      <c r="BL711" s="376"/>
      <c r="BM711" s="376"/>
      <c r="BN711" s="376"/>
    </row>
    <row r="712" spans="1:66" x14ac:dyDescent="0.2">
      <c r="A712" s="426"/>
      <c r="B712" s="376"/>
      <c r="C712" s="376"/>
      <c r="D712" s="395"/>
      <c r="E712" s="376"/>
      <c r="F712" s="396"/>
      <c r="G712" s="396"/>
      <c r="H712" s="396"/>
      <c r="I712" s="396"/>
      <c r="J712" s="427"/>
      <c r="K712" s="376"/>
      <c r="L712" s="376"/>
      <c r="M712" s="376"/>
      <c r="N712" s="376"/>
      <c r="O712" s="376"/>
      <c r="P712" s="376"/>
      <c r="Q712" s="376"/>
      <c r="R712" s="376"/>
      <c r="S712" s="376"/>
      <c r="T712" s="376"/>
      <c r="U712" s="376"/>
      <c r="V712" s="376"/>
      <c r="W712" s="376"/>
      <c r="X712" s="376"/>
      <c r="Y712" s="376"/>
      <c r="Z712" s="376"/>
      <c r="AA712" s="376"/>
      <c r="AB712" s="376"/>
      <c r="AC712" s="376"/>
      <c r="AD712" s="376"/>
      <c r="AE712" s="376"/>
      <c r="AF712" s="376"/>
      <c r="AG712" s="376"/>
      <c r="AH712" s="376"/>
      <c r="AI712" s="376"/>
      <c r="AJ712" s="376"/>
      <c r="AK712" s="376"/>
      <c r="AL712" s="376"/>
      <c r="AM712" s="376"/>
      <c r="AN712" s="376"/>
      <c r="AO712" s="376"/>
      <c r="AP712" s="376"/>
      <c r="AQ712" s="376"/>
      <c r="AR712" s="376"/>
      <c r="AS712" s="376"/>
      <c r="AT712" s="376"/>
      <c r="AU712" s="376"/>
      <c r="AV712" s="376"/>
      <c r="AW712" s="376"/>
      <c r="AX712" s="376"/>
      <c r="AY712" s="376"/>
      <c r="AZ712" s="376"/>
      <c r="BA712" s="376"/>
      <c r="BB712" s="376"/>
      <c r="BC712" s="376"/>
      <c r="BD712" s="376"/>
      <c r="BE712" s="376"/>
      <c r="BF712" s="376"/>
      <c r="BG712" s="376"/>
      <c r="BH712" s="376"/>
      <c r="BI712" s="376"/>
      <c r="BJ712" s="376"/>
      <c r="BK712" s="376"/>
      <c r="BL712" s="376"/>
      <c r="BM712" s="376"/>
      <c r="BN712" s="376"/>
    </row>
    <row r="713" spans="1:66" x14ac:dyDescent="0.2">
      <c r="A713" s="426"/>
      <c r="B713" s="376"/>
      <c r="C713" s="376"/>
      <c r="D713" s="395"/>
      <c r="E713" s="376"/>
      <c r="F713" s="396"/>
      <c r="G713" s="396"/>
      <c r="H713" s="396"/>
      <c r="I713" s="396"/>
      <c r="J713" s="427"/>
      <c r="K713" s="376"/>
      <c r="L713" s="376"/>
      <c r="M713" s="376"/>
      <c r="N713" s="376"/>
      <c r="O713" s="376"/>
      <c r="P713" s="376"/>
      <c r="Q713" s="376"/>
      <c r="R713" s="376"/>
      <c r="S713" s="376"/>
      <c r="T713" s="376"/>
      <c r="U713" s="376"/>
      <c r="V713" s="376"/>
      <c r="W713" s="376"/>
      <c r="X713" s="376"/>
      <c r="Y713" s="376"/>
      <c r="Z713" s="376"/>
      <c r="AA713" s="376"/>
      <c r="AB713" s="376"/>
      <c r="AC713" s="376"/>
      <c r="AD713" s="376"/>
      <c r="AE713" s="376"/>
      <c r="AF713" s="376"/>
      <c r="AG713" s="376"/>
      <c r="AH713" s="376"/>
      <c r="AI713" s="376"/>
      <c r="AJ713" s="376"/>
      <c r="AK713" s="376"/>
      <c r="AL713" s="376"/>
      <c r="AM713" s="376"/>
      <c r="AN713" s="376"/>
      <c r="AO713" s="376"/>
      <c r="AP713" s="376"/>
      <c r="AQ713" s="376"/>
      <c r="AR713" s="376"/>
      <c r="AS713" s="376"/>
      <c r="AT713" s="376"/>
      <c r="AU713" s="376"/>
      <c r="AV713" s="376"/>
      <c r="AW713" s="376"/>
      <c r="AX713" s="376"/>
      <c r="AY713" s="376"/>
      <c r="AZ713" s="376"/>
      <c r="BA713" s="376"/>
      <c r="BB713" s="376"/>
      <c r="BC713" s="376"/>
      <c r="BD713" s="376"/>
      <c r="BE713" s="376"/>
      <c r="BF713" s="376"/>
      <c r="BG713" s="376"/>
      <c r="BH713" s="376"/>
      <c r="BI713" s="376"/>
      <c r="BJ713" s="376"/>
      <c r="BK713" s="376"/>
      <c r="BL713" s="376"/>
      <c r="BM713" s="376"/>
      <c r="BN713" s="376"/>
    </row>
    <row r="714" spans="1:66" x14ac:dyDescent="0.2">
      <c r="A714" s="426"/>
      <c r="B714" s="376"/>
      <c r="C714" s="376"/>
      <c r="D714" s="395"/>
      <c r="E714" s="376"/>
      <c r="F714" s="396"/>
      <c r="G714" s="396"/>
      <c r="H714" s="396"/>
      <c r="I714" s="396"/>
      <c r="J714" s="427"/>
      <c r="K714" s="376"/>
      <c r="L714" s="376"/>
      <c r="M714" s="376"/>
      <c r="N714" s="376"/>
      <c r="O714" s="376"/>
      <c r="P714" s="376"/>
      <c r="Q714" s="376"/>
      <c r="R714" s="376"/>
      <c r="S714" s="376"/>
      <c r="T714" s="376"/>
      <c r="U714" s="376"/>
      <c r="V714" s="376"/>
      <c r="W714" s="376"/>
      <c r="X714" s="376"/>
      <c r="Y714" s="376"/>
      <c r="Z714" s="376"/>
      <c r="AA714" s="376"/>
      <c r="AB714" s="376"/>
      <c r="AC714" s="376"/>
      <c r="AD714" s="376"/>
      <c r="AE714" s="376"/>
      <c r="AF714" s="376"/>
      <c r="AG714" s="376"/>
      <c r="AH714" s="376"/>
      <c r="AI714" s="376"/>
      <c r="AJ714" s="376"/>
      <c r="AK714" s="376"/>
      <c r="AL714" s="376"/>
      <c r="AM714" s="376"/>
      <c r="AN714" s="376"/>
      <c r="AO714" s="376"/>
      <c r="AP714" s="376"/>
      <c r="AQ714" s="376"/>
      <c r="AR714" s="376"/>
      <c r="AS714" s="376"/>
      <c r="AT714" s="376"/>
      <c r="AU714" s="376"/>
      <c r="AV714" s="376"/>
      <c r="AW714" s="376"/>
      <c r="AX714" s="376"/>
      <c r="AY714" s="376"/>
      <c r="AZ714" s="376"/>
      <c r="BA714" s="376"/>
      <c r="BB714" s="376"/>
      <c r="BC714" s="376"/>
      <c r="BD714" s="376"/>
      <c r="BE714" s="376"/>
      <c r="BF714" s="376"/>
      <c r="BG714" s="376"/>
      <c r="BH714" s="376"/>
      <c r="BI714" s="376"/>
      <c r="BJ714" s="376"/>
      <c r="BK714" s="376"/>
      <c r="BL714" s="376"/>
      <c r="BM714" s="376"/>
      <c r="BN714" s="376"/>
    </row>
    <row r="715" spans="1:66" x14ac:dyDescent="0.2">
      <c r="A715" s="426"/>
      <c r="B715" s="376"/>
      <c r="C715" s="376"/>
      <c r="D715" s="395"/>
      <c r="E715" s="376"/>
      <c r="F715" s="396"/>
      <c r="G715" s="396"/>
      <c r="H715" s="396"/>
      <c r="I715" s="396"/>
      <c r="J715" s="427"/>
      <c r="K715" s="376"/>
      <c r="L715" s="376"/>
      <c r="M715" s="376"/>
      <c r="N715" s="376"/>
      <c r="O715" s="376"/>
      <c r="P715" s="376"/>
      <c r="Q715" s="376"/>
      <c r="R715" s="376"/>
      <c r="S715" s="376"/>
      <c r="T715" s="376"/>
      <c r="U715" s="376"/>
      <c r="V715" s="376"/>
      <c r="W715" s="376"/>
      <c r="X715" s="376"/>
      <c r="Y715" s="376"/>
      <c r="Z715" s="376"/>
      <c r="AA715" s="376"/>
      <c r="AB715" s="376"/>
      <c r="AC715" s="376"/>
      <c r="AD715" s="376"/>
      <c r="AE715" s="376"/>
      <c r="AF715" s="376"/>
      <c r="AG715" s="376"/>
      <c r="AH715" s="376"/>
      <c r="AI715" s="376"/>
      <c r="AJ715" s="376"/>
      <c r="AK715" s="376"/>
      <c r="AL715" s="376"/>
      <c r="AM715" s="376"/>
      <c r="AN715" s="376"/>
      <c r="AO715" s="376"/>
      <c r="AP715" s="376"/>
      <c r="AQ715" s="376"/>
      <c r="AR715" s="376"/>
      <c r="AS715" s="376"/>
      <c r="AT715" s="376"/>
      <c r="AU715" s="376"/>
      <c r="AV715" s="376"/>
      <c r="AW715" s="376"/>
      <c r="AX715" s="376"/>
      <c r="AY715" s="376"/>
      <c r="AZ715" s="376"/>
      <c r="BA715" s="376"/>
      <c r="BB715" s="376"/>
      <c r="BC715" s="376"/>
      <c r="BD715" s="376"/>
      <c r="BE715" s="376"/>
      <c r="BF715" s="376"/>
      <c r="BG715" s="376"/>
      <c r="BH715" s="376"/>
      <c r="BI715" s="376"/>
      <c r="BJ715" s="376"/>
      <c r="BK715" s="376"/>
      <c r="BL715" s="376"/>
      <c r="BM715" s="376"/>
      <c r="BN715" s="376"/>
    </row>
    <row r="716" spans="1:66" x14ac:dyDescent="0.2">
      <c r="A716" s="426"/>
      <c r="B716" s="376"/>
      <c r="C716" s="376"/>
      <c r="D716" s="395"/>
      <c r="E716" s="376"/>
      <c r="F716" s="396"/>
      <c r="G716" s="396"/>
      <c r="H716" s="396"/>
      <c r="I716" s="396"/>
      <c r="J716" s="427"/>
      <c r="K716" s="376"/>
      <c r="L716" s="376"/>
      <c r="M716" s="376"/>
      <c r="N716" s="376"/>
      <c r="O716" s="376"/>
      <c r="P716" s="376"/>
      <c r="Q716" s="376"/>
      <c r="R716" s="376"/>
      <c r="S716" s="376"/>
      <c r="T716" s="376"/>
      <c r="U716" s="376"/>
      <c r="V716" s="376"/>
      <c r="W716" s="376"/>
      <c r="X716" s="376"/>
      <c r="Y716" s="376"/>
      <c r="Z716" s="376"/>
      <c r="AA716" s="376"/>
      <c r="AB716" s="376"/>
      <c r="AC716" s="376"/>
      <c r="AD716" s="376"/>
      <c r="AE716" s="376"/>
      <c r="AF716" s="376"/>
      <c r="AG716" s="376"/>
      <c r="AH716" s="376"/>
      <c r="AI716" s="376"/>
      <c r="AJ716" s="376"/>
      <c r="AK716" s="376"/>
      <c r="AL716" s="376"/>
      <c r="AM716" s="376"/>
      <c r="AN716" s="376"/>
      <c r="AO716" s="376"/>
      <c r="AP716" s="376"/>
      <c r="AQ716" s="376"/>
      <c r="AR716" s="376"/>
      <c r="AS716" s="376"/>
      <c r="AT716" s="376"/>
      <c r="AU716" s="376"/>
      <c r="AV716" s="376"/>
      <c r="AW716" s="376"/>
      <c r="AX716" s="376"/>
      <c r="AY716" s="376"/>
      <c r="AZ716" s="376"/>
      <c r="BA716" s="376"/>
      <c r="BB716" s="376"/>
      <c r="BC716" s="376"/>
      <c r="BD716" s="376"/>
      <c r="BE716" s="376"/>
      <c r="BF716" s="376"/>
      <c r="BG716" s="376"/>
      <c r="BH716" s="376"/>
      <c r="BI716" s="376"/>
      <c r="BJ716" s="376"/>
      <c r="BK716" s="376"/>
      <c r="BL716" s="376"/>
      <c r="BM716" s="376"/>
      <c r="BN716" s="376"/>
    </row>
    <row r="717" spans="1:66" x14ac:dyDescent="0.2">
      <c r="A717" s="426"/>
      <c r="B717" s="376"/>
      <c r="C717" s="376"/>
      <c r="D717" s="395"/>
      <c r="E717" s="376"/>
      <c r="F717" s="396"/>
      <c r="G717" s="396"/>
      <c r="H717" s="396"/>
      <c r="I717" s="396"/>
      <c r="J717" s="427"/>
      <c r="K717" s="376"/>
      <c r="L717" s="376"/>
      <c r="M717" s="376"/>
      <c r="N717" s="376"/>
      <c r="O717" s="376"/>
      <c r="P717" s="376"/>
      <c r="Q717" s="376"/>
      <c r="R717" s="376"/>
      <c r="S717" s="376"/>
      <c r="T717" s="376"/>
      <c r="U717" s="376"/>
      <c r="V717" s="376"/>
      <c r="W717" s="376"/>
      <c r="X717" s="376"/>
      <c r="Y717" s="376"/>
      <c r="Z717" s="376"/>
      <c r="AA717" s="376"/>
      <c r="AB717" s="376"/>
      <c r="AC717" s="376"/>
      <c r="AD717" s="376"/>
      <c r="AE717" s="376"/>
      <c r="AF717" s="376"/>
      <c r="AG717" s="376"/>
      <c r="AH717" s="376"/>
      <c r="AI717" s="376"/>
      <c r="AJ717" s="376"/>
      <c r="AK717" s="376"/>
      <c r="AL717" s="376"/>
      <c r="AM717" s="376"/>
      <c r="AN717" s="376"/>
      <c r="AO717" s="376"/>
      <c r="AP717" s="376"/>
      <c r="AQ717" s="376"/>
      <c r="AR717" s="376"/>
      <c r="AS717" s="376"/>
      <c r="AT717" s="376"/>
      <c r="AU717" s="376"/>
      <c r="AV717" s="376"/>
      <c r="AW717" s="376"/>
      <c r="AX717" s="376"/>
      <c r="AY717" s="376"/>
      <c r="AZ717" s="376"/>
      <c r="BA717" s="376"/>
      <c r="BB717" s="376"/>
      <c r="BC717" s="376"/>
      <c r="BD717" s="376"/>
      <c r="BE717" s="376"/>
      <c r="BF717" s="376"/>
      <c r="BG717" s="376"/>
      <c r="BH717" s="376"/>
      <c r="BI717" s="376"/>
      <c r="BJ717" s="376"/>
      <c r="BK717" s="376"/>
      <c r="BL717" s="376"/>
      <c r="BM717" s="376"/>
      <c r="BN717" s="376"/>
    </row>
    <row r="718" spans="1:66" x14ac:dyDescent="0.2">
      <c r="A718" s="426"/>
      <c r="B718" s="376"/>
      <c r="C718" s="376"/>
      <c r="D718" s="395"/>
      <c r="E718" s="376"/>
      <c r="F718" s="396"/>
      <c r="G718" s="396"/>
      <c r="H718" s="396"/>
      <c r="I718" s="396"/>
      <c r="J718" s="427"/>
      <c r="K718" s="376"/>
      <c r="L718" s="376"/>
      <c r="M718" s="376"/>
      <c r="N718" s="376"/>
      <c r="O718" s="376"/>
      <c r="P718" s="376"/>
      <c r="Q718" s="376"/>
      <c r="R718" s="376"/>
      <c r="S718" s="376"/>
      <c r="T718" s="376"/>
      <c r="U718" s="376"/>
      <c r="V718" s="376"/>
      <c r="W718" s="376"/>
      <c r="X718" s="376"/>
      <c r="Y718" s="376"/>
      <c r="Z718" s="376"/>
      <c r="AA718" s="376"/>
      <c r="AB718" s="376"/>
      <c r="AC718" s="376"/>
      <c r="AD718" s="376"/>
      <c r="AE718" s="376"/>
      <c r="AF718" s="376"/>
      <c r="AG718" s="376"/>
      <c r="AH718" s="376"/>
      <c r="AI718" s="376"/>
      <c r="AJ718" s="376"/>
      <c r="AK718" s="376"/>
      <c r="AL718" s="376"/>
      <c r="AM718" s="376"/>
      <c r="AN718" s="376"/>
      <c r="AO718" s="376"/>
      <c r="AP718" s="376"/>
      <c r="AQ718" s="376"/>
      <c r="AR718" s="376"/>
      <c r="AS718" s="376"/>
      <c r="AT718" s="376"/>
      <c r="AU718" s="376"/>
      <c r="AV718" s="376"/>
      <c r="AW718" s="376"/>
      <c r="AX718" s="376"/>
      <c r="AY718" s="376"/>
      <c r="AZ718" s="376"/>
      <c r="BA718" s="376"/>
      <c r="BB718" s="376"/>
      <c r="BC718" s="376"/>
      <c r="BD718" s="376"/>
      <c r="BE718" s="376"/>
      <c r="BF718" s="376"/>
      <c r="BG718" s="376"/>
      <c r="BH718" s="376"/>
      <c r="BI718" s="376"/>
      <c r="BJ718" s="376"/>
      <c r="BK718" s="376"/>
      <c r="BL718" s="376"/>
      <c r="BM718" s="376"/>
      <c r="BN718" s="376"/>
    </row>
    <row r="719" spans="1:66" x14ac:dyDescent="0.2">
      <c r="A719" s="426"/>
      <c r="B719" s="376"/>
      <c r="C719" s="376"/>
      <c r="D719" s="395"/>
      <c r="E719" s="376"/>
      <c r="F719" s="396"/>
      <c r="G719" s="396"/>
      <c r="H719" s="396"/>
      <c r="I719" s="396"/>
      <c r="J719" s="427"/>
      <c r="K719" s="376"/>
      <c r="L719" s="376"/>
      <c r="M719" s="376"/>
      <c r="N719" s="376"/>
      <c r="O719" s="376"/>
      <c r="P719" s="376"/>
      <c r="Q719" s="376"/>
      <c r="R719" s="376"/>
      <c r="S719" s="376"/>
      <c r="T719" s="376"/>
      <c r="U719" s="376"/>
      <c r="V719" s="376"/>
      <c r="W719" s="376"/>
      <c r="X719" s="376"/>
      <c r="Y719" s="376"/>
      <c r="Z719" s="376"/>
      <c r="AA719" s="376"/>
      <c r="AB719" s="376"/>
      <c r="AC719" s="376"/>
      <c r="AD719" s="376"/>
      <c r="AE719" s="376"/>
      <c r="AF719" s="376"/>
      <c r="AG719" s="376"/>
      <c r="AH719" s="376"/>
      <c r="AI719" s="376"/>
      <c r="AJ719" s="376"/>
      <c r="AK719" s="376"/>
      <c r="AL719" s="376"/>
      <c r="AM719" s="376"/>
      <c r="AN719" s="376"/>
      <c r="AO719" s="376"/>
      <c r="AP719" s="376"/>
      <c r="AQ719" s="376"/>
      <c r="AR719" s="376"/>
      <c r="AS719" s="376"/>
      <c r="AT719" s="376"/>
      <c r="AU719" s="376"/>
      <c r="AV719" s="376"/>
      <c r="AW719" s="376"/>
      <c r="AX719" s="376"/>
      <c r="AY719" s="376"/>
      <c r="AZ719" s="376"/>
      <c r="BA719" s="376"/>
      <c r="BB719" s="376"/>
      <c r="BC719" s="376"/>
      <c r="BD719" s="376"/>
      <c r="BE719" s="376"/>
      <c r="BF719" s="376"/>
      <c r="BG719" s="376"/>
      <c r="BH719" s="376"/>
      <c r="BI719" s="376"/>
      <c r="BJ719" s="376"/>
      <c r="BK719" s="376"/>
      <c r="BL719" s="376"/>
      <c r="BM719" s="376"/>
      <c r="BN719" s="376"/>
    </row>
    <row r="720" spans="1:66" x14ac:dyDescent="0.2">
      <c r="A720" s="426"/>
      <c r="B720" s="376"/>
      <c r="C720" s="376"/>
      <c r="D720" s="395"/>
      <c r="E720" s="376"/>
      <c r="F720" s="396"/>
      <c r="G720" s="396"/>
      <c r="H720" s="396"/>
      <c r="I720" s="396"/>
      <c r="J720" s="427"/>
      <c r="K720" s="376"/>
      <c r="L720" s="376"/>
      <c r="M720" s="376"/>
      <c r="N720" s="376"/>
      <c r="O720" s="376"/>
      <c r="P720" s="376"/>
      <c r="Q720" s="376"/>
      <c r="R720" s="376"/>
      <c r="S720" s="376"/>
      <c r="T720" s="376"/>
      <c r="U720" s="376"/>
      <c r="V720" s="376"/>
      <c r="W720" s="376"/>
      <c r="X720" s="376"/>
      <c r="Y720" s="376"/>
      <c r="Z720" s="376"/>
      <c r="AA720" s="376"/>
      <c r="AB720" s="376"/>
      <c r="AC720" s="376"/>
      <c r="AD720" s="376"/>
      <c r="AE720" s="376"/>
      <c r="AF720" s="376"/>
      <c r="AG720" s="376"/>
      <c r="AH720" s="376"/>
      <c r="AI720" s="376"/>
      <c r="AJ720" s="376"/>
      <c r="AK720" s="376"/>
      <c r="AL720" s="376"/>
      <c r="AM720" s="376"/>
      <c r="AN720" s="376"/>
      <c r="AO720" s="376"/>
      <c r="AP720" s="376"/>
      <c r="AQ720" s="376"/>
      <c r="AR720" s="376"/>
      <c r="AS720" s="376"/>
      <c r="AT720" s="376"/>
      <c r="AU720" s="376"/>
      <c r="AV720" s="376"/>
      <c r="AW720" s="376"/>
      <c r="AX720" s="376"/>
      <c r="AY720" s="376"/>
      <c r="AZ720" s="376"/>
      <c r="BA720" s="376"/>
      <c r="BB720" s="376"/>
      <c r="BC720" s="376"/>
      <c r="BD720" s="376"/>
      <c r="BE720" s="376"/>
      <c r="BF720" s="376"/>
      <c r="BG720" s="376"/>
      <c r="BH720" s="376"/>
      <c r="BI720" s="376"/>
      <c r="BJ720" s="376"/>
      <c r="BK720" s="376"/>
      <c r="BL720" s="376"/>
      <c r="BM720" s="376"/>
      <c r="BN720" s="376"/>
    </row>
    <row r="721" spans="1:66" x14ac:dyDescent="0.2">
      <c r="A721" s="426"/>
      <c r="B721" s="376"/>
      <c r="C721" s="376"/>
      <c r="D721" s="395"/>
      <c r="E721" s="376"/>
      <c r="F721" s="396"/>
      <c r="G721" s="396"/>
      <c r="H721" s="396"/>
      <c r="I721" s="396"/>
      <c r="J721" s="427"/>
      <c r="K721" s="376"/>
      <c r="L721" s="376"/>
      <c r="M721" s="376"/>
      <c r="N721" s="376"/>
      <c r="O721" s="376"/>
      <c r="P721" s="376"/>
      <c r="Q721" s="376"/>
      <c r="R721" s="376"/>
      <c r="S721" s="376"/>
      <c r="T721" s="376"/>
      <c r="U721" s="376"/>
      <c r="V721" s="376"/>
      <c r="W721" s="376"/>
      <c r="X721" s="376"/>
      <c r="Y721" s="376"/>
      <c r="Z721" s="376"/>
      <c r="AA721" s="376"/>
      <c r="AB721" s="376"/>
      <c r="AC721" s="376"/>
      <c r="AD721" s="376"/>
      <c r="AE721" s="376"/>
      <c r="AF721" s="376"/>
      <c r="AG721" s="376"/>
      <c r="AH721" s="376"/>
      <c r="AI721" s="376"/>
      <c r="AJ721" s="376"/>
      <c r="AK721" s="376"/>
      <c r="AL721" s="376"/>
      <c r="AM721" s="376"/>
      <c r="AN721" s="376"/>
      <c r="AO721" s="376"/>
      <c r="AP721" s="376"/>
      <c r="AQ721" s="376"/>
      <c r="AR721" s="376"/>
      <c r="AS721" s="376"/>
      <c r="AT721" s="376"/>
      <c r="AU721" s="376"/>
      <c r="AV721" s="376"/>
      <c r="AW721" s="376"/>
      <c r="AX721" s="376"/>
      <c r="AY721" s="376"/>
      <c r="AZ721" s="376"/>
      <c r="BA721" s="376"/>
      <c r="BB721" s="376"/>
      <c r="BC721" s="376"/>
      <c r="BD721" s="376"/>
      <c r="BE721" s="376"/>
      <c r="BF721" s="376"/>
      <c r="BG721" s="376"/>
      <c r="BH721" s="376"/>
      <c r="BI721" s="376"/>
      <c r="BJ721" s="376"/>
      <c r="BK721" s="376"/>
      <c r="BL721" s="376"/>
      <c r="BM721" s="376"/>
      <c r="BN721" s="376"/>
    </row>
    <row r="722" spans="1:66" x14ac:dyDescent="0.2">
      <c r="A722" s="426"/>
      <c r="B722" s="376"/>
      <c r="C722" s="376"/>
      <c r="D722" s="395"/>
      <c r="E722" s="376"/>
      <c r="F722" s="396"/>
      <c r="G722" s="396"/>
      <c r="H722" s="396"/>
      <c r="I722" s="396"/>
      <c r="J722" s="427"/>
      <c r="K722" s="376"/>
      <c r="L722" s="376"/>
      <c r="M722" s="376"/>
      <c r="N722" s="376"/>
      <c r="O722" s="376"/>
      <c r="P722" s="376"/>
      <c r="Q722" s="376"/>
      <c r="R722" s="376"/>
      <c r="S722" s="376"/>
      <c r="T722" s="376"/>
      <c r="U722" s="376"/>
      <c r="V722" s="376"/>
      <c r="W722" s="376"/>
      <c r="X722" s="376"/>
      <c r="Y722" s="376"/>
      <c r="Z722" s="376"/>
      <c r="AA722" s="376"/>
      <c r="AB722" s="376"/>
      <c r="AC722" s="376"/>
      <c r="AD722" s="376"/>
      <c r="AE722" s="376"/>
      <c r="AF722" s="376"/>
      <c r="AG722" s="376"/>
      <c r="AH722" s="376"/>
      <c r="AI722" s="376"/>
      <c r="AJ722" s="376"/>
      <c r="AK722" s="376"/>
      <c r="AL722" s="376"/>
      <c r="AM722" s="376"/>
      <c r="AN722" s="376"/>
      <c r="AO722" s="376"/>
      <c r="AP722" s="376"/>
      <c r="AQ722" s="376"/>
      <c r="AR722" s="376"/>
      <c r="AS722" s="376"/>
      <c r="AT722" s="376"/>
      <c r="AU722" s="376"/>
      <c r="AV722" s="376"/>
      <c r="AW722" s="376"/>
      <c r="AX722" s="376"/>
      <c r="AY722" s="376"/>
      <c r="AZ722" s="376"/>
      <c r="BA722" s="376"/>
      <c r="BB722" s="376"/>
      <c r="BC722" s="376"/>
      <c r="BD722" s="376"/>
      <c r="BE722" s="376"/>
      <c r="BF722" s="376"/>
      <c r="BG722" s="376"/>
      <c r="BH722" s="376"/>
      <c r="BI722" s="376"/>
      <c r="BJ722" s="376"/>
      <c r="BK722" s="376"/>
      <c r="BL722" s="376"/>
      <c r="BM722" s="376"/>
      <c r="BN722" s="376"/>
    </row>
    <row r="723" spans="1:66" x14ac:dyDescent="0.2">
      <c r="A723" s="426"/>
      <c r="B723" s="376"/>
      <c r="C723" s="376"/>
      <c r="D723" s="395"/>
      <c r="E723" s="376"/>
      <c r="F723" s="396"/>
      <c r="G723" s="396"/>
      <c r="H723" s="396"/>
      <c r="I723" s="396"/>
      <c r="J723" s="427"/>
      <c r="K723" s="376"/>
      <c r="L723" s="376"/>
      <c r="M723" s="376"/>
      <c r="N723" s="376"/>
      <c r="O723" s="376"/>
      <c r="P723" s="376"/>
      <c r="Q723" s="376"/>
      <c r="R723" s="376"/>
      <c r="S723" s="376"/>
      <c r="T723" s="376"/>
      <c r="U723" s="376"/>
      <c r="V723" s="376"/>
      <c r="W723" s="376"/>
      <c r="X723" s="376"/>
      <c r="Y723" s="376"/>
      <c r="Z723" s="376"/>
      <c r="AA723" s="376"/>
      <c r="AB723" s="376"/>
      <c r="AC723" s="376"/>
      <c r="AD723" s="376"/>
      <c r="AE723" s="376"/>
      <c r="AF723" s="376"/>
      <c r="AG723" s="376"/>
      <c r="AH723" s="376"/>
      <c r="AI723" s="376"/>
      <c r="AJ723" s="376"/>
      <c r="AK723" s="376"/>
      <c r="AL723" s="376"/>
      <c r="AM723" s="376"/>
      <c r="AN723" s="376"/>
      <c r="AO723" s="376"/>
      <c r="AP723" s="376"/>
      <c r="AQ723" s="376"/>
      <c r="AR723" s="376"/>
      <c r="AS723" s="376"/>
      <c r="AT723" s="376"/>
      <c r="AU723" s="376"/>
      <c r="AV723" s="376"/>
      <c r="AW723" s="376"/>
      <c r="AX723" s="376"/>
      <c r="AY723" s="376"/>
      <c r="AZ723" s="376"/>
      <c r="BA723" s="376"/>
      <c r="BB723" s="376"/>
      <c r="BC723" s="376"/>
      <c r="BD723" s="376"/>
      <c r="BE723" s="376"/>
      <c r="BF723" s="376"/>
      <c r="BG723" s="376"/>
      <c r="BH723" s="376"/>
      <c r="BI723" s="376"/>
      <c r="BJ723" s="376"/>
      <c r="BK723" s="376"/>
      <c r="BL723" s="376"/>
      <c r="BM723" s="376"/>
      <c r="BN723" s="376"/>
    </row>
    <row r="724" spans="1:66" x14ac:dyDescent="0.2">
      <c r="A724" s="426"/>
      <c r="B724" s="376"/>
      <c r="C724" s="376"/>
      <c r="D724" s="395"/>
      <c r="E724" s="376"/>
      <c r="F724" s="396"/>
      <c r="G724" s="396"/>
      <c r="H724" s="396"/>
      <c r="I724" s="396"/>
      <c r="J724" s="427"/>
      <c r="K724" s="376"/>
      <c r="L724" s="376"/>
      <c r="M724" s="376"/>
      <c r="N724" s="376"/>
      <c r="O724" s="376"/>
      <c r="P724" s="376"/>
      <c r="Q724" s="376"/>
      <c r="R724" s="376"/>
      <c r="S724" s="376"/>
      <c r="T724" s="376"/>
      <c r="U724" s="376"/>
      <c r="V724" s="376"/>
      <c r="W724" s="376"/>
      <c r="X724" s="376"/>
      <c r="Y724" s="376"/>
      <c r="Z724" s="376"/>
      <c r="AA724" s="376"/>
      <c r="AB724" s="376"/>
      <c r="AC724" s="376"/>
      <c r="AD724" s="376"/>
      <c r="AE724" s="376"/>
      <c r="AF724" s="376"/>
      <c r="AG724" s="376"/>
      <c r="AH724" s="376"/>
      <c r="AI724" s="376"/>
      <c r="AJ724" s="376"/>
      <c r="AK724" s="376"/>
      <c r="AL724" s="376"/>
      <c r="AM724" s="376"/>
      <c r="AN724" s="376"/>
      <c r="AO724" s="376"/>
      <c r="AP724" s="376"/>
      <c r="AQ724" s="376"/>
      <c r="AR724" s="376"/>
      <c r="AS724" s="376"/>
      <c r="AT724" s="376"/>
      <c r="AU724" s="376"/>
      <c r="AV724" s="376"/>
      <c r="AW724" s="376"/>
      <c r="AX724" s="376"/>
      <c r="AY724" s="376"/>
      <c r="AZ724" s="376"/>
      <c r="BA724" s="376"/>
      <c r="BB724" s="376"/>
      <c r="BC724" s="376"/>
      <c r="BD724" s="376"/>
      <c r="BE724" s="376"/>
      <c r="BF724" s="376"/>
      <c r="BG724" s="376"/>
      <c r="BH724" s="376"/>
      <c r="BI724" s="376"/>
      <c r="BJ724" s="376"/>
      <c r="BK724" s="376"/>
      <c r="BL724" s="376"/>
      <c r="BM724" s="376"/>
      <c r="BN724" s="376"/>
    </row>
    <row r="725" spans="1:66" x14ac:dyDescent="0.2">
      <c r="A725" s="426"/>
      <c r="B725" s="376"/>
      <c r="C725" s="376"/>
      <c r="D725" s="395"/>
      <c r="E725" s="376"/>
      <c r="F725" s="396"/>
      <c r="G725" s="396"/>
      <c r="H725" s="396"/>
      <c r="I725" s="396"/>
      <c r="J725" s="427"/>
      <c r="K725" s="376"/>
      <c r="L725" s="376"/>
      <c r="M725" s="376"/>
      <c r="N725" s="376"/>
      <c r="O725" s="376"/>
      <c r="P725" s="376"/>
      <c r="Q725" s="376"/>
      <c r="R725" s="376"/>
      <c r="S725" s="376"/>
      <c r="T725" s="376"/>
      <c r="U725" s="376"/>
      <c r="V725" s="376"/>
      <c r="W725" s="376"/>
      <c r="X725" s="376"/>
      <c r="Y725" s="376"/>
      <c r="Z725" s="376"/>
      <c r="AA725" s="376"/>
      <c r="AB725" s="376"/>
      <c r="AC725" s="376"/>
      <c r="AD725" s="376"/>
      <c r="AE725" s="376"/>
      <c r="AF725" s="376"/>
      <c r="AG725" s="376"/>
      <c r="AH725" s="376"/>
      <c r="AI725" s="376"/>
      <c r="AJ725" s="376"/>
      <c r="AK725" s="376"/>
      <c r="AL725" s="376"/>
      <c r="AM725" s="376"/>
      <c r="AN725" s="376"/>
      <c r="AO725" s="376"/>
      <c r="AP725" s="376"/>
      <c r="AQ725" s="376"/>
      <c r="AR725" s="376"/>
      <c r="AS725" s="376"/>
      <c r="AT725" s="376"/>
      <c r="AU725" s="376"/>
      <c r="AV725" s="376"/>
      <c r="AW725" s="376"/>
      <c r="AX725" s="376"/>
      <c r="AY725" s="376"/>
      <c r="AZ725" s="376"/>
      <c r="BA725" s="376"/>
      <c r="BB725" s="376"/>
      <c r="BC725" s="376"/>
      <c r="BD725" s="376"/>
      <c r="BE725" s="376"/>
      <c r="BF725" s="376"/>
      <c r="BG725" s="376"/>
      <c r="BH725" s="376"/>
      <c r="BI725" s="376"/>
      <c r="BJ725" s="376"/>
      <c r="BK725" s="376"/>
      <c r="BL725" s="376"/>
      <c r="BM725" s="376"/>
      <c r="BN725" s="376"/>
    </row>
    <row r="726" spans="1:66" x14ac:dyDescent="0.2">
      <c r="A726" s="426"/>
      <c r="B726" s="376"/>
      <c r="C726" s="376"/>
      <c r="D726" s="395"/>
      <c r="E726" s="376"/>
      <c r="F726" s="396"/>
      <c r="G726" s="396"/>
      <c r="H726" s="396"/>
      <c r="I726" s="396"/>
      <c r="J726" s="427"/>
      <c r="K726" s="376"/>
      <c r="L726" s="376"/>
      <c r="M726" s="376"/>
      <c r="N726" s="376"/>
      <c r="O726" s="376"/>
      <c r="P726" s="376"/>
      <c r="Q726" s="376"/>
      <c r="R726" s="376"/>
      <c r="S726" s="376"/>
      <c r="T726" s="376"/>
      <c r="U726" s="376"/>
      <c r="V726" s="376"/>
      <c r="W726" s="376"/>
      <c r="X726" s="376"/>
      <c r="Y726" s="376"/>
      <c r="Z726" s="376"/>
      <c r="AA726" s="376"/>
      <c r="AB726" s="376"/>
      <c r="AC726" s="376"/>
      <c r="AD726" s="376"/>
      <c r="AE726" s="376"/>
      <c r="AF726" s="376"/>
      <c r="AG726" s="376"/>
      <c r="AH726" s="376"/>
      <c r="AI726" s="376"/>
      <c r="AJ726" s="376"/>
      <c r="AK726" s="376"/>
      <c r="AL726" s="376"/>
      <c r="AM726" s="376"/>
      <c r="AN726" s="376"/>
      <c r="AO726" s="376"/>
      <c r="AP726" s="376"/>
      <c r="AQ726" s="376"/>
      <c r="AR726" s="376"/>
      <c r="AS726" s="376"/>
      <c r="AT726" s="376"/>
      <c r="AU726" s="376"/>
      <c r="AV726" s="376"/>
      <c r="AW726" s="376"/>
      <c r="AX726" s="376"/>
      <c r="AY726" s="376"/>
      <c r="AZ726" s="376"/>
      <c r="BA726" s="376"/>
      <c r="BB726" s="376"/>
      <c r="BC726" s="376"/>
      <c r="BD726" s="376"/>
      <c r="BE726" s="376"/>
      <c r="BF726" s="376"/>
      <c r="BG726" s="376"/>
      <c r="BH726" s="376"/>
      <c r="BI726" s="376"/>
      <c r="BJ726" s="376"/>
      <c r="BK726" s="376"/>
      <c r="BL726" s="376"/>
      <c r="BM726" s="376"/>
      <c r="BN726" s="376"/>
    </row>
    <row r="727" spans="1:66" x14ac:dyDescent="0.2">
      <c r="A727" s="426"/>
      <c r="B727" s="376"/>
      <c r="C727" s="376"/>
      <c r="D727" s="395"/>
      <c r="E727" s="376"/>
      <c r="F727" s="396"/>
      <c r="G727" s="396"/>
      <c r="H727" s="396"/>
      <c r="I727" s="396"/>
      <c r="J727" s="427"/>
      <c r="K727" s="376"/>
      <c r="L727" s="376"/>
      <c r="M727" s="376"/>
      <c r="N727" s="376"/>
      <c r="O727" s="376"/>
      <c r="P727" s="376"/>
      <c r="Q727" s="376"/>
      <c r="R727" s="376"/>
      <c r="S727" s="376"/>
      <c r="T727" s="376"/>
      <c r="U727" s="376"/>
      <c r="V727" s="376"/>
      <c r="W727" s="376"/>
      <c r="X727" s="376"/>
      <c r="Y727" s="376"/>
      <c r="Z727" s="376"/>
      <c r="AA727" s="376"/>
      <c r="AB727" s="376"/>
      <c r="AC727" s="376"/>
      <c r="AD727" s="376"/>
      <c r="AE727" s="376"/>
      <c r="AF727" s="376"/>
      <c r="AG727" s="376"/>
      <c r="AH727" s="376"/>
      <c r="AI727" s="376"/>
      <c r="AJ727" s="376"/>
      <c r="AK727" s="376"/>
      <c r="AL727" s="376"/>
      <c r="AM727" s="376"/>
      <c r="AN727" s="376"/>
      <c r="AO727" s="376"/>
      <c r="AP727" s="376"/>
      <c r="AQ727" s="376"/>
      <c r="AR727" s="376"/>
      <c r="AS727" s="376"/>
      <c r="AT727" s="376"/>
      <c r="AU727" s="376"/>
      <c r="AV727" s="376"/>
      <c r="AW727" s="376"/>
      <c r="AX727" s="376"/>
      <c r="AY727" s="376"/>
      <c r="AZ727" s="376"/>
      <c r="BA727" s="376"/>
      <c r="BB727" s="376"/>
      <c r="BC727" s="376"/>
      <c r="BD727" s="376"/>
      <c r="BE727" s="376"/>
      <c r="BF727" s="376"/>
      <c r="BG727" s="376"/>
      <c r="BH727" s="376"/>
      <c r="BI727" s="376"/>
      <c r="BJ727" s="376"/>
      <c r="BK727" s="376"/>
      <c r="BL727" s="376"/>
      <c r="BM727" s="376"/>
      <c r="BN727" s="376"/>
    </row>
    <row r="728" spans="1:66" x14ac:dyDescent="0.2">
      <c r="A728" s="426"/>
      <c r="B728" s="376"/>
      <c r="C728" s="376"/>
      <c r="D728" s="395"/>
      <c r="E728" s="376"/>
      <c r="F728" s="396"/>
      <c r="G728" s="396"/>
      <c r="H728" s="396"/>
      <c r="I728" s="396"/>
      <c r="J728" s="427"/>
      <c r="K728" s="376"/>
      <c r="L728" s="376"/>
      <c r="M728" s="376"/>
      <c r="N728" s="376"/>
      <c r="O728" s="376"/>
      <c r="P728" s="376"/>
      <c r="Q728" s="376"/>
      <c r="R728" s="376"/>
      <c r="S728" s="376"/>
      <c r="T728" s="376"/>
      <c r="U728" s="376"/>
      <c r="V728" s="376"/>
      <c r="W728" s="376"/>
      <c r="X728" s="376"/>
      <c r="Y728" s="376"/>
      <c r="Z728" s="376"/>
      <c r="AA728" s="376"/>
      <c r="AB728" s="376"/>
      <c r="AC728" s="376"/>
      <c r="AD728" s="376"/>
      <c r="AE728" s="376"/>
      <c r="AF728" s="376"/>
      <c r="AG728" s="376"/>
      <c r="AH728" s="376"/>
      <c r="AI728" s="376"/>
      <c r="AJ728" s="376"/>
      <c r="AK728" s="376"/>
      <c r="AL728" s="376"/>
      <c r="AM728" s="376"/>
      <c r="AN728" s="376"/>
      <c r="AO728" s="376"/>
      <c r="AP728" s="376"/>
      <c r="AQ728" s="376"/>
      <c r="AR728" s="376"/>
      <c r="AS728" s="376"/>
      <c r="AT728" s="376"/>
      <c r="AU728" s="376"/>
      <c r="AV728" s="376"/>
      <c r="AW728" s="376"/>
      <c r="AX728" s="376"/>
      <c r="AY728" s="376"/>
      <c r="AZ728" s="376"/>
      <c r="BA728" s="376"/>
      <c r="BB728" s="376"/>
      <c r="BC728" s="376"/>
      <c r="BD728" s="376"/>
      <c r="BE728" s="376"/>
      <c r="BF728" s="376"/>
      <c r="BG728" s="376"/>
      <c r="BH728" s="376"/>
      <c r="BI728" s="376"/>
      <c r="BJ728" s="376"/>
      <c r="BK728" s="376"/>
      <c r="BL728" s="376"/>
      <c r="BM728" s="376"/>
      <c r="BN728" s="376"/>
    </row>
    <row r="729" spans="1:66" x14ac:dyDescent="0.2">
      <c r="A729" s="426"/>
      <c r="B729" s="376"/>
      <c r="C729" s="376"/>
      <c r="D729" s="395"/>
      <c r="E729" s="376"/>
      <c r="F729" s="396"/>
      <c r="G729" s="396"/>
      <c r="H729" s="396"/>
      <c r="I729" s="396"/>
      <c r="J729" s="427"/>
      <c r="K729" s="376"/>
      <c r="L729" s="376"/>
      <c r="M729" s="376"/>
      <c r="N729" s="376"/>
      <c r="O729" s="376"/>
      <c r="P729" s="376"/>
      <c r="Q729" s="376"/>
      <c r="R729" s="376"/>
      <c r="S729" s="376"/>
      <c r="T729" s="376"/>
      <c r="U729" s="376"/>
      <c r="V729" s="376"/>
      <c r="W729" s="376"/>
      <c r="X729" s="376"/>
      <c r="Y729" s="376"/>
      <c r="Z729" s="376"/>
      <c r="AA729" s="376"/>
      <c r="AB729" s="376"/>
      <c r="AC729" s="376"/>
      <c r="AD729" s="376"/>
      <c r="AE729" s="376"/>
      <c r="AF729" s="376"/>
      <c r="AG729" s="376"/>
      <c r="AH729" s="376"/>
      <c r="AI729" s="376"/>
      <c r="AJ729" s="376"/>
      <c r="AK729" s="376"/>
      <c r="AL729" s="376"/>
      <c r="AM729" s="376"/>
      <c r="AN729" s="376"/>
      <c r="AO729" s="376"/>
      <c r="AP729" s="376"/>
      <c r="AQ729" s="376"/>
      <c r="AR729" s="376"/>
      <c r="AS729" s="376"/>
      <c r="AT729" s="376"/>
      <c r="AU729" s="376"/>
      <c r="AV729" s="376"/>
      <c r="AW729" s="376"/>
      <c r="AX729" s="376"/>
      <c r="AY729" s="376"/>
      <c r="AZ729" s="376"/>
      <c r="BA729" s="376"/>
      <c r="BB729" s="376"/>
      <c r="BC729" s="376"/>
      <c r="BD729" s="376"/>
      <c r="BE729" s="376"/>
      <c r="BF729" s="376"/>
      <c r="BG729" s="376"/>
      <c r="BH729" s="376"/>
      <c r="BI729" s="376"/>
      <c r="BJ729" s="376"/>
      <c r="BK729" s="376"/>
      <c r="BL729" s="376"/>
      <c r="BM729" s="376"/>
      <c r="BN729" s="376"/>
    </row>
    <row r="730" spans="1:66" x14ac:dyDescent="0.2">
      <c r="A730" s="426"/>
      <c r="B730" s="376"/>
      <c r="C730" s="376"/>
      <c r="D730" s="395"/>
      <c r="E730" s="376"/>
      <c r="F730" s="396"/>
      <c r="G730" s="396"/>
      <c r="H730" s="396"/>
      <c r="I730" s="396"/>
      <c r="J730" s="427"/>
      <c r="K730" s="376"/>
      <c r="L730" s="376"/>
      <c r="M730" s="376"/>
      <c r="N730" s="376"/>
      <c r="O730" s="376"/>
      <c r="P730" s="376"/>
      <c r="Q730" s="376"/>
      <c r="R730" s="376"/>
      <c r="S730" s="376"/>
      <c r="T730" s="376"/>
      <c r="U730" s="376"/>
      <c r="V730" s="376"/>
      <c r="W730" s="376"/>
      <c r="X730" s="376"/>
      <c r="Y730" s="376"/>
      <c r="Z730" s="376"/>
      <c r="AA730" s="376"/>
      <c r="AB730" s="376"/>
      <c r="AC730" s="376"/>
      <c r="AD730" s="376"/>
      <c r="AE730" s="376"/>
      <c r="AF730" s="376"/>
      <c r="AG730" s="376"/>
      <c r="AH730" s="376"/>
      <c r="AI730" s="376"/>
      <c r="AJ730" s="376"/>
      <c r="AK730" s="376"/>
      <c r="AL730" s="376"/>
      <c r="AM730" s="376"/>
      <c r="AN730" s="376"/>
      <c r="AO730" s="376"/>
      <c r="AP730" s="376"/>
      <c r="AQ730" s="376"/>
      <c r="AR730" s="376"/>
      <c r="AS730" s="376"/>
      <c r="AT730" s="376"/>
      <c r="AU730" s="376"/>
      <c r="AV730" s="376"/>
      <c r="AW730" s="376"/>
      <c r="AX730" s="376"/>
      <c r="AY730" s="376"/>
      <c r="AZ730" s="376"/>
      <c r="BA730" s="376"/>
      <c r="BB730" s="376"/>
      <c r="BC730" s="376"/>
      <c r="BD730" s="376"/>
      <c r="BE730" s="376"/>
      <c r="BF730" s="376"/>
      <c r="BG730" s="376"/>
      <c r="BH730" s="376"/>
      <c r="BI730" s="376"/>
      <c r="BJ730" s="376"/>
      <c r="BK730" s="376"/>
      <c r="BL730" s="376"/>
      <c r="BM730" s="376"/>
      <c r="BN730" s="376"/>
    </row>
    <row r="731" spans="1:66" x14ac:dyDescent="0.2">
      <c r="A731" s="426"/>
      <c r="B731" s="376"/>
      <c r="C731" s="376"/>
      <c r="D731" s="395"/>
      <c r="E731" s="376"/>
      <c r="F731" s="396"/>
      <c r="G731" s="396"/>
      <c r="H731" s="396"/>
      <c r="I731" s="396"/>
      <c r="J731" s="427"/>
      <c r="K731" s="376"/>
      <c r="L731" s="376"/>
      <c r="M731" s="376"/>
      <c r="N731" s="376"/>
      <c r="O731" s="376"/>
      <c r="P731" s="376"/>
      <c r="Q731" s="376"/>
      <c r="R731" s="376"/>
      <c r="S731" s="376"/>
      <c r="T731" s="376"/>
      <c r="U731" s="376"/>
      <c r="V731" s="376"/>
      <c r="W731" s="376"/>
      <c r="X731" s="376"/>
      <c r="Y731" s="376"/>
      <c r="Z731" s="376"/>
      <c r="AA731" s="376"/>
      <c r="AB731" s="376"/>
      <c r="AC731" s="376"/>
      <c r="AD731" s="376"/>
      <c r="AE731" s="376"/>
      <c r="AF731" s="376"/>
      <c r="AG731" s="376"/>
      <c r="AH731" s="376"/>
      <c r="AI731" s="376"/>
      <c r="AJ731" s="376"/>
      <c r="AK731" s="376"/>
      <c r="AL731" s="376"/>
      <c r="AM731" s="376"/>
      <c r="AN731" s="376"/>
      <c r="AO731" s="376"/>
      <c r="AP731" s="376"/>
      <c r="AQ731" s="376"/>
      <c r="AR731" s="376"/>
      <c r="AS731" s="376"/>
      <c r="AT731" s="376"/>
      <c r="AU731" s="376"/>
      <c r="AV731" s="376"/>
      <c r="AW731" s="376"/>
      <c r="AX731" s="376"/>
      <c r="AY731" s="376"/>
      <c r="AZ731" s="376"/>
      <c r="BA731" s="376"/>
      <c r="BB731" s="376"/>
      <c r="BC731" s="376"/>
      <c r="BD731" s="376"/>
      <c r="BE731" s="376"/>
      <c r="BF731" s="376"/>
      <c r="BG731" s="376"/>
      <c r="BH731" s="376"/>
      <c r="BI731" s="376"/>
      <c r="BJ731" s="376"/>
      <c r="BK731" s="376"/>
      <c r="BL731" s="376"/>
      <c r="BM731" s="376"/>
      <c r="BN731" s="376"/>
    </row>
    <row r="732" spans="1:66" x14ac:dyDescent="0.2">
      <c r="A732" s="426"/>
      <c r="B732" s="376"/>
      <c r="C732" s="376"/>
      <c r="D732" s="395"/>
      <c r="E732" s="376"/>
      <c r="F732" s="396"/>
      <c r="G732" s="396"/>
      <c r="H732" s="396"/>
      <c r="I732" s="396"/>
      <c r="J732" s="427"/>
      <c r="K732" s="376"/>
      <c r="L732" s="376"/>
      <c r="M732" s="376"/>
      <c r="N732" s="376"/>
      <c r="O732" s="376"/>
      <c r="P732" s="376"/>
      <c r="Q732" s="376"/>
      <c r="R732" s="376"/>
      <c r="S732" s="376"/>
      <c r="T732" s="376"/>
      <c r="U732" s="376"/>
      <c r="V732" s="376"/>
      <c r="W732" s="376"/>
      <c r="X732" s="376"/>
      <c r="Y732" s="376"/>
      <c r="Z732" s="376"/>
      <c r="AA732" s="376"/>
      <c r="AB732" s="376"/>
      <c r="AC732" s="376"/>
      <c r="AD732" s="376"/>
      <c r="AE732" s="376"/>
      <c r="AF732" s="376"/>
      <c r="AG732" s="376"/>
      <c r="AH732" s="376"/>
      <c r="AI732" s="376"/>
      <c r="AJ732" s="376"/>
      <c r="AK732" s="376"/>
      <c r="AL732" s="376"/>
      <c r="AM732" s="376"/>
      <c r="AN732" s="376"/>
      <c r="AO732" s="376"/>
      <c r="AP732" s="376"/>
      <c r="AQ732" s="376"/>
      <c r="AR732" s="376"/>
      <c r="AS732" s="376"/>
      <c r="AT732" s="376"/>
      <c r="AU732" s="376"/>
      <c r="AV732" s="376"/>
      <c r="AW732" s="376"/>
      <c r="AX732" s="376"/>
      <c r="AY732" s="376"/>
      <c r="AZ732" s="376"/>
      <c r="BA732" s="376"/>
      <c r="BB732" s="376"/>
      <c r="BC732" s="376"/>
      <c r="BD732" s="376"/>
      <c r="BE732" s="376"/>
      <c r="BF732" s="376"/>
      <c r="BG732" s="376"/>
      <c r="BH732" s="376"/>
      <c r="BI732" s="376"/>
      <c r="BJ732" s="376"/>
      <c r="BK732" s="376"/>
      <c r="BL732" s="376"/>
      <c r="BM732" s="376"/>
      <c r="BN732" s="376"/>
    </row>
    <row r="733" spans="1:66" x14ac:dyDescent="0.2">
      <c r="A733" s="426"/>
      <c r="B733" s="376"/>
      <c r="C733" s="376"/>
      <c r="D733" s="395"/>
      <c r="E733" s="376"/>
      <c r="F733" s="396"/>
      <c r="G733" s="396"/>
      <c r="H733" s="396"/>
      <c r="I733" s="396"/>
      <c r="J733" s="427"/>
      <c r="K733" s="376"/>
      <c r="L733" s="376"/>
      <c r="M733" s="376"/>
      <c r="N733" s="376"/>
      <c r="O733" s="376"/>
      <c r="P733" s="376"/>
      <c r="Q733" s="376"/>
      <c r="R733" s="376"/>
      <c r="S733" s="376"/>
      <c r="T733" s="376"/>
      <c r="U733" s="376"/>
      <c r="V733" s="376"/>
      <c r="W733" s="376"/>
      <c r="X733" s="376"/>
      <c r="Y733" s="376"/>
      <c r="Z733" s="376"/>
      <c r="AA733" s="376"/>
      <c r="AB733" s="376"/>
      <c r="AC733" s="376"/>
      <c r="AD733" s="376"/>
      <c r="AE733" s="376"/>
      <c r="AF733" s="376"/>
      <c r="AG733" s="376"/>
      <c r="AH733" s="376"/>
      <c r="AI733" s="376"/>
      <c r="AJ733" s="376"/>
      <c r="AK733" s="376"/>
      <c r="AL733" s="376"/>
      <c r="AM733" s="376"/>
      <c r="AN733" s="376"/>
      <c r="AO733" s="376"/>
      <c r="AP733" s="376"/>
      <c r="AQ733" s="376"/>
      <c r="AR733" s="376"/>
      <c r="AS733" s="376"/>
      <c r="AT733" s="376"/>
      <c r="AU733" s="376"/>
      <c r="AV733" s="376"/>
      <c r="AW733" s="376"/>
      <c r="AX733" s="376"/>
      <c r="AY733" s="376"/>
      <c r="AZ733" s="376"/>
      <c r="BA733" s="376"/>
      <c r="BB733" s="376"/>
      <c r="BC733" s="376"/>
      <c r="BD733" s="376"/>
      <c r="BE733" s="376"/>
      <c r="BF733" s="376"/>
      <c r="BG733" s="376"/>
      <c r="BH733" s="376"/>
      <c r="BI733" s="376"/>
      <c r="BJ733" s="376"/>
      <c r="BK733" s="376"/>
      <c r="BL733" s="376"/>
      <c r="BM733" s="376"/>
      <c r="BN733" s="376"/>
    </row>
    <row r="734" spans="1:66" x14ac:dyDescent="0.2">
      <c r="A734" s="426"/>
      <c r="B734" s="376"/>
      <c r="C734" s="376"/>
      <c r="D734" s="395"/>
      <c r="E734" s="376"/>
      <c r="F734" s="396"/>
      <c r="G734" s="396"/>
      <c r="H734" s="396"/>
      <c r="I734" s="396"/>
      <c r="J734" s="427"/>
      <c r="K734" s="376"/>
      <c r="L734" s="376"/>
      <c r="M734" s="376"/>
      <c r="N734" s="376"/>
      <c r="O734" s="376"/>
      <c r="P734" s="376"/>
      <c r="Q734" s="376"/>
      <c r="R734" s="376"/>
      <c r="S734" s="376"/>
      <c r="T734" s="376"/>
      <c r="U734" s="376"/>
      <c r="V734" s="376"/>
      <c r="W734" s="376"/>
      <c r="X734" s="376"/>
      <c r="Y734" s="376"/>
      <c r="Z734" s="376"/>
      <c r="AA734" s="376"/>
      <c r="AB734" s="376"/>
      <c r="AC734" s="376"/>
      <c r="AD734" s="376"/>
      <c r="AE734" s="376"/>
      <c r="AF734" s="376"/>
      <c r="AG734" s="376"/>
      <c r="AH734" s="376"/>
      <c r="AI734" s="376"/>
      <c r="AJ734" s="376"/>
      <c r="AK734" s="376"/>
      <c r="AL734" s="376"/>
      <c r="AM734" s="376"/>
      <c r="AN734" s="376"/>
      <c r="AO734" s="376"/>
      <c r="AP734" s="376"/>
      <c r="AQ734" s="376"/>
      <c r="AR734" s="376"/>
      <c r="AS734" s="376"/>
      <c r="AT734" s="376"/>
      <c r="AU734" s="376"/>
      <c r="AV734" s="376"/>
      <c r="AW734" s="376"/>
      <c r="AX734" s="376"/>
      <c r="AY734" s="376"/>
      <c r="AZ734" s="376"/>
      <c r="BA734" s="376"/>
      <c r="BB734" s="376"/>
      <c r="BC734" s="376"/>
      <c r="BD734" s="376"/>
      <c r="BE734" s="376"/>
      <c r="BF734" s="376"/>
      <c r="BG734" s="376"/>
      <c r="BH734" s="376"/>
      <c r="BI734" s="376"/>
      <c r="BJ734" s="376"/>
      <c r="BK734" s="376"/>
      <c r="BL734" s="376"/>
      <c r="BM734" s="376"/>
      <c r="BN734" s="376"/>
    </row>
    <row r="735" spans="1:66" x14ac:dyDescent="0.2">
      <c r="A735" s="426"/>
      <c r="B735" s="376"/>
      <c r="C735" s="376"/>
      <c r="D735" s="395"/>
      <c r="E735" s="376"/>
      <c r="F735" s="396"/>
      <c r="G735" s="396"/>
      <c r="H735" s="396"/>
      <c r="I735" s="396"/>
      <c r="J735" s="427"/>
      <c r="K735" s="376"/>
      <c r="L735" s="376"/>
      <c r="M735" s="376"/>
      <c r="N735" s="376"/>
      <c r="O735" s="376"/>
      <c r="P735" s="376"/>
      <c r="Q735" s="376"/>
      <c r="R735" s="376"/>
      <c r="S735" s="376"/>
      <c r="T735" s="376"/>
      <c r="U735" s="376"/>
      <c r="V735" s="376"/>
      <c r="W735" s="376"/>
      <c r="X735" s="376"/>
      <c r="Y735" s="376"/>
      <c r="Z735" s="376"/>
      <c r="AA735" s="376"/>
      <c r="AB735" s="376"/>
      <c r="AC735" s="376"/>
      <c r="AD735" s="376"/>
      <c r="AE735" s="376"/>
      <c r="AF735" s="376"/>
      <c r="AG735" s="376"/>
      <c r="AH735" s="376"/>
      <c r="AI735" s="376"/>
      <c r="AJ735" s="376"/>
      <c r="AK735" s="376"/>
      <c r="AL735" s="376"/>
      <c r="AM735" s="376"/>
      <c r="AN735" s="376"/>
      <c r="AO735" s="376"/>
      <c r="AP735" s="376"/>
      <c r="AQ735" s="376"/>
      <c r="AR735" s="376"/>
      <c r="AS735" s="376"/>
      <c r="AT735" s="376"/>
      <c r="AU735" s="376"/>
      <c r="AV735" s="376"/>
      <c r="AW735" s="376"/>
      <c r="AX735" s="376"/>
      <c r="AY735" s="376"/>
      <c r="AZ735" s="376"/>
      <c r="BA735" s="376"/>
      <c r="BB735" s="376"/>
      <c r="BC735" s="376"/>
      <c r="BD735" s="376"/>
      <c r="BE735" s="376"/>
      <c r="BF735" s="376"/>
      <c r="BG735" s="376"/>
      <c r="BH735" s="376"/>
      <c r="BI735" s="376"/>
      <c r="BJ735" s="376"/>
      <c r="BK735" s="376"/>
      <c r="BL735" s="376"/>
      <c r="BM735" s="376"/>
      <c r="BN735" s="376"/>
    </row>
    <row r="736" spans="1:66" x14ac:dyDescent="0.2">
      <c r="A736" s="426"/>
      <c r="B736" s="376"/>
      <c r="C736" s="376"/>
      <c r="D736" s="395"/>
      <c r="E736" s="376"/>
      <c r="F736" s="396"/>
      <c r="G736" s="396"/>
      <c r="H736" s="396"/>
      <c r="I736" s="396"/>
      <c r="J736" s="427"/>
      <c r="K736" s="376"/>
      <c r="L736" s="376"/>
      <c r="M736" s="376"/>
      <c r="N736" s="376"/>
      <c r="O736" s="376"/>
      <c r="P736" s="376"/>
      <c r="Q736" s="376"/>
      <c r="R736" s="376"/>
      <c r="S736" s="376"/>
      <c r="T736" s="376"/>
      <c r="U736" s="376"/>
      <c r="V736" s="376"/>
      <c r="W736" s="376"/>
      <c r="X736" s="376"/>
      <c r="Y736" s="376"/>
      <c r="Z736" s="376"/>
      <c r="AA736" s="376"/>
      <c r="AB736" s="376"/>
      <c r="AC736" s="376"/>
      <c r="AD736" s="376"/>
      <c r="AE736" s="376"/>
      <c r="AF736" s="376"/>
      <c r="AG736" s="376"/>
      <c r="AH736" s="376"/>
      <c r="AI736" s="376"/>
      <c r="AJ736" s="376"/>
      <c r="AK736" s="376"/>
      <c r="AL736" s="376"/>
      <c r="AM736" s="376"/>
      <c r="AN736" s="376"/>
      <c r="AO736" s="376"/>
      <c r="AP736" s="376"/>
      <c r="AQ736" s="376"/>
      <c r="AR736" s="376"/>
      <c r="AS736" s="376"/>
      <c r="AT736" s="376"/>
      <c r="AU736" s="376"/>
      <c r="AV736" s="376"/>
      <c r="AW736" s="376"/>
      <c r="AX736" s="376"/>
      <c r="AY736" s="376"/>
      <c r="AZ736" s="376"/>
      <c r="BA736" s="376"/>
      <c r="BB736" s="376"/>
      <c r="BC736" s="376"/>
      <c r="BD736" s="376"/>
      <c r="BE736" s="376"/>
      <c r="BF736" s="376"/>
      <c r="BG736" s="376"/>
      <c r="BH736" s="376"/>
      <c r="BI736" s="376"/>
      <c r="BJ736" s="376"/>
      <c r="BK736" s="376"/>
      <c r="BL736" s="376"/>
      <c r="BM736" s="376"/>
      <c r="BN736" s="376"/>
    </row>
    <row r="737" spans="1:66" x14ac:dyDescent="0.2">
      <c r="A737" s="426"/>
      <c r="B737" s="376"/>
      <c r="C737" s="376"/>
      <c r="D737" s="395"/>
      <c r="E737" s="376"/>
      <c r="F737" s="396"/>
      <c r="G737" s="396"/>
      <c r="H737" s="396"/>
      <c r="I737" s="396"/>
      <c r="J737" s="427"/>
      <c r="K737" s="376"/>
      <c r="L737" s="376"/>
      <c r="M737" s="376"/>
      <c r="N737" s="376"/>
      <c r="O737" s="376"/>
      <c r="P737" s="376"/>
      <c r="Q737" s="376"/>
      <c r="R737" s="376"/>
      <c r="S737" s="376"/>
      <c r="T737" s="376"/>
      <c r="U737" s="376"/>
      <c r="V737" s="376"/>
      <c r="W737" s="376"/>
      <c r="X737" s="376"/>
      <c r="Y737" s="376"/>
      <c r="Z737" s="376"/>
      <c r="AA737" s="376"/>
      <c r="AB737" s="376"/>
      <c r="AC737" s="376"/>
      <c r="AD737" s="376"/>
      <c r="AE737" s="376"/>
      <c r="AF737" s="376"/>
      <c r="AG737" s="376"/>
      <c r="AH737" s="376"/>
      <c r="AI737" s="376"/>
      <c r="AJ737" s="376"/>
      <c r="AK737" s="376"/>
      <c r="AL737" s="376"/>
      <c r="AM737" s="376"/>
      <c r="AN737" s="376"/>
      <c r="AO737" s="376"/>
      <c r="AP737" s="376"/>
      <c r="AQ737" s="376"/>
      <c r="AR737" s="376"/>
      <c r="AS737" s="376"/>
      <c r="AT737" s="376"/>
      <c r="AU737" s="376"/>
      <c r="AV737" s="376"/>
      <c r="AW737" s="376"/>
      <c r="AX737" s="376"/>
      <c r="AY737" s="376"/>
      <c r="AZ737" s="376"/>
      <c r="BA737" s="376"/>
      <c r="BB737" s="376"/>
      <c r="BC737" s="376"/>
      <c r="BD737" s="376"/>
      <c r="BE737" s="376"/>
      <c r="BF737" s="376"/>
      <c r="BG737" s="376"/>
      <c r="BH737" s="376"/>
      <c r="BI737" s="376"/>
      <c r="BJ737" s="376"/>
      <c r="BK737" s="376"/>
      <c r="BL737" s="376"/>
      <c r="BM737" s="376"/>
      <c r="BN737" s="376"/>
    </row>
    <row r="738" spans="1:66" x14ac:dyDescent="0.2">
      <c r="A738" s="426"/>
      <c r="B738" s="376"/>
      <c r="C738" s="376"/>
      <c r="D738" s="395"/>
      <c r="E738" s="376"/>
      <c r="F738" s="396"/>
      <c r="G738" s="396"/>
      <c r="H738" s="396"/>
      <c r="I738" s="396"/>
      <c r="J738" s="427"/>
      <c r="K738" s="376"/>
      <c r="L738" s="376"/>
      <c r="M738" s="376"/>
      <c r="N738" s="376"/>
      <c r="O738" s="376"/>
      <c r="P738" s="376"/>
      <c r="Q738" s="376"/>
      <c r="R738" s="376"/>
      <c r="S738" s="376"/>
      <c r="T738" s="376"/>
      <c r="U738" s="376"/>
      <c r="V738" s="376"/>
      <c r="W738" s="376"/>
      <c r="X738" s="376"/>
      <c r="Y738" s="376"/>
      <c r="Z738" s="376"/>
      <c r="AA738" s="376"/>
      <c r="AB738" s="376"/>
      <c r="AC738" s="376"/>
      <c r="AD738" s="376"/>
      <c r="AE738" s="376"/>
      <c r="AF738" s="376"/>
      <c r="AG738" s="376"/>
      <c r="AH738" s="376"/>
      <c r="AI738" s="376"/>
      <c r="AJ738" s="376"/>
      <c r="AK738" s="376"/>
      <c r="AL738" s="376"/>
      <c r="AM738" s="376"/>
      <c r="AN738" s="376"/>
      <c r="AO738" s="376"/>
      <c r="AP738" s="376"/>
      <c r="AQ738" s="376"/>
      <c r="AR738" s="376"/>
      <c r="AS738" s="376"/>
      <c r="AT738" s="376"/>
      <c r="AU738" s="376"/>
      <c r="AV738" s="376"/>
      <c r="AW738" s="376"/>
      <c r="AX738" s="376"/>
      <c r="AY738" s="376"/>
      <c r="AZ738" s="376"/>
      <c r="BA738" s="376"/>
      <c r="BB738" s="376"/>
      <c r="BC738" s="376"/>
      <c r="BD738" s="376"/>
      <c r="BE738" s="376"/>
      <c r="BF738" s="376"/>
      <c r="BG738" s="376"/>
      <c r="BH738" s="376"/>
      <c r="BI738" s="376"/>
      <c r="BJ738" s="376"/>
      <c r="BK738" s="376"/>
      <c r="BL738" s="376"/>
      <c r="BM738" s="376"/>
      <c r="BN738" s="376"/>
    </row>
    <row r="739" spans="1:66" x14ac:dyDescent="0.2">
      <c r="A739" s="426"/>
      <c r="B739" s="376"/>
      <c r="C739" s="376"/>
      <c r="D739" s="395"/>
      <c r="E739" s="376"/>
      <c r="F739" s="396"/>
      <c r="G739" s="396"/>
      <c r="H739" s="396"/>
      <c r="I739" s="396"/>
      <c r="J739" s="427"/>
      <c r="K739" s="376"/>
      <c r="L739" s="376"/>
      <c r="M739" s="376"/>
      <c r="N739" s="376"/>
      <c r="O739" s="376"/>
      <c r="P739" s="376"/>
      <c r="Q739" s="376"/>
      <c r="R739" s="376"/>
      <c r="S739" s="376"/>
      <c r="T739" s="376"/>
      <c r="U739" s="376"/>
      <c r="V739" s="376"/>
      <c r="W739" s="376"/>
      <c r="X739" s="376"/>
      <c r="Y739" s="376"/>
      <c r="Z739" s="376"/>
      <c r="AA739" s="376"/>
      <c r="AB739" s="376"/>
      <c r="AC739" s="376"/>
      <c r="AD739" s="376"/>
      <c r="AE739" s="376"/>
      <c r="AF739" s="376"/>
      <c r="AG739" s="376"/>
      <c r="AH739" s="376"/>
      <c r="AI739" s="376"/>
      <c r="AJ739" s="376"/>
      <c r="AK739" s="376"/>
      <c r="AL739" s="376"/>
      <c r="AM739" s="376"/>
      <c r="AN739" s="376"/>
      <c r="AO739" s="376"/>
      <c r="AP739" s="376"/>
      <c r="AQ739" s="376"/>
      <c r="AR739" s="376"/>
      <c r="AS739" s="376"/>
      <c r="AT739" s="376"/>
      <c r="AU739" s="376"/>
      <c r="AV739" s="376"/>
      <c r="AW739" s="376"/>
      <c r="AX739" s="376"/>
      <c r="AY739" s="376"/>
      <c r="AZ739" s="376"/>
      <c r="BA739" s="376"/>
      <c r="BB739" s="376"/>
      <c r="BC739" s="376"/>
      <c r="BD739" s="376"/>
      <c r="BE739" s="376"/>
      <c r="BF739" s="376"/>
      <c r="BG739" s="376"/>
      <c r="BH739" s="376"/>
      <c r="BI739" s="376"/>
      <c r="BJ739" s="376"/>
      <c r="BK739" s="376"/>
      <c r="BL739" s="376"/>
      <c r="BM739" s="376"/>
      <c r="BN739" s="376"/>
    </row>
    <row r="740" spans="1:66" x14ac:dyDescent="0.2">
      <c r="A740" s="426"/>
      <c r="B740" s="376"/>
      <c r="C740" s="376"/>
      <c r="D740" s="395"/>
      <c r="E740" s="376"/>
      <c r="F740" s="396"/>
      <c r="G740" s="396"/>
      <c r="H740" s="396"/>
      <c r="I740" s="396"/>
      <c r="J740" s="427"/>
      <c r="K740" s="376"/>
      <c r="L740" s="376"/>
      <c r="M740" s="376"/>
      <c r="N740" s="376"/>
      <c r="O740" s="376"/>
      <c r="P740" s="376"/>
      <c r="Q740" s="376"/>
      <c r="R740" s="376"/>
      <c r="S740" s="376"/>
      <c r="T740" s="376"/>
      <c r="U740" s="376"/>
      <c r="V740" s="376"/>
      <c r="W740" s="376"/>
      <c r="X740" s="376"/>
      <c r="Y740" s="376"/>
      <c r="Z740" s="376"/>
      <c r="AA740" s="376"/>
      <c r="AB740" s="376"/>
      <c r="AC740" s="376"/>
      <c r="AD740" s="376"/>
      <c r="AE740" s="376"/>
      <c r="AF740" s="376"/>
      <c r="AG740" s="376"/>
      <c r="AH740" s="376"/>
      <c r="AI740" s="376"/>
      <c r="AJ740" s="376"/>
      <c r="AK740" s="376"/>
      <c r="AL740" s="376"/>
      <c r="AM740" s="376"/>
      <c r="AN740" s="376"/>
      <c r="AO740" s="376"/>
      <c r="AP740" s="376"/>
      <c r="AQ740" s="376"/>
      <c r="AR740" s="376"/>
      <c r="AS740" s="376"/>
      <c r="AT740" s="376"/>
      <c r="AU740" s="376"/>
      <c r="AV740" s="376"/>
      <c r="AW740" s="376"/>
      <c r="AX740" s="376"/>
      <c r="AY740" s="376"/>
      <c r="AZ740" s="376"/>
      <c r="BA740" s="376"/>
      <c r="BB740" s="376"/>
      <c r="BC740" s="376"/>
      <c r="BD740" s="376"/>
      <c r="BE740" s="376"/>
      <c r="BF740" s="376"/>
      <c r="BG740" s="376"/>
      <c r="BH740" s="376"/>
      <c r="BI740" s="376"/>
      <c r="BJ740" s="376"/>
      <c r="BK740" s="376"/>
      <c r="BL740" s="376"/>
      <c r="BM740" s="376"/>
      <c r="BN740" s="376"/>
    </row>
    <row r="741" spans="1:66" x14ac:dyDescent="0.2">
      <c r="A741" s="426"/>
      <c r="B741" s="376"/>
      <c r="C741" s="376"/>
      <c r="D741" s="395"/>
      <c r="E741" s="376"/>
      <c r="F741" s="396"/>
      <c r="G741" s="396"/>
      <c r="H741" s="396"/>
      <c r="I741" s="396"/>
      <c r="J741" s="427"/>
      <c r="K741" s="376"/>
      <c r="L741" s="376"/>
      <c r="M741" s="376"/>
      <c r="N741" s="376"/>
      <c r="O741" s="376"/>
      <c r="P741" s="376"/>
      <c r="Q741" s="376"/>
      <c r="R741" s="376"/>
      <c r="S741" s="376"/>
      <c r="T741" s="376"/>
      <c r="U741" s="376"/>
      <c r="V741" s="376"/>
      <c r="W741" s="376"/>
      <c r="X741" s="376"/>
      <c r="Y741" s="376"/>
      <c r="Z741" s="376"/>
      <c r="AA741" s="376"/>
      <c r="AB741" s="376"/>
      <c r="AC741" s="376"/>
      <c r="AD741" s="376"/>
      <c r="AE741" s="376"/>
      <c r="AF741" s="376"/>
      <c r="AG741" s="376"/>
      <c r="AH741" s="376"/>
      <c r="AI741" s="376"/>
      <c r="AJ741" s="376"/>
      <c r="AK741" s="376"/>
      <c r="AL741" s="376"/>
      <c r="AM741" s="376"/>
      <c r="AN741" s="376"/>
      <c r="AO741" s="376"/>
      <c r="AP741" s="376"/>
      <c r="AQ741" s="376"/>
      <c r="AR741" s="376"/>
      <c r="AS741" s="376"/>
      <c r="AT741" s="376"/>
      <c r="AU741" s="376"/>
      <c r="AV741" s="376"/>
      <c r="AW741" s="376"/>
      <c r="AX741" s="376"/>
      <c r="AY741" s="376"/>
      <c r="AZ741" s="376"/>
      <c r="BA741" s="376"/>
      <c r="BB741" s="376"/>
      <c r="BC741" s="376"/>
      <c r="BD741" s="376"/>
      <c r="BE741" s="376"/>
      <c r="BF741" s="376"/>
      <c r="BG741" s="376"/>
      <c r="BH741" s="376"/>
      <c r="BI741" s="376"/>
      <c r="BJ741" s="376"/>
      <c r="BK741" s="376"/>
      <c r="BL741" s="376"/>
      <c r="BM741" s="376"/>
      <c r="BN741" s="376"/>
    </row>
    <row r="742" spans="1:66" x14ac:dyDescent="0.2">
      <c r="A742" s="426"/>
      <c r="B742" s="376"/>
      <c r="C742" s="376"/>
      <c r="D742" s="395"/>
      <c r="E742" s="376"/>
      <c r="F742" s="396"/>
      <c r="G742" s="396"/>
      <c r="H742" s="396"/>
      <c r="I742" s="396"/>
      <c r="J742" s="427"/>
      <c r="K742" s="376"/>
      <c r="L742" s="376"/>
      <c r="M742" s="376"/>
      <c r="N742" s="376"/>
      <c r="O742" s="376"/>
      <c r="P742" s="376"/>
      <c r="Q742" s="376"/>
      <c r="R742" s="376"/>
      <c r="S742" s="376"/>
      <c r="T742" s="376"/>
      <c r="U742" s="376"/>
      <c r="V742" s="376"/>
      <c r="W742" s="376"/>
      <c r="X742" s="376"/>
      <c r="Y742" s="376"/>
      <c r="Z742" s="376"/>
      <c r="AA742" s="376"/>
      <c r="AB742" s="376"/>
      <c r="AC742" s="376"/>
      <c r="AD742" s="376"/>
      <c r="AE742" s="376"/>
      <c r="AF742" s="376"/>
      <c r="AG742" s="376"/>
      <c r="AH742" s="376"/>
      <c r="AI742" s="376"/>
      <c r="AJ742" s="376"/>
      <c r="AK742" s="376"/>
      <c r="AL742" s="376"/>
      <c r="AM742" s="376"/>
      <c r="AN742" s="376"/>
      <c r="AO742" s="376"/>
      <c r="AP742" s="376"/>
      <c r="AQ742" s="376"/>
      <c r="AR742" s="376"/>
      <c r="AS742" s="376"/>
      <c r="AT742" s="376"/>
      <c r="AU742" s="376"/>
      <c r="AV742" s="376"/>
      <c r="AW742" s="376"/>
      <c r="AX742" s="376"/>
      <c r="AY742" s="376"/>
      <c r="AZ742" s="376"/>
      <c r="BA742" s="376"/>
      <c r="BB742" s="376"/>
      <c r="BC742" s="376"/>
      <c r="BD742" s="376"/>
      <c r="BE742" s="376"/>
      <c r="BF742" s="376"/>
      <c r="BG742" s="376"/>
      <c r="BH742" s="376"/>
      <c r="BI742" s="376"/>
      <c r="BJ742" s="376"/>
      <c r="BK742" s="376"/>
      <c r="BL742" s="376"/>
      <c r="BM742" s="376"/>
      <c r="BN742" s="376"/>
    </row>
    <row r="743" spans="1:66" x14ac:dyDescent="0.2">
      <c r="A743" s="426"/>
      <c r="B743" s="376"/>
      <c r="C743" s="376"/>
      <c r="D743" s="395"/>
      <c r="E743" s="376"/>
      <c r="F743" s="396"/>
      <c r="G743" s="396"/>
      <c r="H743" s="396"/>
      <c r="I743" s="396"/>
      <c r="J743" s="427"/>
      <c r="K743" s="376"/>
      <c r="L743" s="376"/>
      <c r="M743" s="376"/>
      <c r="N743" s="376"/>
      <c r="O743" s="376"/>
      <c r="P743" s="376"/>
      <c r="Q743" s="376"/>
      <c r="R743" s="376"/>
      <c r="S743" s="376"/>
      <c r="T743" s="376"/>
      <c r="U743" s="376"/>
      <c r="V743" s="376"/>
      <c r="W743" s="376"/>
      <c r="X743" s="376"/>
      <c r="Y743" s="376"/>
      <c r="Z743" s="376"/>
      <c r="AA743" s="376"/>
      <c r="AB743" s="376"/>
      <c r="AC743" s="376"/>
      <c r="AD743" s="376"/>
      <c r="AE743" s="376"/>
      <c r="AF743" s="376"/>
      <c r="AG743" s="376"/>
      <c r="AH743" s="376"/>
      <c r="AI743" s="376"/>
      <c r="AJ743" s="376"/>
      <c r="AK743" s="376"/>
      <c r="AL743" s="376"/>
      <c r="AM743" s="376"/>
      <c r="AN743" s="376"/>
      <c r="AO743" s="376"/>
      <c r="AP743" s="376"/>
      <c r="AQ743" s="376"/>
      <c r="AR743" s="376"/>
      <c r="AS743" s="376"/>
      <c r="AT743" s="376"/>
      <c r="AU743" s="376"/>
      <c r="AV743" s="376"/>
      <c r="AW743" s="376"/>
      <c r="AX743" s="376"/>
      <c r="AY743" s="376"/>
      <c r="AZ743" s="376"/>
      <c r="BA743" s="376"/>
      <c r="BB743" s="376"/>
      <c r="BC743" s="376"/>
      <c r="BD743" s="376"/>
      <c r="BE743" s="376"/>
      <c r="BF743" s="376"/>
      <c r="BG743" s="376"/>
      <c r="BH743" s="376"/>
      <c r="BI743" s="376"/>
      <c r="BJ743" s="376"/>
      <c r="BK743" s="376"/>
      <c r="BL743" s="376"/>
      <c r="BM743" s="376"/>
      <c r="BN743" s="376"/>
    </row>
    <row r="744" spans="1:66" x14ac:dyDescent="0.2">
      <c r="A744" s="426"/>
      <c r="B744" s="376"/>
      <c r="C744" s="376"/>
      <c r="D744" s="395"/>
      <c r="E744" s="376"/>
      <c r="F744" s="396"/>
      <c r="G744" s="396"/>
      <c r="H744" s="396"/>
      <c r="I744" s="396"/>
      <c r="J744" s="427"/>
      <c r="K744" s="376"/>
      <c r="L744" s="376"/>
      <c r="M744" s="376"/>
      <c r="N744" s="376"/>
      <c r="O744" s="376"/>
      <c r="P744" s="376"/>
      <c r="Q744" s="376"/>
      <c r="R744" s="376"/>
      <c r="S744" s="376"/>
      <c r="T744" s="376"/>
      <c r="U744" s="376"/>
      <c r="V744" s="376"/>
      <c r="W744" s="376"/>
      <c r="X744" s="376"/>
      <c r="Y744" s="376"/>
      <c r="Z744" s="376"/>
      <c r="AA744" s="376"/>
      <c r="AB744" s="376"/>
      <c r="AC744" s="376"/>
      <c r="AD744" s="376"/>
      <c r="AE744" s="376"/>
      <c r="AF744" s="376"/>
      <c r="AG744" s="376"/>
      <c r="AH744" s="376"/>
      <c r="AI744" s="376"/>
      <c r="AJ744" s="376"/>
      <c r="AK744" s="376"/>
      <c r="AL744" s="376"/>
      <c r="AM744" s="376"/>
      <c r="AN744" s="376"/>
      <c r="AO744" s="376"/>
      <c r="AP744" s="376"/>
      <c r="AQ744" s="376"/>
      <c r="AR744" s="376"/>
      <c r="AS744" s="376"/>
      <c r="AT744" s="376"/>
      <c r="AU744" s="376"/>
      <c r="AV744" s="376"/>
      <c r="AW744" s="376"/>
      <c r="AX744" s="376"/>
      <c r="AY744" s="376"/>
      <c r="AZ744" s="376"/>
      <c r="BA744" s="376"/>
      <c r="BB744" s="376"/>
      <c r="BC744" s="376"/>
      <c r="BD744" s="376"/>
      <c r="BE744" s="376"/>
      <c r="BF744" s="376"/>
      <c r="BG744" s="376"/>
      <c r="BH744" s="376"/>
      <c r="BI744" s="376"/>
      <c r="BJ744" s="376"/>
      <c r="BK744" s="376"/>
      <c r="BL744" s="376"/>
      <c r="BM744" s="376"/>
      <c r="BN744" s="376"/>
    </row>
    <row r="745" spans="1:66" x14ac:dyDescent="0.2">
      <c r="A745" s="426"/>
      <c r="B745" s="376"/>
      <c r="C745" s="376"/>
      <c r="D745" s="395"/>
      <c r="E745" s="376"/>
      <c r="F745" s="396"/>
      <c r="G745" s="396"/>
      <c r="H745" s="396"/>
      <c r="I745" s="396"/>
      <c r="J745" s="427"/>
      <c r="K745" s="376"/>
      <c r="L745" s="376"/>
      <c r="M745" s="376"/>
      <c r="N745" s="376"/>
      <c r="O745" s="376"/>
      <c r="P745" s="376"/>
      <c r="Q745" s="376"/>
      <c r="R745" s="376"/>
      <c r="S745" s="376"/>
      <c r="T745" s="376"/>
      <c r="U745" s="376"/>
      <c r="V745" s="376"/>
      <c r="W745" s="376"/>
      <c r="X745" s="376"/>
      <c r="Y745" s="376"/>
      <c r="Z745" s="376"/>
      <c r="AA745" s="376"/>
      <c r="AB745" s="376"/>
      <c r="AC745" s="376"/>
      <c r="AD745" s="376"/>
      <c r="AE745" s="376"/>
      <c r="AF745" s="376"/>
      <c r="AG745" s="376"/>
      <c r="AH745" s="376"/>
      <c r="AI745" s="376"/>
      <c r="AJ745" s="376"/>
      <c r="AK745" s="376"/>
      <c r="AL745" s="376"/>
      <c r="AM745" s="376"/>
      <c r="AN745" s="376"/>
      <c r="AO745" s="376"/>
      <c r="AP745" s="376"/>
      <c r="AQ745" s="376"/>
      <c r="AR745" s="376"/>
      <c r="AS745" s="376"/>
      <c r="AT745" s="376"/>
      <c r="AU745" s="376"/>
      <c r="AV745" s="376"/>
      <c r="AW745" s="376"/>
      <c r="AX745" s="376"/>
      <c r="AY745" s="376"/>
      <c r="AZ745" s="376"/>
      <c r="BA745" s="376"/>
      <c r="BB745" s="376"/>
      <c r="BC745" s="376"/>
      <c r="BD745" s="376"/>
      <c r="BE745" s="376"/>
      <c r="BF745" s="376"/>
      <c r="BG745" s="376"/>
      <c r="BH745" s="376"/>
      <c r="BI745" s="376"/>
      <c r="BJ745" s="376"/>
      <c r="BK745" s="376"/>
      <c r="BL745" s="376"/>
      <c r="BM745" s="376"/>
      <c r="BN745" s="376"/>
    </row>
    <row r="746" spans="1:66" x14ac:dyDescent="0.2">
      <c r="A746" s="426"/>
      <c r="B746" s="376"/>
      <c r="C746" s="376"/>
      <c r="D746" s="395"/>
      <c r="E746" s="376"/>
      <c r="F746" s="396"/>
      <c r="G746" s="396"/>
      <c r="H746" s="396"/>
      <c r="I746" s="396"/>
      <c r="J746" s="427"/>
      <c r="K746" s="376"/>
      <c r="L746" s="376"/>
      <c r="M746" s="376"/>
      <c r="N746" s="376"/>
      <c r="O746" s="376"/>
      <c r="P746" s="376"/>
      <c r="Q746" s="376"/>
      <c r="R746" s="376"/>
      <c r="S746" s="376"/>
      <c r="T746" s="376"/>
      <c r="U746" s="376"/>
      <c r="V746" s="376"/>
      <c r="W746" s="376"/>
      <c r="X746" s="376"/>
      <c r="Y746" s="376"/>
      <c r="Z746" s="376"/>
      <c r="AA746" s="376"/>
      <c r="AB746" s="376"/>
      <c r="AC746" s="376"/>
      <c r="AD746" s="376"/>
      <c r="AE746" s="376"/>
      <c r="AF746" s="376"/>
      <c r="AG746" s="376"/>
      <c r="AH746" s="376"/>
      <c r="AI746" s="376"/>
      <c r="AJ746" s="376"/>
      <c r="AK746" s="376"/>
      <c r="AL746" s="376"/>
      <c r="AM746" s="376"/>
      <c r="AN746" s="376"/>
      <c r="AO746" s="376"/>
      <c r="AP746" s="376"/>
      <c r="AQ746" s="376"/>
      <c r="AR746" s="376"/>
      <c r="AS746" s="376"/>
      <c r="AT746" s="376"/>
      <c r="AU746" s="376"/>
      <c r="AV746" s="376"/>
      <c r="AW746" s="376"/>
      <c r="AX746" s="376"/>
      <c r="AY746" s="376"/>
      <c r="AZ746" s="376"/>
      <c r="BA746" s="376"/>
      <c r="BB746" s="376"/>
      <c r="BC746" s="376"/>
      <c r="BD746" s="376"/>
      <c r="BE746" s="376"/>
      <c r="BF746" s="376"/>
      <c r="BG746" s="376"/>
      <c r="BH746" s="376"/>
      <c r="BI746" s="376"/>
      <c r="BJ746" s="376"/>
      <c r="BK746" s="376"/>
      <c r="BL746" s="376"/>
      <c r="BM746" s="376"/>
      <c r="BN746" s="376"/>
    </row>
    <row r="747" spans="1:66" x14ac:dyDescent="0.2">
      <c r="A747" s="426"/>
      <c r="B747" s="376"/>
      <c r="C747" s="376"/>
      <c r="D747" s="395"/>
      <c r="E747" s="376"/>
      <c r="F747" s="396"/>
      <c r="G747" s="396"/>
      <c r="H747" s="396"/>
      <c r="I747" s="396"/>
      <c r="J747" s="427"/>
      <c r="K747" s="376"/>
      <c r="L747" s="376"/>
      <c r="M747" s="376"/>
      <c r="N747" s="376"/>
      <c r="O747" s="376"/>
      <c r="P747" s="376"/>
      <c r="Q747" s="376"/>
      <c r="R747" s="376"/>
      <c r="S747" s="376"/>
      <c r="T747" s="376"/>
      <c r="U747" s="376"/>
      <c r="V747" s="376"/>
      <c r="W747" s="376"/>
      <c r="X747" s="376"/>
      <c r="Y747" s="376"/>
      <c r="Z747" s="376"/>
      <c r="AA747" s="376"/>
      <c r="AB747" s="376"/>
      <c r="AC747" s="376"/>
      <c r="AD747" s="376"/>
      <c r="AE747" s="376"/>
      <c r="AF747" s="376"/>
      <c r="AG747" s="376"/>
      <c r="AH747" s="376"/>
      <c r="AI747" s="376"/>
      <c r="AJ747" s="376"/>
      <c r="AK747" s="376"/>
      <c r="AL747" s="376"/>
      <c r="AM747" s="376"/>
      <c r="AN747" s="376"/>
      <c r="AO747" s="376"/>
      <c r="AP747" s="376"/>
      <c r="AQ747" s="376"/>
      <c r="AR747" s="376"/>
      <c r="AS747" s="376"/>
      <c r="AT747" s="376"/>
      <c r="AU747" s="376"/>
      <c r="AV747" s="376"/>
      <c r="AW747" s="376"/>
      <c r="AX747" s="376"/>
      <c r="AY747" s="376"/>
      <c r="AZ747" s="376"/>
      <c r="BA747" s="376"/>
      <c r="BB747" s="376"/>
      <c r="BC747" s="376"/>
      <c r="BD747" s="376"/>
      <c r="BE747" s="376"/>
      <c r="BF747" s="376"/>
      <c r="BG747" s="376"/>
      <c r="BH747" s="376"/>
      <c r="BI747" s="376"/>
      <c r="BJ747" s="376"/>
      <c r="BK747" s="376"/>
      <c r="BL747" s="376"/>
      <c r="BM747" s="376"/>
      <c r="BN747" s="376"/>
    </row>
    <row r="748" spans="1:66" x14ac:dyDescent="0.2">
      <c r="A748" s="426"/>
      <c r="B748" s="376"/>
      <c r="C748" s="376"/>
      <c r="D748" s="395"/>
      <c r="E748" s="376"/>
      <c r="F748" s="396"/>
      <c r="G748" s="396"/>
      <c r="H748" s="396"/>
      <c r="I748" s="396"/>
      <c r="J748" s="427"/>
      <c r="K748" s="376"/>
      <c r="L748" s="376"/>
      <c r="M748" s="376"/>
      <c r="N748" s="376"/>
      <c r="O748" s="376"/>
      <c r="P748" s="376"/>
      <c r="Q748" s="376"/>
      <c r="R748" s="376"/>
      <c r="S748" s="376"/>
      <c r="T748" s="376"/>
      <c r="U748" s="376"/>
      <c r="V748" s="376"/>
      <c r="W748" s="376"/>
      <c r="X748" s="376"/>
      <c r="Y748" s="376"/>
      <c r="Z748" s="376"/>
      <c r="AA748" s="376"/>
      <c r="AB748" s="376"/>
      <c r="AC748" s="376"/>
      <c r="AD748" s="376"/>
      <c r="AE748" s="376"/>
      <c r="AF748" s="376"/>
      <c r="AG748" s="376"/>
      <c r="AH748" s="376"/>
      <c r="AI748" s="376"/>
      <c r="AJ748" s="376"/>
      <c r="AK748" s="376"/>
      <c r="AL748" s="376"/>
      <c r="AM748" s="376"/>
      <c r="AN748" s="376"/>
      <c r="AO748" s="376"/>
      <c r="AP748" s="376"/>
      <c r="AQ748" s="376"/>
      <c r="AR748" s="376"/>
      <c r="AS748" s="376"/>
      <c r="AT748" s="376"/>
      <c r="AU748" s="376"/>
      <c r="AV748" s="376"/>
      <c r="AW748" s="376"/>
      <c r="AX748" s="376"/>
      <c r="AY748" s="376"/>
      <c r="AZ748" s="376"/>
      <c r="BA748" s="376"/>
      <c r="BB748" s="376"/>
      <c r="BC748" s="376"/>
      <c r="BD748" s="376"/>
      <c r="BE748" s="376"/>
      <c r="BF748" s="376"/>
      <c r="BG748" s="376"/>
      <c r="BH748" s="376"/>
      <c r="BI748" s="376"/>
      <c r="BJ748" s="376"/>
      <c r="BK748" s="376"/>
      <c r="BL748" s="376"/>
      <c r="BM748" s="376"/>
      <c r="BN748" s="376"/>
    </row>
    <row r="749" spans="1:66" x14ac:dyDescent="0.2">
      <c r="A749" s="426"/>
      <c r="B749" s="376"/>
      <c r="C749" s="376"/>
      <c r="D749" s="395"/>
      <c r="E749" s="376"/>
      <c r="F749" s="396"/>
      <c r="G749" s="396"/>
      <c r="H749" s="396"/>
      <c r="I749" s="396"/>
      <c r="J749" s="427"/>
      <c r="K749" s="376"/>
      <c r="L749" s="376"/>
      <c r="M749" s="376"/>
      <c r="N749" s="376"/>
      <c r="O749" s="376"/>
      <c r="P749" s="376"/>
      <c r="Q749" s="376"/>
      <c r="R749" s="376"/>
      <c r="S749" s="376"/>
      <c r="T749" s="376"/>
      <c r="U749" s="376"/>
      <c r="V749" s="376"/>
      <c r="W749" s="376"/>
      <c r="X749" s="376"/>
      <c r="Y749" s="376"/>
      <c r="Z749" s="376"/>
      <c r="AA749" s="376"/>
      <c r="AB749" s="376"/>
      <c r="AC749" s="376"/>
      <c r="AD749" s="376"/>
      <c r="AE749" s="376"/>
      <c r="AF749" s="376"/>
      <c r="AG749" s="376"/>
      <c r="AH749" s="376"/>
      <c r="AI749" s="376"/>
      <c r="AJ749" s="376"/>
      <c r="AK749" s="376"/>
      <c r="AL749" s="376"/>
      <c r="AM749" s="376"/>
      <c r="AN749" s="376"/>
      <c r="AO749" s="376"/>
      <c r="AP749" s="376"/>
      <c r="AQ749" s="376"/>
      <c r="AR749" s="376"/>
      <c r="AS749" s="376"/>
      <c r="AT749" s="376"/>
      <c r="AU749" s="376"/>
      <c r="AV749" s="376"/>
      <c r="AW749" s="376"/>
      <c r="AX749" s="376"/>
      <c r="AY749" s="376"/>
      <c r="AZ749" s="376"/>
      <c r="BA749" s="376"/>
      <c r="BB749" s="376"/>
      <c r="BC749" s="376"/>
      <c r="BD749" s="376"/>
      <c r="BE749" s="376"/>
      <c r="BF749" s="376"/>
      <c r="BG749" s="376"/>
      <c r="BH749" s="376"/>
      <c r="BI749" s="376"/>
      <c r="BJ749" s="376"/>
      <c r="BK749" s="376"/>
      <c r="BL749" s="376"/>
      <c r="BM749" s="376"/>
      <c r="BN749" s="376"/>
    </row>
    <row r="750" spans="1:66" x14ac:dyDescent="0.2">
      <c r="A750" s="426"/>
      <c r="B750" s="376"/>
      <c r="C750" s="376"/>
      <c r="D750" s="395"/>
      <c r="E750" s="376"/>
      <c r="F750" s="396"/>
      <c r="G750" s="396"/>
      <c r="H750" s="396"/>
      <c r="I750" s="396"/>
      <c r="J750" s="427"/>
      <c r="K750" s="376"/>
      <c r="L750" s="376"/>
      <c r="M750" s="376"/>
      <c r="N750" s="376"/>
      <c r="O750" s="376"/>
      <c r="P750" s="376"/>
      <c r="Q750" s="376"/>
      <c r="R750" s="376"/>
      <c r="S750" s="376"/>
      <c r="T750" s="376"/>
      <c r="U750" s="376"/>
      <c r="V750" s="376"/>
      <c r="W750" s="376"/>
      <c r="X750" s="376"/>
      <c r="Y750" s="376"/>
      <c r="Z750" s="376"/>
      <c r="AA750" s="376"/>
      <c r="AB750" s="376"/>
      <c r="AC750" s="376"/>
      <c r="AD750" s="376"/>
      <c r="AE750" s="376"/>
      <c r="AF750" s="376"/>
      <c r="AG750" s="376"/>
      <c r="AH750" s="376"/>
      <c r="AI750" s="376"/>
      <c r="AJ750" s="376"/>
      <c r="AK750" s="376"/>
      <c r="AL750" s="376"/>
      <c r="AM750" s="376"/>
      <c r="AN750" s="376"/>
      <c r="AO750" s="376"/>
      <c r="AP750" s="376"/>
      <c r="AQ750" s="376"/>
      <c r="AR750" s="376"/>
      <c r="AS750" s="376"/>
      <c r="AT750" s="376"/>
      <c r="AU750" s="376"/>
      <c r="AV750" s="376"/>
      <c r="AW750" s="376"/>
      <c r="AX750" s="376"/>
      <c r="AY750" s="376"/>
      <c r="AZ750" s="376"/>
      <c r="BA750" s="376"/>
      <c r="BB750" s="376"/>
      <c r="BC750" s="376"/>
      <c r="BD750" s="376"/>
      <c r="BE750" s="376"/>
      <c r="BF750" s="376"/>
      <c r="BG750" s="376"/>
      <c r="BH750" s="376"/>
      <c r="BI750" s="376"/>
      <c r="BJ750" s="376"/>
      <c r="BK750" s="376"/>
      <c r="BL750" s="376"/>
      <c r="BM750" s="376"/>
      <c r="BN750" s="376"/>
    </row>
    <row r="751" spans="1:66" x14ac:dyDescent="0.2">
      <c r="A751" s="426"/>
      <c r="B751" s="376"/>
      <c r="C751" s="376"/>
      <c r="D751" s="395"/>
      <c r="E751" s="376"/>
      <c r="F751" s="396"/>
      <c r="G751" s="396"/>
      <c r="H751" s="396"/>
      <c r="I751" s="396"/>
      <c r="J751" s="427"/>
      <c r="K751" s="376"/>
      <c r="L751" s="376"/>
      <c r="M751" s="376"/>
      <c r="N751" s="376"/>
      <c r="O751" s="376"/>
      <c r="P751" s="376"/>
      <c r="Q751" s="376"/>
      <c r="R751" s="376"/>
      <c r="S751" s="376"/>
      <c r="T751" s="376"/>
      <c r="U751" s="376"/>
      <c r="V751" s="376"/>
      <c r="W751" s="376"/>
      <c r="X751" s="376"/>
      <c r="Y751" s="376"/>
      <c r="Z751" s="376"/>
      <c r="AA751" s="376"/>
      <c r="AB751" s="376"/>
      <c r="AC751" s="376"/>
      <c r="AD751" s="376"/>
      <c r="AE751" s="376"/>
      <c r="AF751" s="376"/>
      <c r="AG751" s="376"/>
      <c r="AH751" s="376"/>
      <c r="AI751" s="376"/>
      <c r="AJ751" s="376"/>
      <c r="AK751" s="376"/>
      <c r="AL751" s="376"/>
      <c r="AM751" s="376"/>
      <c r="AN751" s="376"/>
      <c r="AO751" s="376"/>
      <c r="AP751" s="376"/>
      <c r="AQ751" s="376"/>
      <c r="AR751" s="376"/>
      <c r="AS751" s="376"/>
      <c r="AT751" s="376"/>
      <c r="AU751" s="376"/>
      <c r="AV751" s="376"/>
      <c r="AW751" s="376"/>
      <c r="AX751" s="376"/>
      <c r="AY751" s="376"/>
      <c r="AZ751" s="376"/>
      <c r="BA751" s="376"/>
      <c r="BB751" s="376"/>
      <c r="BC751" s="376"/>
      <c r="BD751" s="376"/>
      <c r="BE751" s="376"/>
      <c r="BF751" s="376"/>
      <c r="BG751" s="376"/>
      <c r="BH751" s="376"/>
      <c r="BI751" s="376"/>
      <c r="BJ751" s="376"/>
      <c r="BK751" s="376"/>
      <c r="BL751" s="376"/>
      <c r="BM751" s="376"/>
      <c r="BN751" s="376"/>
    </row>
    <row r="752" spans="1:66" x14ac:dyDescent="0.2">
      <c r="A752" s="426"/>
      <c r="B752" s="376"/>
      <c r="C752" s="376"/>
      <c r="D752" s="395"/>
      <c r="E752" s="376"/>
      <c r="F752" s="396"/>
      <c r="G752" s="396"/>
      <c r="H752" s="396"/>
      <c r="I752" s="396"/>
      <c r="J752" s="427"/>
      <c r="K752" s="376"/>
      <c r="L752" s="376"/>
      <c r="M752" s="376"/>
      <c r="N752" s="376"/>
      <c r="O752" s="376"/>
      <c r="P752" s="376"/>
      <c r="Q752" s="376"/>
      <c r="R752" s="376"/>
      <c r="S752" s="376"/>
      <c r="T752" s="376"/>
      <c r="U752" s="376"/>
      <c r="V752" s="376"/>
      <c r="W752" s="376"/>
      <c r="X752" s="376"/>
      <c r="Y752" s="376"/>
      <c r="Z752" s="376"/>
      <c r="AA752" s="376"/>
      <c r="AB752" s="376"/>
      <c r="AC752" s="376"/>
      <c r="AD752" s="376"/>
      <c r="AE752" s="376"/>
      <c r="AF752" s="376"/>
      <c r="AG752" s="376"/>
      <c r="AH752" s="376"/>
      <c r="AI752" s="376"/>
      <c r="AJ752" s="376"/>
      <c r="AK752" s="376"/>
      <c r="AL752" s="376"/>
      <c r="AM752" s="376"/>
      <c r="AN752" s="376"/>
      <c r="AO752" s="376"/>
      <c r="AP752" s="376"/>
      <c r="AQ752" s="376"/>
      <c r="AR752" s="376"/>
      <c r="AS752" s="376"/>
      <c r="AT752" s="376"/>
      <c r="AU752" s="376"/>
      <c r="AV752" s="376"/>
      <c r="AW752" s="376"/>
      <c r="AX752" s="376"/>
      <c r="AY752" s="376"/>
      <c r="AZ752" s="376"/>
      <c r="BA752" s="376"/>
      <c r="BB752" s="376"/>
      <c r="BC752" s="376"/>
      <c r="BD752" s="376"/>
      <c r="BE752" s="376"/>
      <c r="BF752" s="376"/>
      <c r="BG752" s="376"/>
      <c r="BH752" s="376"/>
      <c r="BI752" s="376"/>
      <c r="BJ752" s="376"/>
      <c r="BK752" s="376"/>
      <c r="BL752" s="376"/>
      <c r="BM752" s="376"/>
      <c r="BN752" s="376"/>
    </row>
    <row r="753" spans="1:66" x14ac:dyDescent="0.2">
      <c r="A753" s="426"/>
      <c r="B753" s="376"/>
      <c r="C753" s="376"/>
      <c r="D753" s="395"/>
      <c r="E753" s="376"/>
      <c r="F753" s="396"/>
      <c r="G753" s="396"/>
      <c r="H753" s="396"/>
      <c r="I753" s="396"/>
      <c r="J753" s="427"/>
      <c r="K753" s="376"/>
      <c r="L753" s="376"/>
      <c r="M753" s="376"/>
      <c r="N753" s="376"/>
      <c r="O753" s="376"/>
      <c r="P753" s="376"/>
      <c r="Q753" s="376"/>
      <c r="R753" s="376"/>
      <c r="S753" s="376"/>
      <c r="T753" s="376"/>
      <c r="U753" s="376"/>
      <c r="V753" s="376"/>
      <c r="W753" s="376"/>
      <c r="X753" s="376"/>
      <c r="Y753" s="376"/>
      <c r="Z753" s="376"/>
      <c r="AA753" s="376"/>
      <c r="AB753" s="376"/>
      <c r="AC753" s="376"/>
      <c r="AD753" s="376"/>
      <c r="AE753" s="376"/>
      <c r="AF753" s="376"/>
      <c r="AG753" s="376"/>
      <c r="AH753" s="376"/>
      <c r="AI753" s="376"/>
      <c r="AJ753" s="376"/>
      <c r="AK753" s="376"/>
      <c r="AL753" s="376"/>
      <c r="AM753" s="376"/>
      <c r="AN753" s="376"/>
      <c r="AO753" s="376"/>
      <c r="AP753" s="376"/>
      <c r="AQ753" s="376"/>
      <c r="AR753" s="376"/>
      <c r="AS753" s="376"/>
      <c r="AT753" s="376"/>
      <c r="AU753" s="376"/>
      <c r="AV753" s="376"/>
      <c r="AW753" s="376"/>
      <c r="AX753" s="376"/>
      <c r="AY753" s="376"/>
      <c r="AZ753" s="376"/>
      <c r="BA753" s="376"/>
      <c r="BB753" s="376"/>
      <c r="BC753" s="376"/>
      <c r="BD753" s="376"/>
      <c r="BE753" s="376"/>
      <c r="BF753" s="376"/>
      <c r="BG753" s="376"/>
      <c r="BH753" s="376"/>
      <c r="BI753" s="376"/>
      <c r="BJ753" s="376"/>
      <c r="BK753" s="376"/>
      <c r="BL753" s="376"/>
      <c r="BM753" s="376"/>
      <c r="BN753" s="376"/>
    </row>
    <row r="754" spans="1:66" x14ac:dyDescent="0.2">
      <c r="A754" s="426"/>
      <c r="B754" s="376"/>
      <c r="C754" s="376"/>
      <c r="D754" s="395"/>
      <c r="E754" s="376"/>
      <c r="F754" s="396"/>
      <c r="G754" s="396"/>
      <c r="H754" s="396"/>
      <c r="I754" s="396"/>
      <c r="J754" s="427"/>
      <c r="K754" s="376"/>
      <c r="L754" s="376"/>
      <c r="M754" s="376"/>
      <c r="N754" s="376"/>
      <c r="O754" s="376"/>
      <c r="P754" s="376"/>
      <c r="Q754" s="376"/>
      <c r="R754" s="376"/>
      <c r="S754" s="376"/>
      <c r="T754" s="376"/>
      <c r="U754" s="376"/>
      <c r="V754" s="376"/>
      <c r="W754" s="376"/>
      <c r="X754" s="376"/>
      <c r="Y754" s="376"/>
      <c r="Z754" s="376"/>
      <c r="AA754" s="376"/>
      <c r="AB754" s="376"/>
      <c r="AC754" s="376"/>
      <c r="AD754" s="376"/>
      <c r="AE754" s="376"/>
      <c r="AF754" s="376"/>
      <c r="AG754" s="376"/>
      <c r="AH754" s="376"/>
      <c r="AI754" s="376"/>
      <c r="AJ754" s="376"/>
      <c r="AK754" s="376"/>
      <c r="AL754" s="376"/>
      <c r="AM754" s="376"/>
      <c r="AN754" s="376"/>
      <c r="AO754" s="376"/>
      <c r="AP754" s="376"/>
      <c r="AQ754" s="376"/>
      <c r="AR754" s="376"/>
      <c r="AS754" s="376"/>
      <c r="AT754" s="376"/>
      <c r="AU754" s="376"/>
      <c r="AV754" s="376"/>
      <c r="AW754" s="376"/>
      <c r="AX754" s="376"/>
      <c r="AY754" s="376"/>
      <c r="AZ754" s="376"/>
      <c r="BA754" s="376"/>
      <c r="BB754" s="376"/>
      <c r="BC754" s="376"/>
      <c r="BD754" s="376"/>
      <c r="BE754" s="376"/>
      <c r="BF754" s="376"/>
      <c r="BG754" s="376"/>
      <c r="BH754" s="376"/>
      <c r="BI754" s="376"/>
      <c r="BJ754" s="376"/>
      <c r="BK754" s="376"/>
      <c r="BL754" s="376"/>
      <c r="BM754" s="376"/>
      <c r="BN754" s="376"/>
    </row>
    <row r="755" spans="1:66" x14ac:dyDescent="0.2">
      <c r="A755" s="426"/>
      <c r="B755" s="376"/>
      <c r="C755" s="376"/>
      <c r="D755" s="395"/>
      <c r="E755" s="376"/>
      <c r="F755" s="396"/>
      <c r="G755" s="396"/>
      <c r="H755" s="396"/>
      <c r="I755" s="396"/>
      <c r="J755" s="427"/>
      <c r="K755" s="376"/>
      <c r="L755" s="376"/>
      <c r="M755" s="376"/>
      <c r="N755" s="376"/>
      <c r="O755" s="376"/>
      <c r="P755" s="376"/>
      <c r="Q755" s="376"/>
      <c r="R755" s="376"/>
      <c r="S755" s="376"/>
      <c r="T755" s="376"/>
      <c r="U755" s="376"/>
      <c r="V755" s="376"/>
      <c r="W755" s="376"/>
      <c r="X755" s="376"/>
      <c r="Y755" s="376"/>
      <c r="Z755" s="376"/>
      <c r="AA755" s="376"/>
      <c r="AB755" s="376"/>
      <c r="AC755" s="376"/>
      <c r="AD755" s="376"/>
      <c r="AE755" s="376"/>
      <c r="AF755" s="376"/>
      <c r="AG755" s="376"/>
      <c r="AH755" s="376"/>
      <c r="AI755" s="376"/>
      <c r="AJ755" s="376"/>
      <c r="AK755" s="376"/>
      <c r="AL755" s="376"/>
      <c r="AM755" s="376"/>
      <c r="AN755" s="376"/>
      <c r="AO755" s="376"/>
      <c r="AP755" s="376"/>
      <c r="AQ755" s="376"/>
      <c r="AR755" s="376"/>
      <c r="AS755" s="376"/>
      <c r="AT755" s="376"/>
      <c r="AU755" s="376"/>
      <c r="AV755" s="376"/>
      <c r="AW755" s="376"/>
      <c r="AX755" s="376"/>
      <c r="AY755" s="376"/>
      <c r="AZ755" s="376"/>
      <c r="BA755" s="376"/>
      <c r="BB755" s="376"/>
      <c r="BC755" s="376"/>
      <c r="BD755" s="376"/>
      <c r="BE755" s="376"/>
      <c r="BF755" s="376"/>
      <c r="BG755" s="376"/>
      <c r="BH755" s="376"/>
      <c r="BI755" s="376"/>
      <c r="BJ755" s="376"/>
      <c r="BK755" s="376"/>
      <c r="BL755" s="376"/>
      <c r="BM755" s="376"/>
      <c r="BN755" s="376"/>
    </row>
    <row r="756" spans="1:66" x14ac:dyDescent="0.2">
      <c r="A756" s="426"/>
      <c r="B756" s="376"/>
      <c r="C756" s="376"/>
      <c r="D756" s="395"/>
      <c r="E756" s="376"/>
      <c r="F756" s="396"/>
      <c r="G756" s="396"/>
      <c r="H756" s="396"/>
      <c r="I756" s="396"/>
      <c r="J756" s="427"/>
      <c r="K756" s="376"/>
      <c r="L756" s="376"/>
      <c r="M756" s="376"/>
      <c r="N756" s="376"/>
      <c r="O756" s="376"/>
      <c r="P756" s="376"/>
      <c r="Q756" s="376"/>
      <c r="R756" s="376"/>
      <c r="S756" s="376"/>
      <c r="T756" s="376"/>
      <c r="U756" s="376"/>
      <c r="V756" s="376"/>
      <c r="W756" s="376"/>
      <c r="X756" s="376"/>
      <c r="Y756" s="376"/>
      <c r="Z756" s="376"/>
      <c r="AA756" s="376"/>
      <c r="AB756" s="376"/>
      <c r="AC756" s="376"/>
      <c r="AD756" s="376"/>
      <c r="AE756" s="376"/>
      <c r="AF756" s="376"/>
      <c r="AG756" s="376"/>
      <c r="AH756" s="376"/>
      <c r="AI756" s="376"/>
      <c r="AJ756" s="376"/>
      <c r="AK756" s="376"/>
      <c r="AL756" s="376"/>
      <c r="AM756" s="376"/>
      <c r="AN756" s="376"/>
      <c r="AO756" s="376"/>
      <c r="AP756" s="376"/>
      <c r="AQ756" s="376"/>
      <c r="AR756" s="376"/>
      <c r="AS756" s="376"/>
      <c r="AT756" s="376"/>
      <c r="AU756" s="376"/>
      <c r="AV756" s="376"/>
      <c r="AW756" s="376"/>
      <c r="AX756" s="376"/>
      <c r="AY756" s="376"/>
      <c r="AZ756" s="376"/>
      <c r="BA756" s="376"/>
      <c r="BB756" s="376"/>
      <c r="BC756" s="376"/>
      <c r="BD756" s="376"/>
      <c r="BE756" s="376"/>
      <c r="BF756" s="376"/>
      <c r="BG756" s="376"/>
      <c r="BH756" s="376"/>
      <c r="BI756" s="376"/>
      <c r="BJ756" s="376"/>
      <c r="BK756" s="376"/>
      <c r="BL756" s="376"/>
      <c r="BM756" s="376"/>
      <c r="BN756" s="376"/>
    </row>
    <row r="757" spans="1:66" x14ac:dyDescent="0.2">
      <c r="A757" s="426"/>
      <c r="B757" s="376"/>
      <c r="C757" s="376"/>
      <c r="D757" s="395"/>
      <c r="E757" s="376"/>
      <c r="F757" s="396"/>
      <c r="G757" s="396"/>
      <c r="H757" s="396"/>
      <c r="I757" s="396"/>
      <c r="J757" s="427"/>
      <c r="K757" s="376"/>
      <c r="L757" s="376"/>
      <c r="M757" s="376"/>
      <c r="N757" s="376"/>
      <c r="O757" s="376"/>
      <c r="P757" s="376"/>
      <c r="Q757" s="376"/>
      <c r="R757" s="376"/>
      <c r="S757" s="376"/>
      <c r="T757" s="376"/>
      <c r="U757" s="376"/>
      <c r="V757" s="376"/>
      <c r="W757" s="376"/>
      <c r="X757" s="376"/>
      <c r="Y757" s="376"/>
      <c r="Z757" s="376"/>
      <c r="AA757" s="376"/>
      <c r="AB757" s="376"/>
      <c r="AC757" s="376"/>
      <c r="AD757" s="376"/>
      <c r="AE757" s="376"/>
      <c r="AF757" s="376"/>
      <c r="AG757" s="376"/>
      <c r="AH757" s="376"/>
      <c r="AI757" s="376"/>
      <c r="AJ757" s="376"/>
      <c r="AK757" s="376"/>
      <c r="AL757" s="376"/>
      <c r="AM757" s="376"/>
      <c r="AN757" s="376"/>
      <c r="AO757" s="376"/>
      <c r="AP757" s="376"/>
      <c r="AQ757" s="376"/>
      <c r="AR757" s="376"/>
      <c r="AS757" s="376"/>
      <c r="AT757" s="376"/>
      <c r="AU757" s="376"/>
      <c r="AV757" s="376"/>
      <c r="AW757" s="376"/>
      <c r="AX757" s="376"/>
      <c r="AY757" s="376"/>
      <c r="AZ757" s="376"/>
      <c r="BA757" s="376"/>
      <c r="BB757" s="376"/>
      <c r="BC757" s="376"/>
      <c r="BD757" s="376"/>
      <c r="BE757" s="376"/>
      <c r="BF757" s="376"/>
      <c r="BG757" s="376"/>
      <c r="BH757" s="376"/>
      <c r="BI757" s="376"/>
      <c r="BJ757" s="376"/>
      <c r="BK757" s="376"/>
      <c r="BL757" s="376"/>
      <c r="BM757" s="376"/>
      <c r="BN757" s="376"/>
    </row>
    <row r="758" spans="1:66" x14ac:dyDescent="0.2">
      <c r="A758" s="426"/>
      <c r="B758" s="376"/>
      <c r="C758" s="376"/>
      <c r="D758" s="395"/>
      <c r="E758" s="376"/>
      <c r="F758" s="396"/>
      <c r="G758" s="396"/>
      <c r="H758" s="396"/>
      <c r="I758" s="396"/>
      <c r="J758" s="427"/>
      <c r="K758" s="376"/>
      <c r="L758" s="376"/>
      <c r="M758" s="376"/>
      <c r="N758" s="376"/>
      <c r="O758" s="376"/>
      <c r="P758" s="376"/>
      <c r="Q758" s="376"/>
      <c r="R758" s="376"/>
      <c r="S758" s="376"/>
      <c r="T758" s="376"/>
      <c r="U758" s="376"/>
      <c r="V758" s="376"/>
      <c r="W758" s="376"/>
      <c r="X758" s="376"/>
      <c r="Y758" s="376"/>
      <c r="Z758" s="376"/>
      <c r="AA758" s="376"/>
      <c r="AB758" s="376"/>
      <c r="AC758" s="376"/>
      <c r="AD758" s="376"/>
      <c r="AE758" s="376"/>
      <c r="AF758" s="376"/>
      <c r="AG758" s="376"/>
      <c r="AH758" s="376"/>
      <c r="AI758" s="376"/>
      <c r="AJ758" s="376"/>
      <c r="AK758" s="376"/>
      <c r="AL758" s="376"/>
      <c r="AM758" s="376"/>
      <c r="AN758" s="376"/>
      <c r="AO758" s="376"/>
      <c r="AP758" s="376"/>
      <c r="AQ758" s="376"/>
      <c r="AR758" s="376"/>
      <c r="AS758" s="376"/>
      <c r="AT758" s="376"/>
      <c r="AU758" s="376"/>
      <c r="AV758" s="376"/>
      <c r="AW758" s="376"/>
      <c r="AX758" s="376"/>
      <c r="AY758" s="376"/>
      <c r="AZ758" s="376"/>
      <c r="BA758" s="376"/>
      <c r="BB758" s="376"/>
      <c r="BC758" s="376"/>
      <c r="BD758" s="376"/>
      <c r="BE758" s="376"/>
      <c r="BF758" s="376"/>
      <c r="BG758" s="376"/>
      <c r="BH758" s="376"/>
      <c r="BI758" s="376"/>
      <c r="BJ758" s="376"/>
      <c r="BK758" s="376"/>
      <c r="BL758" s="376"/>
      <c r="BM758" s="376"/>
      <c r="BN758" s="376"/>
    </row>
    <row r="759" spans="1:66" x14ac:dyDescent="0.2">
      <c r="A759" s="426"/>
      <c r="B759" s="376"/>
      <c r="C759" s="376"/>
      <c r="D759" s="395"/>
      <c r="E759" s="376"/>
      <c r="F759" s="396"/>
      <c r="G759" s="396"/>
      <c r="H759" s="396"/>
      <c r="I759" s="396"/>
      <c r="J759" s="427"/>
      <c r="K759" s="376"/>
      <c r="L759" s="376"/>
      <c r="M759" s="376"/>
      <c r="N759" s="376"/>
      <c r="O759" s="376"/>
      <c r="P759" s="376"/>
      <c r="Q759" s="376"/>
      <c r="R759" s="376"/>
      <c r="S759" s="376"/>
      <c r="T759" s="376"/>
      <c r="U759" s="376"/>
      <c r="V759" s="376"/>
      <c r="W759" s="376"/>
      <c r="X759" s="376"/>
      <c r="Y759" s="376"/>
      <c r="Z759" s="376"/>
      <c r="AA759" s="376"/>
      <c r="AB759" s="376"/>
      <c r="AC759" s="376"/>
      <c r="AD759" s="376"/>
      <c r="AE759" s="376"/>
      <c r="AF759" s="376"/>
      <c r="AG759" s="376"/>
      <c r="AH759" s="376"/>
      <c r="AI759" s="376"/>
      <c r="AJ759" s="376"/>
      <c r="AK759" s="376"/>
      <c r="AL759" s="376"/>
      <c r="AM759" s="376"/>
      <c r="AN759" s="376"/>
      <c r="AO759" s="376"/>
      <c r="AP759" s="376"/>
      <c r="AQ759" s="376"/>
      <c r="AR759" s="376"/>
      <c r="AS759" s="376"/>
      <c r="AT759" s="376"/>
      <c r="AU759" s="376"/>
      <c r="AV759" s="376"/>
      <c r="AW759" s="376"/>
      <c r="AX759" s="376"/>
      <c r="AY759" s="376"/>
      <c r="AZ759" s="376"/>
      <c r="BA759" s="376"/>
      <c r="BB759" s="376"/>
      <c r="BC759" s="376"/>
      <c r="BD759" s="376"/>
      <c r="BE759" s="376"/>
      <c r="BF759" s="376"/>
      <c r="BG759" s="376"/>
      <c r="BH759" s="376"/>
      <c r="BI759" s="376"/>
      <c r="BJ759" s="376"/>
      <c r="BK759" s="376"/>
      <c r="BL759" s="376"/>
      <c r="BM759" s="376"/>
      <c r="BN759" s="376"/>
    </row>
    <row r="760" spans="1:66" x14ac:dyDescent="0.2">
      <c r="A760" s="426"/>
      <c r="B760" s="376"/>
      <c r="C760" s="376"/>
      <c r="D760" s="395"/>
      <c r="E760" s="376"/>
      <c r="F760" s="396"/>
      <c r="G760" s="396"/>
      <c r="H760" s="396"/>
      <c r="I760" s="396"/>
      <c r="J760" s="427"/>
      <c r="K760" s="376"/>
      <c r="L760" s="376"/>
      <c r="M760" s="376"/>
      <c r="N760" s="376"/>
      <c r="O760" s="376"/>
      <c r="P760" s="376"/>
      <c r="Q760" s="376"/>
      <c r="R760" s="376"/>
      <c r="S760" s="376"/>
      <c r="T760" s="376"/>
      <c r="U760" s="376"/>
      <c r="V760" s="376"/>
      <c r="W760" s="376"/>
      <c r="X760" s="376"/>
      <c r="Y760" s="376"/>
      <c r="Z760" s="376"/>
      <c r="AA760" s="376"/>
      <c r="AB760" s="376"/>
      <c r="AC760" s="376"/>
      <c r="AD760" s="376"/>
      <c r="AE760" s="376"/>
      <c r="AF760" s="376"/>
      <c r="AG760" s="376"/>
      <c r="AH760" s="376"/>
      <c r="AI760" s="376"/>
      <c r="AJ760" s="376"/>
      <c r="AK760" s="376"/>
      <c r="AL760" s="376"/>
      <c r="AM760" s="376"/>
      <c r="AN760" s="376"/>
      <c r="AO760" s="376"/>
      <c r="AP760" s="376"/>
      <c r="AQ760" s="376"/>
      <c r="AR760" s="376"/>
      <c r="AS760" s="376"/>
      <c r="AT760" s="376"/>
      <c r="AU760" s="376"/>
      <c r="AV760" s="376"/>
      <c r="AW760" s="376"/>
      <c r="AX760" s="376"/>
      <c r="AY760" s="376"/>
      <c r="AZ760" s="376"/>
      <c r="BA760" s="376"/>
      <c r="BB760" s="376"/>
      <c r="BC760" s="376"/>
      <c r="BD760" s="376"/>
      <c r="BE760" s="376"/>
      <c r="BF760" s="376"/>
      <c r="BG760" s="376"/>
      <c r="BH760" s="376"/>
      <c r="BI760" s="376"/>
      <c r="BJ760" s="376"/>
      <c r="BK760" s="376"/>
      <c r="BL760" s="376"/>
      <c r="BM760" s="376"/>
      <c r="BN760" s="376"/>
    </row>
    <row r="761" spans="1:66" x14ac:dyDescent="0.2">
      <c r="A761" s="426"/>
      <c r="B761" s="376"/>
      <c r="C761" s="376"/>
      <c r="D761" s="395"/>
      <c r="E761" s="376"/>
      <c r="F761" s="396"/>
      <c r="G761" s="396"/>
      <c r="H761" s="396"/>
      <c r="I761" s="396"/>
      <c r="J761" s="427"/>
      <c r="K761" s="376"/>
      <c r="L761" s="376"/>
      <c r="M761" s="376"/>
      <c r="N761" s="376"/>
      <c r="O761" s="376"/>
      <c r="P761" s="376"/>
      <c r="Q761" s="376"/>
      <c r="R761" s="376"/>
      <c r="S761" s="376"/>
      <c r="T761" s="376"/>
      <c r="U761" s="376"/>
      <c r="V761" s="376"/>
      <c r="W761" s="376"/>
      <c r="X761" s="376"/>
      <c r="Y761" s="376"/>
      <c r="Z761" s="376"/>
      <c r="AA761" s="376"/>
      <c r="AB761" s="376"/>
      <c r="AC761" s="376"/>
      <c r="AD761" s="376"/>
      <c r="AE761" s="376"/>
      <c r="AF761" s="376"/>
      <c r="AG761" s="376"/>
      <c r="AH761" s="376"/>
      <c r="AI761" s="376"/>
      <c r="AJ761" s="376"/>
      <c r="AK761" s="376"/>
      <c r="AL761" s="376"/>
      <c r="AM761" s="376"/>
      <c r="AN761" s="376"/>
      <c r="AO761" s="376"/>
      <c r="AP761" s="376"/>
      <c r="AQ761" s="376"/>
      <c r="AR761" s="376"/>
      <c r="AS761" s="376"/>
      <c r="AT761" s="376"/>
      <c r="AU761" s="376"/>
      <c r="AV761" s="376"/>
      <c r="AW761" s="376"/>
      <c r="AX761" s="376"/>
      <c r="AY761" s="376"/>
      <c r="AZ761" s="376"/>
      <c r="BA761" s="376"/>
      <c r="BB761" s="376"/>
      <c r="BC761" s="376"/>
      <c r="BD761" s="376"/>
      <c r="BE761" s="376"/>
      <c r="BF761" s="376"/>
      <c r="BG761" s="376"/>
      <c r="BH761" s="376"/>
      <c r="BI761" s="376"/>
      <c r="BJ761" s="376"/>
      <c r="BK761" s="376"/>
      <c r="BL761" s="376"/>
      <c r="BM761" s="376"/>
      <c r="BN761" s="376"/>
    </row>
    <row r="762" spans="1:66" x14ac:dyDescent="0.2">
      <c r="A762" s="426"/>
      <c r="B762" s="376"/>
      <c r="C762" s="376"/>
      <c r="D762" s="395"/>
      <c r="E762" s="376"/>
      <c r="F762" s="396"/>
      <c r="G762" s="396"/>
      <c r="H762" s="396"/>
      <c r="I762" s="396"/>
      <c r="J762" s="427"/>
      <c r="K762" s="376"/>
      <c r="L762" s="376"/>
      <c r="M762" s="376"/>
      <c r="N762" s="376"/>
      <c r="O762" s="376"/>
      <c r="P762" s="376"/>
      <c r="Q762" s="376"/>
      <c r="R762" s="376"/>
      <c r="S762" s="376"/>
      <c r="T762" s="376"/>
      <c r="U762" s="376"/>
      <c r="V762" s="376"/>
      <c r="W762" s="376"/>
      <c r="X762" s="376"/>
      <c r="Y762" s="376"/>
      <c r="Z762" s="376"/>
      <c r="AA762" s="376"/>
      <c r="AB762" s="376"/>
      <c r="AC762" s="376"/>
      <c r="AD762" s="376"/>
      <c r="AE762" s="376"/>
      <c r="AF762" s="376"/>
      <c r="AG762" s="376"/>
      <c r="AH762" s="376"/>
      <c r="AI762" s="376"/>
      <c r="AJ762" s="376"/>
      <c r="AK762" s="376"/>
      <c r="AL762" s="376"/>
      <c r="AM762" s="376"/>
      <c r="AN762" s="376"/>
      <c r="AO762" s="376"/>
      <c r="AP762" s="376"/>
      <c r="AQ762" s="376"/>
      <c r="AR762" s="376"/>
      <c r="AS762" s="376"/>
      <c r="AT762" s="376"/>
      <c r="AU762" s="376"/>
      <c r="AV762" s="376"/>
      <c r="AW762" s="376"/>
      <c r="AX762" s="376"/>
      <c r="AY762" s="376"/>
      <c r="AZ762" s="376"/>
      <c r="BA762" s="376"/>
      <c r="BB762" s="376"/>
      <c r="BC762" s="376"/>
      <c r="BD762" s="376"/>
      <c r="BE762" s="376"/>
      <c r="BF762" s="376"/>
      <c r="BG762" s="376"/>
      <c r="BH762" s="376"/>
      <c r="BI762" s="376"/>
      <c r="BJ762" s="376"/>
      <c r="BK762" s="376"/>
      <c r="BL762" s="376"/>
      <c r="BM762" s="376"/>
      <c r="BN762" s="376"/>
    </row>
    <row r="763" spans="1:66" x14ac:dyDescent="0.2">
      <c r="A763" s="426"/>
      <c r="B763" s="376"/>
      <c r="C763" s="376"/>
      <c r="D763" s="395"/>
      <c r="E763" s="376"/>
      <c r="F763" s="396"/>
      <c r="G763" s="396"/>
      <c r="H763" s="396"/>
      <c r="I763" s="396"/>
      <c r="J763" s="427"/>
      <c r="K763" s="376"/>
      <c r="L763" s="376"/>
      <c r="M763" s="376"/>
      <c r="N763" s="376"/>
      <c r="O763" s="376"/>
      <c r="P763" s="376"/>
      <c r="Q763" s="376"/>
      <c r="R763" s="376"/>
      <c r="S763" s="376"/>
      <c r="T763" s="376"/>
      <c r="U763" s="376"/>
      <c r="V763" s="376"/>
      <c r="W763" s="376"/>
      <c r="X763" s="376"/>
      <c r="Y763" s="376"/>
      <c r="Z763" s="376"/>
      <c r="AA763" s="376"/>
      <c r="AB763" s="376"/>
      <c r="AC763" s="376"/>
      <c r="AD763" s="376"/>
      <c r="AE763" s="376"/>
      <c r="AF763" s="376"/>
      <c r="AG763" s="376"/>
      <c r="AH763" s="376"/>
      <c r="AI763" s="376"/>
      <c r="AJ763" s="376"/>
      <c r="AK763" s="376"/>
      <c r="AL763" s="376"/>
      <c r="AM763" s="376"/>
      <c r="AN763" s="376"/>
      <c r="AO763" s="376"/>
      <c r="AP763" s="376"/>
      <c r="AQ763" s="376"/>
      <c r="AR763" s="376"/>
      <c r="AS763" s="376"/>
      <c r="AT763" s="376"/>
      <c r="AU763" s="376"/>
      <c r="AV763" s="376"/>
      <c r="AW763" s="376"/>
      <c r="AX763" s="376"/>
      <c r="AY763" s="376"/>
      <c r="AZ763" s="376"/>
      <c r="BA763" s="376"/>
      <c r="BB763" s="376"/>
      <c r="BC763" s="376"/>
      <c r="BD763" s="376"/>
      <c r="BE763" s="376"/>
      <c r="BF763" s="376"/>
      <c r="BG763" s="376"/>
      <c r="BH763" s="376"/>
      <c r="BI763" s="376"/>
      <c r="BJ763" s="376"/>
      <c r="BK763" s="376"/>
      <c r="BL763" s="376"/>
      <c r="BM763" s="376"/>
      <c r="BN763" s="376"/>
    </row>
    <row r="764" spans="1:66" x14ac:dyDescent="0.2">
      <c r="A764" s="426"/>
      <c r="B764" s="376"/>
      <c r="C764" s="376"/>
      <c r="D764" s="395"/>
      <c r="E764" s="376"/>
      <c r="F764" s="396"/>
      <c r="G764" s="396"/>
      <c r="H764" s="396"/>
      <c r="I764" s="396"/>
      <c r="J764" s="427"/>
      <c r="K764" s="376"/>
      <c r="L764" s="376"/>
      <c r="M764" s="376"/>
      <c r="N764" s="376"/>
      <c r="O764" s="376"/>
      <c r="P764" s="376"/>
      <c r="Q764" s="376"/>
      <c r="R764" s="376"/>
      <c r="S764" s="376"/>
      <c r="T764" s="376"/>
      <c r="U764" s="376"/>
      <c r="V764" s="376"/>
      <c r="W764" s="376"/>
      <c r="X764" s="376"/>
      <c r="Y764" s="376"/>
      <c r="Z764" s="376"/>
      <c r="AA764" s="376"/>
      <c r="AB764" s="376"/>
      <c r="AC764" s="376"/>
      <c r="AD764" s="376"/>
      <c r="AE764" s="376"/>
      <c r="AF764" s="376"/>
      <c r="AG764" s="376"/>
      <c r="AH764" s="376"/>
      <c r="AI764" s="376"/>
      <c r="AJ764" s="376"/>
      <c r="AK764" s="376"/>
      <c r="AL764" s="376"/>
      <c r="AM764" s="376"/>
      <c r="AN764" s="376"/>
      <c r="AO764" s="376"/>
      <c r="AP764" s="376"/>
      <c r="AQ764" s="376"/>
      <c r="AR764" s="376"/>
      <c r="AS764" s="376"/>
      <c r="AT764" s="376"/>
      <c r="AU764" s="376"/>
      <c r="AV764" s="376"/>
      <c r="AW764" s="376"/>
      <c r="AX764" s="376"/>
      <c r="AY764" s="376"/>
      <c r="AZ764" s="376"/>
      <c r="BA764" s="376"/>
      <c r="BB764" s="376"/>
      <c r="BC764" s="376"/>
      <c r="BD764" s="376"/>
      <c r="BE764" s="376"/>
      <c r="BF764" s="376"/>
      <c r="BG764" s="376"/>
      <c r="BH764" s="376"/>
      <c r="BI764" s="376"/>
      <c r="BJ764" s="376"/>
      <c r="BK764" s="376"/>
      <c r="BL764" s="376"/>
      <c r="BM764" s="376"/>
      <c r="BN764" s="376"/>
    </row>
    <row r="765" spans="1:66" x14ac:dyDescent="0.2">
      <c r="A765" s="426"/>
      <c r="B765" s="376"/>
      <c r="C765" s="376"/>
      <c r="D765" s="395"/>
      <c r="E765" s="376"/>
      <c r="F765" s="396"/>
      <c r="G765" s="396"/>
      <c r="H765" s="396"/>
      <c r="I765" s="396"/>
      <c r="J765" s="427"/>
      <c r="K765" s="376"/>
      <c r="L765" s="376"/>
      <c r="M765" s="376"/>
      <c r="N765" s="376"/>
      <c r="O765" s="376"/>
      <c r="P765" s="376"/>
      <c r="Q765" s="376"/>
      <c r="R765" s="376"/>
      <c r="S765" s="376"/>
      <c r="T765" s="376"/>
      <c r="U765" s="376"/>
      <c r="V765" s="376"/>
      <c r="W765" s="376"/>
      <c r="X765" s="376"/>
      <c r="Y765" s="376"/>
      <c r="Z765" s="376"/>
      <c r="AA765" s="376"/>
      <c r="AB765" s="376"/>
      <c r="AC765" s="376"/>
      <c r="AD765" s="376"/>
      <c r="AE765" s="376"/>
      <c r="AF765" s="376"/>
      <c r="AG765" s="376"/>
      <c r="AH765" s="376"/>
      <c r="AI765" s="376"/>
      <c r="AJ765" s="376"/>
      <c r="AK765" s="376"/>
      <c r="AL765" s="376"/>
      <c r="AM765" s="376"/>
      <c r="AN765" s="376"/>
      <c r="AO765" s="376"/>
      <c r="AP765" s="376"/>
      <c r="AQ765" s="376"/>
      <c r="AR765" s="376"/>
      <c r="AS765" s="376"/>
      <c r="AT765" s="376"/>
      <c r="AU765" s="376"/>
      <c r="AV765" s="376"/>
      <c r="AW765" s="376"/>
      <c r="AX765" s="376"/>
      <c r="AY765" s="376"/>
      <c r="AZ765" s="376"/>
      <c r="BA765" s="376"/>
      <c r="BB765" s="376"/>
      <c r="BC765" s="376"/>
      <c r="BD765" s="376"/>
      <c r="BE765" s="376"/>
      <c r="BF765" s="376"/>
      <c r="BG765" s="376"/>
      <c r="BH765" s="376"/>
      <c r="BI765" s="376"/>
      <c r="BJ765" s="376"/>
      <c r="BK765" s="376"/>
      <c r="BL765" s="376"/>
      <c r="BM765" s="376"/>
      <c r="BN765" s="376"/>
    </row>
    <row r="766" spans="1:66" x14ac:dyDescent="0.2">
      <c r="A766" s="426"/>
      <c r="B766" s="376"/>
      <c r="C766" s="376"/>
      <c r="D766" s="395"/>
      <c r="E766" s="376"/>
      <c r="F766" s="396"/>
      <c r="G766" s="396"/>
      <c r="H766" s="396"/>
      <c r="I766" s="396"/>
      <c r="J766" s="427"/>
      <c r="K766" s="376"/>
      <c r="L766" s="376"/>
      <c r="M766" s="376"/>
      <c r="N766" s="376"/>
      <c r="O766" s="376"/>
      <c r="P766" s="376"/>
      <c r="Q766" s="376"/>
      <c r="R766" s="376"/>
      <c r="S766" s="376"/>
      <c r="T766" s="376"/>
      <c r="U766" s="376"/>
      <c r="V766" s="376"/>
      <c r="W766" s="376"/>
      <c r="X766" s="376"/>
      <c r="Y766" s="376"/>
      <c r="Z766" s="376"/>
      <c r="AA766" s="376"/>
      <c r="AB766" s="376"/>
      <c r="AC766" s="376"/>
      <c r="AD766" s="376"/>
      <c r="AE766" s="376"/>
      <c r="AF766" s="376"/>
      <c r="AG766" s="376"/>
      <c r="AH766" s="376"/>
      <c r="AI766" s="376"/>
      <c r="AJ766" s="376"/>
      <c r="AK766" s="376"/>
      <c r="AL766" s="376"/>
      <c r="AM766" s="376"/>
      <c r="AN766" s="376"/>
      <c r="AO766" s="376"/>
      <c r="AP766" s="376"/>
      <c r="AQ766" s="376"/>
      <c r="AR766" s="376"/>
      <c r="AS766" s="376"/>
      <c r="AT766" s="376"/>
      <c r="AU766" s="376"/>
      <c r="AV766" s="376"/>
      <c r="AW766" s="376"/>
      <c r="AX766" s="376"/>
      <c r="AY766" s="376"/>
      <c r="AZ766" s="376"/>
      <c r="BA766" s="376"/>
      <c r="BB766" s="376"/>
      <c r="BC766" s="376"/>
      <c r="BD766" s="376"/>
      <c r="BE766" s="376"/>
      <c r="BF766" s="376"/>
      <c r="BG766" s="376"/>
      <c r="BH766" s="376"/>
      <c r="BI766" s="376"/>
      <c r="BJ766" s="376"/>
      <c r="BK766" s="376"/>
      <c r="BL766" s="376"/>
      <c r="BM766" s="376"/>
      <c r="BN766" s="376"/>
    </row>
    <row r="767" spans="1:66" x14ac:dyDescent="0.2">
      <c r="A767" s="426"/>
      <c r="B767" s="376"/>
      <c r="C767" s="376"/>
      <c r="D767" s="395"/>
      <c r="E767" s="376"/>
      <c r="F767" s="396"/>
      <c r="G767" s="396"/>
      <c r="H767" s="396"/>
      <c r="I767" s="396"/>
      <c r="J767" s="427"/>
      <c r="K767" s="376"/>
      <c r="L767" s="376"/>
      <c r="M767" s="376"/>
      <c r="N767" s="376"/>
      <c r="O767" s="376"/>
      <c r="P767" s="376"/>
      <c r="Q767" s="376"/>
      <c r="R767" s="376"/>
      <c r="S767" s="376"/>
      <c r="T767" s="376"/>
      <c r="U767" s="376"/>
      <c r="V767" s="376"/>
      <c r="W767" s="376"/>
      <c r="X767" s="376"/>
      <c r="Y767" s="376"/>
      <c r="Z767" s="376"/>
      <c r="AA767" s="376"/>
      <c r="AB767" s="376"/>
      <c r="AC767" s="376"/>
      <c r="AD767" s="376"/>
      <c r="AE767" s="376"/>
      <c r="AF767" s="376"/>
      <c r="AG767" s="376"/>
      <c r="AH767" s="376"/>
      <c r="AI767" s="376"/>
      <c r="AJ767" s="376"/>
      <c r="AK767" s="376"/>
      <c r="AL767" s="376"/>
      <c r="AM767" s="376"/>
      <c r="AN767" s="376"/>
      <c r="AO767" s="376"/>
      <c r="AP767" s="376"/>
      <c r="AQ767" s="376"/>
      <c r="AR767" s="376"/>
      <c r="AS767" s="376"/>
      <c r="AT767" s="376"/>
      <c r="AU767" s="376"/>
      <c r="AV767" s="376"/>
      <c r="AW767" s="376"/>
      <c r="AX767" s="376"/>
      <c r="AY767" s="376"/>
      <c r="AZ767" s="376"/>
      <c r="BA767" s="376"/>
      <c r="BB767" s="376"/>
      <c r="BC767" s="376"/>
      <c r="BD767" s="376"/>
      <c r="BE767" s="376"/>
      <c r="BF767" s="376"/>
      <c r="BG767" s="376"/>
      <c r="BH767" s="376"/>
      <c r="BI767" s="376"/>
      <c r="BJ767" s="376"/>
      <c r="BK767" s="376"/>
      <c r="BL767" s="376"/>
      <c r="BM767" s="376"/>
      <c r="BN767" s="376"/>
    </row>
    <row r="768" spans="1:66" x14ac:dyDescent="0.2">
      <c r="A768" s="426"/>
      <c r="B768" s="376"/>
      <c r="C768" s="376"/>
      <c r="D768" s="395"/>
      <c r="E768" s="376"/>
      <c r="F768" s="396"/>
      <c r="G768" s="396"/>
      <c r="H768" s="396"/>
      <c r="I768" s="396"/>
      <c r="J768" s="427"/>
      <c r="K768" s="376"/>
      <c r="L768" s="376"/>
      <c r="M768" s="376"/>
      <c r="N768" s="376"/>
      <c r="O768" s="376"/>
      <c r="P768" s="376"/>
      <c r="Q768" s="376"/>
      <c r="R768" s="376"/>
      <c r="S768" s="376"/>
      <c r="T768" s="376"/>
      <c r="U768" s="376"/>
      <c r="V768" s="376"/>
      <c r="W768" s="376"/>
      <c r="X768" s="376"/>
      <c r="Y768" s="376"/>
      <c r="Z768" s="376"/>
      <c r="AA768" s="376"/>
      <c r="AB768" s="376"/>
      <c r="AC768" s="376"/>
      <c r="AD768" s="376"/>
      <c r="AE768" s="376"/>
      <c r="AF768" s="376"/>
      <c r="AG768" s="376"/>
      <c r="AH768" s="376"/>
      <c r="AI768" s="376"/>
      <c r="AJ768" s="376"/>
      <c r="AK768" s="376"/>
      <c r="AL768" s="376"/>
      <c r="AM768" s="376"/>
      <c r="AN768" s="376"/>
      <c r="AO768" s="376"/>
      <c r="AP768" s="376"/>
      <c r="AQ768" s="376"/>
      <c r="AR768" s="376"/>
      <c r="AS768" s="376"/>
      <c r="AT768" s="376"/>
      <c r="AU768" s="376"/>
      <c r="AV768" s="376"/>
      <c r="AW768" s="376"/>
      <c r="AX768" s="376"/>
      <c r="AY768" s="376"/>
      <c r="AZ768" s="376"/>
      <c r="BA768" s="376"/>
      <c r="BB768" s="376"/>
      <c r="BC768" s="376"/>
      <c r="BD768" s="376"/>
      <c r="BE768" s="376"/>
      <c r="BF768" s="376"/>
      <c r="BG768" s="376"/>
      <c r="BH768" s="376"/>
      <c r="BI768" s="376"/>
      <c r="BJ768" s="376"/>
      <c r="BK768" s="376"/>
      <c r="BL768" s="376"/>
      <c r="BM768" s="376"/>
      <c r="BN768" s="376"/>
    </row>
    <row r="769" spans="1:66" x14ac:dyDescent="0.2">
      <c r="A769" s="426"/>
      <c r="B769" s="376"/>
      <c r="C769" s="376"/>
      <c r="D769" s="395"/>
      <c r="E769" s="376"/>
      <c r="F769" s="396"/>
      <c r="G769" s="396"/>
      <c r="H769" s="396"/>
      <c r="I769" s="396"/>
      <c r="J769" s="427"/>
      <c r="K769" s="376"/>
      <c r="L769" s="376"/>
      <c r="M769" s="376"/>
      <c r="N769" s="376"/>
      <c r="O769" s="376"/>
      <c r="P769" s="376"/>
      <c r="Q769" s="376"/>
      <c r="R769" s="376"/>
      <c r="S769" s="376"/>
      <c r="T769" s="376"/>
      <c r="U769" s="376"/>
      <c r="V769" s="376"/>
      <c r="W769" s="376"/>
      <c r="X769" s="376"/>
      <c r="Y769" s="376"/>
      <c r="Z769" s="376"/>
      <c r="AA769" s="376"/>
      <c r="AB769" s="376"/>
      <c r="AC769" s="376"/>
      <c r="AD769" s="376"/>
      <c r="AE769" s="376"/>
      <c r="AF769" s="376"/>
      <c r="AG769" s="376"/>
      <c r="AH769" s="376"/>
      <c r="AI769" s="376"/>
      <c r="AJ769" s="376"/>
      <c r="AK769" s="376"/>
      <c r="AL769" s="376"/>
      <c r="AM769" s="376"/>
      <c r="AN769" s="376"/>
      <c r="AO769" s="376"/>
      <c r="AP769" s="376"/>
      <c r="AQ769" s="376"/>
      <c r="AR769" s="376"/>
      <c r="AS769" s="376"/>
      <c r="AT769" s="376"/>
      <c r="AU769" s="376"/>
      <c r="AV769" s="376"/>
      <c r="AW769" s="376"/>
      <c r="AX769" s="376"/>
      <c r="AY769" s="376"/>
      <c r="AZ769" s="376"/>
      <c r="BA769" s="376"/>
      <c r="BB769" s="376"/>
      <c r="BC769" s="376"/>
      <c r="BD769" s="376"/>
      <c r="BE769" s="376"/>
      <c r="BF769" s="376"/>
      <c r="BG769" s="376"/>
      <c r="BH769" s="376"/>
      <c r="BI769" s="376"/>
      <c r="BJ769" s="376"/>
      <c r="BK769" s="376"/>
      <c r="BL769" s="376"/>
      <c r="BM769" s="376"/>
      <c r="BN769" s="376"/>
    </row>
    <row r="770" spans="1:66" x14ac:dyDescent="0.2">
      <c r="A770" s="426"/>
      <c r="B770" s="376"/>
      <c r="C770" s="376"/>
      <c r="D770" s="395"/>
      <c r="E770" s="376"/>
      <c r="F770" s="396"/>
      <c r="G770" s="396"/>
      <c r="H770" s="396"/>
      <c r="I770" s="396"/>
      <c r="J770" s="427"/>
      <c r="K770" s="376"/>
      <c r="L770" s="376"/>
      <c r="M770" s="376"/>
      <c r="N770" s="376"/>
      <c r="O770" s="376"/>
      <c r="P770" s="376"/>
      <c r="Q770" s="376"/>
      <c r="R770" s="376"/>
      <c r="S770" s="376"/>
      <c r="T770" s="376"/>
      <c r="U770" s="376"/>
      <c r="V770" s="376"/>
      <c r="W770" s="376"/>
      <c r="X770" s="376"/>
      <c r="Y770" s="376"/>
      <c r="Z770" s="376"/>
      <c r="AA770" s="376"/>
      <c r="AB770" s="376"/>
      <c r="AC770" s="376"/>
      <c r="AD770" s="376"/>
      <c r="AE770" s="376"/>
      <c r="AF770" s="376"/>
      <c r="AG770" s="376"/>
      <c r="AH770" s="376"/>
      <c r="AI770" s="376"/>
      <c r="AJ770" s="376"/>
      <c r="AK770" s="376"/>
      <c r="AL770" s="376"/>
      <c r="AM770" s="376"/>
      <c r="AN770" s="376"/>
      <c r="AO770" s="376"/>
      <c r="AP770" s="376"/>
      <c r="AQ770" s="376"/>
      <c r="AR770" s="376"/>
      <c r="AS770" s="376"/>
      <c r="AT770" s="376"/>
      <c r="AU770" s="376"/>
      <c r="AV770" s="376"/>
      <c r="AW770" s="376"/>
      <c r="AX770" s="376"/>
      <c r="AY770" s="376"/>
      <c r="AZ770" s="376"/>
      <c r="BA770" s="376"/>
      <c r="BB770" s="376"/>
      <c r="BC770" s="376"/>
      <c r="BD770" s="376"/>
      <c r="BE770" s="376"/>
      <c r="BF770" s="376"/>
      <c r="BG770" s="376"/>
      <c r="BH770" s="376"/>
      <c r="BI770" s="376"/>
      <c r="BJ770" s="376"/>
      <c r="BK770" s="376"/>
      <c r="BL770" s="376"/>
      <c r="BM770" s="376"/>
      <c r="BN770" s="376"/>
    </row>
    <row r="771" spans="1:66" x14ac:dyDescent="0.2">
      <c r="A771" s="426"/>
      <c r="B771" s="376"/>
      <c r="C771" s="376"/>
      <c r="D771" s="395"/>
      <c r="E771" s="376"/>
      <c r="F771" s="396"/>
      <c r="G771" s="396"/>
      <c r="H771" s="396"/>
      <c r="I771" s="396"/>
      <c r="J771" s="427"/>
      <c r="K771" s="376"/>
      <c r="L771" s="376"/>
      <c r="M771" s="376"/>
      <c r="N771" s="376"/>
      <c r="O771" s="376"/>
      <c r="P771" s="376"/>
      <c r="Q771" s="376"/>
      <c r="R771" s="376"/>
      <c r="S771" s="376"/>
      <c r="T771" s="376"/>
      <c r="U771" s="376"/>
      <c r="V771" s="376"/>
      <c r="W771" s="376"/>
      <c r="X771" s="376"/>
      <c r="Y771" s="376"/>
      <c r="Z771" s="376"/>
      <c r="AA771" s="376"/>
      <c r="AB771" s="376"/>
      <c r="AC771" s="376"/>
      <c r="AD771" s="376"/>
      <c r="AE771" s="376"/>
      <c r="AF771" s="376"/>
      <c r="AG771" s="376"/>
      <c r="AH771" s="376"/>
      <c r="AI771" s="376"/>
      <c r="AJ771" s="376"/>
      <c r="AK771" s="376"/>
      <c r="AL771" s="376"/>
      <c r="AM771" s="376"/>
      <c r="AN771" s="376"/>
      <c r="AO771" s="376"/>
      <c r="AP771" s="376"/>
      <c r="AQ771" s="376"/>
      <c r="AR771" s="376"/>
      <c r="AS771" s="376"/>
      <c r="AT771" s="376"/>
      <c r="AU771" s="376"/>
      <c r="AV771" s="376"/>
      <c r="AW771" s="376"/>
      <c r="AX771" s="376"/>
      <c r="AY771" s="376"/>
      <c r="AZ771" s="376"/>
      <c r="BA771" s="376"/>
      <c r="BB771" s="376"/>
      <c r="BC771" s="376"/>
      <c r="BD771" s="376"/>
      <c r="BE771" s="376"/>
      <c r="BF771" s="376"/>
      <c r="BG771" s="376"/>
      <c r="BH771" s="376"/>
      <c r="BI771" s="376"/>
      <c r="BJ771" s="376"/>
      <c r="BK771" s="376"/>
      <c r="BL771" s="376"/>
      <c r="BM771" s="376"/>
      <c r="BN771" s="376"/>
    </row>
    <row r="772" spans="1:66" x14ac:dyDescent="0.2">
      <c r="A772" s="426"/>
      <c r="B772" s="376"/>
      <c r="C772" s="376"/>
      <c r="D772" s="395"/>
      <c r="E772" s="376"/>
      <c r="F772" s="396"/>
      <c r="G772" s="396"/>
      <c r="H772" s="396"/>
      <c r="I772" s="396"/>
      <c r="J772" s="427"/>
      <c r="K772" s="376"/>
      <c r="L772" s="376"/>
      <c r="M772" s="376"/>
      <c r="N772" s="376"/>
      <c r="O772" s="376"/>
      <c r="P772" s="376"/>
      <c r="Q772" s="376"/>
      <c r="R772" s="376"/>
      <c r="S772" s="376"/>
      <c r="T772" s="376"/>
      <c r="U772" s="376"/>
      <c r="V772" s="376"/>
      <c r="W772" s="376"/>
      <c r="X772" s="376"/>
      <c r="Y772" s="376"/>
      <c r="Z772" s="376"/>
      <c r="AA772" s="376"/>
      <c r="AB772" s="376"/>
      <c r="AC772" s="376"/>
      <c r="AD772" s="376"/>
      <c r="AE772" s="376"/>
      <c r="AF772" s="376"/>
      <c r="AG772" s="376"/>
      <c r="AH772" s="376"/>
      <c r="AI772" s="376"/>
      <c r="AJ772" s="376"/>
      <c r="AK772" s="376"/>
      <c r="AL772" s="376"/>
      <c r="AM772" s="376"/>
      <c r="AN772" s="376"/>
      <c r="AO772" s="376"/>
      <c r="AP772" s="376"/>
      <c r="AQ772" s="376"/>
      <c r="AR772" s="376"/>
      <c r="AS772" s="376"/>
      <c r="AT772" s="376"/>
      <c r="AU772" s="376"/>
      <c r="AV772" s="376"/>
      <c r="AW772" s="376"/>
      <c r="AX772" s="376"/>
      <c r="AY772" s="376"/>
      <c r="AZ772" s="376"/>
      <c r="BA772" s="376"/>
      <c r="BB772" s="376"/>
      <c r="BC772" s="376"/>
      <c r="BD772" s="376"/>
      <c r="BE772" s="376"/>
      <c r="BF772" s="376"/>
      <c r="BG772" s="376"/>
      <c r="BH772" s="376"/>
      <c r="BI772" s="376"/>
      <c r="BJ772" s="376"/>
      <c r="BK772" s="376"/>
      <c r="BL772" s="376"/>
      <c r="BM772" s="376"/>
      <c r="BN772" s="376"/>
    </row>
    <row r="773" spans="1:66" x14ac:dyDescent="0.2">
      <c r="A773" s="426"/>
      <c r="B773" s="376"/>
      <c r="C773" s="376"/>
      <c r="D773" s="395"/>
      <c r="E773" s="376"/>
      <c r="F773" s="396"/>
      <c r="G773" s="396"/>
      <c r="H773" s="396"/>
      <c r="I773" s="396"/>
      <c r="J773" s="427"/>
      <c r="K773" s="376"/>
      <c r="L773" s="376"/>
      <c r="M773" s="376"/>
      <c r="N773" s="376"/>
      <c r="O773" s="376"/>
      <c r="P773" s="376"/>
      <c r="Q773" s="376"/>
      <c r="R773" s="376"/>
      <c r="S773" s="376"/>
      <c r="T773" s="376"/>
      <c r="U773" s="376"/>
      <c r="V773" s="376"/>
      <c r="W773" s="376"/>
      <c r="X773" s="376"/>
      <c r="Y773" s="376"/>
      <c r="Z773" s="376"/>
      <c r="AA773" s="376"/>
      <c r="AB773" s="376"/>
      <c r="AC773" s="376"/>
      <c r="AD773" s="376"/>
      <c r="AE773" s="376"/>
      <c r="AF773" s="376"/>
      <c r="AG773" s="376"/>
      <c r="AH773" s="376"/>
      <c r="AI773" s="376"/>
      <c r="AJ773" s="376"/>
      <c r="AK773" s="376"/>
      <c r="AL773" s="376"/>
      <c r="AM773" s="376"/>
      <c r="AN773" s="376"/>
      <c r="AO773" s="376"/>
      <c r="AP773" s="376"/>
      <c r="AQ773" s="376"/>
      <c r="AR773" s="376"/>
      <c r="AS773" s="376"/>
      <c r="AT773" s="376"/>
      <c r="AU773" s="376"/>
      <c r="AV773" s="376"/>
      <c r="AW773" s="376"/>
      <c r="AX773" s="376"/>
      <c r="AY773" s="376"/>
      <c r="AZ773" s="376"/>
      <c r="BA773" s="376"/>
      <c r="BB773" s="376"/>
      <c r="BC773" s="376"/>
      <c r="BD773" s="376"/>
      <c r="BE773" s="376"/>
      <c r="BF773" s="376"/>
      <c r="BG773" s="376"/>
      <c r="BH773" s="376"/>
      <c r="BI773" s="376"/>
      <c r="BJ773" s="376"/>
      <c r="BK773" s="376"/>
      <c r="BL773" s="376"/>
      <c r="BM773" s="376"/>
      <c r="BN773" s="376"/>
    </row>
    <row r="774" spans="1:66" x14ac:dyDescent="0.2">
      <c r="A774" s="426"/>
      <c r="B774" s="376"/>
      <c r="C774" s="376"/>
      <c r="D774" s="395"/>
      <c r="E774" s="376"/>
      <c r="F774" s="396"/>
      <c r="G774" s="396"/>
      <c r="H774" s="396"/>
      <c r="I774" s="396"/>
      <c r="J774" s="427"/>
      <c r="K774" s="376"/>
      <c r="L774" s="376"/>
      <c r="M774" s="376"/>
      <c r="N774" s="376"/>
      <c r="O774" s="376"/>
      <c r="P774" s="376"/>
      <c r="Q774" s="376"/>
      <c r="R774" s="376"/>
      <c r="S774" s="376"/>
      <c r="T774" s="376"/>
      <c r="U774" s="376"/>
      <c r="V774" s="376"/>
      <c r="W774" s="376"/>
      <c r="X774" s="376"/>
      <c r="Y774" s="376"/>
      <c r="Z774" s="376"/>
      <c r="AA774" s="376"/>
      <c r="AB774" s="376"/>
      <c r="AC774" s="376"/>
      <c r="AD774" s="376"/>
      <c r="AE774" s="376"/>
      <c r="AF774" s="376"/>
      <c r="AG774" s="376"/>
      <c r="AH774" s="376"/>
      <c r="AI774" s="376"/>
      <c r="AJ774" s="376"/>
      <c r="AK774" s="376"/>
      <c r="AL774" s="376"/>
      <c r="AM774" s="376"/>
      <c r="AN774" s="376"/>
      <c r="AO774" s="376"/>
      <c r="AP774" s="376"/>
      <c r="AQ774" s="376"/>
      <c r="AR774" s="376"/>
      <c r="AS774" s="376"/>
      <c r="AT774" s="376"/>
      <c r="AU774" s="376"/>
      <c r="AV774" s="376"/>
      <c r="AW774" s="376"/>
      <c r="AX774" s="376"/>
      <c r="AY774" s="376"/>
      <c r="AZ774" s="376"/>
      <c r="BA774" s="376"/>
      <c r="BB774" s="376"/>
      <c r="BC774" s="376"/>
      <c r="BD774" s="376"/>
      <c r="BE774" s="376"/>
      <c r="BF774" s="376"/>
      <c r="BG774" s="376"/>
      <c r="BH774" s="376"/>
      <c r="BI774" s="376"/>
      <c r="BJ774" s="376"/>
      <c r="BK774" s="376"/>
      <c r="BL774" s="376"/>
      <c r="BM774" s="376"/>
      <c r="BN774" s="376"/>
    </row>
    <row r="775" spans="1:66" x14ac:dyDescent="0.2">
      <c r="A775" s="426"/>
      <c r="B775" s="376"/>
      <c r="C775" s="376"/>
      <c r="D775" s="395"/>
      <c r="E775" s="376"/>
      <c r="F775" s="396"/>
      <c r="G775" s="396"/>
      <c r="H775" s="396"/>
      <c r="I775" s="396"/>
      <c r="J775" s="427"/>
      <c r="K775" s="376"/>
      <c r="L775" s="376"/>
      <c r="M775" s="376"/>
      <c r="N775" s="376"/>
      <c r="O775" s="376"/>
      <c r="P775" s="376"/>
      <c r="Q775" s="376"/>
      <c r="R775" s="376"/>
      <c r="S775" s="376"/>
      <c r="T775" s="376"/>
      <c r="U775" s="376"/>
      <c r="V775" s="376"/>
      <c r="W775" s="376"/>
      <c r="X775" s="376"/>
      <c r="Y775" s="376"/>
      <c r="Z775" s="376"/>
      <c r="AA775" s="376"/>
      <c r="AB775" s="376"/>
      <c r="AC775" s="376"/>
      <c r="AD775" s="376"/>
      <c r="AE775" s="376"/>
      <c r="AF775" s="376"/>
      <c r="AG775" s="376"/>
      <c r="AH775" s="376"/>
      <c r="AI775" s="376"/>
      <c r="AJ775" s="376"/>
      <c r="AK775" s="376"/>
      <c r="AL775" s="376"/>
      <c r="AM775" s="376"/>
      <c r="AN775" s="376"/>
      <c r="AO775" s="376"/>
      <c r="AP775" s="376"/>
      <c r="AQ775" s="376"/>
      <c r="AR775" s="376"/>
      <c r="AS775" s="376"/>
      <c r="AT775" s="376"/>
      <c r="AU775" s="376"/>
      <c r="AV775" s="376"/>
      <c r="AW775" s="376"/>
      <c r="AX775" s="376"/>
      <c r="AY775" s="376"/>
      <c r="AZ775" s="376"/>
      <c r="BA775" s="376"/>
      <c r="BB775" s="376"/>
      <c r="BC775" s="376"/>
      <c r="BD775" s="376"/>
      <c r="BE775" s="376"/>
      <c r="BF775" s="376"/>
      <c r="BG775" s="376"/>
      <c r="BH775" s="376"/>
      <c r="BI775" s="376"/>
      <c r="BJ775" s="376"/>
      <c r="BK775" s="376"/>
      <c r="BL775" s="376"/>
      <c r="BM775" s="376"/>
      <c r="BN775" s="376"/>
    </row>
    <row r="776" spans="1:66" x14ac:dyDescent="0.2">
      <c r="A776" s="426"/>
      <c r="B776" s="376"/>
      <c r="C776" s="376"/>
      <c r="D776" s="395"/>
      <c r="E776" s="376"/>
      <c r="F776" s="396"/>
      <c r="G776" s="396"/>
      <c r="H776" s="396"/>
      <c r="I776" s="396"/>
      <c r="J776" s="427"/>
      <c r="K776" s="376"/>
      <c r="L776" s="376"/>
      <c r="M776" s="376"/>
      <c r="N776" s="376"/>
      <c r="O776" s="376"/>
      <c r="P776" s="376"/>
      <c r="Q776" s="376"/>
      <c r="R776" s="376"/>
      <c r="S776" s="376"/>
      <c r="T776" s="376"/>
      <c r="U776" s="376"/>
      <c r="V776" s="376"/>
      <c r="W776" s="376"/>
      <c r="X776" s="376"/>
      <c r="Y776" s="376"/>
      <c r="Z776" s="376"/>
      <c r="AA776" s="376"/>
      <c r="AB776" s="376"/>
      <c r="AC776" s="376"/>
      <c r="AD776" s="376"/>
      <c r="AE776" s="376"/>
      <c r="AF776" s="376"/>
      <c r="AG776" s="376"/>
      <c r="AH776" s="376"/>
      <c r="AI776" s="376"/>
      <c r="AJ776" s="376"/>
      <c r="AK776" s="376"/>
      <c r="AL776" s="376"/>
      <c r="AM776" s="376"/>
      <c r="AN776" s="376"/>
      <c r="AO776" s="376"/>
      <c r="AP776" s="376"/>
      <c r="AQ776" s="376"/>
      <c r="AR776" s="376"/>
      <c r="AS776" s="376"/>
      <c r="AT776" s="376"/>
      <c r="AU776" s="376"/>
      <c r="AV776" s="376"/>
      <c r="AW776" s="376"/>
      <c r="AX776" s="376"/>
      <c r="AY776" s="376"/>
      <c r="AZ776" s="376"/>
      <c r="BA776" s="376"/>
      <c r="BB776" s="376"/>
      <c r="BC776" s="376"/>
      <c r="BD776" s="376"/>
      <c r="BE776" s="376"/>
      <c r="BF776" s="376"/>
      <c r="BG776" s="376"/>
      <c r="BH776" s="376"/>
      <c r="BI776" s="376"/>
      <c r="BJ776" s="376"/>
      <c r="BK776" s="376"/>
      <c r="BL776" s="376"/>
      <c r="BM776" s="376"/>
      <c r="BN776" s="376"/>
    </row>
    <row r="777" spans="1:66" x14ac:dyDescent="0.2">
      <c r="A777" s="426"/>
      <c r="B777" s="376"/>
      <c r="C777" s="376"/>
      <c r="D777" s="395"/>
      <c r="E777" s="376"/>
      <c r="F777" s="396"/>
      <c r="G777" s="396"/>
      <c r="H777" s="396"/>
      <c r="I777" s="396"/>
      <c r="J777" s="427"/>
      <c r="K777" s="376"/>
      <c r="L777" s="376"/>
      <c r="M777" s="376"/>
      <c r="N777" s="376"/>
      <c r="O777" s="376"/>
      <c r="P777" s="376"/>
      <c r="Q777" s="376"/>
      <c r="R777" s="376"/>
      <c r="S777" s="376"/>
      <c r="T777" s="376"/>
      <c r="U777" s="376"/>
      <c r="V777" s="376"/>
      <c r="W777" s="376"/>
      <c r="X777" s="376"/>
      <c r="Y777" s="376"/>
      <c r="Z777" s="376"/>
      <c r="AA777" s="376"/>
      <c r="AB777" s="376"/>
      <c r="AC777" s="376"/>
      <c r="AD777" s="376"/>
      <c r="AE777" s="376"/>
      <c r="AF777" s="376"/>
      <c r="AG777" s="376"/>
      <c r="AH777" s="376"/>
      <c r="AI777" s="376"/>
      <c r="AJ777" s="376"/>
      <c r="AK777" s="376"/>
      <c r="AL777" s="376"/>
      <c r="AM777" s="376"/>
      <c r="AN777" s="376"/>
      <c r="AO777" s="376"/>
      <c r="AP777" s="376"/>
      <c r="AQ777" s="376"/>
      <c r="AR777" s="376"/>
      <c r="AS777" s="376"/>
      <c r="AT777" s="376"/>
      <c r="AU777" s="376"/>
      <c r="AV777" s="376"/>
      <c r="AW777" s="376"/>
      <c r="AX777" s="376"/>
      <c r="AY777" s="376"/>
      <c r="AZ777" s="376"/>
      <c r="BA777" s="376"/>
      <c r="BB777" s="376"/>
      <c r="BC777" s="376"/>
      <c r="BD777" s="376"/>
      <c r="BE777" s="376"/>
      <c r="BF777" s="376"/>
      <c r="BG777" s="376"/>
      <c r="BH777" s="376"/>
      <c r="BI777" s="376"/>
      <c r="BJ777" s="376"/>
      <c r="BK777" s="376"/>
      <c r="BL777" s="376"/>
      <c r="BM777" s="376"/>
      <c r="BN777" s="376"/>
    </row>
    <row r="778" spans="1:66" x14ac:dyDescent="0.2">
      <c r="A778" s="426"/>
      <c r="B778" s="376"/>
      <c r="C778" s="376"/>
      <c r="D778" s="395"/>
      <c r="E778" s="376"/>
      <c r="F778" s="396"/>
      <c r="G778" s="396"/>
      <c r="H778" s="396"/>
      <c r="I778" s="396"/>
      <c r="J778" s="427"/>
      <c r="K778" s="376"/>
      <c r="L778" s="376"/>
      <c r="M778" s="376"/>
      <c r="N778" s="376"/>
      <c r="O778" s="376"/>
      <c r="P778" s="376"/>
      <c r="Q778" s="376"/>
      <c r="R778" s="376"/>
      <c r="S778" s="376"/>
      <c r="T778" s="376"/>
      <c r="U778" s="376"/>
      <c r="V778" s="376"/>
      <c r="W778" s="376"/>
      <c r="X778" s="376"/>
      <c r="Y778" s="376"/>
      <c r="Z778" s="376"/>
      <c r="AA778" s="376"/>
      <c r="AB778" s="376"/>
      <c r="AC778" s="376"/>
      <c r="AD778" s="376"/>
      <c r="AE778" s="376"/>
      <c r="AF778" s="376"/>
      <c r="AG778" s="376"/>
      <c r="AH778" s="376"/>
      <c r="AI778" s="376"/>
      <c r="AJ778" s="376"/>
      <c r="AK778" s="376"/>
      <c r="AL778" s="376"/>
      <c r="AM778" s="376"/>
      <c r="AN778" s="376"/>
      <c r="AO778" s="376"/>
      <c r="AP778" s="376"/>
      <c r="AQ778" s="376"/>
      <c r="AR778" s="376"/>
      <c r="AS778" s="376"/>
      <c r="AT778" s="376"/>
      <c r="AU778" s="376"/>
      <c r="AV778" s="376"/>
      <c r="AW778" s="376"/>
      <c r="AX778" s="376"/>
      <c r="AY778" s="376"/>
      <c r="AZ778" s="376"/>
      <c r="BA778" s="376"/>
      <c r="BB778" s="376"/>
      <c r="BC778" s="376"/>
      <c r="BD778" s="376"/>
      <c r="BE778" s="376"/>
      <c r="BF778" s="376"/>
      <c r="BG778" s="376"/>
      <c r="BH778" s="376"/>
      <c r="BI778" s="376"/>
      <c r="BJ778" s="376"/>
      <c r="BK778" s="376"/>
      <c r="BL778" s="376"/>
      <c r="BM778" s="376"/>
      <c r="BN778" s="376"/>
    </row>
    <row r="779" spans="1:66" x14ac:dyDescent="0.2">
      <c r="A779" s="426"/>
      <c r="B779" s="376"/>
      <c r="C779" s="376"/>
      <c r="D779" s="395"/>
      <c r="E779" s="376"/>
      <c r="F779" s="396"/>
      <c r="G779" s="396"/>
      <c r="H779" s="396"/>
      <c r="I779" s="396"/>
      <c r="J779" s="427"/>
      <c r="K779" s="376"/>
      <c r="L779" s="376"/>
      <c r="M779" s="376"/>
      <c r="N779" s="376"/>
      <c r="O779" s="376"/>
      <c r="P779" s="376"/>
      <c r="Q779" s="376"/>
      <c r="R779" s="376"/>
      <c r="S779" s="376"/>
      <c r="T779" s="376"/>
      <c r="U779" s="376"/>
      <c r="V779" s="376"/>
      <c r="W779" s="376"/>
      <c r="X779" s="376"/>
      <c r="Y779" s="376"/>
      <c r="Z779" s="376"/>
      <c r="AA779" s="376"/>
      <c r="AB779" s="376"/>
      <c r="AC779" s="376"/>
      <c r="AD779" s="376"/>
      <c r="AE779" s="376"/>
      <c r="AF779" s="376"/>
      <c r="AG779" s="376"/>
      <c r="AH779" s="376"/>
      <c r="AI779" s="376"/>
      <c r="AJ779" s="376"/>
      <c r="AK779" s="376"/>
      <c r="AL779" s="376"/>
      <c r="AM779" s="376"/>
      <c r="AN779" s="376"/>
      <c r="AO779" s="376"/>
      <c r="AP779" s="376"/>
      <c r="AQ779" s="376"/>
      <c r="AR779" s="376"/>
      <c r="AS779" s="376"/>
      <c r="AT779" s="376"/>
      <c r="AU779" s="376"/>
      <c r="AV779" s="376"/>
      <c r="AW779" s="376"/>
      <c r="AX779" s="376"/>
      <c r="AY779" s="376"/>
      <c r="AZ779" s="376"/>
      <c r="BA779" s="376"/>
      <c r="BB779" s="376"/>
      <c r="BC779" s="376"/>
      <c r="BD779" s="376"/>
      <c r="BE779" s="376"/>
      <c r="BF779" s="376"/>
      <c r="BG779" s="376"/>
      <c r="BH779" s="376"/>
      <c r="BI779" s="376"/>
      <c r="BJ779" s="376"/>
      <c r="BK779" s="376"/>
      <c r="BL779" s="376"/>
      <c r="BM779" s="376"/>
      <c r="BN779" s="376"/>
    </row>
    <row r="780" spans="1:66" x14ac:dyDescent="0.2">
      <c r="A780" s="426"/>
      <c r="B780" s="376"/>
      <c r="C780" s="376"/>
      <c r="D780" s="395"/>
      <c r="E780" s="376"/>
      <c r="F780" s="396"/>
      <c r="G780" s="396"/>
      <c r="H780" s="396"/>
      <c r="I780" s="396"/>
      <c r="J780" s="427"/>
      <c r="K780" s="376"/>
      <c r="L780" s="376"/>
      <c r="M780" s="376"/>
      <c r="N780" s="376"/>
      <c r="O780" s="376"/>
      <c r="P780" s="376"/>
      <c r="Q780" s="376"/>
      <c r="R780" s="376"/>
      <c r="S780" s="376"/>
      <c r="T780" s="376"/>
      <c r="U780" s="376"/>
      <c r="V780" s="376"/>
      <c r="W780" s="376"/>
      <c r="X780" s="376"/>
      <c r="Y780" s="376"/>
      <c r="Z780" s="376"/>
      <c r="AA780" s="376"/>
      <c r="AB780" s="376"/>
      <c r="AC780" s="376"/>
      <c r="AD780" s="376"/>
      <c r="AE780" s="376"/>
      <c r="AF780" s="376"/>
      <c r="AG780" s="376"/>
      <c r="AH780" s="376"/>
      <c r="AI780" s="376"/>
      <c r="AJ780" s="376"/>
      <c r="AK780" s="376"/>
      <c r="AL780" s="376"/>
      <c r="AM780" s="376"/>
      <c r="AN780" s="376"/>
      <c r="AO780" s="376"/>
      <c r="AP780" s="376"/>
      <c r="AQ780" s="376"/>
      <c r="AR780" s="376"/>
      <c r="AS780" s="376"/>
      <c r="AT780" s="376"/>
      <c r="AU780" s="376"/>
      <c r="AV780" s="376"/>
      <c r="AW780" s="376"/>
      <c r="AX780" s="376"/>
      <c r="AY780" s="376"/>
      <c r="AZ780" s="376"/>
      <c r="BA780" s="376"/>
      <c r="BB780" s="376"/>
      <c r="BC780" s="376"/>
      <c r="BD780" s="376"/>
      <c r="BE780" s="376"/>
      <c r="BF780" s="376"/>
      <c r="BG780" s="376"/>
      <c r="BH780" s="376"/>
      <c r="BI780" s="376"/>
      <c r="BJ780" s="376"/>
      <c r="BK780" s="376"/>
      <c r="BL780" s="376"/>
      <c r="BM780" s="376"/>
      <c r="BN780" s="376"/>
    </row>
    <row r="781" spans="1:66" x14ac:dyDescent="0.2">
      <c r="A781" s="426"/>
      <c r="B781" s="376"/>
      <c r="C781" s="376"/>
      <c r="D781" s="395"/>
      <c r="E781" s="376"/>
      <c r="F781" s="396"/>
      <c r="G781" s="396"/>
      <c r="H781" s="396"/>
      <c r="I781" s="396"/>
      <c r="J781" s="427"/>
      <c r="K781" s="376"/>
      <c r="L781" s="376"/>
      <c r="M781" s="376"/>
      <c r="N781" s="376"/>
      <c r="O781" s="376"/>
      <c r="P781" s="376"/>
      <c r="Q781" s="376"/>
      <c r="R781" s="376"/>
      <c r="S781" s="376"/>
      <c r="T781" s="376"/>
      <c r="U781" s="376"/>
      <c r="V781" s="376"/>
      <c r="W781" s="376"/>
      <c r="X781" s="376"/>
      <c r="Y781" s="376"/>
      <c r="Z781" s="376"/>
      <c r="AA781" s="376"/>
      <c r="AB781" s="376"/>
      <c r="AC781" s="376"/>
      <c r="AD781" s="376"/>
      <c r="AE781" s="376"/>
      <c r="AF781" s="376"/>
      <c r="AG781" s="376"/>
      <c r="AH781" s="376"/>
      <c r="AI781" s="376"/>
      <c r="AJ781" s="376"/>
      <c r="AK781" s="376"/>
      <c r="AL781" s="376"/>
      <c r="AM781" s="376"/>
      <c r="AN781" s="376"/>
      <c r="AO781" s="376"/>
      <c r="AP781" s="376"/>
      <c r="AQ781" s="376"/>
      <c r="AR781" s="376"/>
      <c r="AS781" s="376"/>
      <c r="AT781" s="376"/>
      <c r="AU781" s="376"/>
      <c r="AV781" s="376"/>
      <c r="AW781" s="376"/>
      <c r="AX781" s="376"/>
      <c r="AY781" s="376"/>
      <c r="AZ781" s="376"/>
      <c r="BA781" s="376"/>
      <c r="BB781" s="376"/>
      <c r="BC781" s="376"/>
      <c r="BD781" s="376"/>
      <c r="BE781" s="376"/>
      <c r="BF781" s="376"/>
      <c r="BG781" s="376"/>
      <c r="BH781" s="376"/>
      <c r="BI781" s="376"/>
      <c r="BJ781" s="376"/>
      <c r="BK781" s="376"/>
      <c r="BL781" s="376"/>
      <c r="BM781" s="376"/>
      <c r="BN781" s="376"/>
    </row>
    <row r="782" spans="1:66" x14ac:dyDescent="0.2">
      <c r="A782" s="426"/>
      <c r="B782" s="376"/>
      <c r="C782" s="376"/>
      <c r="D782" s="395"/>
      <c r="E782" s="376"/>
      <c r="F782" s="396"/>
      <c r="G782" s="396"/>
      <c r="H782" s="396"/>
      <c r="I782" s="396"/>
      <c r="J782" s="427"/>
      <c r="K782" s="376"/>
      <c r="L782" s="376"/>
      <c r="M782" s="376"/>
      <c r="N782" s="376"/>
      <c r="O782" s="376"/>
      <c r="P782" s="376"/>
      <c r="Q782" s="376"/>
      <c r="R782" s="376"/>
      <c r="S782" s="376"/>
      <c r="T782" s="376"/>
      <c r="U782" s="376"/>
      <c r="V782" s="376"/>
      <c r="W782" s="376"/>
      <c r="X782" s="376"/>
      <c r="Y782" s="376"/>
      <c r="Z782" s="376"/>
      <c r="AA782" s="376"/>
      <c r="AB782" s="376"/>
      <c r="AC782" s="376"/>
      <c r="AD782" s="376"/>
      <c r="AE782" s="376"/>
      <c r="AF782" s="376"/>
      <c r="AG782" s="376"/>
      <c r="AH782" s="376"/>
      <c r="AI782" s="376"/>
      <c r="AJ782" s="376"/>
      <c r="AK782" s="376"/>
      <c r="AL782" s="376"/>
      <c r="AM782" s="376"/>
      <c r="AN782" s="376"/>
      <c r="AO782" s="376"/>
      <c r="AP782" s="376"/>
      <c r="AQ782" s="376"/>
      <c r="AR782" s="376"/>
      <c r="AS782" s="376"/>
      <c r="AT782" s="376"/>
      <c r="AU782" s="376"/>
      <c r="AV782" s="376"/>
      <c r="AW782" s="376"/>
      <c r="AX782" s="376"/>
      <c r="AY782" s="376"/>
      <c r="AZ782" s="376"/>
      <c r="BA782" s="376"/>
      <c r="BB782" s="376"/>
      <c r="BC782" s="376"/>
      <c r="BD782" s="376"/>
      <c r="BE782" s="376"/>
      <c r="BF782" s="376"/>
      <c r="BG782" s="376"/>
      <c r="BH782" s="376"/>
      <c r="BI782" s="376"/>
      <c r="BJ782" s="376"/>
      <c r="BK782" s="376"/>
      <c r="BL782" s="376"/>
      <c r="BM782" s="376"/>
      <c r="BN782" s="376"/>
    </row>
    <row r="783" spans="1:66" x14ac:dyDescent="0.2">
      <c r="A783" s="426"/>
      <c r="B783" s="376"/>
      <c r="C783" s="376"/>
      <c r="D783" s="395"/>
      <c r="E783" s="376"/>
      <c r="F783" s="396"/>
      <c r="G783" s="396"/>
      <c r="H783" s="396"/>
      <c r="I783" s="396"/>
      <c r="J783" s="427"/>
      <c r="K783" s="376"/>
      <c r="L783" s="376"/>
      <c r="M783" s="376"/>
      <c r="N783" s="376"/>
      <c r="O783" s="376"/>
      <c r="P783" s="376"/>
      <c r="Q783" s="376"/>
      <c r="R783" s="376"/>
      <c r="S783" s="376"/>
      <c r="T783" s="376"/>
      <c r="U783" s="376"/>
      <c r="V783" s="376"/>
      <c r="W783" s="376"/>
      <c r="X783" s="376"/>
      <c r="Y783" s="376"/>
      <c r="Z783" s="376"/>
      <c r="AA783" s="376"/>
      <c r="AB783" s="376"/>
      <c r="AC783" s="376"/>
      <c r="AD783" s="376"/>
      <c r="AE783" s="376"/>
      <c r="AF783" s="376"/>
      <c r="AG783" s="376"/>
      <c r="AH783" s="376"/>
      <c r="AI783" s="376"/>
      <c r="AJ783" s="376"/>
      <c r="AK783" s="376"/>
      <c r="AL783" s="376"/>
      <c r="AM783" s="376"/>
      <c r="AN783" s="376"/>
      <c r="AO783" s="376"/>
      <c r="AP783" s="376"/>
      <c r="AQ783" s="376"/>
      <c r="AR783" s="376"/>
      <c r="AS783" s="376"/>
      <c r="AT783" s="376"/>
      <c r="AU783" s="376"/>
      <c r="AV783" s="376"/>
      <c r="AW783" s="376"/>
      <c r="AX783" s="376"/>
      <c r="AY783" s="376"/>
      <c r="AZ783" s="376"/>
      <c r="BA783" s="376"/>
      <c r="BB783" s="376"/>
      <c r="BC783" s="376"/>
      <c r="BD783" s="376"/>
      <c r="BE783" s="376"/>
      <c r="BF783" s="376"/>
      <c r="BG783" s="376"/>
      <c r="BH783" s="376"/>
      <c r="BI783" s="376"/>
      <c r="BJ783" s="376"/>
      <c r="BK783" s="376"/>
      <c r="BL783" s="376"/>
      <c r="BM783" s="376"/>
      <c r="BN783" s="376"/>
    </row>
    <row r="784" spans="1:66" x14ac:dyDescent="0.2">
      <c r="A784" s="426"/>
      <c r="B784" s="376"/>
      <c r="C784" s="376"/>
      <c r="D784" s="395"/>
      <c r="E784" s="376"/>
      <c r="F784" s="396"/>
      <c r="G784" s="396"/>
      <c r="H784" s="396"/>
      <c r="I784" s="396"/>
      <c r="J784" s="427"/>
      <c r="K784" s="376"/>
      <c r="L784" s="376"/>
      <c r="M784" s="376"/>
      <c r="N784" s="376"/>
      <c r="O784" s="376"/>
      <c r="P784" s="376"/>
      <c r="Q784" s="376"/>
      <c r="R784" s="376"/>
      <c r="S784" s="376"/>
      <c r="T784" s="376"/>
      <c r="U784" s="376"/>
      <c r="V784" s="376"/>
      <c r="W784" s="376"/>
      <c r="X784" s="376"/>
      <c r="Y784" s="376"/>
      <c r="Z784" s="376"/>
      <c r="AA784" s="376"/>
      <c r="AB784" s="376"/>
      <c r="AC784" s="376"/>
      <c r="AD784" s="376"/>
      <c r="AE784" s="376"/>
      <c r="AF784" s="376"/>
      <c r="AG784" s="376"/>
      <c r="AH784" s="376"/>
      <c r="AI784" s="376"/>
      <c r="AJ784" s="376"/>
      <c r="AK784" s="376"/>
      <c r="AL784" s="376"/>
      <c r="AM784" s="376"/>
      <c r="AN784" s="376"/>
      <c r="AO784" s="376"/>
      <c r="AP784" s="376"/>
      <c r="AQ784" s="376"/>
      <c r="AR784" s="376"/>
      <c r="AS784" s="376"/>
      <c r="AT784" s="376"/>
      <c r="AU784" s="376"/>
      <c r="AV784" s="376"/>
      <c r="AW784" s="376"/>
      <c r="AX784" s="376"/>
      <c r="AY784" s="376"/>
      <c r="AZ784" s="376"/>
      <c r="BA784" s="376"/>
      <c r="BB784" s="376"/>
      <c r="BC784" s="376"/>
      <c r="BD784" s="376"/>
      <c r="BE784" s="376"/>
      <c r="BF784" s="376"/>
      <c r="BG784" s="376"/>
      <c r="BH784" s="376"/>
      <c r="BI784" s="376"/>
      <c r="BJ784" s="376"/>
      <c r="BK784" s="376"/>
      <c r="BL784" s="376"/>
      <c r="BM784" s="376"/>
      <c r="BN784" s="376"/>
    </row>
    <row r="785" spans="1:66" x14ac:dyDescent="0.2">
      <c r="A785" s="426"/>
      <c r="B785" s="376"/>
      <c r="C785" s="376"/>
      <c r="D785" s="395"/>
      <c r="E785" s="376"/>
      <c r="F785" s="396"/>
      <c r="G785" s="396"/>
      <c r="H785" s="396"/>
      <c r="I785" s="396"/>
      <c r="J785" s="427"/>
      <c r="K785" s="376"/>
      <c r="L785" s="376"/>
      <c r="M785" s="376"/>
      <c r="N785" s="376"/>
      <c r="O785" s="376"/>
      <c r="P785" s="376"/>
      <c r="Q785" s="376"/>
      <c r="R785" s="376"/>
      <c r="S785" s="376"/>
      <c r="T785" s="376"/>
      <c r="U785" s="376"/>
      <c r="V785" s="376"/>
      <c r="W785" s="376"/>
      <c r="X785" s="376"/>
      <c r="Y785" s="376"/>
      <c r="Z785" s="376"/>
      <c r="AA785" s="376"/>
      <c r="AB785" s="376"/>
      <c r="AC785" s="376"/>
      <c r="AD785" s="376"/>
      <c r="AE785" s="376"/>
      <c r="AF785" s="376"/>
      <c r="AG785" s="376"/>
      <c r="AH785" s="376"/>
      <c r="AI785" s="376"/>
      <c r="AJ785" s="376"/>
      <c r="AK785" s="376"/>
      <c r="AL785" s="376"/>
      <c r="AM785" s="376"/>
      <c r="AN785" s="376"/>
      <c r="AO785" s="376"/>
      <c r="AP785" s="376"/>
      <c r="AQ785" s="376"/>
      <c r="AR785" s="376"/>
      <c r="AS785" s="376"/>
      <c r="AT785" s="376"/>
      <c r="AU785" s="376"/>
      <c r="AV785" s="376"/>
      <c r="AW785" s="376"/>
      <c r="AX785" s="376"/>
      <c r="AY785" s="376"/>
      <c r="AZ785" s="376"/>
      <c r="BA785" s="376"/>
      <c r="BB785" s="376"/>
      <c r="BC785" s="376"/>
      <c r="BD785" s="376"/>
      <c r="BE785" s="376"/>
      <c r="BF785" s="376"/>
      <c r="BG785" s="376"/>
      <c r="BH785" s="376"/>
      <c r="BI785" s="376"/>
      <c r="BJ785" s="376"/>
      <c r="BK785" s="376"/>
      <c r="BL785" s="376"/>
      <c r="BM785" s="376"/>
      <c r="BN785" s="376"/>
    </row>
    <row r="786" spans="1:66" x14ac:dyDescent="0.2">
      <c r="A786" s="426"/>
      <c r="B786" s="376"/>
      <c r="C786" s="376"/>
      <c r="D786" s="395"/>
      <c r="E786" s="376"/>
      <c r="F786" s="396"/>
      <c r="G786" s="396"/>
      <c r="H786" s="396"/>
      <c r="I786" s="396"/>
      <c r="J786" s="427"/>
      <c r="K786" s="376"/>
      <c r="L786" s="376"/>
      <c r="M786" s="376"/>
      <c r="N786" s="376"/>
      <c r="O786" s="376"/>
      <c r="P786" s="376"/>
      <c r="Q786" s="376"/>
      <c r="R786" s="376"/>
      <c r="S786" s="376"/>
      <c r="T786" s="376"/>
      <c r="U786" s="376"/>
      <c r="V786" s="376"/>
      <c r="W786" s="376"/>
      <c r="X786" s="376"/>
      <c r="Y786" s="376"/>
      <c r="Z786" s="376"/>
      <c r="AA786" s="376"/>
      <c r="AB786" s="376"/>
      <c r="AC786" s="376"/>
      <c r="AD786" s="376"/>
      <c r="AE786" s="376"/>
      <c r="AF786" s="376"/>
      <c r="AG786" s="376"/>
      <c r="AH786" s="376"/>
      <c r="AI786" s="376"/>
      <c r="AJ786" s="376"/>
      <c r="AK786" s="376"/>
      <c r="AL786" s="376"/>
      <c r="AM786" s="376"/>
      <c r="AN786" s="376"/>
      <c r="AO786" s="376"/>
      <c r="AP786" s="376"/>
      <c r="AQ786" s="376"/>
      <c r="AR786" s="376"/>
      <c r="AS786" s="376"/>
      <c r="AT786" s="376"/>
      <c r="AU786" s="376"/>
      <c r="AV786" s="376"/>
      <c r="AW786" s="376"/>
      <c r="AX786" s="376"/>
      <c r="AY786" s="376"/>
      <c r="AZ786" s="376"/>
      <c r="BA786" s="376"/>
      <c r="BB786" s="376"/>
      <c r="BC786" s="376"/>
      <c r="BD786" s="376"/>
      <c r="BE786" s="376"/>
      <c r="BF786" s="376"/>
      <c r="BG786" s="376"/>
      <c r="BH786" s="376"/>
      <c r="BI786" s="376"/>
      <c r="BJ786" s="376"/>
      <c r="BK786" s="376"/>
      <c r="BL786" s="376"/>
      <c r="BM786" s="376"/>
      <c r="BN786" s="376"/>
    </row>
    <row r="787" spans="1:66" x14ac:dyDescent="0.2">
      <c r="A787" s="426"/>
      <c r="B787" s="376"/>
      <c r="C787" s="376"/>
      <c r="D787" s="395"/>
      <c r="E787" s="376"/>
      <c r="F787" s="396"/>
      <c r="G787" s="396"/>
      <c r="H787" s="396"/>
      <c r="I787" s="396"/>
      <c r="J787" s="427"/>
      <c r="K787" s="376"/>
      <c r="L787" s="376"/>
      <c r="M787" s="376"/>
      <c r="N787" s="376"/>
      <c r="O787" s="376"/>
      <c r="P787" s="376"/>
      <c r="Q787" s="376"/>
      <c r="R787" s="376"/>
      <c r="S787" s="376"/>
      <c r="T787" s="376"/>
      <c r="U787" s="376"/>
      <c r="V787" s="376"/>
      <c r="W787" s="376"/>
      <c r="X787" s="376"/>
      <c r="Y787" s="376"/>
      <c r="Z787" s="376"/>
      <c r="AA787" s="376"/>
      <c r="AB787" s="376"/>
      <c r="AC787" s="376"/>
      <c r="AD787" s="376"/>
      <c r="AE787" s="376"/>
      <c r="AF787" s="376"/>
      <c r="AG787" s="376"/>
      <c r="AH787" s="376"/>
      <c r="AI787" s="376"/>
      <c r="AJ787" s="376"/>
      <c r="AK787" s="376"/>
      <c r="AL787" s="376"/>
      <c r="AM787" s="376"/>
      <c r="AN787" s="376"/>
      <c r="AO787" s="376"/>
      <c r="AP787" s="376"/>
      <c r="AQ787" s="376"/>
      <c r="AR787" s="376"/>
      <c r="AS787" s="376"/>
      <c r="AT787" s="376"/>
      <c r="AU787" s="376"/>
      <c r="AV787" s="376"/>
      <c r="AW787" s="376"/>
      <c r="AX787" s="376"/>
      <c r="AY787" s="376"/>
      <c r="AZ787" s="376"/>
      <c r="BA787" s="376"/>
      <c r="BB787" s="376"/>
      <c r="BC787" s="376"/>
      <c r="BD787" s="376"/>
      <c r="BE787" s="376"/>
      <c r="BF787" s="376"/>
      <c r="BG787" s="376"/>
      <c r="BH787" s="376"/>
      <c r="BI787" s="376"/>
      <c r="BJ787" s="376"/>
      <c r="BK787" s="376"/>
      <c r="BL787" s="376"/>
      <c r="BM787" s="376"/>
      <c r="BN787" s="376"/>
    </row>
    <row r="788" spans="1:66" x14ac:dyDescent="0.2">
      <c r="A788" s="426"/>
      <c r="B788" s="376"/>
      <c r="C788" s="376"/>
      <c r="D788" s="395"/>
      <c r="E788" s="376"/>
      <c r="F788" s="396"/>
      <c r="G788" s="396"/>
      <c r="H788" s="396"/>
      <c r="I788" s="396"/>
      <c r="J788" s="427"/>
      <c r="K788" s="376"/>
      <c r="L788" s="376"/>
      <c r="M788" s="376"/>
      <c r="N788" s="376"/>
      <c r="O788" s="376"/>
      <c r="P788" s="376"/>
      <c r="Q788" s="376"/>
      <c r="R788" s="376"/>
      <c r="S788" s="376"/>
      <c r="T788" s="376"/>
      <c r="U788" s="376"/>
      <c r="V788" s="376"/>
      <c r="W788" s="376"/>
      <c r="X788" s="376"/>
      <c r="Y788" s="376"/>
      <c r="Z788" s="376"/>
      <c r="AA788" s="376"/>
      <c r="AB788" s="376"/>
      <c r="AC788" s="376"/>
      <c r="AD788" s="376"/>
      <c r="AE788" s="376"/>
      <c r="AF788" s="376"/>
      <c r="AG788" s="376"/>
      <c r="AH788" s="376"/>
      <c r="AI788" s="376"/>
      <c r="AJ788" s="376"/>
      <c r="AK788" s="376"/>
      <c r="AL788" s="376"/>
      <c r="AM788" s="376"/>
      <c r="AN788" s="376"/>
      <c r="AO788" s="376"/>
      <c r="AP788" s="376"/>
      <c r="AQ788" s="376"/>
      <c r="AR788" s="376"/>
      <c r="AS788" s="376"/>
      <c r="AT788" s="376"/>
      <c r="AU788" s="376"/>
      <c r="AV788" s="376"/>
      <c r="AW788" s="376"/>
      <c r="AX788" s="376"/>
      <c r="AY788" s="376"/>
      <c r="AZ788" s="376"/>
      <c r="BA788" s="376"/>
      <c r="BB788" s="376"/>
      <c r="BC788" s="376"/>
      <c r="BD788" s="376"/>
      <c r="BE788" s="376"/>
      <c r="BF788" s="376"/>
      <c r="BG788" s="376"/>
      <c r="BH788" s="376"/>
      <c r="BI788" s="376"/>
      <c r="BJ788" s="376"/>
      <c r="BK788" s="376"/>
      <c r="BL788" s="376"/>
      <c r="BM788" s="376"/>
      <c r="BN788" s="376"/>
    </row>
    <row r="789" spans="1:66" x14ac:dyDescent="0.2">
      <c r="A789" s="426"/>
      <c r="B789" s="376"/>
      <c r="C789" s="376"/>
      <c r="D789" s="395"/>
      <c r="E789" s="376"/>
      <c r="F789" s="396"/>
      <c r="G789" s="396"/>
      <c r="H789" s="396"/>
      <c r="I789" s="396"/>
      <c r="J789" s="427"/>
      <c r="K789" s="376"/>
      <c r="L789" s="376"/>
      <c r="M789" s="376"/>
      <c r="N789" s="376"/>
      <c r="O789" s="376"/>
      <c r="P789" s="376"/>
      <c r="Q789" s="376"/>
      <c r="R789" s="376"/>
      <c r="S789" s="376"/>
      <c r="T789" s="376"/>
      <c r="U789" s="376"/>
      <c r="V789" s="376"/>
      <c r="W789" s="376"/>
      <c r="X789" s="376"/>
      <c r="Y789" s="376"/>
      <c r="Z789" s="376"/>
      <c r="AA789" s="376"/>
      <c r="AB789" s="376"/>
      <c r="AC789" s="376"/>
      <c r="AD789" s="376"/>
      <c r="AE789" s="376"/>
      <c r="AF789" s="376"/>
      <c r="AG789" s="376"/>
      <c r="AH789" s="376"/>
      <c r="AI789" s="376"/>
      <c r="AJ789" s="376"/>
      <c r="AK789" s="376"/>
      <c r="AL789" s="376"/>
      <c r="AM789" s="376"/>
      <c r="AN789" s="376"/>
      <c r="AO789" s="376"/>
      <c r="AP789" s="376"/>
      <c r="AQ789" s="376"/>
      <c r="AR789" s="376"/>
      <c r="AS789" s="376"/>
      <c r="AT789" s="376"/>
      <c r="AU789" s="376"/>
      <c r="AV789" s="376"/>
      <c r="AW789" s="376"/>
      <c r="AX789" s="376"/>
      <c r="AY789" s="376"/>
      <c r="AZ789" s="376"/>
      <c r="BA789" s="376"/>
      <c r="BB789" s="376"/>
      <c r="BC789" s="376"/>
      <c r="BD789" s="376"/>
      <c r="BE789" s="376"/>
      <c r="BF789" s="376"/>
      <c r="BG789" s="376"/>
      <c r="BH789" s="376"/>
      <c r="BI789" s="376"/>
      <c r="BJ789" s="376"/>
      <c r="BK789" s="376"/>
      <c r="BL789" s="376"/>
      <c r="BM789" s="376"/>
      <c r="BN789" s="376"/>
    </row>
    <row r="790" spans="1:66" x14ac:dyDescent="0.2">
      <c r="A790" s="426"/>
      <c r="B790" s="376"/>
      <c r="C790" s="376"/>
      <c r="D790" s="395"/>
      <c r="E790" s="376"/>
      <c r="F790" s="396"/>
      <c r="G790" s="396"/>
      <c r="H790" s="396"/>
      <c r="I790" s="396"/>
      <c r="J790" s="427"/>
      <c r="K790" s="376"/>
      <c r="L790" s="376"/>
      <c r="M790" s="376"/>
      <c r="N790" s="376"/>
      <c r="O790" s="376"/>
      <c r="P790" s="376"/>
      <c r="Q790" s="376"/>
      <c r="R790" s="376"/>
      <c r="S790" s="376"/>
      <c r="T790" s="376"/>
      <c r="U790" s="376"/>
      <c r="V790" s="376"/>
      <c r="W790" s="376"/>
      <c r="X790" s="376"/>
      <c r="Y790" s="376"/>
      <c r="Z790" s="376"/>
      <c r="AA790" s="376"/>
      <c r="AB790" s="376"/>
      <c r="AC790" s="376"/>
      <c r="AD790" s="376"/>
      <c r="AE790" s="376"/>
      <c r="AF790" s="376"/>
      <c r="AG790" s="376"/>
      <c r="AH790" s="376"/>
      <c r="AI790" s="376"/>
      <c r="AJ790" s="376"/>
      <c r="AK790" s="376"/>
      <c r="AL790" s="376"/>
      <c r="AM790" s="376"/>
      <c r="AN790" s="376"/>
      <c r="AO790" s="376"/>
      <c r="AP790" s="376"/>
      <c r="AQ790" s="376"/>
      <c r="AR790" s="376"/>
      <c r="AS790" s="376"/>
      <c r="AT790" s="376"/>
      <c r="AU790" s="376"/>
      <c r="AV790" s="376"/>
      <c r="AW790" s="376"/>
      <c r="AX790" s="376"/>
      <c r="AY790" s="376"/>
      <c r="AZ790" s="376"/>
      <c r="BA790" s="376"/>
      <c r="BB790" s="376"/>
      <c r="BC790" s="376"/>
      <c r="BD790" s="376"/>
      <c r="BE790" s="376"/>
      <c r="BF790" s="376"/>
      <c r="BG790" s="376"/>
      <c r="BH790" s="376"/>
      <c r="BI790" s="376"/>
      <c r="BJ790" s="376"/>
      <c r="BK790" s="376"/>
      <c r="BL790" s="376"/>
      <c r="BM790" s="376"/>
      <c r="BN790" s="376"/>
    </row>
    <row r="791" spans="1:66" x14ac:dyDescent="0.2">
      <c r="A791" s="426"/>
      <c r="B791" s="376"/>
      <c r="C791" s="376"/>
      <c r="D791" s="395"/>
      <c r="E791" s="376"/>
      <c r="F791" s="396"/>
      <c r="G791" s="396"/>
      <c r="H791" s="396"/>
      <c r="I791" s="396"/>
      <c r="J791" s="427"/>
      <c r="K791" s="376"/>
      <c r="L791" s="376"/>
      <c r="M791" s="376"/>
      <c r="N791" s="376"/>
      <c r="O791" s="376"/>
      <c r="P791" s="376"/>
      <c r="Q791" s="376"/>
      <c r="R791" s="376"/>
      <c r="S791" s="376"/>
      <c r="T791" s="376"/>
      <c r="U791" s="376"/>
      <c r="V791" s="376"/>
      <c r="W791" s="376"/>
      <c r="X791" s="376"/>
      <c r="Y791" s="376"/>
      <c r="Z791" s="376"/>
      <c r="AA791" s="376"/>
      <c r="AB791" s="376"/>
      <c r="AC791" s="376"/>
      <c r="AD791" s="376"/>
      <c r="AE791" s="376"/>
      <c r="AF791" s="376"/>
      <c r="AG791" s="376"/>
      <c r="AH791" s="376"/>
      <c r="AI791" s="376"/>
      <c r="AJ791" s="376"/>
      <c r="AK791" s="376"/>
      <c r="AL791" s="376"/>
      <c r="AM791" s="376"/>
      <c r="AN791" s="376"/>
      <c r="AO791" s="376"/>
      <c r="AP791" s="376"/>
      <c r="AQ791" s="376"/>
      <c r="AR791" s="376"/>
      <c r="AS791" s="376"/>
      <c r="AT791" s="376"/>
      <c r="AU791" s="376"/>
      <c r="AV791" s="376"/>
      <c r="AW791" s="376"/>
      <c r="AX791" s="376"/>
      <c r="AY791" s="376"/>
      <c r="AZ791" s="376"/>
      <c r="BA791" s="376"/>
      <c r="BB791" s="376"/>
      <c r="BC791" s="376"/>
      <c r="BD791" s="376"/>
      <c r="BE791" s="376"/>
      <c r="BF791" s="376"/>
      <c r="BG791" s="376"/>
      <c r="BH791" s="376"/>
      <c r="BI791" s="376"/>
      <c r="BJ791" s="376"/>
      <c r="BK791" s="376"/>
      <c r="BL791" s="376"/>
      <c r="BM791" s="376"/>
      <c r="BN791" s="376"/>
    </row>
    <row r="792" spans="1:66" x14ac:dyDescent="0.2">
      <c r="A792" s="426"/>
      <c r="B792" s="376"/>
      <c r="C792" s="376"/>
      <c r="D792" s="395"/>
      <c r="E792" s="376"/>
      <c r="F792" s="396"/>
      <c r="G792" s="396"/>
      <c r="H792" s="396"/>
      <c r="I792" s="396"/>
      <c r="J792" s="427"/>
      <c r="K792" s="376"/>
      <c r="L792" s="376"/>
      <c r="M792" s="376"/>
      <c r="N792" s="376"/>
      <c r="O792" s="376"/>
      <c r="P792" s="376"/>
      <c r="Q792" s="376"/>
      <c r="R792" s="376"/>
      <c r="S792" s="376"/>
      <c r="T792" s="376"/>
      <c r="U792" s="376"/>
      <c r="V792" s="376"/>
      <c r="W792" s="376"/>
      <c r="X792" s="376"/>
      <c r="Y792" s="376"/>
      <c r="Z792" s="376"/>
      <c r="AA792" s="376"/>
      <c r="AB792" s="376"/>
      <c r="AC792" s="376"/>
      <c r="AD792" s="376"/>
      <c r="AE792" s="376"/>
      <c r="AF792" s="376"/>
      <c r="AG792" s="376"/>
      <c r="AH792" s="376"/>
      <c r="AI792" s="376"/>
      <c r="AJ792" s="376"/>
      <c r="AK792" s="376"/>
      <c r="AL792" s="376"/>
      <c r="AM792" s="376"/>
      <c r="AN792" s="376"/>
      <c r="AO792" s="376"/>
      <c r="AP792" s="376"/>
      <c r="AQ792" s="376"/>
      <c r="AR792" s="376"/>
      <c r="AS792" s="376"/>
      <c r="AT792" s="376"/>
      <c r="AU792" s="376"/>
      <c r="AV792" s="376"/>
      <c r="AW792" s="376"/>
      <c r="AX792" s="376"/>
      <c r="AY792" s="376"/>
      <c r="AZ792" s="376"/>
      <c r="BA792" s="376"/>
      <c r="BB792" s="376"/>
      <c r="BC792" s="376"/>
      <c r="BD792" s="376"/>
      <c r="BE792" s="376"/>
      <c r="BF792" s="376"/>
      <c r="BG792" s="376"/>
      <c r="BH792" s="376"/>
      <c r="BI792" s="376"/>
      <c r="BJ792" s="376"/>
      <c r="BK792" s="376"/>
      <c r="BL792" s="376"/>
      <c r="BM792" s="376"/>
      <c r="BN792" s="376"/>
    </row>
    <row r="793" spans="1:66" x14ac:dyDescent="0.2">
      <c r="A793" s="426"/>
      <c r="B793" s="376"/>
      <c r="C793" s="376"/>
      <c r="D793" s="395"/>
      <c r="E793" s="376"/>
      <c r="F793" s="396"/>
      <c r="G793" s="396"/>
      <c r="H793" s="396"/>
      <c r="I793" s="396"/>
      <c r="J793" s="427"/>
      <c r="K793" s="376"/>
      <c r="L793" s="376"/>
      <c r="M793" s="376"/>
      <c r="N793" s="376"/>
      <c r="O793" s="376"/>
      <c r="P793" s="376"/>
      <c r="Q793" s="376"/>
      <c r="R793" s="376"/>
      <c r="S793" s="376"/>
      <c r="T793" s="376"/>
      <c r="U793" s="376"/>
      <c r="V793" s="376"/>
      <c r="W793" s="376"/>
      <c r="X793" s="376"/>
      <c r="Y793" s="376"/>
      <c r="Z793" s="376"/>
      <c r="AA793" s="376"/>
      <c r="AB793" s="376"/>
      <c r="AC793" s="376"/>
      <c r="AD793" s="376"/>
      <c r="AE793" s="376"/>
      <c r="AF793" s="376"/>
      <c r="AG793" s="376"/>
      <c r="AH793" s="376"/>
      <c r="AI793" s="376"/>
      <c r="AJ793" s="376"/>
      <c r="AK793" s="376"/>
      <c r="AL793" s="376"/>
      <c r="AM793" s="376"/>
      <c r="AN793" s="376"/>
      <c r="AO793" s="376"/>
      <c r="AP793" s="376"/>
      <c r="AQ793" s="376"/>
      <c r="AR793" s="376"/>
      <c r="AS793" s="376"/>
      <c r="AT793" s="376"/>
      <c r="AU793" s="376"/>
      <c r="AV793" s="376"/>
      <c r="AW793" s="376"/>
      <c r="AX793" s="376"/>
      <c r="AY793" s="376"/>
      <c r="AZ793" s="376"/>
      <c r="BA793" s="376"/>
      <c r="BB793" s="376"/>
      <c r="BC793" s="376"/>
      <c r="BD793" s="376"/>
      <c r="BE793" s="376"/>
      <c r="BF793" s="376"/>
      <c r="BG793" s="376"/>
      <c r="BH793" s="376"/>
      <c r="BI793" s="376"/>
      <c r="BJ793" s="376"/>
      <c r="BK793" s="376"/>
      <c r="BL793" s="376"/>
      <c r="BM793" s="376"/>
      <c r="BN793" s="376"/>
    </row>
    <row r="794" spans="1:66" x14ac:dyDescent="0.2">
      <c r="A794" s="426"/>
      <c r="B794" s="376"/>
      <c r="C794" s="376"/>
      <c r="D794" s="395"/>
      <c r="E794" s="376"/>
      <c r="F794" s="396"/>
      <c r="G794" s="396"/>
      <c r="H794" s="396"/>
      <c r="I794" s="396"/>
      <c r="J794" s="427"/>
      <c r="K794" s="376"/>
      <c r="L794" s="376"/>
      <c r="M794" s="376"/>
      <c r="N794" s="376"/>
      <c r="O794" s="376"/>
      <c r="P794" s="376"/>
      <c r="Q794" s="376"/>
      <c r="R794" s="376"/>
      <c r="S794" s="376"/>
      <c r="T794" s="376"/>
      <c r="U794" s="376"/>
      <c r="V794" s="376"/>
      <c r="W794" s="376"/>
      <c r="X794" s="376"/>
      <c r="Y794" s="376"/>
      <c r="Z794" s="376"/>
      <c r="AA794" s="376"/>
      <c r="AB794" s="376"/>
      <c r="AC794" s="376"/>
      <c r="AD794" s="376"/>
      <c r="AE794" s="376"/>
      <c r="AF794" s="376"/>
      <c r="AG794" s="376"/>
      <c r="AH794" s="376"/>
      <c r="AI794" s="376"/>
      <c r="AJ794" s="376"/>
      <c r="AK794" s="376"/>
      <c r="AL794" s="376"/>
      <c r="AM794" s="376"/>
      <c r="AN794" s="376"/>
      <c r="AO794" s="376"/>
      <c r="AP794" s="376"/>
      <c r="AQ794" s="376"/>
      <c r="AR794" s="376"/>
      <c r="AS794" s="376"/>
      <c r="AT794" s="376"/>
      <c r="AU794" s="376"/>
      <c r="AV794" s="376"/>
      <c r="AW794" s="376"/>
      <c r="AX794" s="376"/>
      <c r="AY794" s="376"/>
      <c r="AZ794" s="376"/>
      <c r="BA794" s="376"/>
      <c r="BB794" s="376"/>
      <c r="BC794" s="376"/>
      <c r="BD794" s="376"/>
      <c r="BE794" s="376"/>
      <c r="BF794" s="376"/>
      <c r="BG794" s="376"/>
      <c r="BH794" s="376"/>
      <c r="BI794" s="376"/>
      <c r="BJ794" s="376"/>
      <c r="BK794" s="376"/>
      <c r="BL794" s="376"/>
      <c r="BM794" s="376"/>
      <c r="BN794" s="376"/>
    </row>
    <row r="795" spans="1:66" x14ac:dyDescent="0.2">
      <c r="A795" s="426"/>
      <c r="B795" s="376"/>
      <c r="C795" s="376"/>
      <c r="D795" s="395"/>
      <c r="E795" s="376"/>
      <c r="F795" s="396"/>
      <c r="G795" s="396"/>
      <c r="H795" s="396"/>
      <c r="I795" s="396"/>
      <c r="J795" s="427"/>
      <c r="K795" s="376"/>
      <c r="L795" s="376"/>
      <c r="M795" s="376"/>
      <c r="N795" s="376"/>
      <c r="O795" s="376"/>
      <c r="P795" s="376"/>
      <c r="Q795" s="376"/>
      <c r="R795" s="376"/>
      <c r="S795" s="376"/>
      <c r="T795" s="376"/>
      <c r="U795" s="376"/>
      <c r="V795" s="376"/>
      <c r="W795" s="376"/>
      <c r="X795" s="376"/>
      <c r="Y795" s="376"/>
      <c r="Z795" s="376"/>
      <c r="AA795" s="376"/>
      <c r="AB795" s="376"/>
      <c r="AC795" s="376"/>
      <c r="AD795" s="376"/>
      <c r="AE795" s="376"/>
      <c r="AF795" s="376"/>
      <c r="AG795" s="376"/>
      <c r="AH795" s="376"/>
      <c r="AI795" s="376"/>
      <c r="AJ795" s="376"/>
      <c r="AK795" s="376"/>
      <c r="AL795" s="376"/>
      <c r="AM795" s="376"/>
      <c r="AN795" s="376"/>
      <c r="AO795" s="376"/>
      <c r="AP795" s="376"/>
      <c r="AQ795" s="376"/>
      <c r="AR795" s="376"/>
      <c r="AS795" s="376"/>
      <c r="AT795" s="376"/>
      <c r="AU795" s="376"/>
      <c r="AV795" s="376"/>
      <c r="AW795" s="376"/>
      <c r="AX795" s="376"/>
      <c r="AY795" s="376"/>
      <c r="AZ795" s="376"/>
      <c r="BA795" s="376"/>
      <c r="BB795" s="376"/>
      <c r="BC795" s="376"/>
      <c r="BD795" s="376"/>
      <c r="BE795" s="376"/>
      <c r="BF795" s="376"/>
      <c r="BG795" s="376"/>
      <c r="BH795" s="376"/>
      <c r="BI795" s="376"/>
      <c r="BJ795" s="376"/>
      <c r="BK795" s="376"/>
      <c r="BL795" s="376"/>
      <c r="BM795" s="376"/>
      <c r="BN795" s="376"/>
    </row>
    <row r="796" spans="1:66" x14ac:dyDescent="0.2">
      <c r="A796" s="426"/>
      <c r="B796" s="376"/>
      <c r="C796" s="376"/>
      <c r="D796" s="395"/>
      <c r="E796" s="376"/>
      <c r="F796" s="396"/>
      <c r="G796" s="396"/>
      <c r="H796" s="396"/>
      <c r="I796" s="396"/>
      <c r="J796" s="427"/>
      <c r="K796" s="376"/>
      <c r="L796" s="376"/>
      <c r="M796" s="376"/>
      <c r="N796" s="376"/>
      <c r="O796" s="376"/>
      <c r="P796" s="376"/>
      <c r="Q796" s="376"/>
      <c r="R796" s="376"/>
      <c r="S796" s="376"/>
      <c r="T796" s="376"/>
      <c r="U796" s="376"/>
      <c r="V796" s="376"/>
      <c r="W796" s="376"/>
      <c r="X796" s="376"/>
      <c r="Y796" s="376"/>
      <c r="Z796" s="376"/>
      <c r="AA796" s="376"/>
      <c r="AB796" s="376"/>
      <c r="AC796" s="376"/>
      <c r="AD796" s="376"/>
      <c r="AE796" s="376"/>
      <c r="AF796" s="376"/>
      <c r="AG796" s="376"/>
      <c r="AH796" s="376"/>
      <c r="AI796" s="376"/>
      <c r="AJ796" s="376"/>
      <c r="AK796" s="376"/>
      <c r="AL796" s="376"/>
      <c r="AM796" s="376"/>
      <c r="AN796" s="376"/>
      <c r="AO796" s="376"/>
      <c r="AP796" s="376"/>
      <c r="AQ796" s="376"/>
      <c r="AR796" s="376"/>
      <c r="AS796" s="376"/>
      <c r="AT796" s="376"/>
      <c r="AU796" s="376"/>
      <c r="AV796" s="376"/>
      <c r="AW796" s="376"/>
      <c r="AX796" s="376"/>
      <c r="AY796" s="376"/>
      <c r="AZ796" s="376"/>
      <c r="BA796" s="376"/>
      <c r="BB796" s="376"/>
      <c r="BC796" s="376"/>
      <c r="BD796" s="376"/>
      <c r="BE796" s="376"/>
      <c r="BF796" s="376"/>
      <c r="BG796" s="376"/>
      <c r="BH796" s="376"/>
      <c r="BI796" s="376"/>
      <c r="BJ796" s="376"/>
      <c r="BK796" s="376"/>
      <c r="BL796" s="376"/>
      <c r="BM796" s="376"/>
      <c r="BN796" s="376"/>
    </row>
    <row r="797" spans="1:66" x14ac:dyDescent="0.2">
      <c r="A797" s="426"/>
      <c r="B797" s="376"/>
      <c r="C797" s="376"/>
      <c r="D797" s="395"/>
      <c r="E797" s="376"/>
      <c r="F797" s="396"/>
      <c r="G797" s="396"/>
      <c r="H797" s="396"/>
      <c r="I797" s="396"/>
      <c r="J797" s="427"/>
      <c r="K797" s="376"/>
      <c r="L797" s="376"/>
      <c r="M797" s="376"/>
      <c r="N797" s="376"/>
      <c r="O797" s="376"/>
      <c r="P797" s="376"/>
      <c r="Q797" s="376"/>
      <c r="R797" s="376"/>
      <c r="S797" s="376"/>
      <c r="T797" s="376"/>
      <c r="U797" s="376"/>
      <c r="V797" s="376"/>
      <c r="W797" s="376"/>
      <c r="X797" s="376"/>
      <c r="Y797" s="376"/>
      <c r="Z797" s="376"/>
      <c r="AA797" s="376"/>
      <c r="AB797" s="376"/>
      <c r="AC797" s="376"/>
      <c r="AD797" s="376"/>
      <c r="AE797" s="376"/>
      <c r="AF797" s="376"/>
      <c r="AG797" s="376"/>
      <c r="AH797" s="376"/>
      <c r="AI797" s="376"/>
      <c r="AJ797" s="376"/>
      <c r="AK797" s="376"/>
      <c r="AL797" s="376"/>
      <c r="AM797" s="376"/>
      <c r="AN797" s="376"/>
      <c r="AO797" s="376"/>
      <c r="AP797" s="376"/>
      <c r="AQ797" s="376"/>
      <c r="AR797" s="376"/>
      <c r="AS797" s="376"/>
      <c r="AT797" s="376"/>
      <c r="AU797" s="376"/>
      <c r="AV797" s="376"/>
      <c r="AW797" s="376"/>
      <c r="AX797" s="376"/>
      <c r="AY797" s="376"/>
      <c r="AZ797" s="376"/>
      <c r="BA797" s="376"/>
      <c r="BB797" s="376"/>
      <c r="BC797" s="376"/>
      <c r="BD797" s="376"/>
      <c r="BE797" s="376"/>
      <c r="BF797" s="376"/>
      <c r="BG797" s="376"/>
      <c r="BH797" s="376"/>
      <c r="BI797" s="376"/>
      <c r="BJ797" s="376"/>
      <c r="BK797" s="376"/>
      <c r="BL797" s="376"/>
      <c r="BM797" s="376"/>
      <c r="BN797" s="376"/>
    </row>
    <row r="798" spans="1:66" x14ac:dyDescent="0.2">
      <c r="A798" s="426"/>
      <c r="B798" s="376"/>
      <c r="C798" s="376"/>
      <c r="D798" s="395"/>
      <c r="E798" s="376"/>
      <c r="F798" s="396"/>
      <c r="G798" s="396"/>
      <c r="H798" s="396"/>
      <c r="I798" s="396"/>
      <c r="J798" s="427"/>
      <c r="K798" s="376"/>
      <c r="L798" s="376"/>
      <c r="M798" s="376"/>
      <c r="N798" s="376"/>
      <c r="O798" s="376"/>
      <c r="P798" s="376"/>
      <c r="Q798" s="376"/>
      <c r="R798" s="376"/>
      <c r="S798" s="376"/>
      <c r="T798" s="376"/>
      <c r="U798" s="376"/>
      <c r="V798" s="376"/>
      <c r="W798" s="376"/>
      <c r="X798" s="376"/>
      <c r="Y798" s="376"/>
      <c r="Z798" s="376"/>
      <c r="AA798" s="376"/>
      <c r="AB798" s="376"/>
      <c r="AC798" s="376"/>
      <c r="AD798" s="376"/>
      <c r="AE798" s="376"/>
      <c r="AF798" s="376"/>
      <c r="AG798" s="376"/>
      <c r="AH798" s="376"/>
      <c r="AI798" s="376"/>
      <c r="AJ798" s="376"/>
      <c r="AK798" s="376"/>
      <c r="AL798" s="376"/>
      <c r="AM798" s="376"/>
      <c r="AN798" s="376"/>
      <c r="AO798" s="376"/>
      <c r="AP798" s="376"/>
      <c r="AQ798" s="376"/>
      <c r="AR798" s="376"/>
      <c r="AS798" s="376"/>
      <c r="AT798" s="376"/>
      <c r="AU798" s="376"/>
      <c r="AV798" s="376"/>
      <c r="AW798" s="376"/>
      <c r="AX798" s="376"/>
      <c r="AY798" s="376"/>
      <c r="AZ798" s="376"/>
      <c r="BA798" s="376"/>
      <c r="BB798" s="376"/>
      <c r="BC798" s="376"/>
      <c r="BD798" s="376"/>
      <c r="BE798" s="376"/>
      <c r="BF798" s="376"/>
      <c r="BG798" s="376"/>
      <c r="BH798" s="376"/>
      <c r="BI798" s="376"/>
      <c r="BJ798" s="376"/>
      <c r="BK798" s="376"/>
      <c r="BL798" s="376"/>
      <c r="BM798" s="376"/>
      <c r="BN798" s="376"/>
    </row>
    <row r="799" spans="1:66" x14ac:dyDescent="0.2">
      <c r="A799" s="426"/>
      <c r="B799" s="376"/>
      <c r="C799" s="376"/>
      <c r="D799" s="395"/>
      <c r="E799" s="376"/>
      <c r="F799" s="396"/>
      <c r="G799" s="396"/>
      <c r="H799" s="396"/>
      <c r="I799" s="396"/>
      <c r="J799" s="427"/>
      <c r="K799" s="376"/>
      <c r="L799" s="376"/>
      <c r="M799" s="376"/>
      <c r="N799" s="376"/>
      <c r="O799" s="376"/>
      <c r="P799" s="376"/>
      <c r="Q799" s="376"/>
      <c r="R799" s="376"/>
      <c r="S799" s="376"/>
      <c r="T799" s="376"/>
      <c r="U799" s="376"/>
      <c r="V799" s="376"/>
      <c r="W799" s="376"/>
      <c r="X799" s="376"/>
      <c r="Y799" s="376"/>
      <c r="Z799" s="376"/>
      <c r="AA799" s="376"/>
      <c r="AB799" s="376"/>
      <c r="AC799" s="376"/>
      <c r="AD799" s="376"/>
      <c r="AE799" s="376"/>
      <c r="AF799" s="376"/>
      <c r="AG799" s="376"/>
      <c r="AH799" s="376"/>
      <c r="AI799" s="376"/>
      <c r="AJ799" s="376"/>
      <c r="AK799" s="376"/>
      <c r="AL799" s="376"/>
      <c r="AM799" s="376"/>
      <c r="AN799" s="376"/>
      <c r="AO799" s="376"/>
      <c r="AP799" s="376"/>
      <c r="AQ799" s="376"/>
      <c r="AR799" s="376"/>
      <c r="AS799" s="376"/>
      <c r="AT799" s="376"/>
      <c r="AU799" s="376"/>
      <c r="AV799" s="376"/>
      <c r="AW799" s="376"/>
      <c r="AX799" s="376"/>
      <c r="AY799" s="376"/>
      <c r="AZ799" s="376"/>
      <c r="BA799" s="376"/>
      <c r="BB799" s="376"/>
      <c r="BC799" s="376"/>
      <c r="BD799" s="376"/>
      <c r="BE799" s="376"/>
      <c r="BF799" s="376"/>
      <c r="BG799" s="376"/>
      <c r="BH799" s="376"/>
      <c r="BI799" s="376"/>
      <c r="BJ799" s="376"/>
      <c r="BK799" s="376"/>
      <c r="BL799" s="376"/>
      <c r="BM799" s="376"/>
      <c r="BN799" s="376"/>
    </row>
    <row r="800" spans="1:66" x14ac:dyDescent="0.2">
      <c r="A800" s="426"/>
      <c r="B800" s="376"/>
      <c r="C800" s="376"/>
      <c r="D800" s="395"/>
      <c r="E800" s="376"/>
      <c r="F800" s="396"/>
      <c r="G800" s="396"/>
      <c r="H800" s="396"/>
      <c r="I800" s="396"/>
      <c r="J800" s="427"/>
      <c r="K800" s="376"/>
      <c r="L800" s="376"/>
      <c r="M800" s="376"/>
      <c r="N800" s="376"/>
      <c r="O800" s="376"/>
      <c r="P800" s="376"/>
      <c r="Q800" s="376"/>
      <c r="R800" s="376"/>
      <c r="S800" s="376"/>
      <c r="T800" s="376"/>
      <c r="U800" s="376"/>
      <c r="V800" s="376"/>
      <c r="W800" s="376"/>
      <c r="X800" s="376"/>
      <c r="Y800" s="376"/>
      <c r="Z800" s="376"/>
      <c r="AA800" s="376"/>
      <c r="AB800" s="376"/>
      <c r="AC800" s="376"/>
      <c r="AD800" s="376"/>
      <c r="AE800" s="376"/>
      <c r="AF800" s="376"/>
      <c r="AG800" s="376"/>
      <c r="AH800" s="376"/>
      <c r="AI800" s="376"/>
      <c r="AJ800" s="376"/>
      <c r="AK800" s="376"/>
      <c r="AL800" s="376"/>
      <c r="AM800" s="376"/>
      <c r="AN800" s="376"/>
      <c r="AO800" s="376"/>
      <c r="AP800" s="376"/>
      <c r="AQ800" s="376"/>
      <c r="AR800" s="376"/>
      <c r="AS800" s="376"/>
      <c r="AT800" s="376"/>
      <c r="AU800" s="376"/>
      <c r="AV800" s="376"/>
      <c r="AW800" s="376"/>
      <c r="AX800" s="376"/>
      <c r="AY800" s="376"/>
      <c r="AZ800" s="376"/>
      <c r="BA800" s="376"/>
      <c r="BB800" s="376"/>
      <c r="BC800" s="376"/>
      <c r="BD800" s="376"/>
      <c r="BE800" s="376"/>
      <c r="BF800" s="376"/>
      <c r="BG800" s="376"/>
      <c r="BH800" s="376"/>
      <c r="BI800" s="376"/>
      <c r="BJ800" s="376"/>
      <c r="BK800" s="376"/>
      <c r="BL800" s="376"/>
      <c r="BM800" s="376"/>
      <c r="BN800" s="376"/>
    </row>
    <row r="801" spans="1:66" x14ac:dyDescent="0.2">
      <c r="A801" s="426"/>
      <c r="B801" s="376"/>
      <c r="C801" s="376"/>
      <c r="D801" s="395"/>
      <c r="E801" s="376"/>
      <c r="F801" s="396"/>
      <c r="G801" s="396"/>
      <c r="H801" s="396"/>
      <c r="I801" s="396"/>
      <c r="J801" s="427"/>
      <c r="K801" s="376"/>
      <c r="L801" s="376"/>
      <c r="M801" s="376"/>
      <c r="N801" s="376"/>
      <c r="O801" s="376"/>
      <c r="P801" s="376"/>
      <c r="Q801" s="376"/>
      <c r="R801" s="376"/>
      <c r="S801" s="376"/>
      <c r="T801" s="376"/>
      <c r="U801" s="376"/>
      <c r="V801" s="376"/>
      <c r="W801" s="376"/>
      <c r="X801" s="376"/>
      <c r="Y801" s="376"/>
      <c r="Z801" s="376"/>
      <c r="AA801" s="376"/>
      <c r="AB801" s="376"/>
      <c r="AC801" s="376"/>
      <c r="AD801" s="376"/>
      <c r="AE801" s="376"/>
      <c r="AF801" s="376"/>
      <c r="AG801" s="376"/>
      <c r="AH801" s="376"/>
      <c r="AI801" s="376"/>
      <c r="AJ801" s="376"/>
      <c r="AK801" s="376"/>
      <c r="AL801" s="376"/>
      <c r="AM801" s="376"/>
      <c r="AN801" s="376"/>
      <c r="AO801" s="376"/>
      <c r="AP801" s="376"/>
      <c r="AQ801" s="376"/>
      <c r="AR801" s="376"/>
      <c r="AS801" s="376"/>
      <c r="AT801" s="376"/>
      <c r="AU801" s="376"/>
      <c r="AV801" s="376"/>
      <c r="AW801" s="376"/>
      <c r="AX801" s="376"/>
      <c r="AY801" s="376"/>
      <c r="AZ801" s="376"/>
      <c r="BA801" s="376"/>
      <c r="BB801" s="376"/>
      <c r="BC801" s="376"/>
      <c r="BD801" s="376"/>
      <c r="BE801" s="376"/>
      <c r="BF801" s="376"/>
      <c r="BG801" s="376"/>
      <c r="BH801" s="376"/>
      <c r="BI801" s="376"/>
      <c r="BJ801" s="376"/>
      <c r="BK801" s="376"/>
      <c r="BL801" s="376"/>
      <c r="BM801" s="376"/>
      <c r="BN801" s="376"/>
    </row>
    <row r="802" spans="1:66" x14ac:dyDescent="0.2">
      <c r="A802" s="426"/>
      <c r="B802" s="376"/>
      <c r="C802" s="376"/>
      <c r="D802" s="395"/>
      <c r="E802" s="376"/>
      <c r="F802" s="396"/>
      <c r="G802" s="396"/>
      <c r="H802" s="396"/>
      <c r="I802" s="396"/>
      <c r="J802" s="427"/>
      <c r="K802" s="376"/>
      <c r="L802" s="376"/>
      <c r="M802" s="376"/>
      <c r="N802" s="376"/>
      <c r="O802" s="376"/>
      <c r="P802" s="376"/>
      <c r="Q802" s="376"/>
      <c r="R802" s="376"/>
      <c r="S802" s="376"/>
      <c r="T802" s="376"/>
      <c r="U802" s="376"/>
      <c r="V802" s="376"/>
      <c r="W802" s="376"/>
      <c r="X802" s="376"/>
      <c r="Y802" s="376"/>
      <c r="Z802" s="376"/>
      <c r="AA802" s="376"/>
      <c r="AB802" s="376"/>
      <c r="AC802" s="376"/>
      <c r="AD802" s="376"/>
      <c r="AE802" s="376"/>
      <c r="AF802" s="376"/>
      <c r="AG802" s="376"/>
      <c r="AH802" s="376"/>
      <c r="AI802" s="376"/>
      <c r="AJ802" s="376"/>
      <c r="AK802" s="376"/>
      <c r="AL802" s="376"/>
      <c r="AM802" s="376"/>
      <c r="AN802" s="376"/>
      <c r="AO802" s="376"/>
      <c r="AP802" s="376"/>
      <c r="AQ802" s="376"/>
      <c r="AR802" s="376"/>
      <c r="AS802" s="376"/>
      <c r="AT802" s="376"/>
      <c r="AU802" s="376"/>
      <c r="AV802" s="376"/>
      <c r="AW802" s="376"/>
      <c r="AX802" s="376"/>
      <c r="AY802" s="376"/>
      <c r="AZ802" s="376"/>
      <c r="BA802" s="376"/>
      <c r="BB802" s="376"/>
      <c r="BC802" s="376"/>
      <c r="BD802" s="376"/>
      <c r="BE802" s="376"/>
      <c r="BF802" s="376"/>
      <c r="BG802" s="376"/>
      <c r="BH802" s="376"/>
      <c r="BI802" s="376"/>
      <c r="BJ802" s="376"/>
      <c r="BK802" s="376"/>
      <c r="BL802" s="376"/>
      <c r="BM802" s="376"/>
      <c r="BN802" s="376"/>
    </row>
    <row r="803" spans="1:66" x14ac:dyDescent="0.2">
      <c r="A803" s="426"/>
      <c r="B803" s="376"/>
      <c r="C803" s="376"/>
      <c r="D803" s="395"/>
      <c r="E803" s="376"/>
      <c r="F803" s="396"/>
      <c r="G803" s="396"/>
      <c r="H803" s="396"/>
      <c r="I803" s="396"/>
      <c r="J803" s="427"/>
      <c r="K803" s="376"/>
      <c r="L803" s="376"/>
      <c r="M803" s="376"/>
      <c r="N803" s="376"/>
      <c r="O803" s="376"/>
      <c r="P803" s="376"/>
      <c r="Q803" s="376"/>
      <c r="R803" s="376"/>
      <c r="S803" s="376"/>
      <c r="T803" s="376"/>
      <c r="U803" s="376"/>
      <c r="V803" s="376"/>
      <c r="W803" s="376"/>
      <c r="X803" s="376"/>
      <c r="Y803" s="376"/>
      <c r="Z803" s="376"/>
      <c r="AA803" s="376"/>
      <c r="AB803" s="376"/>
      <c r="AC803" s="376"/>
      <c r="AD803" s="376"/>
      <c r="AE803" s="376"/>
      <c r="AF803" s="376"/>
      <c r="AG803" s="376"/>
      <c r="AH803" s="376"/>
      <c r="AI803" s="376"/>
      <c r="AJ803" s="376"/>
      <c r="AK803" s="376"/>
      <c r="AL803" s="376"/>
      <c r="AM803" s="376"/>
      <c r="AN803" s="376"/>
      <c r="AO803" s="376"/>
      <c r="AP803" s="376"/>
      <c r="AQ803" s="376"/>
      <c r="AR803" s="376"/>
      <c r="AS803" s="376"/>
      <c r="AT803" s="376"/>
      <c r="AU803" s="376"/>
      <c r="AV803" s="376"/>
      <c r="AW803" s="376"/>
      <c r="AX803" s="376"/>
      <c r="AY803" s="376"/>
      <c r="AZ803" s="376"/>
      <c r="BA803" s="376"/>
      <c r="BB803" s="376"/>
      <c r="BC803" s="376"/>
      <c r="BD803" s="376"/>
      <c r="BE803" s="376"/>
      <c r="BF803" s="376"/>
      <c r="BG803" s="376"/>
      <c r="BH803" s="376"/>
      <c r="BI803" s="376"/>
      <c r="BJ803" s="376"/>
      <c r="BK803" s="376"/>
      <c r="BL803" s="376"/>
      <c r="BM803" s="376"/>
      <c r="BN803" s="376"/>
    </row>
    <row r="804" spans="1:66" x14ac:dyDescent="0.2">
      <c r="A804" s="426"/>
      <c r="B804" s="376"/>
      <c r="C804" s="376"/>
      <c r="D804" s="395"/>
      <c r="E804" s="376"/>
      <c r="F804" s="396"/>
      <c r="G804" s="396"/>
      <c r="H804" s="396"/>
      <c r="I804" s="396"/>
      <c r="J804" s="427"/>
      <c r="K804" s="376"/>
      <c r="L804" s="376"/>
      <c r="M804" s="376"/>
      <c r="N804" s="376"/>
      <c r="O804" s="376"/>
      <c r="P804" s="376"/>
      <c r="Q804" s="376"/>
      <c r="R804" s="376"/>
      <c r="S804" s="376"/>
      <c r="T804" s="376"/>
      <c r="U804" s="376"/>
      <c r="V804" s="376"/>
      <c r="W804" s="376"/>
      <c r="X804" s="376"/>
      <c r="Y804" s="376"/>
      <c r="Z804" s="376"/>
      <c r="AA804" s="376"/>
      <c r="AB804" s="376"/>
      <c r="AC804" s="376"/>
      <c r="AD804" s="376"/>
      <c r="AE804" s="376"/>
      <c r="AF804" s="376"/>
      <c r="AG804" s="376"/>
      <c r="AH804" s="376"/>
      <c r="AI804" s="376"/>
      <c r="AJ804" s="376"/>
      <c r="AK804" s="376"/>
      <c r="AL804" s="376"/>
      <c r="AM804" s="376"/>
      <c r="AN804" s="376"/>
      <c r="AO804" s="376"/>
      <c r="AP804" s="376"/>
      <c r="AQ804" s="376"/>
      <c r="AR804" s="376"/>
      <c r="AS804" s="376"/>
      <c r="AT804" s="376"/>
      <c r="AU804" s="376"/>
      <c r="AV804" s="376"/>
      <c r="AW804" s="376"/>
      <c r="AX804" s="376"/>
      <c r="AY804" s="376"/>
      <c r="AZ804" s="376"/>
      <c r="BA804" s="376"/>
      <c r="BB804" s="376"/>
      <c r="BC804" s="376"/>
      <c r="BD804" s="376"/>
      <c r="BE804" s="376"/>
      <c r="BF804" s="376"/>
      <c r="BG804" s="376"/>
      <c r="BH804" s="376"/>
      <c r="BI804" s="376"/>
      <c r="BJ804" s="376"/>
      <c r="BK804" s="376"/>
      <c r="BL804" s="376"/>
      <c r="BM804" s="376"/>
      <c r="BN804" s="376"/>
    </row>
    <row r="805" spans="1:66" x14ac:dyDescent="0.2">
      <c r="A805" s="426"/>
      <c r="B805" s="376"/>
      <c r="C805" s="376"/>
      <c r="D805" s="395"/>
      <c r="E805" s="376"/>
      <c r="F805" s="396"/>
      <c r="G805" s="396"/>
      <c r="H805" s="396"/>
      <c r="I805" s="396"/>
      <c r="J805" s="427"/>
      <c r="K805" s="376"/>
      <c r="L805" s="376"/>
      <c r="M805" s="376"/>
      <c r="N805" s="376"/>
      <c r="O805" s="376"/>
      <c r="P805" s="376"/>
      <c r="Q805" s="376"/>
      <c r="R805" s="376"/>
      <c r="S805" s="376"/>
      <c r="T805" s="376"/>
      <c r="U805" s="376"/>
      <c r="V805" s="376"/>
      <c r="W805" s="376"/>
      <c r="X805" s="376"/>
      <c r="Y805" s="376"/>
      <c r="Z805" s="376"/>
      <c r="AA805" s="376"/>
      <c r="AB805" s="376"/>
      <c r="AC805" s="376"/>
      <c r="AD805" s="376"/>
      <c r="AE805" s="376"/>
      <c r="AF805" s="376"/>
      <c r="AG805" s="376"/>
      <c r="AH805" s="376"/>
      <c r="AI805" s="376"/>
      <c r="AJ805" s="376"/>
      <c r="AK805" s="376"/>
      <c r="AL805" s="376"/>
      <c r="AM805" s="376"/>
      <c r="AN805" s="376"/>
      <c r="AO805" s="376"/>
      <c r="AP805" s="376"/>
      <c r="AQ805" s="376"/>
      <c r="AR805" s="376"/>
      <c r="AS805" s="376"/>
      <c r="AT805" s="376"/>
      <c r="AU805" s="376"/>
      <c r="AV805" s="376"/>
      <c r="AW805" s="376"/>
      <c r="AX805" s="376"/>
      <c r="AY805" s="376"/>
      <c r="AZ805" s="376"/>
      <c r="BA805" s="376"/>
      <c r="BB805" s="376"/>
      <c r="BC805" s="376"/>
      <c r="BD805" s="376"/>
      <c r="BE805" s="376"/>
      <c r="BF805" s="376"/>
      <c r="BG805" s="376"/>
      <c r="BH805" s="376"/>
      <c r="BI805" s="376"/>
      <c r="BJ805" s="376"/>
      <c r="BK805" s="376"/>
      <c r="BL805" s="376"/>
      <c r="BM805" s="376"/>
      <c r="BN805" s="376"/>
    </row>
    <row r="806" spans="1:66" x14ac:dyDescent="0.2">
      <c r="A806" s="426"/>
      <c r="B806" s="376"/>
      <c r="C806" s="376"/>
      <c r="D806" s="395"/>
      <c r="E806" s="376"/>
      <c r="F806" s="396"/>
      <c r="G806" s="396"/>
      <c r="H806" s="396"/>
      <c r="I806" s="396"/>
      <c r="J806" s="427"/>
      <c r="K806" s="376"/>
      <c r="L806" s="376"/>
      <c r="M806" s="376"/>
      <c r="N806" s="376"/>
      <c r="O806" s="376"/>
      <c r="P806" s="376"/>
      <c r="Q806" s="376"/>
      <c r="R806" s="376"/>
      <c r="S806" s="376"/>
      <c r="T806" s="376"/>
      <c r="U806" s="376"/>
      <c r="V806" s="376"/>
      <c r="W806" s="376"/>
      <c r="X806" s="376"/>
      <c r="Y806" s="376"/>
      <c r="Z806" s="376"/>
      <c r="AA806" s="376"/>
      <c r="AB806" s="376"/>
      <c r="AC806" s="376"/>
      <c r="AD806" s="376"/>
      <c r="AE806" s="376"/>
      <c r="AF806" s="376"/>
      <c r="AG806" s="376"/>
      <c r="AH806" s="376"/>
      <c r="AI806" s="376"/>
      <c r="AJ806" s="376"/>
      <c r="AK806" s="376"/>
      <c r="AL806" s="376"/>
      <c r="AM806" s="376"/>
      <c r="AN806" s="376"/>
      <c r="AO806" s="376"/>
      <c r="AP806" s="376"/>
      <c r="AQ806" s="376"/>
      <c r="AR806" s="376"/>
      <c r="AS806" s="376"/>
      <c r="AT806" s="376"/>
      <c r="AU806" s="376"/>
      <c r="AV806" s="376"/>
      <c r="AW806" s="376"/>
      <c r="AX806" s="376"/>
      <c r="AY806" s="376"/>
      <c r="AZ806" s="376"/>
      <c r="BA806" s="376"/>
      <c r="BB806" s="376"/>
      <c r="BC806" s="376"/>
      <c r="BD806" s="376"/>
      <c r="BE806" s="376"/>
      <c r="BF806" s="376"/>
      <c r="BG806" s="376"/>
      <c r="BH806" s="376"/>
      <c r="BI806" s="376"/>
      <c r="BJ806" s="376"/>
      <c r="BK806" s="376"/>
      <c r="BL806" s="376"/>
      <c r="BM806" s="376"/>
      <c r="BN806" s="376"/>
    </row>
    <row r="807" spans="1:66" x14ac:dyDescent="0.2">
      <c r="A807" s="426"/>
      <c r="B807" s="376"/>
      <c r="C807" s="376"/>
      <c r="D807" s="395"/>
      <c r="E807" s="376"/>
      <c r="F807" s="396"/>
      <c r="G807" s="396"/>
      <c r="H807" s="396"/>
      <c r="I807" s="396"/>
      <c r="J807" s="427"/>
      <c r="K807" s="376"/>
      <c r="L807" s="376"/>
      <c r="M807" s="376"/>
      <c r="N807" s="376"/>
      <c r="O807" s="376"/>
      <c r="P807" s="376"/>
      <c r="Q807" s="376"/>
      <c r="R807" s="376"/>
      <c r="S807" s="376"/>
      <c r="T807" s="376"/>
      <c r="U807" s="376"/>
      <c r="V807" s="376"/>
      <c r="W807" s="376"/>
      <c r="X807" s="376"/>
      <c r="Y807" s="376"/>
      <c r="Z807" s="376"/>
      <c r="AA807" s="376"/>
      <c r="AB807" s="376"/>
      <c r="AC807" s="376"/>
      <c r="AD807" s="376"/>
      <c r="AE807" s="376"/>
      <c r="AF807" s="376"/>
      <c r="AG807" s="376"/>
      <c r="AH807" s="376"/>
      <c r="AI807" s="376"/>
      <c r="AJ807" s="376"/>
      <c r="AK807" s="376"/>
      <c r="AL807" s="376"/>
      <c r="AM807" s="376"/>
      <c r="AN807" s="376"/>
      <c r="AO807" s="376"/>
      <c r="AP807" s="376"/>
      <c r="AQ807" s="376"/>
      <c r="AR807" s="376"/>
      <c r="AS807" s="376"/>
      <c r="AT807" s="376"/>
      <c r="AU807" s="376"/>
      <c r="AV807" s="376"/>
      <c r="AW807" s="376"/>
      <c r="AX807" s="376"/>
      <c r="AY807" s="376"/>
      <c r="AZ807" s="376"/>
      <c r="BA807" s="376"/>
      <c r="BB807" s="376"/>
      <c r="BC807" s="376"/>
      <c r="BD807" s="376"/>
      <c r="BE807" s="376"/>
      <c r="BF807" s="376"/>
      <c r="BG807" s="376"/>
      <c r="BH807" s="376"/>
      <c r="BI807" s="376"/>
      <c r="BJ807" s="376"/>
      <c r="BK807" s="376"/>
      <c r="BL807" s="376"/>
      <c r="BM807" s="376"/>
      <c r="BN807" s="376"/>
    </row>
    <row r="808" spans="1:66" x14ac:dyDescent="0.2">
      <c r="A808" s="426"/>
      <c r="B808" s="376"/>
      <c r="C808" s="376"/>
      <c r="D808" s="395"/>
      <c r="E808" s="376"/>
      <c r="F808" s="396"/>
      <c r="G808" s="396"/>
      <c r="H808" s="396"/>
      <c r="I808" s="396"/>
      <c r="J808" s="427"/>
      <c r="K808" s="376"/>
      <c r="L808" s="376"/>
      <c r="M808" s="376"/>
      <c r="N808" s="376"/>
      <c r="O808" s="376"/>
      <c r="P808" s="376"/>
      <c r="Q808" s="376"/>
      <c r="R808" s="376"/>
      <c r="S808" s="376"/>
      <c r="T808" s="376"/>
      <c r="U808" s="376"/>
      <c r="V808" s="376"/>
      <c r="W808" s="376"/>
      <c r="X808" s="376"/>
      <c r="Y808" s="376"/>
      <c r="Z808" s="376"/>
      <c r="AA808" s="376"/>
      <c r="AB808" s="376"/>
      <c r="AC808" s="376"/>
      <c r="AD808" s="376"/>
      <c r="AE808" s="376"/>
      <c r="AF808" s="376"/>
      <c r="AG808" s="376"/>
      <c r="AH808" s="376"/>
      <c r="AI808" s="376"/>
      <c r="AJ808" s="376"/>
      <c r="AK808" s="376"/>
      <c r="AL808" s="376"/>
      <c r="AM808" s="376"/>
      <c r="AN808" s="376"/>
      <c r="AO808" s="376"/>
      <c r="AP808" s="376"/>
      <c r="AQ808" s="376"/>
      <c r="AR808" s="376"/>
      <c r="AS808" s="376"/>
      <c r="AT808" s="376"/>
      <c r="AU808" s="376"/>
      <c r="AV808" s="376"/>
      <c r="AW808" s="376"/>
      <c r="AX808" s="376"/>
      <c r="AY808" s="376"/>
      <c r="AZ808" s="376"/>
      <c r="BA808" s="376"/>
      <c r="BB808" s="376"/>
      <c r="BC808" s="376"/>
      <c r="BD808" s="376"/>
      <c r="BE808" s="376"/>
      <c r="BF808" s="376"/>
      <c r="BG808" s="376"/>
      <c r="BH808" s="376"/>
      <c r="BI808" s="376"/>
      <c r="BJ808" s="376"/>
      <c r="BK808" s="376"/>
      <c r="BL808" s="376"/>
      <c r="BM808" s="376"/>
      <c r="BN808" s="376"/>
    </row>
    <row r="809" spans="1:66" x14ac:dyDescent="0.2">
      <c r="A809" s="426"/>
      <c r="B809" s="376"/>
      <c r="C809" s="376"/>
      <c r="D809" s="395"/>
      <c r="E809" s="376"/>
      <c r="F809" s="396"/>
      <c r="G809" s="396"/>
      <c r="H809" s="396"/>
      <c r="I809" s="396"/>
      <c r="J809" s="427"/>
      <c r="K809" s="376"/>
      <c r="L809" s="376"/>
      <c r="M809" s="376"/>
      <c r="N809" s="376"/>
      <c r="O809" s="376"/>
      <c r="P809" s="376"/>
      <c r="Q809" s="376"/>
      <c r="R809" s="376"/>
      <c r="S809" s="376"/>
      <c r="T809" s="376"/>
      <c r="U809" s="376"/>
      <c r="V809" s="376"/>
      <c r="W809" s="376"/>
      <c r="X809" s="376"/>
      <c r="Y809" s="376"/>
      <c r="Z809" s="376"/>
      <c r="AA809" s="376"/>
      <c r="AB809" s="376"/>
      <c r="AC809" s="376"/>
      <c r="AD809" s="376"/>
      <c r="AE809" s="376"/>
      <c r="AF809" s="376"/>
      <c r="AG809" s="376"/>
      <c r="AH809" s="376"/>
      <c r="AI809" s="376"/>
      <c r="AJ809" s="376"/>
      <c r="AK809" s="376"/>
      <c r="AL809" s="376"/>
      <c r="AM809" s="376"/>
      <c r="AN809" s="376"/>
      <c r="AO809" s="376"/>
      <c r="AP809" s="376"/>
      <c r="AQ809" s="376"/>
      <c r="AR809" s="376"/>
      <c r="AS809" s="376"/>
      <c r="AT809" s="376"/>
      <c r="AU809" s="376"/>
      <c r="AV809" s="376"/>
      <c r="AW809" s="376"/>
      <c r="AX809" s="376"/>
      <c r="AY809" s="376"/>
      <c r="AZ809" s="376"/>
      <c r="BA809" s="376"/>
      <c r="BB809" s="376"/>
      <c r="BC809" s="376"/>
      <c r="BD809" s="376"/>
      <c r="BE809" s="376"/>
      <c r="BF809" s="376"/>
      <c r="BG809" s="376"/>
      <c r="BH809" s="376"/>
      <c r="BI809" s="376"/>
      <c r="BJ809" s="376"/>
      <c r="BK809" s="376"/>
      <c r="BL809" s="376"/>
      <c r="BM809" s="376"/>
      <c r="BN809" s="376"/>
    </row>
    <row r="810" spans="1:66" x14ac:dyDescent="0.2">
      <c r="A810" s="426"/>
      <c r="B810" s="376"/>
      <c r="C810" s="376"/>
      <c r="D810" s="395"/>
      <c r="E810" s="376"/>
      <c r="F810" s="396"/>
      <c r="G810" s="396"/>
      <c r="H810" s="396"/>
      <c r="I810" s="396"/>
      <c r="J810" s="427"/>
      <c r="K810" s="376"/>
      <c r="L810" s="376"/>
      <c r="M810" s="376"/>
      <c r="N810" s="376"/>
      <c r="O810" s="376"/>
      <c r="P810" s="376"/>
      <c r="Q810" s="376"/>
      <c r="R810" s="376"/>
      <c r="S810" s="376"/>
      <c r="T810" s="376"/>
      <c r="U810" s="376"/>
      <c r="V810" s="376"/>
      <c r="W810" s="376"/>
      <c r="X810" s="376"/>
      <c r="Y810" s="376"/>
      <c r="Z810" s="376"/>
      <c r="AA810" s="376"/>
      <c r="AB810" s="376"/>
      <c r="AC810" s="376"/>
      <c r="AD810" s="376"/>
      <c r="AE810" s="376"/>
      <c r="AF810" s="376"/>
      <c r="AG810" s="376"/>
      <c r="AH810" s="376"/>
      <c r="AI810" s="376"/>
      <c r="AJ810" s="376"/>
      <c r="AK810" s="376"/>
      <c r="AL810" s="376"/>
      <c r="AM810" s="376"/>
      <c r="AN810" s="376"/>
      <c r="AO810" s="376"/>
      <c r="AP810" s="376"/>
      <c r="AQ810" s="376"/>
      <c r="AR810" s="376"/>
      <c r="AS810" s="376"/>
      <c r="AT810" s="376"/>
      <c r="AU810" s="376"/>
      <c r="AV810" s="376"/>
      <c r="AW810" s="376"/>
      <c r="AX810" s="376"/>
      <c r="AY810" s="376"/>
      <c r="AZ810" s="376"/>
      <c r="BA810" s="376"/>
      <c r="BB810" s="376"/>
      <c r="BC810" s="376"/>
      <c r="BD810" s="376"/>
      <c r="BE810" s="376"/>
      <c r="BF810" s="376"/>
      <c r="BG810" s="376"/>
      <c r="BH810" s="376"/>
      <c r="BI810" s="376"/>
      <c r="BJ810" s="376"/>
      <c r="BK810" s="376"/>
      <c r="BL810" s="376"/>
      <c r="BM810" s="376"/>
      <c r="BN810" s="376"/>
    </row>
    <row r="811" spans="1:66" x14ac:dyDescent="0.2">
      <c r="A811" s="426"/>
      <c r="B811" s="376"/>
      <c r="C811" s="376"/>
      <c r="D811" s="395"/>
      <c r="E811" s="376"/>
      <c r="F811" s="396"/>
      <c r="G811" s="396"/>
      <c r="H811" s="396"/>
      <c r="I811" s="396"/>
      <c r="J811" s="427"/>
      <c r="K811" s="376"/>
      <c r="L811" s="376"/>
      <c r="M811" s="376"/>
      <c r="N811" s="376"/>
      <c r="O811" s="376"/>
      <c r="P811" s="376"/>
      <c r="Q811" s="376"/>
      <c r="R811" s="376"/>
      <c r="S811" s="376"/>
      <c r="T811" s="376"/>
      <c r="U811" s="376"/>
      <c r="V811" s="376"/>
      <c r="W811" s="376"/>
      <c r="X811" s="376"/>
      <c r="Y811" s="376"/>
      <c r="Z811" s="376"/>
      <c r="AA811" s="376"/>
      <c r="AB811" s="376"/>
      <c r="AC811" s="376"/>
      <c r="AD811" s="376"/>
      <c r="AE811" s="376"/>
      <c r="AF811" s="376"/>
      <c r="AG811" s="376"/>
      <c r="AH811" s="376"/>
      <c r="AI811" s="376"/>
      <c r="AJ811" s="376"/>
      <c r="AK811" s="376"/>
      <c r="AL811" s="376"/>
      <c r="AM811" s="376"/>
      <c r="AN811" s="376"/>
      <c r="AO811" s="376"/>
      <c r="AP811" s="376"/>
      <c r="AQ811" s="376"/>
      <c r="AR811" s="376"/>
      <c r="AS811" s="376"/>
      <c r="AT811" s="376"/>
      <c r="AU811" s="376"/>
      <c r="AV811" s="376"/>
      <c r="AW811" s="376"/>
      <c r="AX811" s="376"/>
      <c r="AY811" s="376"/>
      <c r="AZ811" s="376"/>
      <c r="BA811" s="376"/>
      <c r="BB811" s="376"/>
      <c r="BC811" s="376"/>
      <c r="BD811" s="376"/>
      <c r="BE811" s="376"/>
      <c r="BF811" s="376"/>
      <c r="BG811" s="376"/>
      <c r="BH811" s="376"/>
      <c r="BI811" s="376"/>
      <c r="BJ811" s="376"/>
      <c r="BK811" s="376"/>
      <c r="BL811" s="376"/>
      <c r="BM811" s="376"/>
      <c r="BN811" s="376"/>
    </row>
    <row r="812" spans="1:66" x14ac:dyDescent="0.2">
      <c r="A812" s="426"/>
      <c r="B812" s="376"/>
      <c r="C812" s="376"/>
      <c r="D812" s="395"/>
      <c r="E812" s="376"/>
      <c r="F812" s="396"/>
      <c r="G812" s="396"/>
      <c r="H812" s="396"/>
      <c r="I812" s="396"/>
      <c r="J812" s="427"/>
      <c r="K812" s="376"/>
      <c r="L812" s="376"/>
      <c r="M812" s="376"/>
      <c r="N812" s="376"/>
      <c r="O812" s="376"/>
      <c r="P812" s="376"/>
      <c r="Q812" s="376"/>
      <c r="R812" s="376"/>
      <c r="S812" s="376"/>
      <c r="T812" s="376"/>
      <c r="U812" s="376"/>
      <c r="V812" s="376"/>
      <c r="W812" s="376"/>
      <c r="X812" s="376"/>
      <c r="Y812" s="376"/>
      <c r="Z812" s="376"/>
      <c r="AA812" s="376"/>
      <c r="AB812" s="376"/>
      <c r="AC812" s="376"/>
      <c r="AD812" s="376"/>
      <c r="AE812" s="376"/>
      <c r="AF812" s="376"/>
      <c r="AG812" s="376"/>
      <c r="AH812" s="376"/>
      <c r="AI812" s="376"/>
      <c r="AJ812" s="376"/>
      <c r="AK812" s="376"/>
      <c r="AL812" s="376"/>
      <c r="AM812" s="376"/>
      <c r="AN812" s="376"/>
      <c r="AO812" s="376"/>
      <c r="AP812" s="376"/>
      <c r="AQ812" s="376"/>
      <c r="AR812" s="376"/>
      <c r="AS812" s="376"/>
      <c r="AT812" s="376"/>
      <c r="AU812" s="376"/>
      <c r="AV812" s="376"/>
      <c r="AW812" s="376"/>
      <c r="AX812" s="376"/>
      <c r="AY812" s="376"/>
      <c r="AZ812" s="376"/>
      <c r="BA812" s="376"/>
      <c r="BB812" s="376"/>
      <c r="BC812" s="376"/>
      <c r="BD812" s="376"/>
      <c r="BE812" s="376"/>
      <c r="BF812" s="376"/>
      <c r="BG812" s="376"/>
      <c r="BH812" s="376"/>
      <c r="BI812" s="376"/>
      <c r="BJ812" s="376"/>
      <c r="BK812" s="376"/>
      <c r="BL812" s="376"/>
      <c r="BM812" s="376"/>
      <c r="BN812" s="376"/>
    </row>
    <row r="813" spans="1:66" x14ac:dyDescent="0.2">
      <c r="A813" s="426"/>
      <c r="B813" s="376"/>
      <c r="C813" s="376"/>
      <c r="D813" s="395"/>
      <c r="E813" s="376"/>
      <c r="F813" s="396"/>
      <c r="G813" s="396"/>
      <c r="H813" s="396"/>
      <c r="I813" s="396"/>
      <c r="J813" s="427"/>
      <c r="K813" s="376"/>
      <c r="L813" s="376"/>
      <c r="M813" s="376"/>
      <c r="N813" s="376"/>
      <c r="O813" s="376"/>
      <c r="P813" s="376"/>
      <c r="Q813" s="376"/>
      <c r="R813" s="376"/>
      <c r="S813" s="376"/>
      <c r="T813" s="376"/>
      <c r="U813" s="376"/>
      <c r="V813" s="376"/>
      <c r="W813" s="376"/>
      <c r="X813" s="376"/>
      <c r="Y813" s="376"/>
      <c r="Z813" s="376"/>
      <c r="AA813" s="376"/>
      <c r="AB813" s="376"/>
      <c r="AC813" s="376"/>
      <c r="AD813" s="376"/>
      <c r="AE813" s="376"/>
      <c r="AF813" s="376"/>
      <c r="AG813" s="376"/>
      <c r="AH813" s="376"/>
      <c r="AI813" s="376"/>
      <c r="AJ813" s="376"/>
      <c r="AK813" s="376"/>
      <c r="AL813" s="376"/>
      <c r="AM813" s="376"/>
      <c r="AN813" s="376"/>
      <c r="AO813" s="376"/>
      <c r="AP813" s="376"/>
      <c r="AQ813" s="376"/>
      <c r="AR813" s="376"/>
      <c r="AS813" s="376"/>
      <c r="AT813" s="376"/>
      <c r="AU813" s="376"/>
      <c r="AV813" s="376"/>
      <c r="AW813" s="376"/>
      <c r="AX813" s="376"/>
      <c r="AY813" s="376"/>
      <c r="AZ813" s="376"/>
      <c r="BA813" s="376"/>
      <c r="BB813" s="376"/>
      <c r="BC813" s="376"/>
      <c r="BD813" s="376"/>
      <c r="BE813" s="376"/>
      <c r="BF813" s="376"/>
      <c r="BG813" s="376"/>
      <c r="BH813" s="376"/>
      <c r="BI813" s="376"/>
      <c r="BJ813" s="376"/>
      <c r="BK813" s="376"/>
      <c r="BL813" s="376"/>
      <c r="BM813" s="376"/>
      <c r="BN813" s="376"/>
    </row>
    <row r="814" spans="1:66" x14ac:dyDescent="0.2">
      <c r="A814" s="426"/>
      <c r="B814" s="376"/>
      <c r="C814" s="376"/>
      <c r="D814" s="395"/>
      <c r="E814" s="376"/>
      <c r="F814" s="396"/>
      <c r="G814" s="396"/>
      <c r="H814" s="396"/>
      <c r="I814" s="396"/>
      <c r="J814" s="427"/>
      <c r="K814" s="376"/>
      <c r="L814" s="376"/>
      <c r="M814" s="376"/>
      <c r="N814" s="376"/>
      <c r="O814" s="376"/>
      <c r="P814" s="376"/>
      <c r="Q814" s="376"/>
      <c r="R814" s="376"/>
      <c r="S814" s="376"/>
      <c r="T814" s="376"/>
      <c r="U814" s="376"/>
      <c r="V814" s="376"/>
      <c r="W814" s="376"/>
      <c r="X814" s="376"/>
      <c r="Y814" s="376"/>
      <c r="Z814" s="376"/>
      <c r="AA814" s="376"/>
      <c r="AB814" s="376"/>
      <c r="AC814" s="376"/>
      <c r="AD814" s="376"/>
      <c r="AE814" s="376"/>
      <c r="AF814" s="376"/>
      <c r="AG814" s="376"/>
      <c r="AH814" s="376"/>
      <c r="AI814" s="376"/>
      <c r="AJ814" s="376"/>
      <c r="AK814" s="376"/>
      <c r="AL814" s="376"/>
      <c r="AM814" s="376"/>
      <c r="AN814" s="376"/>
      <c r="AO814" s="376"/>
      <c r="AP814" s="376"/>
      <c r="AQ814" s="376"/>
      <c r="AR814" s="376"/>
      <c r="AS814" s="376"/>
      <c r="AT814" s="376"/>
      <c r="AU814" s="376"/>
      <c r="AV814" s="376"/>
      <c r="AW814" s="376"/>
      <c r="AX814" s="376"/>
      <c r="AY814" s="376"/>
      <c r="AZ814" s="376"/>
      <c r="BA814" s="376"/>
      <c r="BB814" s="376"/>
      <c r="BC814" s="376"/>
      <c r="BD814" s="376"/>
      <c r="BE814" s="376"/>
      <c r="BF814" s="376"/>
      <c r="BG814" s="376"/>
      <c r="BH814" s="376"/>
      <c r="BI814" s="376"/>
      <c r="BJ814" s="376"/>
      <c r="BK814" s="376"/>
      <c r="BL814" s="376"/>
      <c r="BM814" s="376"/>
      <c r="BN814" s="376"/>
    </row>
    <row r="815" spans="1:66" x14ac:dyDescent="0.2">
      <c r="A815" s="426"/>
      <c r="B815" s="376"/>
      <c r="C815" s="376"/>
      <c r="D815" s="395"/>
      <c r="E815" s="376"/>
      <c r="F815" s="396"/>
      <c r="G815" s="396"/>
      <c r="H815" s="396"/>
      <c r="I815" s="396"/>
      <c r="J815" s="427"/>
      <c r="K815" s="376"/>
      <c r="L815" s="376"/>
      <c r="M815" s="376"/>
      <c r="N815" s="376"/>
      <c r="O815" s="376"/>
      <c r="P815" s="376"/>
      <c r="Q815" s="376"/>
      <c r="R815" s="376"/>
      <c r="S815" s="376"/>
      <c r="T815" s="376"/>
      <c r="U815" s="376"/>
      <c r="V815" s="376"/>
      <c r="W815" s="376"/>
      <c r="X815" s="376"/>
      <c r="Y815" s="376"/>
      <c r="Z815" s="376"/>
      <c r="AA815" s="376"/>
      <c r="AB815" s="376"/>
      <c r="AC815" s="376"/>
      <c r="AD815" s="376"/>
      <c r="AE815" s="376"/>
      <c r="AF815" s="376"/>
      <c r="AG815" s="376"/>
      <c r="AH815" s="376"/>
      <c r="AI815" s="376"/>
      <c r="AJ815" s="376"/>
      <c r="AK815" s="376"/>
      <c r="AL815" s="376"/>
      <c r="AM815" s="376"/>
      <c r="AN815" s="376"/>
      <c r="AO815" s="376"/>
      <c r="AP815" s="376"/>
      <c r="AQ815" s="376"/>
      <c r="AR815" s="376"/>
      <c r="AS815" s="376"/>
      <c r="AT815" s="376"/>
      <c r="AU815" s="376"/>
      <c r="AV815" s="376"/>
      <c r="AW815" s="376"/>
      <c r="AX815" s="376"/>
      <c r="AY815" s="376"/>
      <c r="AZ815" s="376"/>
      <c r="BA815" s="376"/>
      <c r="BB815" s="376"/>
      <c r="BC815" s="376"/>
      <c r="BD815" s="376"/>
      <c r="BE815" s="376"/>
      <c r="BF815" s="376"/>
      <c r="BG815" s="376"/>
      <c r="BH815" s="376"/>
      <c r="BI815" s="376"/>
      <c r="BJ815" s="376"/>
      <c r="BK815" s="376"/>
      <c r="BL815" s="376"/>
      <c r="BM815" s="376"/>
      <c r="BN815" s="376"/>
    </row>
    <row r="816" spans="1:66" x14ac:dyDescent="0.2">
      <c r="A816" s="426"/>
      <c r="B816" s="376"/>
      <c r="C816" s="376"/>
      <c r="D816" s="395"/>
      <c r="E816" s="376"/>
      <c r="F816" s="396"/>
      <c r="G816" s="396"/>
      <c r="H816" s="396"/>
      <c r="I816" s="396"/>
      <c r="J816" s="427"/>
      <c r="K816" s="376"/>
      <c r="L816" s="376"/>
      <c r="M816" s="376"/>
      <c r="N816" s="376"/>
      <c r="O816" s="376"/>
      <c r="P816" s="376"/>
      <c r="Q816" s="376"/>
      <c r="R816" s="376"/>
      <c r="S816" s="376"/>
      <c r="T816" s="376"/>
      <c r="U816" s="376"/>
      <c r="V816" s="376"/>
      <c r="W816" s="376"/>
      <c r="X816" s="376"/>
      <c r="Y816" s="376"/>
      <c r="Z816" s="376"/>
      <c r="AA816" s="376"/>
      <c r="AB816" s="376"/>
      <c r="AC816" s="376"/>
      <c r="AD816" s="376"/>
      <c r="AE816" s="376"/>
      <c r="AF816" s="376"/>
      <c r="AG816" s="376"/>
      <c r="AH816" s="376"/>
      <c r="AI816" s="376"/>
      <c r="AJ816" s="376"/>
      <c r="AK816" s="376"/>
      <c r="AL816" s="376"/>
      <c r="AM816" s="376"/>
      <c r="AN816" s="376"/>
      <c r="AO816" s="376"/>
      <c r="AP816" s="376"/>
      <c r="AQ816" s="376"/>
      <c r="AR816" s="376"/>
      <c r="AS816" s="376"/>
      <c r="AT816" s="376"/>
      <c r="AU816" s="376"/>
      <c r="AV816" s="376"/>
      <c r="AW816" s="376"/>
      <c r="AX816" s="376"/>
      <c r="AY816" s="376"/>
      <c r="AZ816" s="376"/>
      <c r="BA816" s="376"/>
      <c r="BB816" s="376"/>
      <c r="BC816" s="376"/>
      <c r="BD816" s="376"/>
      <c r="BE816" s="376"/>
      <c r="BF816" s="376"/>
      <c r="BG816" s="376"/>
      <c r="BH816" s="376"/>
      <c r="BI816" s="376"/>
      <c r="BJ816" s="376"/>
      <c r="BK816" s="376"/>
      <c r="BL816" s="376"/>
      <c r="BM816" s="376"/>
      <c r="BN816" s="376"/>
    </row>
    <row r="817" spans="1:66" x14ac:dyDescent="0.2">
      <c r="A817" s="426"/>
      <c r="B817" s="376"/>
      <c r="C817" s="376"/>
      <c r="D817" s="395"/>
      <c r="E817" s="376"/>
      <c r="F817" s="396"/>
      <c r="G817" s="396"/>
      <c r="H817" s="396"/>
      <c r="I817" s="396"/>
      <c r="J817" s="427"/>
      <c r="K817" s="376"/>
      <c r="L817" s="376"/>
      <c r="M817" s="376"/>
      <c r="N817" s="376"/>
      <c r="O817" s="376"/>
      <c r="P817" s="376"/>
      <c r="Q817" s="376"/>
      <c r="R817" s="376"/>
      <c r="S817" s="376"/>
      <c r="T817" s="376"/>
      <c r="U817" s="376"/>
      <c r="V817" s="376"/>
      <c r="W817" s="376"/>
      <c r="X817" s="376"/>
      <c r="Y817" s="376"/>
      <c r="Z817" s="376"/>
      <c r="AA817" s="376"/>
      <c r="AB817" s="376"/>
      <c r="AC817" s="376"/>
      <c r="AD817" s="376"/>
      <c r="AE817" s="376"/>
      <c r="AF817" s="376"/>
      <c r="AG817" s="376"/>
      <c r="AH817" s="376"/>
      <c r="AI817" s="376"/>
      <c r="AJ817" s="376"/>
      <c r="AK817" s="376"/>
      <c r="AL817" s="376"/>
      <c r="AM817" s="376"/>
      <c r="AN817" s="376"/>
      <c r="AO817" s="376"/>
      <c r="AP817" s="376"/>
      <c r="AQ817" s="376"/>
      <c r="AR817" s="376"/>
      <c r="AS817" s="376"/>
      <c r="AT817" s="376"/>
      <c r="AU817" s="376"/>
      <c r="AV817" s="376"/>
      <c r="AW817" s="376"/>
      <c r="AX817" s="376"/>
      <c r="AY817" s="376"/>
      <c r="AZ817" s="376"/>
      <c r="BA817" s="376"/>
      <c r="BB817" s="376"/>
      <c r="BC817" s="376"/>
      <c r="BD817" s="376"/>
      <c r="BE817" s="376"/>
      <c r="BF817" s="376"/>
      <c r="BG817" s="376"/>
      <c r="BH817" s="376"/>
      <c r="BI817" s="376"/>
      <c r="BJ817" s="376"/>
      <c r="BK817" s="376"/>
      <c r="BL817" s="376"/>
      <c r="BM817" s="376"/>
      <c r="BN817" s="376"/>
    </row>
    <row r="818" spans="1:66" x14ac:dyDescent="0.2">
      <c r="A818" s="426"/>
      <c r="B818" s="376"/>
      <c r="C818" s="376"/>
      <c r="D818" s="395"/>
      <c r="E818" s="376"/>
      <c r="F818" s="396"/>
      <c r="G818" s="396"/>
      <c r="H818" s="396"/>
      <c r="I818" s="396"/>
      <c r="J818" s="427"/>
      <c r="K818" s="376"/>
      <c r="L818" s="376"/>
      <c r="M818" s="376"/>
      <c r="N818" s="376"/>
      <c r="O818" s="376"/>
      <c r="P818" s="376"/>
      <c r="Q818" s="376"/>
      <c r="R818" s="376"/>
      <c r="S818" s="376"/>
      <c r="T818" s="376"/>
      <c r="U818" s="376"/>
      <c r="V818" s="376"/>
      <c r="W818" s="376"/>
      <c r="X818" s="376"/>
      <c r="Y818" s="376"/>
      <c r="Z818" s="376"/>
      <c r="AA818" s="376"/>
      <c r="AB818" s="376"/>
      <c r="AC818" s="376"/>
      <c r="AD818" s="376"/>
      <c r="AE818" s="376"/>
      <c r="AF818" s="376"/>
      <c r="AG818" s="376"/>
      <c r="AH818" s="376"/>
      <c r="AI818" s="376"/>
      <c r="AJ818" s="376"/>
      <c r="AK818" s="376"/>
      <c r="AL818" s="376"/>
      <c r="AM818" s="376"/>
      <c r="AN818" s="376"/>
      <c r="AO818" s="376"/>
      <c r="AP818" s="376"/>
      <c r="AQ818" s="376"/>
      <c r="AR818" s="376"/>
      <c r="AS818" s="376"/>
      <c r="AT818" s="376"/>
      <c r="AU818" s="376"/>
      <c r="AV818" s="376"/>
      <c r="AW818" s="376"/>
      <c r="AX818" s="376"/>
      <c r="AY818" s="376"/>
      <c r="AZ818" s="376"/>
      <c r="BA818" s="376"/>
      <c r="BB818" s="376"/>
      <c r="BC818" s="376"/>
      <c r="BD818" s="376"/>
      <c r="BE818" s="376"/>
      <c r="BF818" s="376"/>
      <c r="BG818" s="376"/>
      <c r="BH818" s="376"/>
      <c r="BI818" s="376"/>
      <c r="BJ818" s="376"/>
      <c r="BK818" s="376"/>
      <c r="BL818" s="376"/>
      <c r="BM818" s="376"/>
      <c r="BN818" s="376"/>
    </row>
    <row r="819" spans="1:66" x14ac:dyDescent="0.2">
      <c r="A819" s="426"/>
      <c r="B819" s="376"/>
      <c r="C819" s="376"/>
      <c r="D819" s="395"/>
      <c r="E819" s="376"/>
      <c r="F819" s="396"/>
      <c r="G819" s="396"/>
      <c r="H819" s="396"/>
      <c r="I819" s="396"/>
      <c r="J819" s="427"/>
      <c r="K819" s="376"/>
      <c r="L819" s="376"/>
      <c r="M819" s="376"/>
      <c r="N819" s="376"/>
      <c r="O819" s="376"/>
      <c r="P819" s="376"/>
      <c r="Q819" s="376"/>
      <c r="R819" s="376"/>
      <c r="S819" s="376"/>
      <c r="T819" s="376"/>
      <c r="U819" s="376"/>
      <c r="V819" s="376"/>
      <c r="W819" s="376"/>
      <c r="X819" s="376"/>
      <c r="Y819" s="376"/>
      <c r="Z819" s="376"/>
      <c r="AA819" s="376"/>
      <c r="AB819" s="376"/>
      <c r="AC819" s="376"/>
      <c r="AD819" s="376"/>
      <c r="AE819" s="376"/>
      <c r="AF819" s="376"/>
      <c r="AG819" s="376"/>
      <c r="AH819" s="376"/>
      <c r="AI819" s="376"/>
      <c r="AJ819" s="376"/>
      <c r="AK819" s="376"/>
      <c r="AL819" s="376"/>
      <c r="AM819" s="376"/>
      <c r="AN819" s="376"/>
      <c r="AO819" s="376"/>
      <c r="AP819" s="376"/>
      <c r="AQ819" s="376"/>
      <c r="AR819" s="376"/>
      <c r="AS819" s="376"/>
      <c r="AT819" s="376"/>
      <c r="AU819" s="376"/>
      <c r="AV819" s="376"/>
      <c r="AW819" s="376"/>
      <c r="AX819" s="376"/>
      <c r="AY819" s="376"/>
      <c r="AZ819" s="376"/>
      <c r="BA819" s="376"/>
      <c r="BB819" s="376"/>
      <c r="BC819" s="376"/>
      <c r="BD819" s="376"/>
      <c r="BE819" s="376"/>
      <c r="BF819" s="376"/>
      <c r="BG819" s="376"/>
      <c r="BH819" s="376"/>
      <c r="BI819" s="376"/>
      <c r="BJ819" s="376"/>
      <c r="BK819" s="376"/>
      <c r="BL819" s="376"/>
      <c r="BM819" s="376"/>
      <c r="BN819" s="376"/>
    </row>
    <row r="820" spans="1:66" x14ac:dyDescent="0.2">
      <c r="A820" s="426"/>
      <c r="B820" s="376"/>
      <c r="C820" s="376"/>
      <c r="D820" s="395"/>
      <c r="E820" s="376"/>
      <c r="F820" s="396"/>
      <c r="G820" s="396"/>
      <c r="H820" s="396"/>
      <c r="I820" s="396"/>
      <c r="J820" s="427"/>
      <c r="K820" s="376"/>
      <c r="L820" s="376"/>
      <c r="M820" s="376"/>
      <c r="N820" s="376"/>
      <c r="O820" s="376"/>
      <c r="P820" s="376"/>
      <c r="Q820" s="376"/>
      <c r="R820" s="376"/>
      <c r="S820" s="376"/>
      <c r="T820" s="376"/>
      <c r="U820" s="376"/>
      <c r="V820" s="376"/>
      <c r="W820" s="376"/>
      <c r="X820" s="376"/>
      <c r="Y820" s="376"/>
      <c r="Z820" s="376"/>
      <c r="AA820" s="376"/>
      <c r="AB820" s="376"/>
      <c r="AC820" s="376"/>
      <c r="AD820" s="376"/>
      <c r="AE820" s="376"/>
      <c r="AF820" s="376"/>
      <c r="AG820" s="376"/>
      <c r="AH820" s="376"/>
      <c r="AI820" s="376"/>
      <c r="AJ820" s="376"/>
      <c r="AK820" s="376"/>
      <c r="AL820" s="376"/>
      <c r="AM820" s="376"/>
      <c r="AN820" s="376"/>
      <c r="AO820" s="376"/>
      <c r="AP820" s="376"/>
      <c r="AQ820" s="376"/>
      <c r="AR820" s="376"/>
      <c r="AS820" s="376"/>
      <c r="AT820" s="376"/>
      <c r="AU820" s="376"/>
      <c r="AV820" s="376"/>
      <c r="AW820" s="376"/>
      <c r="AX820" s="376"/>
      <c r="AY820" s="376"/>
      <c r="AZ820" s="376"/>
      <c r="BA820" s="376"/>
      <c r="BB820" s="376"/>
      <c r="BC820" s="376"/>
      <c r="BD820" s="376"/>
      <c r="BE820" s="376"/>
      <c r="BF820" s="376"/>
      <c r="BG820" s="376"/>
      <c r="BH820" s="376"/>
      <c r="BI820" s="376"/>
      <c r="BJ820" s="376"/>
      <c r="BK820" s="376"/>
      <c r="BL820" s="376"/>
      <c r="BM820" s="376"/>
      <c r="BN820" s="376"/>
    </row>
    <row r="821" spans="1:66" x14ac:dyDescent="0.2">
      <c r="A821" s="426"/>
      <c r="B821" s="376"/>
      <c r="C821" s="376"/>
      <c r="D821" s="395"/>
      <c r="E821" s="376"/>
      <c r="F821" s="396"/>
      <c r="G821" s="396"/>
      <c r="H821" s="396"/>
      <c r="I821" s="396"/>
      <c r="J821" s="427"/>
      <c r="K821" s="376"/>
      <c r="L821" s="376"/>
      <c r="M821" s="376"/>
      <c r="N821" s="376"/>
      <c r="O821" s="376"/>
      <c r="P821" s="376"/>
      <c r="Q821" s="376"/>
      <c r="R821" s="376"/>
      <c r="S821" s="376"/>
      <c r="T821" s="376"/>
      <c r="U821" s="376"/>
      <c r="V821" s="376"/>
      <c r="W821" s="376"/>
      <c r="X821" s="376"/>
      <c r="Y821" s="376"/>
      <c r="Z821" s="376"/>
      <c r="AA821" s="376"/>
      <c r="AB821" s="376"/>
      <c r="AC821" s="376"/>
      <c r="AD821" s="376"/>
      <c r="AE821" s="376"/>
      <c r="AF821" s="376"/>
      <c r="AG821" s="376"/>
      <c r="AH821" s="376"/>
      <c r="AI821" s="376"/>
      <c r="AJ821" s="376"/>
      <c r="AK821" s="376"/>
      <c r="AL821" s="376"/>
      <c r="AM821" s="376"/>
      <c r="AN821" s="376"/>
      <c r="AO821" s="376"/>
      <c r="AP821" s="376"/>
      <c r="AQ821" s="376"/>
      <c r="AR821" s="376"/>
      <c r="AS821" s="376"/>
      <c r="AT821" s="376"/>
      <c r="AU821" s="376"/>
      <c r="AV821" s="376"/>
      <c r="AW821" s="376"/>
      <c r="AX821" s="376"/>
      <c r="AY821" s="376"/>
      <c r="AZ821" s="376"/>
      <c r="BA821" s="376"/>
      <c r="BB821" s="376"/>
      <c r="BC821" s="376"/>
      <c r="BD821" s="376"/>
      <c r="BE821" s="376"/>
      <c r="BF821" s="376"/>
      <c r="BG821" s="376"/>
      <c r="BH821" s="376"/>
      <c r="BI821" s="376"/>
      <c r="BJ821" s="376"/>
      <c r="BK821" s="376"/>
      <c r="BL821" s="376"/>
      <c r="BM821" s="376"/>
      <c r="BN821" s="376"/>
    </row>
    <row r="822" spans="1:66" x14ac:dyDescent="0.2">
      <c r="A822" s="426"/>
      <c r="B822" s="376"/>
      <c r="C822" s="376"/>
      <c r="D822" s="395"/>
      <c r="E822" s="376"/>
      <c r="F822" s="396"/>
      <c r="G822" s="396"/>
      <c r="H822" s="396"/>
      <c r="I822" s="396"/>
      <c r="J822" s="427"/>
      <c r="K822" s="376"/>
      <c r="L822" s="376"/>
      <c r="M822" s="376"/>
      <c r="N822" s="376"/>
      <c r="O822" s="376"/>
      <c r="P822" s="376"/>
      <c r="Q822" s="376"/>
      <c r="R822" s="376"/>
      <c r="S822" s="376"/>
      <c r="T822" s="376"/>
      <c r="U822" s="376"/>
      <c r="V822" s="376"/>
      <c r="W822" s="376"/>
      <c r="X822" s="376"/>
      <c r="Y822" s="376"/>
      <c r="Z822" s="376"/>
      <c r="AA822" s="376"/>
      <c r="AB822" s="376"/>
      <c r="AC822" s="376"/>
      <c r="AD822" s="376"/>
      <c r="AE822" s="376"/>
      <c r="AF822" s="376"/>
      <c r="AG822" s="376"/>
      <c r="AH822" s="376"/>
      <c r="AI822" s="376"/>
      <c r="AJ822" s="376"/>
      <c r="AK822" s="376"/>
      <c r="AL822" s="376"/>
      <c r="AM822" s="376"/>
      <c r="AN822" s="376"/>
      <c r="AO822" s="376"/>
      <c r="AP822" s="376"/>
      <c r="AQ822" s="376"/>
      <c r="AR822" s="376"/>
      <c r="AS822" s="376"/>
      <c r="AT822" s="376"/>
      <c r="AU822" s="376"/>
      <c r="AV822" s="376"/>
      <c r="AW822" s="376"/>
      <c r="AX822" s="376"/>
      <c r="AY822" s="376"/>
      <c r="AZ822" s="376"/>
      <c r="BA822" s="376"/>
      <c r="BB822" s="376"/>
      <c r="BC822" s="376"/>
      <c r="BD822" s="376"/>
      <c r="BE822" s="376"/>
      <c r="BF822" s="376"/>
      <c r="BG822" s="376"/>
      <c r="BH822" s="376"/>
      <c r="BI822" s="376"/>
      <c r="BJ822" s="376"/>
      <c r="BK822" s="376"/>
      <c r="BL822" s="376"/>
      <c r="BM822" s="376"/>
      <c r="BN822" s="376"/>
    </row>
    <row r="823" spans="1:66" x14ac:dyDescent="0.2">
      <c r="A823" s="426"/>
      <c r="B823" s="376"/>
      <c r="C823" s="376"/>
      <c r="D823" s="395"/>
      <c r="E823" s="376"/>
      <c r="F823" s="396"/>
      <c r="G823" s="396"/>
      <c r="H823" s="396"/>
      <c r="I823" s="396"/>
      <c r="J823" s="427"/>
      <c r="K823" s="376"/>
      <c r="L823" s="376"/>
      <c r="M823" s="376"/>
      <c r="N823" s="376"/>
      <c r="O823" s="376"/>
      <c r="P823" s="376"/>
      <c r="Q823" s="376"/>
      <c r="R823" s="376"/>
      <c r="S823" s="376"/>
      <c r="T823" s="376"/>
      <c r="U823" s="376"/>
      <c r="V823" s="376"/>
      <c r="W823" s="376"/>
      <c r="X823" s="376"/>
      <c r="Y823" s="376"/>
      <c r="Z823" s="376"/>
      <c r="AA823" s="376"/>
      <c r="AB823" s="376"/>
      <c r="AC823" s="376"/>
      <c r="AD823" s="376"/>
      <c r="AE823" s="376"/>
      <c r="AF823" s="376"/>
      <c r="AG823" s="376"/>
      <c r="AH823" s="376"/>
      <c r="AI823" s="376"/>
      <c r="AJ823" s="376"/>
      <c r="AK823" s="376"/>
      <c r="AL823" s="376"/>
      <c r="AM823" s="376"/>
      <c r="AN823" s="376"/>
      <c r="AO823" s="376"/>
      <c r="AP823" s="376"/>
      <c r="AQ823" s="376"/>
      <c r="AR823" s="376"/>
      <c r="AS823" s="376"/>
      <c r="AT823" s="376"/>
      <c r="AU823" s="376"/>
      <c r="AV823" s="376"/>
      <c r="AW823" s="376"/>
      <c r="AX823" s="376"/>
      <c r="AY823" s="376"/>
      <c r="AZ823" s="376"/>
      <c r="BA823" s="376"/>
      <c r="BB823" s="376"/>
      <c r="BC823" s="376"/>
      <c r="BD823" s="376"/>
      <c r="BE823" s="376"/>
      <c r="BF823" s="376"/>
      <c r="BG823" s="376"/>
      <c r="BH823" s="376"/>
      <c r="BI823" s="376"/>
      <c r="BJ823" s="376"/>
      <c r="BK823" s="376"/>
      <c r="BL823" s="376"/>
      <c r="BM823" s="376"/>
      <c r="BN823" s="376"/>
    </row>
    <row r="824" spans="1:66" x14ac:dyDescent="0.2">
      <c r="A824" s="426"/>
      <c r="B824" s="376"/>
      <c r="C824" s="376"/>
      <c r="D824" s="395"/>
      <c r="E824" s="376"/>
      <c r="F824" s="396"/>
      <c r="G824" s="396"/>
      <c r="H824" s="396"/>
      <c r="I824" s="396"/>
      <c r="J824" s="427"/>
      <c r="K824" s="376"/>
      <c r="L824" s="376"/>
      <c r="M824" s="376"/>
      <c r="N824" s="376"/>
      <c r="O824" s="376"/>
      <c r="P824" s="376"/>
      <c r="Q824" s="376"/>
      <c r="R824" s="376"/>
      <c r="S824" s="376"/>
      <c r="T824" s="376"/>
      <c r="U824" s="376"/>
      <c r="V824" s="376"/>
      <c r="W824" s="376"/>
      <c r="X824" s="376"/>
      <c r="Y824" s="376"/>
      <c r="Z824" s="376"/>
      <c r="AA824" s="376"/>
      <c r="AB824" s="376"/>
      <c r="AC824" s="376"/>
      <c r="AD824" s="376"/>
      <c r="AE824" s="376"/>
      <c r="AF824" s="376"/>
      <c r="AG824" s="376"/>
      <c r="AH824" s="376"/>
      <c r="AI824" s="376"/>
      <c r="AJ824" s="376"/>
      <c r="AK824" s="376"/>
      <c r="AL824" s="376"/>
      <c r="AM824" s="376"/>
      <c r="AN824" s="376"/>
      <c r="AO824" s="376"/>
      <c r="AP824" s="376"/>
      <c r="AQ824" s="376"/>
      <c r="AR824" s="376"/>
      <c r="AS824" s="376"/>
      <c r="AT824" s="376"/>
      <c r="AU824" s="376"/>
      <c r="AV824" s="376"/>
      <c r="AW824" s="376"/>
      <c r="AX824" s="376"/>
      <c r="AY824" s="376"/>
      <c r="AZ824" s="376"/>
      <c r="BA824" s="376"/>
      <c r="BB824" s="376"/>
      <c r="BC824" s="376"/>
      <c r="BD824" s="376"/>
      <c r="BE824" s="376"/>
      <c r="BF824" s="376"/>
      <c r="BG824" s="376"/>
      <c r="BH824" s="376"/>
      <c r="BI824" s="376"/>
      <c r="BJ824" s="376"/>
      <c r="BK824" s="376"/>
      <c r="BL824" s="376"/>
      <c r="BM824" s="376"/>
      <c r="BN824" s="376"/>
    </row>
    <row r="825" spans="1:66" x14ac:dyDescent="0.2">
      <c r="A825" s="426"/>
      <c r="B825" s="376"/>
      <c r="C825" s="376"/>
      <c r="D825" s="395"/>
      <c r="E825" s="376"/>
      <c r="F825" s="396"/>
      <c r="G825" s="396"/>
      <c r="H825" s="396"/>
      <c r="I825" s="396"/>
      <c r="J825" s="427"/>
      <c r="K825" s="376"/>
      <c r="L825" s="376"/>
      <c r="M825" s="376"/>
      <c r="N825" s="376"/>
      <c r="O825" s="376"/>
      <c r="P825" s="376"/>
      <c r="Q825" s="376"/>
      <c r="R825" s="376"/>
      <c r="S825" s="376"/>
      <c r="T825" s="376"/>
      <c r="U825" s="376"/>
      <c r="V825" s="376"/>
      <c r="W825" s="376"/>
      <c r="X825" s="376"/>
      <c r="Y825" s="376"/>
      <c r="Z825" s="376"/>
      <c r="AA825" s="376"/>
      <c r="AB825" s="376"/>
      <c r="AC825" s="376"/>
      <c r="AD825" s="376"/>
      <c r="AE825" s="376"/>
      <c r="AF825" s="376"/>
      <c r="AG825" s="376"/>
      <c r="AH825" s="376"/>
      <c r="AI825" s="376"/>
      <c r="AJ825" s="376"/>
      <c r="AK825" s="376"/>
      <c r="AL825" s="376"/>
      <c r="AM825" s="376"/>
      <c r="AN825" s="376"/>
      <c r="AO825" s="376"/>
      <c r="AP825" s="376"/>
      <c r="AQ825" s="376"/>
      <c r="AR825" s="376"/>
      <c r="AS825" s="376"/>
      <c r="AT825" s="376"/>
      <c r="AU825" s="376"/>
      <c r="AV825" s="376"/>
      <c r="AW825" s="376"/>
      <c r="AX825" s="376"/>
      <c r="AY825" s="376"/>
      <c r="AZ825" s="376"/>
      <c r="BA825" s="376"/>
      <c r="BB825" s="376"/>
      <c r="BC825" s="376"/>
      <c r="BD825" s="376"/>
      <c r="BE825" s="376"/>
      <c r="BF825" s="376"/>
      <c r="BG825" s="376"/>
      <c r="BH825" s="376"/>
      <c r="BI825" s="376"/>
      <c r="BJ825" s="376"/>
      <c r="BK825" s="376"/>
      <c r="BL825" s="376"/>
      <c r="BM825" s="376"/>
      <c r="BN825" s="376"/>
    </row>
    <row r="826" spans="1:66" x14ac:dyDescent="0.2">
      <c r="A826" s="426"/>
      <c r="B826" s="376"/>
      <c r="C826" s="376"/>
      <c r="D826" s="395"/>
      <c r="E826" s="376"/>
      <c r="F826" s="396"/>
      <c r="G826" s="396"/>
      <c r="H826" s="396"/>
      <c r="I826" s="396"/>
      <c r="J826" s="427"/>
      <c r="K826" s="376"/>
      <c r="L826" s="376"/>
      <c r="M826" s="376"/>
      <c r="N826" s="376"/>
      <c r="O826" s="376"/>
      <c r="P826" s="376"/>
      <c r="Q826" s="376"/>
      <c r="R826" s="376"/>
      <c r="S826" s="376"/>
      <c r="T826" s="376"/>
      <c r="U826" s="376"/>
      <c r="V826" s="376"/>
      <c r="W826" s="376"/>
      <c r="X826" s="376"/>
      <c r="Y826" s="376"/>
      <c r="Z826" s="376"/>
      <c r="AA826" s="376"/>
      <c r="AB826" s="376"/>
      <c r="AC826" s="376"/>
      <c r="AD826" s="376"/>
      <c r="AE826" s="376"/>
      <c r="AF826" s="376"/>
      <c r="AG826" s="376"/>
      <c r="AH826" s="376"/>
      <c r="AI826" s="376"/>
      <c r="AJ826" s="376"/>
      <c r="AK826" s="376"/>
      <c r="AL826" s="376"/>
      <c r="AM826" s="376"/>
      <c r="AN826" s="376"/>
      <c r="AO826" s="376"/>
      <c r="AP826" s="376"/>
      <c r="AQ826" s="376"/>
      <c r="AR826" s="376"/>
      <c r="AS826" s="376"/>
      <c r="AT826" s="376"/>
      <c r="AU826" s="376"/>
      <c r="AV826" s="376"/>
      <c r="AW826" s="376"/>
      <c r="AX826" s="376"/>
      <c r="AY826" s="376"/>
      <c r="AZ826" s="376"/>
      <c r="BA826" s="376"/>
      <c r="BB826" s="376"/>
      <c r="BC826" s="376"/>
      <c r="BD826" s="376"/>
      <c r="BE826" s="376"/>
      <c r="BF826" s="376"/>
      <c r="BG826" s="376"/>
      <c r="BH826" s="376"/>
      <c r="BI826" s="376"/>
      <c r="BJ826" s="376"/>
      <c r="BK826" s="376"/>
      <c r="BL826" s="376"/>
      <c r="BM826" s="376"/>
      <c r="BN826" s="376"/>
    </row>
    <row r="827" spans="1:66" x14ac:dyDescent="0.2">
      <c r="A827" s="426"/>
      <c r="B827" s="376"/>
      <c r="C827" s="376"/>
      <c r="D827" s="395"/>
      <c r="E827" s="376"/>
      <c r="F827" s="396"/>
      <c r="G827" s="396"/>
      <c r="H827" s="396"/>
      <c r="I827" s="396"/>
      <c r="J827" s="427"/>
      <c r="K827" s="376"/>
      <c r="L827" s="376"/>
      <c r="M827" s="376"/>
      <c r="N827" s="376"/>
      <c r="O827" s="376"/>
      <c r="P827" s="376"/>
      <c r="Q827" s="376"/>
      <c r="R827" s="376"/>
      <c r="S827" s="376"/>
      <c r="T827" s="376"/>
      <c r="U827" s="376"/>
      <c r="V827" s="376"/>
      <c r="W827" s="376"/>
      <c r="X827" s="376"/>
      <c r="Y827" s="376"/>
      <c r="Z827" s="376"/>
      <c r="AA827" s="376"/>
      <c r="AB827" s="376"/>
      <c r="AC827" s="376"/>
      <c r="AD827" s="376"/>
      <c r="AE827" s="376"/>
      <c r="AF827" s="376"/>
      <c r="AG827" s="376"/>
      <c r="AH827" s="376"/>
      <c r="AI827" s="376"/>
      <c r="AJ827" s="376"/>
      <c r="AK827" s="376"/>
      <c r="AL827" s="376"/>
      <c r="AM827" s="376"/>
      <c r="AN827" s="376"/>
      <c r="AO827" s="376"/>
      <c r="AP827" s="376"/>
      <c r="AQ827" s="376"/>
      <c r="AR827" s="376"/>
      <c r="AS827" s="376"/>
      <c r="AT827" s="376"/>
      <c r="AU827" s="376"/>
      <c r="AV827" s="376"/>
      <c r="AW827" s="376"/>
      <c r="AX827" s="376"/>
      <c r="AY827" s="376"/>
      <c r="AZ827" s="376"/>
      <c r="BA827" s="376"/>
      <c r="BB827" s="376"/>
      <c r="BC827" s="376"/>
      <c r="BD827" s="376"/>
      <c r="BE827" s="376"/>
      <c r="BF827" s="376"/>
      <c r="BG827" s="376"/>
      <c r="BH827" s="376"/>
      <c r="BI827" s="376"/>
      <c r="BJ827" s="376"/>
      <c r="BK827" s="376"/>
      <c r="BL827" s="376"/>
      <c r="BM827" s="376"/>
      <c r="BN827" s="376"/>
    </row>
    <row r="828" spans="1:66" x14ac:dyDescent="0.2">
      <c r="A828" s="426"/>
      <c r="B828" s="376"/>
      <c r="C828" s="376"/>
      <c r="D828" s="395"/>
      <c r="E828" s="376"/>
      <c r="F828" s="396"/>
      <c r="G828" s="396"/>
      <c r="H828" s="396"/>
      <c r="I828" s="396"/>
      <c r="J828" s="427"/>
      <c r="K828" s="376"/>
      <c r="L828" s="376"/>
      <c r="M828" s="376"/>
      <c r="N828" s="376"/>
      <c r="O828" s="376"/>
      <c r="P828" s="376"/>
      <c r="Q828" s="376"/>
      <c r="R828" s="376"/>
      <c r="S828" s="376"/>
      <c r="T828" s="376"/>
      <c r="U828" s="376"/>
      <c r="V828" s="376"/>
      <c r="W828" s="376"/>
      <c r="X828" s="376"/>
      <c r="Y828" s="376"/>
      <c r="Z828" s="376"/>
      <c r="AA828" s="376"/>
      <c r="AB828" s="376"/>
      <c r="AC828" s="376"/>
      <c r="AD828" s="376"/>
      <c r="AE828" s="376"/>
      <c r="AF828" s="376"/>
      <c r="AG828" s="376"/>
      <c r="AH828" s="376"/>
      <c r="AI828" s="376"/>
      <c r="AJ828" s="376"/>
      <c r="AK828" s="376"/>
      <c r="AL828" s="376"/>
      <c r="AM828" s="376"/>
      <c r="AN828" s="376"/>
      <c r="AO828" s="376"/>
      <c r="AP828" s="376"/>
      <c r="AQ828" s="376"/>
      <c r="AR828" s="376"/>
      <c r="AS828" s="376"/>
      <c r="AT828" s="376"/>
      <c r="AU828" s="376"/>
      <c r="AV828" s="376"/>
      <c r="AW828" s="376"/>
      <c r="AX828" s="376"/>
      <c r="AY828" s="376"/>
      <c r="AZ828" s="376"/>
      <c r="BA828" s="376"/>
      <c r="BB828" s="376"/>
      <c r="BC828" s="376"/>
      <c r="BD828" s="376"/>
      <c r="BE828" s="376"/>
      <c r="BF828" s="376"/>
      <c r="BG828" s="376"/>
      <c r="BH828" s="376"/>
      <c r="BI828" s="376"/>
      <c r="BJ828" s="376"/>
      <c r="BK828" s="376"/>
      <c r="BL828" s="376"/>
      <c r="BM828" s="376"/>
      <c r="BN828" s="376"/>
    </row>
    <row r="829" spans="1:66" x14ac:dyDescent="0.2">
      <c r="A829" s="426"/>
      <c r="B829" s="376"/>
      <c r="C829" s="376"/>
      <c r="D829" s="395"/>
      <c r="E829" s="376"/>
      <c r="F829" s="396"/>
      <c r="G829" s="396"/>
      <c r="H829" s="396"/>
      <c r="I829" s="396"/>
      <c r="J829" s="427"/>
      <c r="K829" s="376"/>
      <c r="L829" s="376"/>
      <c r="M829" s="376"/>
      <c r="N829" s="376"/>
      <c r="O829" s="376"/>
      <c r="P829" s="376"/>
      <c r="Q829" s="376"/>
      <c r="R829" s="376"/>
      <c r="S829" s="376"/>
      <c r="T829" s="376"/>
      <c r="U829" s="376"/>
      <c r="V829" s="376"/>
      <c r="W829" s="376"/>
      <c r="X829" s="376"/>
      <c r="Y829" s="376"/>
      <c r="Z829" s="376"/>
      <c r="AA829" s="376"/>
      <c r="AB829" s="376"/>
      <c r="AC829" s="376"/>
      <c r="AD829" s="376"/>
      <c r="AE829" s="376"/>
      <c r="AF829" s="376"/>
      <c r="AG829" s="376"/>
      <c r="AH829" s="376"/>
      <c r="AI829" s="376"/>
      <c r="AJ829" s="376"/>
      <c r="AK829" s="376"/>
      <c r="AL829" s="376"/>
      <c r="AM829" s="376"/>
      <c r="AN829" s="376"/>
      <c r="AO829" s="376"/>
      <c r="AP829" s="376"/>
      <c r="AQ829" s="376"/>
      <c r="AR829" s="376"/>
      <c r="AS829" s="376"/>
      <c r="AT829" s="376"/>
      <c r="AU829" s="376"/>
      <c r="AV829" s="376"/>
      <c r="AW829" s="376"/>
      <c r="AX829" s="376"/>
      <c r="AY829" s="376"/>
      <c r="AZ829" s="376"/>
      <c r="BA829" s="376"/>
      <c r="BB829" s="376"/>
      <c r="BC829" s="376"/>
      <c r="BD829" s="376"/>
      <c r="BE829" s="376"/>
      <c r="BF829" s="376"/>
      <c r="BG829" s="376"/>
      <c r="BH829" s="376"/>
      <c r="BI829" s="376"/>
      <c r="BJ829" s="376"/>
      <c r="BK829" s="376"/>
      <c r="BL829" s="376"/>
      <c r="BM829" s="376"/>
      <c r="BN829" s="376"/>
    </row>
    <row r="830" spans="1:66" x14ac:dyDescent="0.2">
      <c r="A830" s="426"/>
      <c r="B830" s="376"/>
      <c r="C830" s="376"/>
      <c r="D830" s="395"/>
      <c r="E830" s="376"/>
      <c r="F830" s="396"/>
      <c r="G830" s="396"/>
      <c r="H830" s="396"/>
      <c r="I830" s="396"/>
      <c r="J830" s="427"/>
      <c r="K830" s="376"/>
      <c r="L830" s="376"/>
      <c r="M830" s="376"/>
      <c r="N830" s="376"/>
      <c r="O830" s="376"/>
      <c r="P830" s="376"/>
      <c r="Q830" s="376"/>
      <c r="R830" s="376"/>
      <c r="S830" s="376"/>
      <c r="T830" s="376"/>
      <c r="U830" s="376"/>
      <c r="V830" s="376"/>
      <c r="W830" s="376"/>
      <c r="X830" s="376"/>
      <c r="Y830" s="376"/>
      <c r="Z830" s="376"/>
      <c r="AA830" s="376"/>
      <c r="AB830" s="376"/>
      <c r="AC830" s="376"/>
      <c r="AD830" s="376"/>
      <c r="AE830" s="376"/>
      <c r="AF830" s="376"/>
      <c r="AG830" s="376"/>
      <c r="AH830" s="376"/>
      <c r="AI830" s="376"/>
      <c r="AJ830" s="376"/>
      <c r="AK830" s="376"/>
      <c r="AL830" s="376"/>
      <c r="AM830" s="376"/>
      <c r="AN830" s="376"/>
      <c r="AO830" s="376"/>
      <c r="AP830" s="376"/>
      <c r="AQ830" s="376"/>
      <c r="AR830" s="376"/>
      <c r="AS830" s="376"/>
      <c r="AT830" s="376"/>
      <c r="AU830" s="376"/>
      <c r="AV830" s="376"/>
      <c r="AW830" s="376"/>
      <c r="AX830" s="376"/>
      <c r="AY830" s="376"/>
      <c r="AZ830" s="376"/>
      <c r="BA830" s="376"/>
      <c r="BB830" s="376"/>
      <c r="BC830" s="376"/>
      <c r="BD830" s="376"/>
      <c r="BE830" s="376"/>
      <c r="BF830" s="376"/>
      <c r="BG830" s="376"/>
      <c r="BH830" s="376"/>
      <c r="BI830" s="376"/>
      <c r="BJ830" s="376"/>
      <c r="BK830" s="376"/>
      <c r="BL830" s="376"/>
      <c r="BM830" s="376"/>
      <c r="BN830" s="376"/>
    </row>
    <row r="831" spans="1:66" x14ac:dyDescent="0.2">
      <c r="A831" s="426"/>
      <c r="B831" s="376"/>
      <c r="C831" s="376"/>
      <c r="D831" s="395"/>
      <c r="E831" s="376"/>
      <c r="F831" s="396"/>
      <c r="G831" s="396"/>
      <c r="H831" s="396"/>
      <c r="I831" s="396"/>
      <c r="J831" s="427"/>
      <c r="K831" s="376"/>
      <c r="L831" s="376"/>
      <c r="M831" s="376"/>
      <c r="N831" s="376"/>
      <c r="O831" s="376"/>
      <c r="P831" s="376"/>
      <c r="Q831" s="376"/>
      <c r="R831" s="376"/>
      <c r="S831" s="376"/>
      <c r="T831" s="376"/>
      <c r="U831" s="376"/>
      <c r="V831" s="376"/>
      <c r="W831" s="376"/>
      <c r="X831" s="376"/>
      <c r="Y831" s="376"/>
      <c r="Z831" s="376"/>
      <c r="AA831" s="376"/>
      <c r="AB831" s="376"/>
      <c r="AC831" s="376"/>
      <c r="AD831" s="376"/>
      <c r="AE831" s="376"/>
      <c r="AF831" s="376"/>
      <c r="AG831" s="376"/>
      <c r="AH831" s="376"/>
      <c r="AI831" s="376"/>
      <c r="AJ831" s="376"/>
      <c r="AK831" s="376"/>
      <c r="AL831" s="376"/>
      <c r="AM831" s="376"/>
      <c r="AN831" s="376"/>
      <c r="AO831" s="376"/>
      <c r="AP831" s="376"/>
      <c r="AQ831" s="376"/>
      <c r="AR831" s="376"/>
      <c r="AS831" s="376"/>
      <c r="AT831" s="376"/>
      <c r="AU831" s="376"/>
      <c r="AV831" s="376"/>
      <c r="AW831" s="376"/>
      <c r="AX831" s="376"/>
      <c r="AY831" s="376"/>
      <c r="AZ831" s="376"/>
      <c r="BA831" s="376"/>
      <c r="BB831" s="376"/>
      <c r="BC831" s="376"/>
      <c r="BD831" s="376"/>
      <c r="BE831" s="376"/>
      <c r="BF831" s="376"/>
      <c r="BG831" s="376"/>
      <c r="BH831" s="376"/>
      <c r="BI831" s="376"/>
      <c r="BJ831" s="376"/>
      <c r="BK831" s="376"/>
      <c r="BL831" s="376"/>
      <c r="BM831" s="376"/>
      <c r="BN831" s="376"/>
    </row>
    <row r="832" spans="1:66" x14ac:dyDescent="0.2">
      <c r="A832" s="426"/>
      <c r="B832" s="376"/>
      <c r="C832" s="376"/>
      <c r="D832" s="395"/>
      <c r="E832" s="376"/>
      <c r="F832" s="396"/>
      <c r="G832" s="396"/>
      <c r="H832" s="396"/>
      <c r="I832" s="396"/>
      <c r="J832" s="427"/>
      <c r="K832" s="376"/>
      <c r="L832" s="376"/>
      <c r="M832" s="376"/>
      <c r="N832" s="376"/>
      <c r="O832" s="376"/>
      <c r="P832" s="376"/>
      <c r="Q832" s="376"/>
      <c r="R832" s="376"/>
      <c r="S832" s="376"/>
      <c r="T832" s="376"/>
      <c r="U832" s="376"/>
      <c r="V832" s="376"/>
      <c r="W832" s="376"/>
      <c r="X832" s="376"/>
      <c r="Y832" s="376"/>
      <c r="Z832" s="376"/>
      <c r="AA832" s="376"/>
      <c r="AB832" s="376"/>
      <c r="AC832" s="376"/>
      <c r="AD832" s="376"/>
      <c r="AE832" s="376"/>
      <c r="AF832" s="376"/>
      <c r="AG832" s="376"/>
      <c r="AH832" s="376"/>
      <c r="AI832" s="376"/>
      <c r="AJ832" s="376"/>
      <c r="AK832" s="376"/>
      <c r="AL832" s="376"/>
      <c r="AM832" s="376"/>
      <c r="AN832" s="376"/>
      <c r="AO832" s="376"/>
      <c r="AP832" s="376"/>
      <c r="AQ832" s="376"/>
      <c r="AR832" s="376"/>
      <c r="AS832" s="376"/>
      <c r="AT832" s="376"/>
      <c r="AU832" s="376"/>
      <c r="AV832" s="376"/>
      <c r="AW832" s="376"/>
      <c r="AX832" s="376"/>
      <c r="AY832" s="376"/>
      <c r="AZ832" s="376"/>
      <c r="BA832" s="376"/>
      <c r="BB832" s="376"/>
      <c r="BC832" s="376"/>
      <c r="BD832" s="376"/>
      <c r="BE832" s="376"/>
      <c r="BF832" s="376"/>
      <c r="BG832" s="376"/>
      <c r="BH832" s="376"/>
      <c r="BI832" s="376"/>
      <c r="BJ832" s="376"/>
      <c r="BK832" s="376"/>
      <c r="BL832" s="376"/>
      <c r="BM832" s="376"/>
      <c r="BN832" s="376"/>
    </row>
    <row r="833" spans="1:66" x14ac:dyDescent="0.2">
      <c r="A833" s="426"/>
      <c r="B833" s="376"/>
      <c r="C833" s="376"/>
      <c r="D833" s="395"/>
      <c r="E833" s="376"/>
      <c r="F833" s="396"/>
      <c r="G833" s="396"/>
      <c r="H833" s="396"/>
      <c r="I833" s="396"/>
      <c r="J833" s="427"/>
      <c r="K833" s="376"/>
      <c r="L833" s="376"/>
      <c r="M833" s="376"/>
      <c r="N833" s="376"/>
      <c r="O833" s="376"/>
      <c r="P833" s="376"/>
      <c r="Q833" s="376"/>
      <c r="R833" s="376"/>
      <c r="S833" s="376"/>
      <c r="T833" s="376"/>
      <c r="U833" s="376"/>
      <c r="V833" s="376"/>
      <c r="W833" s="376"/>
      <c r="X833" s="376"/>
      <c r="Y833" s="376"/>
      <c r="Z833" s="376"/>
      <c r="AA833" s="376"/>
      <c r="AB833" s="376"/>
      <c r="AC833" s="376"/>
      <c r="AD833" s="376"/>
      <c r="AE833" s="376"/>
      <c r="AF833" s="376"/>
      <c r="AG833" s="376"/>
      <c r="AH833" s="376"/>
      <c r="AI833" s="376"/>
      <c r="AJ833" s="376"/>
      <c r="AK833" s="376"/>
      <c r="AL833" s="376"/>
      <c r="AM833" s="376"/>
      <c r="AN833" s="376"/>
      <c r="AO833" s="376"/>
      <c r="AP833" s="376"/>
      <c r="AQ833" s="376"/>
      <c r="AR833" s="376"/>
      <c r="AS833" s="376"/>
      <c r="AT833" s="376"/>
      <c r="AU833" s="376"/>
      <c r="AV833" s="376"/>
      <c r="AW833" s="376"/>
      <c r="AX833" s="376"/>
      <c r="AY833" s="376"/>
      <c r="AZ833" s="376"/>
      <c r="BA833" s="376"/>
      <c r="BB833" s="376"/>
      <c r="BC833" s="376"/>
      <c r="BD833" s="376"/>
      <c r="BE833" s="376"/>
      <c r="BF833" s="376"/>
      <c r="BG833" s="376"/>
      <c r="BH833" s="376"/>
      <c r="BI833" s="376"/>
      <c r="BJ833" s="376"/>
      <c r="BK833" s="376"/>
      <c r="BL833" s="376"/>
      <c r="BM833" s="376"/>
      <c r="BN833" s="376"/>
    </row>
    <row r="834" spans="1:66" x14ac:dyDescent="0.2">
      <c r="A834" s="426"/>
      <c r="B834" s="376"/>
      <c r="C834" s="376"/>
      <c r="D834" s="395"/>
      <c r="E834" s="376"/>
      <c r="F834" s="396"/>
      <c r="G834" s="396"/>
      <c r="H834" s="396"/>
      <c r="I834" s="396"/>
      <c r="J834" s="427"/>
      <c r="K834" s="376"/>
      <c r="L834" s="376"/>
      <c r="M834" s="376"/>
      <c r="N834" s="376"/>
      <c r="O834" s="376"/>
      <c r="P834" s="376"/>
      <c r="Q834" s="376"/>
      <c r="R834" s="376"/>
      <c r="S834" s="376"/>
      <c r="T834" s="376"/>
      <c r="U834" s="376"/>
      <c r="V834" s="376"/>
      <c r="W834" s="376"/>
      <c r="X834" s="376"/>
      <c r="Y834" s="376"/>
      <c r="Z834" s="376"/>
      <c r="AA834" s="376"/>
      <c r="AB834" s="376"/>
      <c r="AC834" s="376"/>
      <c r="AD834" s="376"/>
      <c r="AE834" s="376"/>
      <c r="AF834" s="376"/>
      <c r="AG834" s="376"/>
      <c r="AH834" s="376"/>
      <c r="AI834" s="376"/>
      <c r="AJ834" s="376"/>
      <c r="AK834" s="376"/>
      <c r="AL834" s="376"/>
      <c r="AM834" s="376"/>
      <c r="AN834" s="376"/>
      <c r="AO834" s="376"/>
      <c r="AP834" s="376"/>
      <c r="AQ834" s="376"/>
      <c r="AR834" s="376"/>
      <c r="AS834" s="376"/>
      <c r="AT834" s="376"/>
      <c r="AU834" s="376"/>
      <c r="AV834" s="376"/>
      <c r="AW834" s="376"/>
      <c r="AX834" s="376"/>
      <c r="AY834" s="376"/>
      <c r="AZ834" s="376"/>
      <c r="BA834" s="376"/>
      <c r="BB834" s="376"/>
      <c r="BC834" s="376"/>
      <c r="BD834" s="376"/>
      <c r="BE834" s="376"/>
      <c r="BF834" s="376"/>
      <c r="BG834" s="376"/>
      <c r="BH834" s="376"/>
      <c r="BI834" s="376"/>
      <c r="BJ834" s="376"/>
      <c r="BK834" s="376"/>
      <c r="BL834" s="376"/>
      <c r="BM834" s="376"/>
      <c r="BN834" s="376"/>
    </row>
    <row r="835" spans="1:66" x14ac:dyDescent="0.2">
      <c r="A835" s="426"/>
      <c r="B835" s="376"/>
      <c r="C835" s="376"/>
      <c r="D835" s="395"/>
      <c r="E835" s="376"/>
      <c r="F835" s="396"/>
      <c r="G835" s="396"/>
      <c r="H835" s="396"/>
      <c r="I835" s="396"/>
      <c r="J835" s="427"/>
      <c r="K835" s="376"/>
      <c r="L835" s="376"/>
      <c r="M835" s="376"/>
      <c r="N835" s="376"/>
      <c r="O835" s="376"/>
      <c r="P835" s="376"/>
      <c r="Q835" s="376"/>
      <c r="R835" s="376"/>
      <c r="S835" s="376"/>
      <c r="T835" s="376"/>
      <c r="U835" s="376"/>
      <c r="V835" s="376"/>
      <c r="W835" s="376"/>
      <c r="X835" s="376"/>
      <c r="Y835" s="376"/>
      <c r="Z835" s="376"/>
      <c r="AA835" s="376"/>
      <c r="AB835" s="376"/>
      <c r="AC835" s="376"/>
      <c r="AD835" s="376"/>
      <c r="AE835" s="376"/>
      <c r="AF835" s="376"/>
      <c r="AG835" s="376"/>
      <c r="AH835" s="376"/>
      <c r="AI835" s="376"/>
      <c r="AJ835" s="376"/>
      <c r="AK835" s="376"/>
      <c r="AL835" s="376"/>
      <c r="AM835" s="376"/>
      <c r="AN835" s="376"/>
      <c r="AO835" s="376"/>
      <c r="AP835" s="376"/>
      <c r="AQ835" s="376"/>
      <c r="AR835" s="376"/>
      <c r="AS835" s="376"/>
      <c r="AT835" s="376"/>
      <c r="AU835" s="376"/>
      <c r="AV835" s="376"/>
      <c r="AW835" s="376"/>
      <c r="AX835" s="376"/>
      <c r="AY835" s="376"/>
      <c r="AZ835" s="376"/>
      <c r="BA835" s="376"/>
      <c r="BB835" s="376"/>
      <c r="BC835" s="376"/>
      <c r="BD835" s="376"/>
      <c r="BE835" s="376"/>
      <c r="BF835" s="376"/>
      <c r="BG835" s="376"/>
      <c r="BH835" s="376"/>
      <c r="BI835" s="376"/>
      <c r="BJ835" s="376"/>
      <c r="BK835" s="376"/>
      <c r="BL835" s="376"/>
      <c r="BM835" s="376"/>
      <c r="BN835" s="376"/>
    </row>
    <row r="836" spans="1:66" x14ac:dyDescent="0.2">
      <c r="A836" s="426"/>
      <c r="B836" s="376"/>
      <c r="C836" s="376"/>
      <c r="D836" s="395"/>
      <c r="E836" s="376"/>
      <c r="F836" s="396"/>
      <c r="G836" s="396"/>
      <c r="H836" s="396"/>
      <c r="I836" s="396"/>
      <c r="J836" s="427"/>
      <c r="K836" s="376"/>
      <c r="L836" s="376"/>
      <c r="M836" s="376"/>
      <c r="N836" s="376"/>
      <c r="O836" s="376"/>
      <c r="P836" s="376"/>
      <c r="Q836" s="376"/>
      <c r="R836" s="376"/>
      <c r="S836" s="376"/>
      <c r="T836" s="376"/>
      <c r="U836" s="376"/>
      <c r="V836" s="376"/>
      <c r="W836" s="376"/>
      <c r="X836" s="376"/>
      <c r="Y836" s="376"/>
      <c r="Z836" s="376"/>
      <c r="AA836" s="376"/>
      <c r="AB836" s="376"/>
      <c r="AC836" s="376"/>
      <c r="AD836" s="376"/>
      <c r="AE836" s="376"/>
      <c r="AF836" s="376"/>
      <c r="AG836" s="376"/>
      <c r="AH836" s="376"/>
      <c r="AI836" s="376"/>
      <c r="AJ836" s="376"/>
      <c r="AK836" s="376"/>
      <c r="AL836" s="376"/>
      <c r="AM836" s="376"/>
      <c r="AN836" s="376"/>
      <c r="AO836" s="376"/>
      <c r="AP836" s="376"/>
      <c r="AQ836" s="376"/>
      <c r="AR836" s="376"/>
      <c r="AS836" s="376"/>
      <c r="AT836" s="376"/>
      <c r="AU836" s="376"/>
      <c r="AV836" s="376"/>
      <c r="AW836" s="376"/>
      <c r="AX836" s="376"/>
      <c r="AY836" s="376"/>
      <c r="AZ836" s="376"/>
      <c r="BA836" s="376"/>
      <c r="BB836" s="376"/>
      <c r="BC836" s="376"/>
      <c r="BD836" s="376"/>
      <c r="BE836" s="376"/>
      <c r="BF836" s="376"/>
      <c r="BG836" s="376"/>
      <c r="BH836" s="376"/>
      <c r="BI836" s="376"/>
      <c r="BJ836" s="376"/>
      <c r="BK836" s="376"/>
      <c r="BL836" s="376"/>
      <c r="BM836" s="376"/>
      <c r="BN836" s="376"/>
    </row>
    <row r="837" spans="1:66" x14ac:dyDescent="0.2">
      <c r="A837" s="426"/>
      <c r="B837" s="376"/>
      <c r="C837" s="376"/>
      <c r="D837" s="395"/>
      <c r="E837" s="376"/>
      <c r="F837" s="396"/>
      <c r="G837" s="396"/>
      <c r="H837" s="396"/>
      <c r="I837" s="396"/>
      <c r="J837" s="427"/>
      <c r="K837" s="376"/>
      <c r="L837" s="376"/>
      <c r="M837" s="376"/>
      <c r="N837" s="376"/>
      <c r="O837" s="376"/>
      <c r="P837" s="376"/>
      <c r="Q837" s="376"/>
      <c r="R837" s="376"/>
      <c r="S837" s="376"/>
      <c r="T837" s="376"/>
      <c r="U837" s="376"/>
      <c r="V837" s="376"/>
      <c r="W837" s="376"/>
      <c r="X837" s="376"/>
      <c r="Y837" s="376"/>
      <c r="Z837" s="376"/>
      <c r="AA837" s="376"/>
      <c r="AB837" s="376"/>
      <c r="AC837" s="376"/>
      <c r="AD837" s="376"/>
      <c r="AE837" s="376"/>
      <c r="AF837" s="376"/>
      <c r="AG837" s="376"/>
      <c r="AH837" s="376"/>
      <c r="AI837" s="376"/>
      <c r="AJ837" s="376"/>
      <c r="AK837" s="376"/>
      <c r="AL837" s="376"/>
      <c r="AM837" s="376"/>
      <c r="AN837" s="376"/>
      <c r="AO837" s="376"/>
      <c r="AP837" s="376"/>
      <c r="AQ837" s="376"/>
      <c r="AR837" s="376"/>
      <c r="AS837" s="376"/>
      <c r="AT837" s="376"/>
      <c r="AU837" s="376"/>
      <c r="AV837" s="376"/>
      <c r="AW837" s="376"/>
      <c r="AX837" s="376"/>
      <c r="AY837" s="376"/>
      <c r="AZ837" s="376"/>
      <c r="BA837" s="376"/>
      <c r="BB837" s="376"/>
      <c r="BC837" s="376"/>
      <c r="BD837" s="376"/>
      <c r="BE837" s="376"/>
      <c r="BF837" s="376"/>
      <c r="BG837" s="376"/>
      <c r="BH837" s="376"/>
      <c r="BI837" s="376"/>
      <c r="BJ837" s="376"/>
      <c r="BK837" s="376"/>
      <c r="BL837" s="376"/>
      <c r="BM837" s="376"/>
      <c r="BN837" s="376"/>
    </row>
    <row r="838" spans="1:66" x14ac:dyDescent="0.2">
      <c r="A838" s="426"/>
      <c r="B838" s="376"/>
      <c r="C838" s="376"/>
      <c r="D838" s="395"/>
      <c r="E838" s="376"/>
      <c r="F838" s="396"/>
      <c r="G838" s="396"/>
      <c r="H838" s="396"/>
      <c r="I838" s="396"/>
      <c r="J838" s="427"/>
      <c r="K838" s="376"/>
      <c r="L838" s="376"/>
      <c r="M838" s="376"/>
      <c r="N838" s="376"/>
      <c r="O838" s="376"/>
      <c r="P838" s="376"/>
      <c r="Q838" s="376"/>
      <c r="R838" s="376"/>
      <c r="S838" s="376"/>
      <c r="T838" s="376"/>
      <c r="U838" s="376"/>
      <c r="V838" s="376"/>
      <c r="W838" s="376"/>
      <c r="X838" s="376"/>
      <c r="Y838" s="376"/>
      <c r="Z838" s="376"/>
      <c r="AA838" s="376"/>
      <c r="AB838" s="376"/>
      <c r="AC838" s="376"/>
      <c r="AD838" s="376"/>
      <c r="AE838" s="376"/>
      <c r="AF838" s="376"/>
      <c r="AG838" s="376"/>
      <c r="AH838" s="376"/>
      <c r="AI838" s="376"/>
      <c r="AJ838" s="376"/>
      <c r="AK838" s="376"/>
      <c r="AL838" s="376"/>
      <c r="AM838" s="376"/>
      <c r="AN838" s="376"/>
      <c r="AO838" s="376"/>
      <c r="AP838" s="376"/>
      <c r="AQ838" s="376"/>
      <c r="AR838" s="376"/>
      <c r="AS838" s="376"/>
      <c r="AT838" s="376"/>
      <c r="AU838" s="376"/>
      <c r="AV838" s="376"/>
      <c r="AW838" s="376"/>
      <c r="AX838" s="376"/>
      <c r="AY838" s="376"/>
      <c r="AZ838" s="376"/>
      <c r="BA838" s="376"/>
      <c r="BB838" s="376"/>
      <c r="BC838" s="376"/>
      <c r="BD838" s="376"/>
      <c r="BE838" s="376"/>
      <c r="BF838" s="376"/>
      <c r="BG838" s="376"/>
      <c r="BH838" s="376"/>
      <c r="BI838" s="376"/>
      <c r="BJ838" s="376"/>
      <c r="BK838" s="376"/>
      <c r="BL838" s="376"/>
      <c r="BM838" s="376"/>
      <c r="BN838" s="376"/>
    </row>
    <row r="839" spans="1:66" x14ac:dyDescent="0.2">
      <c r="A839" s="426"/>
      <c r="B839" s="376"/>
      <c r="C839" s="376"/>
      <c r="D839" s="395"/>
      <c r="E839" s="376"/>
      <c r="F839" s="396"/>
      <c r="G839" s="396"/>
      <c r="H839" s="396"/>
      <c r="I839" s="396"/>
      <c r="J839" s="427"/>
      <c r="K839" s="376"/>
      <c r="L839" s="376"/>
      <c r="M839" s="376"/>
      <c r="N839" s="376"/>
      <c r="O839" s="376"/>
      <c r="P839" s="376"/>
      <c r="Q839" s="376"/>
      <c r="R839" s="376"/>
      <c r="S839" s="376"/>
      <c r="T839" s="376"/>
      <c r="U839" s="376"/>
      <c r="V839" s="376"/>
      <c r="W839" s="376"/>
      <c r="X839" s="376"/>
      <c r="Y839" s="376"/>
      <c r="Z839" s="376"/>
      <c r="AA839" s="376"/>
      <c r="AB839" s="376"/>
      <c r="AC839" s="376"/>
      <c r="AD839" s="376"/>
      <c r="AE839" s="376"/>
      <c r="AF839" s="376"/>
      <c r="AG839" s="376"/>
      <c r="AH839" s="376"/>
      <c r="AI839" s="376"/>
      <c r="AJ839" s="376"/>
      <c r="AK839" s="376"/>
      <c r="AL839" s="376"/>
      <c r="AM839" s="376"/>
      <c r="AN839" s="376"/>
      <c r="AO839" s="376"/>
      <c r="AP839" s="376"/>
      <c r="AQ839" s="376"/>
      <c r="AR839" s="376"/>
      <c r="AS839" s="376"/>
      <c r="AT839" s="376"/>
      <c r="AU839" s="376"/>
      <c r="AV839" s="376"/>
      <c r="AW839" s="376"/>
      <c r="AX839" s="376"/>
      <c r="AY839" s="376"/>
      <c r="AZ839" s="376"/>
      <c r="BA839" s="376"/>
      <c r="BB839" s="376"/>
      <c r="BC839" s="376"/>
      <c r="BD839" s="376"/>
      <c r="BE839" s="376"/>
      <c r="BF839" s="376"/>
      <c r="BG839" s="376"/>
      <c r="BH839" s="376"/>
      <c r="BI839" s="376"/>
      <c r="BJ839" s="376"/>
      <c r="BK839" s="376"/>
      <c r="BL839" s="376"/>
      <c r="BM839" s="376"/>
      <c r="BN839" s="376"/>
    </row>
    <row r="840" spans="1:66" x14ac:dyDescent="0.2">
      <c r="A840" s="426"/>
      <c r="B840" s="376"/>
      <c r="C840" s="376"/>
      <c r="D840" s="395"/>
      <c r="E840" s="376"/>
      <c r="F840" s="396"/>
      <c r="G840" s="396"/>
      <c r="H840" s="396"/>
      <c r="I840" s="396"/>
      <c r="J840" s="427"/>
      <c r="K840" s="376"/>
      <c r="L840" s="376"/>
      <c r="M840" s="376"/>
      <c r="N840" s="376"/>
      <c r="O840" s="376"/>
      <c r="P840" s="376"/>
      <c r="Q840" s="376"/>
      <c r="R840" s="376"/>
      <c r="S840" s="376"/>
      <c r="T840" s="376"/>
      <c r="U840" s="376"/>
      <c r="V840" s="376"/>
      <c r="W840" s="376"/>
      <c r="X840" s="376"/>
      <c r="Y840" s="376"/>
      <c r="Z840" s="376"/>
      <c r="AA840" s="376"/>
      <c r="AB840" s="376"/>
      <c r="AC840" s="376"/>
      <c r="AD840" s="376"/>
      <c r="AE840" s="376"/>
      <c r="AF840" s="376"/>
      <c r="AG840" s="376"/>
      <c r="AH840" s="376"/>
      <c r="AI840" s="376"/>
      <c r="AJ840" s="376"/>
      <c r="AK840" s="376"/>
      <c r="AL840" s="376"/>
      <c r="AM840" s="376"/>
      <c r="AN840" s="376"/>
      <c r="AO840" s="376"/>
      <c r="AP840" s="376"/>
      <c r="AQ840" s="376"/>
      <c r="AR840" s="376"/>
      <c r="AS840" s="376"/>
      <c r="AT840" s="376"/>
      <c r="AU840" s="376"/>
      <c r="AV840" s="376"/>
      <c r="AW840" s="376"/>
      <c r="AX840" s="376"/>
      <c r="AY840" s="376"/>
      <c r="AZ840" s="376"/>
      <c r="BA840" s="376"/>
      <c r="BB840" s="376"/>
      <c r="BC840" s="376"/>
      <c r="BD840" s="376"/>
      <c r="BE840" s="376"/>
      <c r="BF840" s="376"/>
      <c r="BG840" s="376"/>
      <c r="BH840" s="376"/>
      <c r="BI840" s="376"/>
      <c r="BJ840" s="376"/>
      <c r="BK840" s="376"/>
      <c r="BL840" s="376"/>
      <c r="BM840" s="376"/>
      <c r="BN840" s="376"/>
    </row>
    <row r="841" spans="1:66" x14ac:dyDescent="0.2">
      <c r="A841" s="426"/>
      <c r="B841" s="376"/>
      <c r="C841" s="376"/>
      <c r="D841" s="395"/>
      <c r="E841" s="376"/>
      <c r="F841" s="396"/>
      <c r="G841" s="396"/>
      <c r="H841" s="396"/>
      <c r="I841" s="396"/>
      <c r="J841" s="427"/>
      <c r="K841" s="376"/>
      <c r="L841" s="376"/>
      <c r="M841" s="376"/>
      <c r="N841" s="376"/>
      <c r="O841" s="376"/>
      <c r="P841" s="376"/>
      <c r="Q841" s="376"/>
      <c r="R841" s="376"/>
      <c r="S841" s="376"/>
      <c r="T841" s="376"/>
      <c r="U841" s="376"/>
      <c r="V841" s="376"/>
      <c r="W841" s="376"/>
      <c r="X841" s="376"/>
      <c r="Y841" s="376"/>
      <c r="Z841" s="376"/>
      <c r="AA841" s="376"/>
      <c r="AB841" s="376"/>
      <c r="AC841" s="376"/>
      <c r="AD841" s="376"/>
      <c r="AE841" s="376"/>
      <c r="AF841" s="376"/>
      <c r="AG841" s="376"/>
      <c r="AH841" s="376"/>
      <c r="AI841" s="376"/>
      <c r="AJ841" s="376"/>
      <c r="AK841" s="376"/>
      <c r="AL841" s="376"/>
      <c r="AM841" s="376"/>
      <c r="AN841" s="376"/>
      <c r="AO841" s="376"/>
      <c r="AP841" s="376"/>
      <c r="AQ841" s="376"/>
      <c r="AR841" s="376"/>
      <c r="AS841" s="376"/>
      <c r="AT841" s="376"/>
      <c r="AU841" s="376"/>
      <c r="AV841" s="376"/>
      <c r="AW841" s="376"/>
      <c r="AX841" s="376"/>
      <c r="AY841" s="376"/>
      <c r="AZ841" s="376"/>
      <c r="BA841" s="376"/>
      <c r="BB841" s="376"/>
      <c r="BC841" s="376"/>
      <c r="BD841" s="376"/>
      <c r="BE841" s="376"/>
      <c r="BF841" s="376"/>
      <c r="BG841" s="376"/>
      <c r="BH841" s="376"/>
      <c r="BI841" s="376"/>
      <c r="BJ841" s="376"/>
      <c r="BK841" s="376"/>
      <c r="BL841" s="376"/>
      <c r="BM841" s="376"/>
      <c r="BN841" s="376"/>
    </row>
    <row r="842" spans="1:66" x14ac:dyDescent="0.2">
      <c r="A842" s="426"/>
      <c r="B842" s="376"/>
      <c r="C842" s="376"/>
      <c r="D842" s="395"/>
      <c r="E842" s="376"/>
      <c r="F842" s="396"/>
      <c r="G842" s="396"/>
      <c r="H842" s="396"/>
      <c r="I842" s="396"/>
      <c r="J842" s="427"/>
      <c r="K842" s="376"/>
      <c r="L842" s="376"/>
      <c r="M842" s="376"/>
      <c r="N842" s="376"/>
      <c r="O842" s="376"/>
      <c r="P842" s="376"/>
      <c r="Q842" s="376"/>
      <c r="R842" s="376"/>
      <c r="S842" s="376"/>
      <c r="T842" s="376"/>
      <c r="U842" s="376"/>
      <c r="V842" s="376"/>
      <c r="W842" s="376"/>
      <c r="X842" s="376"/>
      <c r="Y842" s="376"/>
      <c r="Z842" s="376"/>
      <c r="AA842" s="376"/>
      <c r="AB842" s="376"/>
      <c r="AC842" s="376"/>
      <c r="AD842" s="376"/>
      <c r="AE842" s="376"/>
      <c r="AF842" s="376"/>
      <c r="AG842" s="376"/>
      <c r="AH842" s="376"/>
      <c r="AI842" s="376"/>
      <c r="AJ842" s="376"/>
      <c r="AK842" s="376"/>
      <c r="AL842" s="376"/>
      <c r="AM842" s="376"/>
      <c r="AN842" s="376"/>
      <c r="AO842" s="376"/>
      <c r="AP842" s="376"/>
      <c r="AQ842" s="376"/>
      <c r="AR842" s="376"/>
      <c r="AS842" s="376"/>
      <c r="AT842" s="376"/>
      <c r="AU842" s="376"/>
      <c r="AV842" s="376"/>
      <c r="AW842" s="376"/>
      <c r="AX842" s="376"/>
      <c r="AY842" s="376"/>
      <c r="AZ842" s="376"/>
      <c r="BA842" s="376"/>
      <c r="BB842" s="376"/>
      <c r="BC842" s="376"/>
      <c r="BD842" s="376"/>
      <c r="BE842" s="376"/>
      <c r="BF842" s="376"/>
      <c r="BG842" s="376"/>
      <c r="BH842" s="376"/>
      <c r="BI842" s="376"/>
      <c r="BJ842" s="376"/>
      <c r="BK842" s="376"/>
      <c r="BL842" s="376"/>
      <c r="BM842" s="376"/>
      <c r="BN842" s="376"/>
    </row>
    <row r="843" spans="1:66" x14ac:dyDescent="0.2">
      <c r="A843" s="426"/>
      <c r="B843" s="376"/>
      <c r="C843" s="376"/>
      <c r="D843" s="395"/>
      <c r="E843" s="376"/>
      <c r="F843" s="396"/>
      <c r="G843" s="396"/>
      <c r="H843" s="396"/>
      <c r="I843" s="396"/>
      <c r="J843" s="427"/>
      <c r="K843" s="376"/>
      <c r="L843" s="376"/>
      <c r="M843" s="376"/>
      <c r="N843" s="376"/>
      <c r="O843" s="376"/>
      <c r="P843" s="376"/>
      <c r="Q843" s="376"/>
      <c r="R843" s="376"/>
      <c r="S843" s="376"/>
      <c r="T843" s="376"/>
      <c r="U843" s="376"/>
      <c r="V843" s="376"/>
      <c r="W843" s="376"/>
      <c r="X843" s="376"/>
      <c r="Y843" s="376"/>
      <c r="Z843" s="376"/>
      <c r="AA843" s="376"/>
      <c r="AB843" s="376"/>
      <c r="AC843" s="376"/>
      <c r="AD843" s="376"/>
      <c r="AE843" s="376"/>
      <c r="AF843" s="376"/>
      <c r="AG843" s="376"/>
      <c r="AH843" s="376"/>
      <c r="AI843" s="376"/>
      <c r="AJ843" s="376"/>
      <c r="AK843" s="376"/>
      <c r="AL843" s="376"/>
      <c r="AM843" s="376"/>
      <c r="AN843" s="376"/>
      <c r="AO843" s="376"/>
      <c r="AP843" s="376"/>
      <c r="AQ843" s="376"/>
      <c r="AR843" s="376"/>
      <c r="AS843" s="376"/>
      <c r="AT843" s="376"/>
      <c r="AU843" s="376"/>
      <c r="AV843" s="376"/>
      <c r="AW843" s="376"/>
      <c r="AX843" s="376"/>
      <c r="AY843" s="376"/>
      <c r="AZ843" s="376"/>
      <c r="BA843" s="376"/>
      <c r="BB843" s="376"/>
      <c r="BC843" s="376"/>
      <c r="BD843" s="376"/>
      <c r="BE843" s="376"/>
      <c r="BF843" s="376"/>
      <c r="BG843" s="376"/>
      <c r="BH843" s="376"/>
      <c r="BI843" s="376"/>
      <c r="BJ843" s="376"/>
      <c r="BK843" s="376"/>
      <c r="BL843" s="376"/>
      <c r="BM843" s="376"/>
      <c r="BN843" s="376"/>
    </row>
    <row r="844" spans="1:66" x14ac:dyDescent="0.2">
      <c r="A844" s="426"/>
      <c r="B844" s="376"/>
      <c r="C844" s="376"/>
      <c r="D844" s="395"/>
      <c r="E844" s="376"/>
      <c r="F844" s="396"/>
      <c r="G844" s="396"/>
      <c r="H844" s="396"/>
      <c r="I844" s="396"/>
      <c r="J844" s="427"/>
      <c r="K844" s="376"/>
      <c r="L844" s="376"/>
      <c r="M844" s="376"/>
      <c r="N844" s="376"/>
      <c r="O844" s="376"/>
      <c r="P844" s="376"/>
      <c r="Q844" s="376"/>
      <c r="R844" s="376"/>
      <c r="S844" s="376"/>
      <c r="T844" s="376"/>
      <c r="U844" s="376"/>
      <c r="V844" s="376"/>
      <c r="W844" s="376"/>
      <c r="X844" s="376"/>
      <c r="Y844" s="376"/>
      <c r="Z844" s="376"/>
      <c r="AA844" s="376"/>
      <c r="AB844" s="376"/>
      <c r="AC844" s="376"/>
      <c r="AD844" s="376"/>
      <c r="AE844" s="376"/>
      <c r="AF844" s="376"/>
      <c r="AG844" s="376"/>
      <c r="AH844" s="376"/>
      <c r="AI844" s="376"/>
      <c r="AJ844" s="376"/>
      <c r="AK844" s="376"/>
      <c r="AL844" s="376"/>
      <c r="AM844" s="376"/>
      <c r="AN844" s="376"/>
      <c r="AO844" s="376"/>
      <c r="AP844" s="376"/>
      <c r="AQ844" s="376"/>
      <c r="AR844" s="376"/>
      <c r="AS844" s="376"/>
      <c r="AT844" s="376"/>
      <c r="AU844" s="376"/>
      <c r="AV844" s="376"/>
      <c r="AW844" s="376"/>
      <c r="AX844" s="376"/>
      <c r="AY844" s="376"/>
      <c r="AZ844" s="376"/>
      <c r="BA844" s="376"/>
      <c r="BB844" s="376"/>
      <c r="BC844" s="376"/>
      <c r="BD844" s="376"/>
      <c r="BE844" s="376"/>
      <c r="BF844" s="376"/>
      <c r="BG844" s="376"/>
      <c r="BH844" s="376"/>
      <c r="BI844" s="376"/>
      <c r="BJ844" s="376"/>
      <c r="BK844" s="376"/>
      <c r="BL844" s="376"/>
      <c r="BM844" s="376"/>
      <c r="BN844" s="376"/>
    </row>
    <row r="845" spans="1:66" x14ac:dyDescent="0.2">
      <c r="A845" s="426"/>
      <c r="B845" s="376"/>
      <c r="C845" s="376"/>
      <c r="D845" s="395"/>
      <c r="E845" s="376"/>
      <c r="F845" s="396"/>
      <c r="G845" s="396"/>
      <c r="H845" s="396"/>
      <c r="I845" s="396"/>
      <c r="J845" s="427"/>
      <c r="K845" s="376"/>
      <c r="L845" s="376"/>
      <c r="M845" s="376"/>
      <c r="N845" s="376"/>
      <c r="O845" s="376"/>
      <c r="P845" s="376"/>
      <c r="Q845" s="376"/>
      <c r="R845" s="376"/>
      <c r="S845" s="376"/>
      <c r="T845" s="376"/>
      <c r="U845" s="376"/>
      <c r="V845" s="376"/>
      <c r="W845" s="376"/>
      <c r="X845" s="376"/>
      <c r="Y845" s="376"/>
      <c r="Z845" s="376"/>
      <c r="AA845" s="376"/>
      <c r="AB845" s="376"/>
      <c r="AC845" s="376"/>
      <c r="AD845" s="376"/>
      <c r="AE845" s="376"/>
      <c r="AF845" s="376"/>
      <c r="AG845" s="376"/>
      <c r="AH845" s="376"/>
      <c r="AI845" s="376"/>
      <c r="AJ845" s="376"/>
      <c r="AK845" s="376"/>
      <c r="AL845" s="376"/>
      <c r="AM845" s="376"/>
      <c r="AN845" s="376"/>
      <c r="AO845" s="376"/>
      <c r="AP845" s="376"/>
      <c r="AQ845" s="376"/>
      <c r="AR845" s="376"/>
      <c r="AS845" s="376"/>
      <c r="AT845" s="376"/>
      <c r="AU845" s="376"/>
      <c r="AV845" s="376"/>
      <c r="AW845" s="376"/>
      <c r="AX845" s="376"/>
      <c r="AY845" s="376"/>
      <c r="AZ845" s="376"/>
      <c r="BA845" s="376"/>
      <c r="BB845" s="376"/>
      <c r="BC845" s="376"/>
      <c r="BD845" s="376"/>
      <c r="BE845" s="376"/>
      <c r="BF845" s="376"/>
      <c r="BG845" s="376"/>
      <c r="BH845" s="376"/>
      <c r="BI845" s="376"/>
      <c r="BJ845" s="376"/>
      <c r="BK845" s="376"/>
      <c r="BL845" s="376"/>
      <c r="BM845" s="376"/>
      <c r="BN845" s="376"/>
    </row>
    <row r="846" spans="1:66" x14ac:dyDescent="0.2">
      <c r="A846" s="426"/>
      <c r="B846" s="376"/>
      <c r="C846" s="376"/>
      <c r="D846" s="395"/>
      <c r="E846" s="376"/>
      <c r="F846" s="396"/>
      <c r="G846" s="396"/>
      <c r="H846" s="396"/>
      <c r="I846" s="396"/>
      <c r="J846" s="427"/>
      <c r="K846" s="376"/>
      <c r="L846" s="376"/>
      <c r="M846" s="376"/>
      <c r="N846" s="376"/>
      <c r="O846" s="376"/>
      <c r="P846" s="376"/>
      <c r="Q846" s="376"/>
      <c r="R846" s="376"/>
      <c r="S846" s="376"/>
      <c r="T846" s="376"/>
      <c r="U846" s="376"/>
      <c r="V846" s="376"/>
      <c r="W846" s="376"/>
      <c r="X846" s="376"/>
      <c r="Y846" s="376"/>
      <c r="Z846" s="376"/>
      <c r="AA846" s="376"/>
      <c r="AB846" s="376"/>
      <c r="AC846" s="376"/>
      <c r="AD846" s="376"/>
      <c r="AE846" s="376"/>
      <c r="AF846" s="376"/>
      <c r="AG846" s="376"/>
      <c r="AH846" s="376"/>
      <c r="AI846" s="376"/>
      <c r="AJ846" s="376"/>
      <c r="AK846" s="376"/>
      <c r="AL846" s="376"/>
      <c r="AM846" s="376"/>
      <c r="AN846" s="376"/>
      <c r="AO846" s="376"/>
      <c r="AP846" s="376"/>
      <c r="AQ846" s="376"/>
      <c r="AR846" s="376"/>
      <c r="AS846" s="376"/>
      <c r="AT846" s="376"/>
      <c r="AU846" s="376"/>
      <c r="AV846" s="376"/>
      <c r="AW846" s="376"/>
      <c r="AX846" s="376"/>
      <c r="AY846" s="376"/>
      <c r="AZ846" s="376"/>
      <c r="BA846" s="376"/>
      <c r="BB846" s="376"/>
      <c r="BC846" s="376"/>
      <c r="BD846" s="376"/>
      <c r="BE846" s="376"/>
      <c r="BF846" s="376"/>
      <c r="BG846" s="376"/>
      <c r="BH846" s="376"/>
      <c r="BI846" s="376"/>
      <c r="BJ846" s="376"/>
      <c r="BK846" s="376"/>
      <c r="BL846" s="376"/>
      <c r="BM846" s="376"/>
      <c r="BN846" s="376"/>
    </row>
    <row r="847" spans="1:66" x14ac:dyDescent="0.2">
      <c r="A847" s="426"/>
      <c r="B847" s="376"/>
      <c r="C847" s="376"/>
      <c r="D847" s="395"/>
      <c r="E847" s="376"/>
      <c r="F847" s="396"/>
      <c r="G847" s="396"/>
      <c r="H847" s="396"/>
      <c r="I847" s="396"/>
      <c r="J847" s="427"/>
      <c r="K847" s="376"/>
      <c r="L847" s="376"/>
      <c r="M847" s="376"/>
      <c r="N847" s="376"/>
      <c r="O847" s="376"/>
      <c r="P847" s="376"/>
      <c r="Q847" s="376"/>
      <c r="R847" s="376"/>
      <c r="S847" s="376"/>
      <c r="T847" s="376"/>
      <c r="U847" s="376"/>
      <c r="V847" s="376"/>
      <c r="W847" s="376"/>
      <c r="X847" s="376"/>
      <c r="Y847" s="376"/>
      <c r="Z847" s="376"/>
      <c r="AA847" s="376"/>
      <c r="AB847" s="376"/>
      <c r="AC847" s="376"/>
      <c r="AD847" s="376"/>
      <c r="AE847" s="376"/>
      <c r="AF847" s="376"/>
      <c r="AG847" s="376"/>
      <c r="AH847" s="376"/>
      <c r="AI847" s="376"/>
      <c r="AJ847" s="376"/>
      <c r="AK847" s="376"/>
      <c r="AL847" s="376"/>
      <c r="AM847" s="376"/>
      <c r="AN847" s="376"/>
      <c r="AO847" s="376"/>
      <c r="AP847" s="376"/>
      <c r="AQ847" s="376"/>
      <c r="AR847" s="376"/>
      <c r="AS847" s="376"/>
      <c r="AT847" s="376"/>
      <c r="AU847" s="376"/>
      <c r="AV847" s="376"/>
      <c r="AW847" s="376"/>
      <c r="AX847" s="376"/>
      <c r="AY847" s="376"/>
      <c r="AZ847" s="376"/>
      <c r="BA847" s="376"/>
      <c r="BB847" s="376"/>
      <c r="BC847" s="376"/>
      <c r="BD847" s="376"/>
      <c r="BE847" s="376"/>
      <c r="BF847" s="376"/>
      <c r="BG847" s="376"/>
      <c r="BH847" s="376"/>
      <c r="BI847" s="376"/>
      <c r="BJ847" s="376"/>
      <c r="BK847" s="376"/>
      <c r="BL847" s="376"/>
      <c r="BM847" s="376"/>
      <c r="BN847" s="376"/>
    </row>
    <row r="848" spans="1:66" x14ac:dyDescent="0.2">
      <c r="A848" s="426"/>
      <c r="B848" s="376"/>
      <c r="C848" s="376"/>
      <c r="D848" s="395"/>
      <c r="E848" s="376"/>
      <c r="F848" s="396"/>
      <c r="G848" s="396"/>
      <c r="H848" s="396"/>
      <c r="I848" s="396"/>
      <c r="J848" s="427"/>
      <c r="K848" s="376"/>
      <c r="L848" s="376"/>
      <c r="M848" s="376"/>
      <c r="N848" s="376"/>
      <c r="O848" s="376"/>
      <c r="P848" s="376"/>
      <c r="Q848" s="376"/>
      <c r="R848" s="376"/>
      <c r="S848" s="376"/>
      <c r="T848" s="376"/>
      <c r="U848" s="376"/>
      <c r="V848" s="376"/>
      <c r="W848" s="376"/>
      <c r="X848" s="376"/>
      <c r="Y848" s="376"/>
      <c r="Z848" s="376"/>
      <c r="AA848" s="376"/>
      <c r="AB848" s="376"/>
      <c r="AC848" s="376"/>
      <c r="AD848" s="376"/>
      <c r="AE848" s="376"/>
      <c r="AF848" s="376"/>
      <c r="AG848" s="376"/>
      <c r="AH848" s="376"/>
      <c r="AI848" s="376"/>
      <c r="AJ848" s="376"/>
      <c r="AK848" s="376"/>
      <c r="AL848" s="376"/>
      <c r="AM848" s="376"/>
      <c r="AN848" s="376"/>
      <c r="AO848" s="376"/>
      <c r="AP848" s="376"/>
      <c r="AQ848" s="376"/>
      <c r="AR848" s="376"/>
      <c r="AS848" s="376"/>
      <c r="AT848" s="376"/>
      <c r="AU848" s="376"/>
      <c r="AV848" s="376"/>
      <c r="AW848" s="376"/>
      <c r="AX848" s="376"/>
      <c r="AY848" s="376"/>
      <c r="AZ848" s="376"/>
      <c r="BA848" s="376"/>
      <c r="BB848" s="376"/>
      <c r="BC848" s="376"/>
      <c r="BD848" s="376"/>
      <c r="BE848" s="376"/>
      <c r="BF848" s="376"/>
      <c r="BG848" s="376"/>
      <c r="BH848" s="376"/>
      <c r="BI848" s="376"/>
      <c r="BJ848" s="376"/>
      <c r="BK848" s="376"/>
      <c r="BL848" s="376"/>
      <c r="BM848" s="376"/>
      <c r="BN848" s="376"/>
    </row>
    <row r="849" spans="1:66" x14ac:dyDescent="0.2">
      <c r="A849" s="426"/>
      <c r="B849" s="376"/>
      <c r="C849" s="376"/>
      <c r="D849" s="395"/>
      <c r="E849" s="376"/>
      <c r="F849" s="396"/>
      <c r="G849" s="396"/>
      <c r="H849" s="396"/>
      <c r="I849" s="396"/>
      <c r="J849" s="427"/>
      <c r="K849" s="376"/>
      <c r="L849" s="376"/>
      <c r="M849" s="376"/>
      <c r="N849" s="376"/>
      <c r="O849" s="376"/>
      <c r="P849" s="376"/>
      <c r="Q849" s="376"/>
      <c r="R849" s="376"/>
      <c r="S849" s="376"/>
      <c r="T849" s="376"/>
      <c r="U849" s="376"/>
      <c r="V849" s="376"/>
      <c r="W849" s="376"/>
      <c r="X849" s="376"/>
      <c r="Y849" s="376"/>
      <c r="Z849" s="376"/>
      <c r="AA849" s="376"/>
      <c r="AB849" s="376"/>
      <c r="AC849" s="376"/>
      <c r="AD849" s="376"/>
      <c r="AE849" s="376"/>
      <c r="AF849" s="376"/>
      <c r="AG849" s="376"/>
      <c r="AH849" s="376"/>
      <c r="AI849" s="376"/>
      <c r="AJ849" s="376"/>
      <c r="AK849" s="376"/>
      <c r="AL849" s="376"/>
      <c r="AM849" s="376"/>
      <c r="AN849" s="376"/>
      <c r="AO849" s="376"/>
      <c r="AP849" s="376"/>
      <c r="AQ849" s="376"/>
      <c r="AR849" s="376"/>
      <c r="AS849" s="376"/>
      <c r="AT849" s="376"/>
      <c r="AU849" s="376"/>
      <c r="AV849" s="376"/>
      <c r="AW849" s="376"/>
      <c r="AX849" s="376"/>
      <c r="AY849" s="376"/>
      <c r="AZ849" s="376"/>
      <c r="BA849" s="376"/>
      <c r="BB849" s="376"/>
      <c r="BC849" s="376"/>
      <c r="BD849" s="376"/>
      <c r="BE849" s="376"/>
      <c r="BF849" s="376"/>
      <c r="BG849" s="376"/>
      <c r="BH849" s="376"/>
      <c r="BI849" s="376"/>
      <c r="BJ849" s="376"/>
      <c r="BK849" s="376"/>
      <c r="BL849" s="376"/>
      <c r="BM849" s="376"/>
      <c r="BN849" s="376"/>
    </row>
    <row r="850" spans="1:66" x14ac:dyDescent="0.2">
      <c r="A850" s="426"/>
      <c r="B850" s="376"/>
      <c r="C850" s="376"/>
      <c r="D850" s="395"/>
      <c r="E850" s="376"/>
      <c r="F850" s="396"/>
      <c r="G850" s="396"/>
      <c r="H850" s="396"/>
      <c r="I850" s="396"/>
      <c r="J850" s="427"/>
      <c r="K850" s="376"/>
      <c r="L850" s="376"/>
      <c r="M850" s="376"/>
      <c r="N850" s="376"/>
      <c r="O850" s="376"/>
      <c r="P850" s="376"/>
      <c r="Q850" s="376"/>
      <c r="R850" s="376"/>
      <c r="S850" s="376"/>
      <c r="T850" s="376"/>
      <c r="U850" s="376"/>
      <c r="V850" s="376"/>
      <c r="W850" s="376"/>
      <c r="X850" s="376"/>
      <c r="Y850" s="376"/>
      <c r="Z850" s="376"/>
      <c r="AA850" s="376"/>
      <c r="AB850" s="376"/>
      <c r="AC850" s="376"/>
      <c r="AD850" s="376"/>
      <c r="AE850" s="376"/>
      <c r="AF850" s="376"/>
      <c r="AG850" s="376"/>
      <c r="AH850" s="376"/>
      <c r="AI850" s="376"/>
      <c r="AJ850" s="376"/>
      <c r="AK850" s="376"/>
      <c r="AL850" s="376"/>
      <c r="AM850" s="376"/>
      <c r="AN850" s="376"/>
      <c r="AO850" s="376"/>
      <c r="AP850" s="376"/>
      <c r="AQ850" s="376"/>
      <c r="AR850" s="376"/>
      <c r="AS850" s="376"/>
      <c r="AT850" s="376"/>
      <c r="AU850" s="376"/>
      <c r="AV850" s="376"/>
      <c r="AW850" s="376"/>
      <c r="AX850" s="376"/>
      <c r="AY850" s="376"/>
      <c r="AZ850" s="376"/>
      <c r="BA850" s="376"/>
      <c r="BB850" s="376"/>
      <c r="BC850" s="376"/>
      <c r="BD850" s="376"/>
      <c r="BE850" s="376"/>
      <c r="BF850" s="376"/>
      <c r="BG850" s="376"/>
      <c r="BH850" s="376"/>
      <c r="BI850" s="376"/>
      <c r="BJ850" s="376"/>
      <c r="BK850" s="376"/>
      <c r="BL850" s="376"/>
      <c r="BM850" s="376"/>
      <c r="BN850" s="376"/>
    </row>
    <row r="851" spans="1:66" x14ac:dyDescent="0.2">
      <c r="A851" s="426"/>
      <c r="B851" s="376"/>
      <c r="C851" s="376"/>
      <c r="D851" s="395"/>
      <c r="E851" s="376"/>
      <c r="F851" s="396"/>
      <c r="G851" s="396"/>
      <c r="H851" s="396"/>
      <c r="I851" s="396"/>
      <c r="J851" s="427"/>
      <c r="K851" s="376"/>
      <c r="L851" s="376"/>
      <c r="M851" s="376"/>
      <c r="N851" s="376"/>
      <c r="O851" s="376"/>
      <c r="P851" s="376"/>
      <c r="Q851" s="376"/>
      <c r="R851" s="376"/>
      <c r="S851" s="376"/>
      <c r="T851" s="376"/>
      <c r="U851" s="376"/>
      <c r="V851" s="376"/>
      <c r="W851" s="376"/>
      <c r="X851" s="376"/>
      <c r="Y851" s="376"/>
      <c r="Z851" s="376"/>
      <c r="AA851" s="376"/>
      <c r="AB851" s="376"/>
      <c r="AC851" s="376"/>
      <c r="AD851" s="376"/>
      <c r="AE851" s="376"/>
      <c r="AF851" s="376"/>
      <c r="AG851" s="376"/>
      <c r="AH851" s="376"/>
      <c r="AI851" s="376"/>
      <c r="AJ851" s="376"/>
      <c r="AK851" s="376"/>
      <c r="AL851" s="376"/>
      <c r="AM851" s="376"/>
      <c r="AN851" s="376"/>
      <c r="AO851" s="376"/>
      <c r="AP851" s="376"/>
      <c r="AQ851" s="376"/>
      <c r="AR851" s="376"/>
      <c r="AS851" s="376"/>
      <c r="AT851" s="376"/>
      <c r="AU851" s="376"/>
      <c r="AV851" s="376"/>
      <c r="AW851" s="376"/>
      <c r="AX851" s="376"/>
      <c r="AY851" s="376"/>
      <c r="AZ851" s="376"/>
      <c r="BA851" s="376"/>
      <c r="BB851" s="376"/>
      <c r="BC851" s="376"/>
      <c r="BD851" s="376"/>
      <c r="BE851" s="376"/>
      <c r="BF851" s="376"/>
      <c r="BG851" s="376"/>
      <c r="BH851" s="376"/>
      <c r="BI851" s="376"/>
      <c r="BJ851" s="376"/>
      <c r="BK851" s="376"/>
      <c r="BL851" s="376"/>
      <c r="BM851" s="376"/>
      <c r="BN851" s="376"/>
    </row>
    <row r="852" spans="1:66" x14ac:dyDescent="0.2">
      <c r="A852" s="426"/>
      <c r="B852" s="376"/>
      <c r="C852" s="376"/>
      <c r="D852" s="395"/>
      <c r="E852" s="376"/>
      <c r="F852" s="396"/>
      <c r="G852" s="396"/>
      <c r="H852" s="396"/>
      <c r="I852" s="396"/>
      <c r="J852" s="427"/>
      <c r="K852" s="376"/>
      <c r="L852" s="376"/>
      <c r="M852" s="376"/>
      <c r="N852" s="376"/>
      <c r="O852" s="376"/>
      <c r="P852" s="376"/>
      <c r="Q852" s="376"/>
      <c r="R852" s="376"/>
      <c r="S852" s="376"/>
      <c r="T852" s="376"/>
      <c r="U852" s="376"/>
      <c r="V852" s="376"/>
      <c r="W852" s="376"/>
      <c r="X852" s="376"/>
      <c r="Y852" s="376"/>
      <c r="Z852" s="376"/>
      <c r="AA852" s="376"/>
      <c r="AB852" s="376"/>
      <c r="AC852" s="376"/>
      <c r="AD852" s="376"/>
      <c r="AE852" s="376"/>
      <c r="AF852" s="376"/>
      <c r="AG852" s="376"/>
      <c r="AH852" s="376"/>
      <c r="AI852" s="376"/>
      <c r="AJ852" s="376"/>
      <c r="AK852" s="376"/>
      <c r="AL852" s="376"/>
      <c r="AM852" s="376"/>
      <c r="AN852" s="376"/>
      <c r="AO852" s="376"/>
      <c r="AP852" s="376"/>
      <c r="AQ852" s="376"/>
      <c r="AR852" s="376"/>
      <c r="AS852" s="376"/>
      <c r="AT852" s="376"/>
      <c r="AU852" s="376"/>
      <c r="AV852" s="376"/>
      <c r="AW852" s="376"/>
      <c r="AX852" s="376"/>
      <c r="AY852" s="376"/>
      <c r="AZ852" s="376"/>
      <c r="BA852" s="376"/>
      <c r="BB852" s="376"/>
      <c r="BC852" s="376"/>
      <c r="BD852" s="376"/>
      <c r="BE852" s="376"/>
      <c r="BF852" s="376"/>
      <c r="BG852" s="376"/>
      <c r="BH852" s="376"/>
      <c r="BI852" s="376"/>
      <c r="BJ852" s="376"/>
      <c r="BK852" s="376"/>
      <c r="BL852" s="376"/>
      <c r="BM852" s="376"/>
      <c r="BN852" s="376"/>
    </row>
    <row r="853" spans="1:66" x14ac:dyDescent="0.2">
      <c r="A853" s="426"/>
      <c r="B853" s="376"/>
      <c r="C853" s="376"/>
      <c r="D853" s="395"/>
      <c r="E853" s="376"/>
      <c r="F853" s="396"/>
      <c r="G853" s="396"/>
      <c r="H853" s="396"/>
      <c r="I853" s="396"/>
      <c r="J853" s="427"/>
      <c r="K853" s="376"/>
      <c r="L853" s="376"/>
      <c r="M853" s="376"/>
      <c r="N853" s="376"/>
      <c r="O853" s="376"/>
      <c r="P853" s="376"/>
      <c r="Q853" s="376"/>
      <c r="R853" s="376"/>
      <c r="S853" s="376"/>
      <c r="T853" s="376"/>
      <c r="U853" s="376"/>
      <c r="V853" s="376"/>
      <c r="W853" s="376"/>
      <c r="X853" s="376"/>
      <c r="Y853" s="376"/>
      <c r="Z853" s="376"/>
      <c r="AA853" s="376"/>
      <c r="AB853" s="376"/>
      <c r="AC853" s="376"/>
      <c r="AD853" s="376"/>
      <c r="AE853" s="376"/>
      <c r="AF853" s="376"/>
      <c r="AG853" s="376"/>
      <c r="AH853" s="376"/>
      <c r="AI853" s="376"/>
      <c r="AJ853" s="376"/>
      <c r="AK853" s="376"/>
      <c r="AL853" s="376"/>
      <c r="AM853" s="376"/>
      <c r="AN853" s="376"/>
      <c r="AO853" s="376"/>
      <c r="AP853" s="376"/>
      <c r="AQ853" s="376"/>
      <c r="AR853" s="376"/>
      <c r="AS853" s="376"/>
      <c r="AT853" s="376"/>
      <c r="AU853" s="376"/>
      <c r="AV853" s="376"/>
      <c r="AW853" s="376"/>
      <c r="AX853" s="376"/>
      <c r="AY853" s="376"/>
      <c r="AZ853" s="376"/>
      <c r="BA853" s="376"/>
      <c r="BB853" s="376"/>
      <c r="BC853" s="376"/>
      <c r="BD853" s="376"/>
      <c r="BE853" s="376"/>
      <c r="BF853" s="376"/>
      <c r="BG853" s="376"/>
      <c r="BH853" s="376"/>
      <c r="BI853" s="376"/>
      <c r="BJ853" s="376"/>
      <c r="BK853" s="376"/>
      <c r="BL853" s="376"/>
      <c r="BM853" s="376"/>
      <c r="BN853" s="376"/>
    </row>
    <row r="854" spans="1:66" x14ac:dyDescent="0.2">
      <c r="A854" s="426"/>
      <c r="B854" s="376"/>
      <c r="C854" s="376"/>
      <c r="D854" s="395"/>
      <c r="E854" s="376"/>
      <c r="F854" s="396"/>
      <c r="G854" s="396"/>
      <c r="H854" s="396"/>
      <c r="I854" s="396"/>
      <c r="J854" s="427"/>
      <c r="K854" s="376"/>
      <c r="L854" s="376"/>
      <c r="M854" s="376"/>
      <c r="N854" s="376"/>
      <c r="O854" s="376"/>
      <c r="P854" s="376"/>
      <c r="Q854" s="376"/>
      <c r="R854" s="376"/>
      <c r="S854" s="376"/>
      <c r="T854" s="376"/>
      <c r="U854" s="376"/>
      <c r="V854" s="376"/>
      <c r="W854" s="376"/>
      <c r="X854" s="376"/>
      <c r="Y854" s="376"/>
      <c r="Z854" s="376"/>
      <c r="AA854" s="376"/>
      <c r="AB854" s="376"/>
      <c r="AC854" s="376"/>
      <c r="AD854" s="376"/>
      <c r="AE854" s="376"/>
      <c r="AF854" s="376"/>
      <c r="AG854" s="376"/>
      <c r="AH854" s="376"/>
      <c r="AI854" s="376"/>
      <c r="AJ854" s="376"/>
      <c r="AK854" s="376"/>
      <c r="AL854" s="376"/>
      <c r="AM854" s="376"/>
      <c r="AN854" s="376"/>
      <c r="AO854" s="376"/>
      <c r="AP854" s="376"/>
      <c r="AQ854" s="376"/>
      <c r="AR854" s="376"/>
      <c r="AS854" s="376"/>
      <c r="AT854" s="376"/>
      <c r="AU854" s="376"/>
      <c r="AV854" s="376"/>
      <c r="AW854" s="376"/>
      <c r="AX854" s="376"/>
      <c r="AY854" s="376"/>
      <c r="AZ854" s="376"/>
      <c r="BA854" s="376"/>
      <c r="BB854" s="376"/>
      <c r="BC854" s="376"/>
      <c r="BD854" s="376"/>
      <c r="BE854" s="376"/>
      <c r="BF854" s="376"/>
      <c r="BG854" s="376"/>
      <c r="BH854" s="376"/>
      <c r="BI854" s="376"/>
      <c r="BJ854" s="376"/>
      <c r="BK854" s="376"/>
      <c r="BL854" s="376"/>
      <c r="BM854" s="376"/>
      <c r="BN854" s="376"/>
    </row>
    <row r="855" spans="1:66" x14ac:dyDescent="0.2">
      <c r="A855" s="426"/>
      <c r="B855" s="376"/>
      <c r="C855" s="376"/>
      <c r="D855" s="395"/>
      <c r="E855" s="376"/>
      <c r="F855" s="396"/>
      <c r="G855" s="396"/>
      <c r="H855" s="396"/>
      <c r="I855" s="396"/>
      <c r="J855" s="427"/>
      <c r="K855" s="376"/>
      <c r="L855" s="376"/>
      <c r="M855" s="376"/>
      <c r="N855" s="376"/>
      <c r="O855" s="376"/>
      <c r="P855" s="376"/>
      <c r="Q855" s="376"/>
      <c r="R855" s="376"/>
      <c r="S855" s="376"/>
      <c r="T855" s="376"/>
      <c r="U855" s="376"/>
      <c r="V855" s="376"/>
      <c r="W855" s="376"/>
      <c r="X855" s="376"/>
      <c r="Y855" s="376"/>
      <c r="Z855" s="376"/>
      <c r="AA855" s="376"/>
      <c r="AB855" s="376"/>
      <c r="AC855" s="376"/>
      <c r="AD855" s="376"/>
      <c r="AE855" s="376"/>
      <c r="AF855" s="376"/>
      <c r="AG855" s="376"/>
      <c r="AH855" s="376"/>
      <c r="AI855" s="376"/>
      <c r="AJ855" s="376"/>
      <c r="AK855" s="376"/>
      <c r="AL855" s="376"/>
      <c r="AM855" s="376"/>
      <c r="AN855" s="376"/>
      <c r="AO855" s="376"/>
      <c r="AP855" s="376"/>
      <c r="AQ855" s="376"/>
      <c r="AR855" s="376"/>
      <c r="AS855" s="376"/>
      <c r="AT855" s="376"/>
      <c r="AU855" s="376"/>
      <c r="AV855" s="376"/>
      <c r="AW855" s="376"/>
      <c r="AX855" s="376"/>
      <c r="AY855" s="376"/>
      <c r="AZ855" s="376"/>
      <c r="BA855" s="376"/>
      <c r="BB855" s="376"/>
      <c r="BC855" s="376"/>
      <c r="BD855" s="376"/>
      <c r="BE855" s="376"/>
      <c r="BF855" s="376"/>
      <c r="BG855" s="376"/>
      <c r="BH855" s="376"/>
      <c r="BI855" s="376"/>
      <c r="BJ855" s="376"/>
      <c r="BK855" s="376"/>
      <c r="BL855" s="376"/>
      <c r="BM855" s="376"/>
      <c r="BN855" s="376"/>
    </row>
    <row r="856" spans="1:66" x14ac:dyDescent="0.2">
      <c r="A856" s="426"/>
      <c r="B856" s="376"/>
      <c r="C856" s="376"/>
      <c r="D856" s="395"/>
      <c r="E856" s="376"/>
      <c r="F856" s="396"/>
      <c r="G856" s="396"/>
      <c r="H856" s="396"/>
      <c r="I856" s="396"/>
      <c r="J856" s="427"/>
      <c r="K856" s="376"/>
      <c r="L856" s="376"/>
      <c r="M856" s="376"/>
      <c r="N856" s="376"/>
      <c r="O856" s="376"/>
      <c r="P856" s="376"/>
      <c r="Q856" s="376"/>
      <c r="R856" s="376"/>
      <c r="S856" s="376"/>
      <c r="T856" s="376"/>
      <c r="U856" s="376"/>
      <c r="V856" s="376"/>
      <c r="W856" s="376"/>
      <c r="X856" s="376"/>
      <c r="Y856" s="376"/>
      <c r="Z856" s="376"/>
      <c r="AA856" s="376"/>
      <c r="AB856" s="376"/>
      <c r="AC856" s="376"/>
      <c r="AD856" s="376"/>
      <c r="AE856" s="376"/>
      <c r="AF856" s="376"/>
      <c r="AG856" s="376"/>
      <c r="AH856" s="376"/>
      <c r="AI856" s="376"/>
      <c r="AJ856" s="376"/>
      <c r="AK856" s="376"/>
      <c r="AL856" s="376"/>
      <c r="AM856" s="376"/>
      <c r="AN856" s="376"/>
      <c r="AO856" s="376"/>
      <c r="AP856" s="376"/>
      <c r="AQ856" s="376"/>
      <c r="AR856" s="376"/>
      <c r="AS856" s="376"/>
      <c r="AT856" s="376"/>
      <c r="AU856" s="376"/>
      <c r="AV856" s="376"/>
      <c r="AW856" s="376"/>
      <c r="AX856" s="376"/>
      <c r="AY856" s="376"/>
      <c r="AZ856" s="376"/>
      <c r="BA856" s="376"/>
      <c r="BB856" s="376"/>
      <c r="BC856" s="376"/>
      <c r="BD856" s="376"/>
      <c r="BE856" s="376"/>
      <c r="BF856" s="376"/>
      <c r="BG856" s="376"/>
      <c r="BH856" s="376"/>
      <c r="BI856" s="376"/>
      <c r="BJ856" s="376"/>
      <c r="BK856" s="376"/>
      <c r="BL856" s="376"/>
      <c r="BM856" s="376"/>
      <c r="BN856" s="376"/>
    </row>
    <row r="857" spans="1:66" x14ac:dyDescent="0.2">
      <c r="A857" s="426"/>
      <c r="B857" s="376"/>
      <c r="C857" s="376"/>
      <c r="D857" s="395"/>
      <c r="E857" s="376"/>
      <c r="F857" s="396"/>
      <c r="G857" s="396"/>
      <c r="H857" s="396"/>
      <c r="I857" s="396"/>
      <c r="J857" s="427"/>
      <c r="K857" s="376"/>
      <c r="L857" s="376"/>
      <c r="M857" s="376"/>
      <c r="N857" s="376"/>
      <c r="O857" s="376"/>
      <c r="P857" s="376"/>
      <c r="Q857" s="376"/>
      <c r="R857" s="376"/>
      <c r="S857" s="376"/>
      <c r="T857" s="376"/>
      <c r="U857" s="376"/>
      <c r="V857" s="376"/>
      <c r="W857" s="376"/>
      <c r="X857" s="376"/>
      <c r="Y857" s="376"/>
      <c r="Z857" s="376"/>
      <c r="AA857" s="376"/>
      <c r="AB857" s="376"/>
      <c r="AC857" s="376"/>
      <c r="AD857" s="376"/>
      <c r="AE857" s="376"/>
      <c r="AF857" s="376"/>
      <c r="AG857" s="376"/>
      <c r="AH857" s="376"/>
      <c r="AI857" s="376"/>
      <c r="AJ857" s="376"/>
      <c r="AK857" s="376"/>
      <c r="AL857" s="376"/>
      <c r="AM857" s="376"/>
      <c r="AN857" s="376"/>
      <c r="AO857" s="376"/>
      <c r="AP857" s="376"/>
      <c r="AQ857" s="376"/>
      <c r="AR857" s="376"/>
      <c r="AS857" s="376"/>
      <c r="AT857" s="376"/>
      <c r="AU857" s="376"/>
      <c r="AV857" s="376"/>
      <c r="AW857" s="376"/>
      <c r="AX857" s="376"/>
      <c r="AY857" s="376"/>
      <c r="AZ857" s="376"/>
      <c r="BA857" s="376"/>
      <c r="BB857" s="376"/>
      <c r="BC857" s="376"/>
      <c r="BD857" s="376"/>
      <c r="BE857" s="376"/>
      <c r="BF857" s="376"/>
      <c r="BG857" s="376"/>
      <c r="BH857" s="376"/>
      <c r="BI857" s="376"/>
      <c r="BJ857" s="376"/>
      <c r="BK857" s="376"/>
      <c r="BL857" s="376"/>
      <c r="BM857" s="376"/>
      <c r="BN857" s="376"/>
    </row>
    <row r="858" spans="1:66" x14ac:dyDescent="0.2">
      <c r="A858" s="426"/>
      <c r="B858" s="376"/>
      <c r="C858" s="376"/>
      <c r="D858" s="395"/>
      <c r="E858" s="376"/>
      <c r="F858" s="396"/>
      <c r="G858" s="396"/>
      <c r="H858" s="396"/>
      <c r="I858" s="396"/>
      <c r="J858" s="427"/>
      <c r="K858" s="376"/>
      <c r="L858" s="376"/>
      <c r="M858" s="376"/>
      <c r="N858" s="376"/>
      <c r="O858" s="376"/>
      <c r="P858" s="376"/>
      <c r="Q858" s="376"/>
      <c r="R858" s="376"/>
      <c r="S858" s="376"/>
      <c r="T858" s="376"/>
      <c r="U858" s="376"/>
      <c r="V858" s="376"/>
      <c r="W858" s="376"/>
      <c r="X858" s="376"/>
      <c r="Y858" s="376"/>
      <c r="Z858" s="376"/>
      <c r="AA858" s="376"/>
      <c r="AB858" s="376"/>
      <c r="AC858" s="376"/>
      <c r="AD858" s="376"/>
      <c r="AE858" s="376"/>
      <c r="AF858" s="376"/>
      <c r="AG858" s="376"/>
      <c r="AH858" s="376"/>
      <c r="AI858" s="376"/>
      <c r="AJ858" s="376"/>
      <c r="AK858" s="376"/>
      <c r="AL858" s="376"/>
      <c r="AM858" s="376"/>
      <c r="AN858" s="376"/>
      <c r="AO858" s="376"/>
      <c r="AP858" s="376"/>
      <c r="AQ858" s="376"/>
      <c r="AR858" s="376"/>
      <c r="AS858" s="376"/>
      <c r="AT858" s="376"/>
      <c r="AU858" s="376"/>
      <c r="AV858" s="376"/>
      <c r="AW858" s="376"/>
      <c r="AX858" s="376"/>
      <c r="AY858" s="376"/>
      <c r="AZ858" s="376"/>
      <c r="BA858" s="376"/>
      <c r="BB858" s="376"/>
      <c r="BC858" s="376"/>
      <c r="BD858" s="376"/>
      <c r="BE858" s="376"/>
      <c r="BF858" s="376"/>
      <c r="BG858" s="376"/>
      <c r="BH858" s="376"/>
      <c r="BI858" s="376"/>
      <c r="BJ858" s="376"/>
      <c r="BK858" s="376"/>
      <c r="BL858" s="376"/>
      <c r="BM858" s="376"/>
      <c r="BN858" s="376"/>
    </row>
    <row r="859" spans="1:66" x14ac:dyDescent="0.2">
      <c r="A859" s="426"/>
      <c r="B859" s="376"/>
      <c r="C859" s="376"/>
      <c r="D859" s="395"/>
      <c r="E859" s="376"/>
      <c r="F859" s="396"/>
      <c r="G859" s="396"/>
      <c r="H859" s="396"/>
      <c r="I859" s="396"/>
      <c r="J859" s="427"/>
      <c r="K859" s="376"/>
      <c r="L859" s="376"/>
      <c r="M859" s="376"/>
      <c r="N859" s="376"/>
      <c r="O859" s="376"/>
      <c r="P859" s="376"/>
      <c r="Q859" s="376"/>
      <c r="R859" s="376"/>
      <c r="S859" s="376"/>
      <c r="T859" s="376"/>
      <c r="U859" s="376"/>
      <c r="V859" s="376"/>
      <c r="W859" s="376"/>
      <c r="X859" s="376"/>
      <c r="Y859" s="376"/>
      <c r="Z859" s="376"/>
      <c r="AA859" s="376"/>
      <c r="AB859" s="376"/>
      <c r="AC859" s="376"/>
      <c r="AD859" s="376"/>
      <c r="AE859" s="376"/>
      <c r="AF859" s="376"/>
      <c r="AG859" s="376"/>
      <c r="AH859" s="376"/>
      <c r="AI859" s="376"/>
      <c r="AJ859" s="376"/>
      <c r="AK859" s="376"/>
      <c r="AL859" s="376"/>
      <c r="AM859" s="376"/>
      <c r="AN859" s="376"/>
      <c r="AO859" s="376"/>
      <c r="AP859" s="376"/>
      <c r="AQ859" s="376"/>
      <c r="AR859" s="376"/>
      <c r="AS859" s="376"/>
      <c r="AT859" s="376"/>
      <c r="AU859" s="376"/>
      <c r="AV859" s="376"/>
      <c r="AW859" s="376"/>
      <c r="AX859" s="376"/>
      <c r="AY859" s="376"/>
      <c r="AZ859" s="376"/>
      <c r="BA859" s="376"/>
      <c r="BB859" s="376"/>
      <c r="BC859" s="376"/>
      <c r="BD859" s="376"/>
      <c r="BE859" s="376"/>
      <c r="BF859" s="376"/>
      <c r="BG859" s="376"/>
      <c r="BH859" s="376"/>
      <c r="BI859" s="376"/>
      <c r="BJ859" s="376"/>
      <c r="BK859" s="376"/>
      <c r="BL859" s="376"/>
      <c r="BM859" s="376"/>
      <c r="BN859" s="376"/>
    </row>
    <row r="860" spans="1:66" x14ac:dyDescent="0.2">
      <c r="A860" s="426"/>
      <c r="B860" s="376"/>
      <c r="C860" s="376"/>
      <c r="D860" s="395"/>
      <c r="E860" s="376"/>
      <c r="F860" s="396"/>
      <c r="G860" s="396"/>
      <c r="H860" s="396"/>
      <c r="I860" s="396"/>
      <c r="J860" s="427"/>
      <c r="K860" s="376"/>
      <c r="L860" s="376"/>
      <c r="M860" s="376"/>
      <c r="N860" s="376"/>
      <c r="O860" s="376"/>
      <c r="P860" s="376"/>
      <c r="Q860" s="376"/>
      <c r="R860" s="376"/>
      <c r="S860" s="376"/>
      <c r="T860" s="376"/>
      <c r="U860" s="376"/>
      <c r="V860" s="376"/>
      <c r="W860" s="376"/>
      <c r="X860" s="376"/>
      <c r="Y860" s="376"/>
      <c r="Z860" s="376"/>
      <c r="AA860" s="376"/>
      <c r="AB860" s="376"/>
      <c r="AC860" s="376"/>
      <c r="AD860" s="376"/>
      <c r="AE860" s="376"/>
      <c r="AF860" s="376"/>
      <c r="AG860" s="376"/>
      <c r="AH860" s="376"/>
      <c r="AI860" s="376"/>
      <c r="AJ860" s="376"/>
      <c r="AK860" s="376"/>
      <c r="AL860" s="376"/>
      <c r="AM860" s="376"/>
      <c r="AN860" s="376"/>
      <c r="AO860" s="376"/>
      <c r="AP860" s="376"/>
      <c r="AQ860" s="376"/>
      <c r="AR860" s="376"/>
      <c r="AS860" s="376"/>
      <c r="AT860" s="376"/>
      <c r="AU860" s="376"/>
      <c r="AV860" s="376"/>
      <c r="AW860" s="376"/>
      <c r="AX860" s="376"/>
      <c r="AY860" s="376"/>
      <c r="AZ860" s="376"/>
      <c r="BA860" s="376"/>
      <c r="BB860" s="376"/>
      <c r="BC860" s="376"/>
      <c r="BD860" s="376"/>
      <c r="BE860" s="376"/>
      <c r="BF860" s="376"/>
      <c r="BG860" s="376"/>
      <c r="BH860" s="376"/>
      <c r="BI860" s="376"/>
      <c r="BJ860" s="376"/>
      <c r="BK860" s="376"/>
      <c r="BL860" s="376"/>
      <c r="BM860" s="376"/>
      <c r="BN860" s="376"/>
    </row>
    <row r="861" spans="1:66" x14ac:dyDescent="0.2">
      <c r="A861" s="426"/>
      <c r="B861" s="376"/>
      <c r="C861" s="376"/>
      <c r="D861" s="395"/>
      <c r="E861" s="376"/>
      <c r="F861" s="396"/>
      <c r="G861" s="396"/>
      <c r="H861" s="396"/>
      <c r="I861" s="396"/>
      <c r="J861" s="427"/>
      <c r="K861" s="376"/>
      <c r="L861" s="376"/>
      <c r="M861" s="376"/>
      <c r="N861" s="376"/>
      <c r="O861" s="376"/>
      <c r="P861" s="376"/>
      <c r="Q861" s="376"/>
      <c r="R861" s="376"/>
      <c r="S861" s="376"/>
      <c r="T861" s="376"/>
      <c r="U861" s="376"/>
      <c r="V861" s="376"/>
      <c r="W861" s="376"/>
      <c r="X861" s="376"/>
      <c r="Y861" s="376"/>
      <c r="Z861" s="376"/>
      <c r="AA861" s="376"/>
      <c r="AB861" s="376"/>
      <c r="AC861" s="376"/>
      <c r="AD861" s="376"/>
      <c r="AE861" s="376"/>
      <c r="AF861" s="376"/>
      <c r="AG861" s="376"/>
      <c r="AH861" s="376"/>
      <c r="AI861" s="376"/>
      <c r="AJ861" s="376"/>
      <c r="AK861" s="376"/>
      <c r="AL861" s="376"/>
      <c r="AM861" s="376"/>
      <c r="AN861" s="376"/>
      <c r="AO861" s="376"/>
      <c r="AP861" s="376"/>
      <c r="AQ861" s="376"/>
      <c r="AR861" s="376"/>
      <c r="AS861" s="376"/>
      <c r="AT861" s="376"/>
      <c r="AU861" s="376"/>
      <c r="AV861" s="376"/>
      <c r="AW861" s="376"/>
      <c r="AX861" s="376"/>
      <c r="AY861" s="376"/>
      <c r="AZ861" s="376"/>
      <c r="BA861" s="376"/>
      <c r="BB861" s="376"/>
      <c r="BC861" s="376"/>
      <c r="BD861" s="376"/>
      <c r="BE861" s="376"/>
      <c r="BF861" s="376"/>
      <c r="BG861" s="376"/>
      <c r="BH861" s="376"/>
      <c r="BI861" s="376"/>
      <c r="BJ861" s="376"/>
      <c r="BK861" s="376"/>
      <c r="BL861" s="376"/>
      <c r="BM861" s="376"/>
      <c r="BN861" s="376"/>
    </row>
    <row r="862" spans="1:66" x14ac:dyDescent="0.2">
      <c r="A862" s="426"/>
      <c r="B862" s="376"/>
      <c r="C862" s="376"/>
      <c r="D862" s="395"/>
      <c r="E862" s="376"/>
      <c r="F862" s="396"/>
      <c r="G862" s="396"/>
      <c r="H862" s="396"/>
      <c r="I862" s="396"/>
      <c r="J862" s="427"/>
      <c r="K862" s="376"/>
      <c r="L862" s="376"/>
      <c r="M862" s="376"/>
      <c r="N862" s="376"/>
      <c r="O862" s="376"/>
      <c r="P862" s="376"/>
      <c r="Q862" s="376"/>
      <c r="R862" s="376"/>
      <c r="S862" s="376"/>
      <c r="T862" s="376"/>
      <c r="U862" s="376"/>
      <c r="V862" s="376"/>
      <c r="W862" s="376"/>
      <c r="X862" s="376"/>
      <c r="Y862" s="376"/>
      <c r="Z862" s="376"/>
      <c r="AA862" s="376"/>
      <c r="AB862" s="376"/>
      <c r="AC862" s="376"/>
      <c r="AD862" s="376"/>
      <c r="AE862" s="376"/>
      <c r="AF862" s="376"/>
      <c r="AG862" s="376"/>
      <c r="AH862" s="376"/>
      <c r="AI862" s="376"/>
      <c r="AJ862" s="376"/>
      <c r="AK862" s="376"/>
      <c r="AL862" s="376"/>
      <c r="AM862" s="376"/>
      <c r="AN862" s="376"/>
      <c r="AO862" s="376"/>
      <c r="AP862" s="376"/>
      <c r="AQ862" s="376"/>
      <c r="AR862" s="376"/>
      <c r="AS862" s="376"/>
      <c r="AT862" s="376"/>
      <c r="AU862" s="376"/>
      <c r="AV862" s="376"/>
      <c r="AW862" s="376"/>
      <c r="AX862" s="376"/>
      <c r="AY862" s="376"/>
      <c r="AZ862" s="376"/>
      <c r="BA862" s="376"/>
      <c r="BB862" s="376"/>
      <c r="BC862" s="376"/>
      <c r="BD862" s="376"/>
      <c r="BE862" s="376"/>
      <c r="BF862" s="376"/>
      <c r="BG862" s="376"/>
      <c r="BH862" s="376"/>
      <c r="BI862" s="376"/>
      <c r="BJ862" s="376"/>
      <c r="BK862" s="376"/>
      <c r="BL862" s="376"/>
      <c r="BM862" s="376"/>
      <c r="BN862" s="376"/>
    </row>
    <row r="863" spans="1:66" x14ac:dyDescent="0.2">
      <c r="A863" s="426"/>
      <c r="B863" s="376"/>
      <c r="C863" s="376"/>
      <c r="D863" s="395"/>
      <c r="E863" s="376"/>
      <c r="F863" s="396"/>
      <c r="G863" s="396"/>
      <c r="H863" s="396"/>
      <c r="I863" s="396"/>
      <c r="J863" s="427"/>
      <c r="K863" s="376"/>
      <c r="L863" s="376"/>
      <c r="M863" s="376"/>
      <c r="N863" s="376"/>
      <c r="O863" s="376"/>
      <c r="P863" s="376"/>
      <c r="Q863" s="376"/>
      <c r="R863" s="376"/>
      <c r="S863" s="376"/>
      <c r="T863" s="376"/>
      <c r="U863" s="376"/>
      <c r="V863" s="376"/>
      <c r="W863" s="376"/>
      <c r="X863" s="376"/>
      <c r="Y863" s="376"/>
      <c r="Z863" s="376"/>
      <c r="AA863" s="376"/>
      <c r="AB863" s="376"/>
      <c r="AC863" s="376"/>
      <c r="AD863" s="376"/>
      <c r="AE863" s="376"/>
      <c r="AF863" s="376"/>
      <c r="AG863" s="376"/>
      <c r="AH863" s="376"/>
      <c r="AI863" s="376"/>
      <c r="AJ863" s="376"/>
      <c r="AK863" s="376"/>
      <c r="AL863" s="376"/>
      <c r="AM863" s="376"/>
      <c r="AN863" s="376"/>
      <c r="AO863" s="376"/>
      <c r="AP863" s="376"/>
      <c r="AQ863" s="376"/>
      <c r="AR863" s="376"/>
      <c r="AS863" s="376"/>
      <c r="AT863" s="376"/>
      <c r="AU863" s="376"/>
      <c r="AV863" s="376"/>
      <c r="AW863" s="376"/>
      <c r="AX863" s="376"/>
      <c r="AY863" s="376"/>
      <c r="AZ863" s="376"/>
      <c r="BA863" s="376"/>
      <c r="BB863" s="376"/>
      <c r="BC863" s="376"/>
      <c r="BD863" s="376"/>
      <c r="BE863" s="376"/>
      <c r="BF863" s="376"/>
      <c r="BG863" s="376"/>
      <c r="BH863" s="376"/>
      <c r="BI863" s="376"/>
      <c r="BJ863" s="376"/>
      <c r="BK863" s="376"/>
      <c r="BL863" s="376"/>
      <c r="BM863" s="376"/>
      <c r="BN863" s="376"/>
    </row>
    <row r="864" spans="1:66" x14ac:dyDescent="0.2">
      <c r="A864" s="426"/>
      <c r="B864" s="376"/>
      <c r="C864" s="376"/>
      <c r="D864" s="395"/>
      <c r="E864" s="376"/>
      <c r="F864" s="396"/>
      <c r="G864" s="396"/>
      <c r="H864" s="396"/>
      <c r="I864" s="396"/>
      <c r="J864" s="427"/>
      <c r="K864" s="376"/>
      <c r="L864" s="376"/>
      <c r="M864" s="376"/>
      <c r="N864" s="376"/>
      <c r="O864" s="376"/>
      <c r="P864" s="376"/>
      <c r="Q864" s="376"/>
      <c r="R864" s="376"/>
      <c r="S864" s="376"/>
      <c r="T864" s="376"/>
      <c r="U864" s="376"/>
      <c r="V864" s="376"/>
      <c r="W864" s="376"/>
      <c r="X864" s="376"/>
      <c r="Y864" s="376"/>
      <c r="Z864" s="376"/>
      <c r="AA864" s="376"/>
      <c r="AB864" s="376"/>
      <c r="AC864" s="376"/>
      <c r="AD864" s="376"/>
      <c r="AE864" s="376"/>
      <c r="AF864" s="376"/>
      <c r="AG864" s="376"/>
      <c r="AH864" s="376"/>
      <c r="AI864" s="376"/>
      <c r="AJ864" s="376"/>
      <c r="AK864" s="376"/>
      <c r="AL864" s="376"/>
      <c r="AM864" s="376"/>
      <c r="AN864" s="376"/>
      <c r="AO864" s="376"/>
      <c r="AP864" s="376"/>
      <c r="AQ864" s="376"/>
      <c r="AR864" s="376"/>
      <c r="AS864" s="376"/>
      <c r="AT864" s="376"/>
      <c r="AU864" s="376"/>
      <c r="AV864" s="376"/>
      <c r="AW864" s="376"/>
      <c r="AX864" s="376"/>
      <c r="AY864" s="376"/>
      <c r="AZ864" s="376"/>
      <c r="BA864" s="376"/>
      <c r="BB864" s="376"/>
      <c r="BC864" s="376"/>
      <c r="BD864" s="376"/>
      <c r="BE864" s="376"/>
      <c r="BF864" s="376"/>
      <c r="BG864" s="376"/>
      <c r="BH864" s="376"/>
      <c r="BI864" s="376"/>
      <c r="BJ864" s="376"/>
      <c r="BK864" s="376"/>
      <c r="BL864" s="376"/>
      <c r="BM864" s="376"/>
      <c r="BN864" s="376"/>
    </row>
    <row r="865" spans="1:66" x14ac:dyDescent="0.2">
      <c r="A865" s="426"/>
      <c r="B865" s="376"/>
      <c r="C865" s="376"/>
      <c r="D865" s="395"/>
      <c r="E865" s="376"/>
      <c r="F865" s="396"/>
      <c r="G865" s="396"/>
      <c r="H865" s="396"/>
      <c r="I865" s="396"/>
      <c r="J865" s="427"/>
      <c r="K865" s="376"/>
      <c r="L865" s="376"/>
      <c r="M865" s="376"/>
      <c r="N865" s="376"/>
      <c r="O865" s="376"/>
      <c r="P865" s="376"/>
      <c r="Q865" s="376"/>
      <c r="R865" s="376"/>
      <c r="S865" s="376"/>
      <c r="T865" s="376"/>
      <c r="U865" s="376"/>
      <c r="V865" s="376"/>
      <c r="W865" s="376"/>
      <c r="X865" s="376"/>
      <c r="Y865" s="376"/>
      <c r="Z865" s="376"/>
      <c r="AA865" s="376"/>
      <c r="AB865" s="376"/>
      <c r="AC865" s="376"/>
      <c r="AD865" s="376"/>
      <c r="AE865" s="376"/>
      <c r="AF865" s="376"/>
      <c r="AG865" s="376"/>
      <c r="AH865" s="376"/>
      <c r="AI865" s="376"/>
      <c r="AJ865" s="376"/>
      <c r="AK865" s="376"/>
      <c r="AL865" s="376"/>
      <c r="AM865" s="376"/>
      <c r="AN865" s="376"/>
      <c r="AO865" s="376"/>
      <c r="AP865" s="376"/>
      <c r="AQ865" s="376"/>
      <c r="AR865" s="376"/>
      <c r="AS865" s="376"/>
      <c r="AT865" s="376"/>
      <c r="AU865" s="376"/>
      <c r="AV865" s="376"/>
      <c r="AW865" s="376"/>
      <c r="AX865" s="376"/>
      <c r="AY865" s="376"/>
      <c r="AZ865" s="376"/>
      <c r="BA865" s="376"/>
      <c r="BB865" s="376"/>
      <c r="BC865" s="376"/>
      <c r="BD865" s="376"/>
      <c r="BE865" s="376"/>
      <c r="BF865" s="376"/>
      <c r="BG865" s="376"/>
      <c r="BH865" s="376"/>
      <c r="BI865" s="376"/>
      <c r="BJ865" s="376"/>
      <c r="BK865" s="376"/>
      <c r="BL865" s="376"/>
      <c r="BM865" s="376"/>
      <c r="BN865" s="376"/>
    </row>
    <row r="866" spans="1:66" x14ac:dyDescent="0.2">
      <c r="A866" s="426"/>
      <c r="B866" s="376"/>
      <c r="C866" s="376"/>
      <c r="D866" s="395"/>
      <c r="E866" s="376"/>
      <c r="F866" s="396"/>
      <c r="G866" s="396"/>
      <c r="H866" s="396"/>
      <c r="I866" s="396"/>
      <c r="J866" s="427"/>
      <c r="K866" s="376"/>
      <c r="L866" s="376"/>
      <c r="M866" s="376"/>
      <c r="N866" s="376"/>
      <c r="O866" s="376"/>
      <c r="P866" s="376"/>
      <c r="Q866" s="376"/>
      <c r="R866" s="376"/>
      <c r="S866" s="376"/>
      <c r="T866" s="376"/>
      <c r="U866" s="376"/>
      <c r="V866" s="376"/>
      <c r="W866" s="376"/>
      <c r="X866" s="376"/>
      <c r="Y866" s="376"/>
      <c r="Z866" s="376"/>
      <c r="AA866" s="376"/>
      <c r="AB866" s="376"/>
      <c r="AC866" s="376"/>
      <c r="AD866" s="376"/>
      <c r="AE866" s="376"/>
      <c r="AF866" s="376"/>
      <c r="AG866" s="376"/>
      <c r="AH866" s="376"/>
      <c r="AI866" s="376"/>
      <c r="AJ866" s="376"/>
      <c r="AK866" s="376"/>
      <c r="AL866" s="376"/>
      <c r="AM866" s="376"/>
      <c r="AN866" s="376"/>
      <c r="AO866" s="376"/>
      <c r="AP866" s="376"/>
      <c r="AQ866" s="376"/>
      <c r="AR866" s="376"/>
      <c r="AS866" s="376"/>
      <c r="AT866" s="376"/>
      <c r="AU866" s="376"/>
      <c r="AV866" s="376"/>
      <c r="AW866" s="376"/>
      <c r="AX866" s="376"/>
      <c r="AY866" s="376"/>
      <c r="AZ866" s="376"/>
      <c r="BA866" s="376"/>
      <c r="BB866" s="376"/>
      <c r="BC866" s="376"/>
      <c r="BD866" s="376"/>
      <c r="BE866" s="376"/>
      <c r="BF866" s="376"/>
      <c r="BG866" s="376"/>
      <c r="BH866" s="376"/>
      <c r="BI866" s="376"/>
      <c r="BJ866" s="376"/>
      <c r="BK866" s="376"/>
      <c r="BL866" s="376"/>
      <c r="BM866" s="376"/>
      <c r="BN866" s="376"/>
    </row>
    <row r="867" spans="1:66" x14ac:dyDescent="0.2">
      <c r="A867" s="426"/>
      <c r="B867" s="376"/>
      <c r="C867" s="376"/>
      <c r="D867" s="395"/>
      <c r="E867" s="376"/>
      <c r="F867" s="396"/>
      <c r="G867" s="396"/>
      <c r="H867" s="396"/>
      <c r="I867" s="396"/>
      <c r="J867" s="427"/>
      <c r="K867" s="376"/>
      <c r="L867" s="376"/>
      <c r="M867" s="376"/>
      <c r="N867" s="376"/>
      <c r="O867" s="376"/>
      <c r="P867" s="376"/>
      <c r="Q867" s="376"/>
      <c r="R867" s="376"/>
      <c r="S867" s="376"/>
      <c r="T867" s="376"/>
      <c r="U867" s="376"/>
      <c r="V867" s="376"/>
      <c r="W867" s="376"/>
      <c r="X867" s="376"/>
      <c r="Y867" s="376"/>
      <c r="Z867" s="376"/>
      <c r="AA867" s="376"/>
      <c r="AB867" s="376"/>
      <c r="AC867" s="376"/>
      <c r="AD867" s="376"/>
      <c r="AE867" s="376"/>
      <c r="AF867" s="376"/>
      <c r="AG867" s="376"/>
      <c r="AH867" s="376"/>
      <c r="AI867" s="376"/>
      <c r="AJ867" s="376"/>
      <c r="AK867" s="376"/>
      <c r="AL867" s="376"/>
      <c r="AM867" s="376"/>
      <c r="AN867" s="376"/>
      <c r="AO867" s="376"/>
      <c r="AP867" s="376"/>
      <c r="AQ867" s="376"/>
      <c r="AR867" s="376"/>
      <c r="AS867" s="376"/>
      <c r="AT867" s="376"/>
      <c r="AU867" s="376"/>
      <c r="AV867" s="376"/>
      <c r="AW867" s="376"/>
      <c r="AX867" s="376"/>
      <c r="AY867" s="376"/>
      <c r="AZ867" s="376"/>
      <c r="BA867" s="376"/>
      <c r="BB867" s="376"/>
      <c r="BC867" s="376"/>
      <c r="BD867" s="376"/>
      <c r="BE867" s="376"/>
      <c r="BF867" s="376"/>
      <c r="BG867" s="376"/>
      <c r="BH867" s="376"/>
      <c r="BI867" s="376"/>
      <c r="BJ867" s="376"/>
      <c r="BK867" s="376"/>
      <c r="BL867" s="376"/>
      <c r="BM867" s="376"/>
      <c r="BN867" s="376"/>
    </row>
    <row r="868" spans="1:66" x14ac:dyDescent="0.2">
      <c r="A868" s="426"/>
      <c r="B868" s="376"/>
      <c r="C868" s="376"/>
      <c r="D868" s="395"/>
      <c r="E868" s="376"/>
      <c r="F868" s="396"/>
      <c r="G868" s="396"/>
      <c r="H868" s="396"/>
      <c r="I868" s="396"/>
      <c r="J868" s="427"/>
      <c r="K868" s="376"/>
      <c r="L868" s="376"/>
      <c r="M868" s="376"/>
      <c r="N868" s="376"/>
      <c r="O868" s="376"/>
      <c r="P868" s="376"/>
      <c r="Q868" s="376"/>
      <c r="R868" s="376"/>
      <c r="S868" s="376"/>
      <c r="T868" s="376"/>
      <c r="U868" s="376"/>
      <c r="V868" s="376"/>
      <c r="W868" s="376"/>
      <c r="X868" s="376"/>
      <c r="Y868" s="376"/>
      <c r="Z868" s="376"/>
      <c r="AA868" s="376"/>
      <c r="AB868" s="376"/>
      <c r="AC868" s="376"/>
      <c r="AD868" s="376"/>
      <c r="AE868" s="376"/>
      <c r="AF868" s="376"/>
      <c r="AG868" s="376"/>
      <c r="AH868" s="376"/>
      <c r="AI868" s="376"/>
      <c r="AJ868" s="376"/>
      <c r="AK868" s="376"/>
      <c r="AL868" s="376"/>
      <c r="AM868" s="376"/>
      <c r="AN868" s="376"/>
      <c r="AO868" s="376"/>
      <c r="AP868" s="376"/>
      <c r="AQ868" s="376"/>
      <c r="AR868" s="376"/>
      <c r="AS868" s="376"/>
      <c r="AT868" s="376"/>
      <c r="AU868" s="376"/>
      <c r="AV868" s="376"/>
      <c r="AW868" s="376"/>
      <c r="AX868" s="376"/>
      <c r="AY868" s="376"/>
      <c r="AZ868" s="376"/>
      <c r="BA868" s="376"/>
      <c r="BB868" s="376"/>
      <c r="BC868" s="376"/>
      <c r="BD868" s="376"/>
      <c r="BE868" s="376"/>
      <c r="BF868" s="376"/>
      <c r="BG868" s="376"/>
      <c r="BH868" s="376"/>
      <c r="BI868" s="376"/>
      <c r="BJ868" s="376"/>
      <c r="BK868" s="376"/>
      <c r="BL868" s="376"/>
      <c r="BM868" s="376"/>
      <c r="BN868" s="376"/>
    </row>
    <row r="869" spans="1:66" x14ac:dyDescent="0.2">
      <c r="A869" s="426"/>
      <c r="B869" s="376"/>
      <c r="C869" s="376"/>
      <c r="D869" s="395"/>
      <c r="E869" s="376"/>
      <c r="F869" s="396"/>
      <c r="G869" s="396"/>
      <c r="H869" s="396"/>
      <c r="I869" s="396"/>
      <c r="J869" s="427"/>
      <c r="K869" s="376"/>
      <c r="L869" s="376"/>
      <c r="M869" s="376"/>
      <c r="N869" s="376"/>
      <c r="O869" s="376"/>
      <c r="P869" s="376"/>
      <c r="Q869" s="376"/>
      <c r="R869" s="376"/>
      <c r="S869" s="376"/>
      <c r="T869" s="376"/>
      <c r="U869" s="376"/>
      <c r="V869" s="376"/>
      <c r="W869" s="376"/>
      <c r="X869" s="376"/>
      <c r="Y869" s="376"/>
      <c r="Z869" s="376"/>
      <c r="AA869" s="376"/>
      <c r="AB869" s="376"/>
      <c r="AC869" s="376"/>
      <c r="AD869" s="376"/>
      <c r="AE869" s="376"/>
      <c r="AF869" s="376"/>
      <c r="AG869" s="376"/>
      <c r="AH869" s="376"/>
      <c r="AI869" s="376"/>
      <c r="AJ869" s="376"/>
      <c r="AK869" s="376"/>
      <c r="AL869" s="376"/>
      <c r="AM869" s="376"/>
      <c r="AN869" s="376"/>
      <c r="AO869" s="376"/>
      <c r="AP869" s="376"/>
      <c r="AQ869" s="376"/>
      <c r="AR869" s="376"/>
      <c r="AS869" s="376"/>
      <c r="AT869" s="376"/>
      <c r="AU869" s="376"/>
      <c r="AV869" s="376"/>
      <c r="AW869" s="376"/>
      <c r="AX869" s="376"/>
      <c r="AY869" s="376"/>
      <c r="AZ869" s="376"/>
      <c r="BA869" s="376"/>
      <c r="BB869" s="376"/>
      <c r="BC869" s="376"/>
      <c r="BD869" s="376"/>
      <c r="BE869" s="376"/>
      <c r="BF869" s="376"/>
      <c r="BG869" s="376"/>
      <c r="BH869" s="376"/>
      <c r="BI869" s="376"/>
      <c r="BJ869" s="376"/>
      <c r="BK869" s="376"/>
      <c r="BL869" s="376"/>
      <c r="BM869" s="376"/>
      <c r="BN869" s="376"/>
    </row>
    <row r="870" spans="1:66" x14ac:dyDescent="0.2">
      <c r="A870" s="426"/>
      <c r="B870" s="376"/>
      <c r="C870" s="376"/>
      <c r="D870" s="395"/>
      <c r="E870" s="376"/>
      <c r="F870" s="396"/>
      <c r="G870" s="396"/>
      <c r="H870" s="396"/>
      <c r="I870" s="396"/>
      <c r="J870" s="427"/>
      <c r="K870" s="376"/>
      <c r="L870" s="376"/>
      <c r="M870" s="376"/>
      <c r="N870" s="376"/>
      <c r="O870" s="376"/>
      <c r="P870" s="376"/>
      <c r="Q870" s="376"/>
      <c r="R870" s="376"/>
      <c r="S870" s="376"/>
      <c r="T870" s="376"/>
      <c r="U870" s="376"/>
      <c r="V870" s="376"/>
      <c r="W870" s="376"/>
      <c r="X870" s="376"/>
      <c r="Y870" s="376"/>
      <c r="Z870" s="376"/>
      <c r="AA870" s="376"/>
      <c r="AB870" s="376"/>
      <c r="AC870" s="376"/>
      <c r="AD870" s="376"/>
      <c r="AE870" s="376"/>
      <c r="AF870" s="376"/>
      <c r="AG870" s="376"/>
      <c r="AH870" s="376"/>
      <c r="AI870" s="376"/>
      <c r="AJ870" s="376"/>
      <c r="AK870" s="376"/>
      <c r="AL870" s="376"/>
      <c r="AM870" s="376"/>
      <c r="AN870" s="376"/>
      <c r="AO870" s="376"/>
      <c r="AP870" s="376"/>
      <c r="AQ870" s="376"/>
      <c r="AR870" s="376"/>
      <c r="AS870" s="376"/>
      <c r="AT870" s="376"/>
      <c r="AU870" s="376"/>
      <c r="AV870" s="376"/>
      <c r="AW870" s="376"/>
      <c r="AX870" s="376"/>
      <c r="AY870" s="376"/>
      <c r="AZ870" s="376"/>
      <c r="BA870" s="376"/>
      <c r="BB870" s="376"/>
      <c r="BC870" s="376"/>
      <c r="BD870" s="376"/>
      <c r="BE870" s="376"/>
      <c r="BF870" s="376"/>
      <c r="BG870" s="376"/>
      <c r="BH870" s="376"/>
      <c r="BI870" s="376"/>
      <c r="BJ870" s="376"/>
      <c r="BK870" s="376"/>
      <c r="BL870" s="376"/>
      <c r="BM870" s="376"/>
      <c r="BN870" s="376"/>
    </row>
    <row r="871" spans="1:66" x14ac:dyDescent="0.2">
      <c r="A871" s="426"/>
      <c r="B871" s="376"/>
      <c r="C871" s="376"/>
      <c r="D871" s="395"/>
      <c r="E871" s="376"/>
      <c r="F871" s="396"/>
      <c r="G871" s="396"/>
      <c r="H871" s="396"/>
      <c r="I871" s="396"/>
      <c r="J871" s="427"/>
      <c r="K871" s="376"/>
      <c r="L871" s="376"/>
      <c r="M871" s="376"/>
      <c r="N871" s="376"/>
      <c r="O871" s="376"/>
      <c r="P871" s="376"/>
      <c r="Q871" s="376"/>
      <c r="R871" s="376"/>
      <c r="S871" s="376"/>
      <c r="T871" s="376"/>
      <c r="U871" s="376"/>
      <c r="V871" s="376"/>
      <c r="W871" s="376"/>
      <c r="X871" s="376"/>
      <c r="Y871" s="376"/>
      <c r="Z871" s="376"/>
      <c r="AA871" s="376"/>
      <c r="AB871" s="376"/>
      <c r="AC871" s="376"/>
      <c r="AD871" s="376"/>
      <c r="AE871" s="376"/>
      <c r="AF871" s="376"/>
      <c r="AG871" s="376"/>
      <c r="AH871" s="376"/>
      <c r="AI871" s="376"/>
      <c r="AJ871" s="376"/>
      <c r="AK871" s="376"/>
      <c r="AL871" s="376"/>
      <c r="AM871" s="376"/>
      <c r="AN871" s="376"/>
      <c r="AO871" s="376"/>
      <c r="AP871" s="376"/>
      <c r="AQ871" s="376"/>
      <c r="AR871" s="376"/>
      <c r="AS871" s="376"/>
      <c r="AT871" s="376"/>
      <c r="AU871" s="376"/>
      <c r="AV871" s="376"/>
      <c r="AW871" s="376"/>
      <c r="AX871" s="376"/>
      <c r="AY871" s="376"/>
      <c r="AZ871" s="376"/>
      <c r="BA871" s="376"/>
      <c r="BB871" s="376"/>
      <c r="BC871" s="376"/>
      <c r="BD871" s="376"/>
      <c r="BE871" s="376"/>
      <c r="BF871" s="376"/>
      <c r="BG871" s="376"/>
      <c r="BH871" s="376"/>
      <c r="BI871" s="376"/>
      <c r="BJ871" s="376"/>
      <c r="BK871" s="376"/>
      <c r="BL871" s="376"/>
      <c r="BM871" s="376"/>
      <c r="BN871" s="376"/>
    </row>
    <row r="872" spans="1:66" x14ac:dyDescent="0.2">
      <c r="A872" s="426"/>
      <c r="B872" s="376"/>
      <c r="C872" s="376"/>
      <c r="D872" s="395"/>
      <c r="E872" s="376"/>
      <c r="F872" s="396"/>
      <c r="G872" s="396"/>
      <c r="H872" s="396"/>
      <c r="I872" s="396"/>
      <c r="J872" s="427"/>
      <c r="K872" s="376"/>
      <c r="L872" s="376"/>
      <c r="M872" s="376"/>
      <c r="N872" s="376"/>
      <c r="O872" s="376"/>
      <c r="P872" s="376"/>
      <c r="Q872" s="376"/>
      <c r="R872" s="376"/>
      <c r="S872" s="376"/>
      <c r="T872" s="376"/>
      <c r="U872" s="376"/>
      <c r="V872" s="376"/>
      <c r="W872" s="376"/>
      <c r="X872" s="376"/>
      <c r="Y872" s="376"/>
      <c r="Z872" s="376"/>
      <c r="AA872" s="376"/>
      <c r="AB872" s="376"/>
      <c r="AC872" s="376"/>
      <c r="AD872" s="376"/>
      <c r="AE872" s="376"/>
      <c r="AF872" s="376"/>
      <c r="AG872" s="376"/>
      <c r="AH872" s="376"/>
      <c r="AI872" s="376"/>
      <c r="AJ872" s="376"/>
      <c r="AK872" s="376"/>
      <c r="AL872" s="376"/>
      <c r="AM872" s="376"/>
      <c r="AN872" s="376"/>
      <c r="AO872" s="376"/>
      <c r="AP872" s="376"/>
      <c r="AQ872" s="376"/>
      <c r="AR872" s="376"/>
      <c r="AS872" s="376"/>
      <c r="AT872" s="376"/>
      <c r="AU872" s="376"/>
      <c r="AV872" s="376"/>
      <c r="AW872" s="376"/>
      <c r="AX872" s="376"/>
      <c r="AY872" s="376"/>
      <c r="AZ872" s="376"/>
      <c r="BA872" s="376"/>
      <c r="BB872" s="376"/>
      <c r="BC872" s="376"/>
      <c r="BD872" s="376"/>
      <c r="BE872" s="376"/>
      <c r="BF872" s="376"/>
      <c r="BG872" s="376"/>
      <c r="BH872" s="376"/>
      <c r="BI872" s="376"/>
      <c r="BJ872" s="376"/>
      <c r="BK872" s="376"/>
      <c r="BL872" s="376"/>
      <c r="BM872" s="376"/>
      <c r="BN872" s="376"/>
    </row>
    <row r="873" spans="1:66" x14ac:dyDescent="0.2">
      <c r="A873" s="426"/>
      <c r="B873" s="376"/>
      <c r="C873" s="376"/>
      <c r="D873" s="395"/>
      <c r="E873" s="376"/>
      <c r="F873" s="396"/>
      <c r="G873" s="396"/>
      <c r="H873" s="396"/>
      <c r="I873" s="396"/>
      <c r="J873" s="427"/>
      <c r="K873" s="376"/>
      <c r="L873" s="376"/>
      <c r="M873" s="376"/>
      <c r="N873" s="376"/>
      <c r="O873" s="376"/>
      <c r="P873" s="376"/>
      <c r="Q873" s="376"/>
      <c r="R873" s="376"/>
      <c r="S873" s="376"/>
      <c r="T873" s="376"/>
      <c r="U873" s="376"/>
      <c r="V873" s="376"/>
      <c r="W873" s="376"/>
      <c r="X873" s="376"/>
      <c r="Y873" s="376"/>
      <c r="Z873" s="376"/>
      <c r="AA873" s="376"/>
      <c r="AB873" s="376"/>
      <c r="AC873" s="376"/>
      <c r="AD873" s="376"/>
      <c r="AE873" s="376"/>
      <c r="AF873" s="376"/>
      <c r="AG873" s="376"/>
      <c r="AH873" s="376"/>
      <c r="AI873" s="376"/>
      <c r="AJ873" s="376"/>
      <c r="AK873" s="376"/>
      <c r="AL873" s="376"/>
      <c r="AM873" s="376"/>
      <c r="AN873" s="376"/>
      <c r="AO873" s="376"/>
      <c r="AP873" s="376"/>
      <c r="AQ873" s="376"/>
      <c r="AR873" s="376"/>
      <c r="AS873" s="376"/>
      <c r="AT873" s="376"/>
      <c r="AU873" s="376"/>
      <c r="AV873" s="376"/>
      <c r="AW873" s="376"/>
      <c r="AX873" s="376"/>
      <c r="AY873" s="376"/>
      <c r="AZ873" s="376"/>
      <c r="BA873" s="376"/>
      <c r="BB873" s="376"/>
      <c r="BC873" s="376"/>
      <c r="BD873" s="376"/>
      <c r="BE873" s="376"/>
      <c r="BF873" s="376"/>
      <c r="BG873" s="376"/>
      <c r="BH873" s="376"/>
      <c r="BI873" s="376"/>
      <c r="BJ873" s="376"/>
      <c r="BK873" s="376"/>
      <c r="BL873" s="376"/>
      <c r="BM873" s="376"/>
      <c r="BN873" s="376"/>
    </row>
    <row r="874" spans="1:66" x14ac:dyDescent="0.2">
      <c r="A874" s="426"/>
      <c r="B874" s="376"/>
      <c r="C874" s="376"/>
      <c r="D874" s="395"/>
      <c r="E874" s="376"/>
      <c r="F874" s="396"/>
      <c r="G874" s="396"/>
      <c r="H874" s="396"/>
      <c r="I874" s="396"/>
      <c r="J874" s="427"/>
      <c r="K874" s="376"/>
      <c r="L874" s="376"/>
      <c r="M874" s="376"/>
      <c r="N874" s="376"/>
      <c r="O874" s="376"/>
      <c r="P874" s="376"/>
      <c r="Q874" s="376"/>
      <c r="R874" s="376"/>
      <c r="S874" s="376"/>
      <c r="T874" s="376"/>
      <c r="U874" s="376"/>
      <c r="V874" s="376"/>
      <c r="W874" s="376"/>
      <c r="X874" s="376"/>
      <c r="Y874" s="376"/>
      <c r="Z874" s="376"/>
      <c r="AA874" s="376"/>
      <c r="AB874" s="376"/>
      <c r="AC874" s="376"/>
      <c r="AD874" s="376"/>
      <c r="AE874" s="376"/>
      <c r="AF874" s="376"/>
      <c r="AG874" s="376"/>
      <c r="AH874" s="376"/>
      <c r="AI874" s="376"/>
      <c r="AJ874" s="376"/>
      <c r="AK874" s="376"/>
      <c r="AL874" s="376"/>
      <c r="AM874" s="376"/>
      <c r="AN874" s="376"/>
      <c r="AO874" s="376"/>
      <c r="AP874" s="376"/>
      <c r="AQ874" s="376"/>
      <c r="AR874" s="376"/>
      <c r="AS874" s="376"/>
      <c r="AT874" s="376"/>
      <c r="AU874" s="376"/>
      <c r="AV874" s="376"/>
      <c r="AW874" s="376"/>
      <c r="AX874" s="376"/>
      <c r="AY874" s="376"/>
      <c r="AZ874" s="376"/>
      <c r="BA874" s="376"/>
      <c r="BB874" s="376"/>
      <c r="BC874" s="376"/>
      <c r="BD874" s="376"/>
      <c r="BE874" s="376"/>
      <c r="BF874" s="376"/>
      <c r="BG874" s="376"/>
      <c r="BH874" s="376"/>
      <c r="BI874" s="376"/>
      <c r="BJ874" s="376"/>
      <c r="BK874" s="376"/>
      <c r="BL874" s="376"/>
      <c r="BM874" s="376"/>
      <c r="BN874" s="376"/>
    </row>
    <row r="875" spans="1:66" x14ac:dyDescent="0.2">
      <c r="A875" s="426"/>
      <c r="B875" s="376"/>
      <c r="C875" s="376"/>
      <c r="D875" s="395"/>
      <c r="E875" s="376"/>
      <c r="F875" s="396"/>
      <c r="G875" s="396"/>
      <c r="H875" s="396"/>
      <c r="I875" s="396"/>
      <c r="J875" s="427"/>
      <c r="K875" s="376"/>
      <c r="L875" s="376"/>
      <c r="M875" s="376"/>
      <c r="N875" s="376"/>
      <c r="O875" s="376"/>
      <c r="P875" s="376"/>
      <c r="Q875" s="376"/>
      <c r="R875" s="376"/>
      <c r="S875" s="376"/>
      <c r="T875" s="376"/>
      <c r="U875" s="376"/>
      <c r="V875" s="376"/>
      <c r="W875" s="376"/>
      <c r="X875" s="376"/>
      <c r="Y875" s="376"/>
      <c r="Z875" s="376"/>
      <c r="AA875" s="376"/>
      <c r="AB875" s="376"/>
      <c r="AC875" s="376"/>
      <c r="AD875" s="376"/>
      <c r="AE875" s="376"/>
      <c r="AF875" s="376"/>
      <c r="AG875" s="376"/>
      <c r="AH875" s="376"/>
      <c r="AI875" s="376"/>
      <c r="AJ875" s="376"/>
      <c r="AK875" s="376"/>
      <c r="AL875" s="376"/>
      <c r="AM875" s="376"/>
      <c r="AN875" s="376"/>
      <c r="AO875" s="376"/>
      <c r="AP875" s="376"/>
      <c r="AQ875" s="376"/>
      <c r="AR875" s="376"/>
      <c r="AS875" s="376"/>
      <c r="AT875" s="376"/>
      <c r="AU875" s="376"/>
      <c r="AV875" s="376"/>
      <c r="AW875" s="376"/>
      <c r="AX875" s="376"/>
      <c r="AY875" s="376"/>
      <c r="AZ875" s="376"/>
      <c r="BA875" s="376"/>
      <c r="BB875" s="376"/>
      <c r="BC875" s="376"/>
      <c r="BD875" s="376"/>
      <c r="BE875" s="376"/>
      <c r="BF875" s="376"/>
      <c r="BG875" s="376"/>
      <c r="BH875" s="376"/>
      <c r="BI875" s="376"/>
      <c r="BJ875" s="376"/>
      <c r="BK875" s="376"/>
      <c r="BL875" s="376"/>
      <c r="BM875" s="376"/>
      <c r="BN875" s="376"/>
    </row>
    <row r="876" spans="1:66" x14ac:dyDescent="0.2">
      <c r="A876" s="426"/>
      <c r="B876" s="376"/>
      <c r="C876" s="376"/>
      <c r="D876" s="395"/>
      <c r="E876" s="376"/>
      <c r="F876" s="396"/>
      <c r="G876" s="396"/>
      <c r="H876" s="396"/>
      <c r="I876" s="396"/>
      <c r="J876" s="427"/>
      <c r="K876" s="376"/>
      <c r="L876" s="376"/>
      <c r="M876" s="376"/>
      <c r="N876" s="376"/>
      <c r="O876" s="376"/>
      <c r="P876" s="376"/>
      <c r="Q876" s="376"/>
      <c r="R876" s="376"/>
      <c r="S876" s="376"/>
      <c r="T876" s="376"/>
      <c r="U876" s="376"/>
      <c r="V876" s="376"/>
      <c r="W876" s="376"/>
      <c r="X876" s="376"/>
      <c r="Y876" s="376"/>
      <c r="Z876" s="376"/>
      <c r="AA876" s="376"/>
      <c r="AB876" s="376"/>
      <c r="AC876" s="376"/>
      <c r="AD876" s="376"/>
      <c r="AE876" s="376"/>
      <c r="AF876" s="376"/>
      <c r="AG876" s="376"/>
      <c r="AH876" s="376"/>
      <c r="AI876" s="376"/>
      <c r="AJ876" s="376"/>
      <c r="AK876" s="376"/>
      <c r="AL876" s="376"/>
      <c r="AM876" s="376"/>
      <c r="AN876" s="376"/>
      <c r="AO876" s="376"/>
      <c r="AP876" s="376"/>
      <c r="AQ876" s="376"/>
      <c r="AR876" s="376"/>
      <c r="AS876" s="376"/>
      <c r="AT876" s="376"/>
      <c r="AU876" s="376"/>
      <c r="AV876" s="376"/>
      <c r="AW876" s="376"/>
      <c r="AX876" s="376"/>
      <c r="AY876" s="376"/>
      <c r="AZ876" s="376"/>
      <c r="BA876" s="376"/>
      <c r="BB876" s="376"/>
      <c r="BC876" s="376"/>
      <c r="BD876" s="376"/>
      <c r="BE876" s="376"/>
      <c r="BF876" s="376"/>
      <c r="BG876" s="376"/>
      <c r="BH876" s="376"/>
      <c r="BI876" s="376"/>
      <c r="BJ876" s="376"/>
      <c r="BK876" s="376"/>
      <c r="BL876" s="376"/>
      <c r="BM876" s="376"/>
      <c r="BN876" s="376"/>
    </row>
    <row r="877" spans="1:66" x14ac:dyDescent="0.2">
      <c r="A877" s="426"/>
      <c r="B877" s="376"/>
      <c r="C877" s="376"/>
      <c r="D877" s="395"/>
      <c r="E877" s="376"/>
      <c r="F877" s="396"/>
      <c r="G877" s="396"/>
      <c r="H877" s="396"/>
      <c r="I877" s="396"/>
      <c r="J877" s="427"/>
      <c r="K877" s="376"/>
      <c r="L877" s="376"/>
      <c r="M877" s="376"/>
      <c r="N877" s="376"/>
      <c r="O877" s="376"/>
      <c r="P877" s="376"/>
      <c r="Q877" s="376"/>
      <c r="R877" s="376"/>
      <c r="S877" s="376"/>
      <c r="T877" s="376"/>
      <c r="U877" s="376"/>
      <c r="V877" s="376"/>
      <c r="W877" s="376"/>
      <c r="X877" s="376"/>
      <c r="Y877" s="376"/>
      <c r="Z877" s="376"/>
      <c r="AA877" s="376"/>
      <c r="AB877" s="376"/>
      <c r="AC877" s="376"/>
      <c r="AD877" s="376"/>
      <c r="AE877" s="376"/>
      <c r="AF877" s="376"/>
      <c r="AG877" s="376"/>
      <c r="AH877" s="376"/>
      <c r="AI877" s="376"/>
      <c r="AJ877" s="376"/>
      <c r="AK877" s="376"/>
      <c r="AL877" s="376"/>
      <c r="AM877" s="376"/>
      <c r="AN877" s="376"/>
      <c r="AO877" s="376"/>
      <c r="AP877" s="376"/>
      <c r="AQ877" s="376"/>
      <c r="AR877" s="376"/>
      <c r="AS877" s="376"/>
      <c r="AT877" s="376"/>
      <c r="AU877" s="376"/>
      <c r="AV877" s="376"/>
      <c r="AW877" s="376"/>
      <c r="AX877" s="376"/>
      <c r="AY877" s="376"/>
      <c r="AZ877" s="376"/>
      <c r="BA877" s="376"/>
      <c r="BB877" s="376"/>
      <c r="BC877" s="376"/>
      <c r="BD877" s="376"/>
      <c r="BE877" s="376"/>
      <c r="BF877" s="376"/>
      <c r="BG877" s="376"/>
      <c r="BH877" s="376"/>
      <c r="BI877" s="376"/>
      <c r="BJ877" s="376"/>
      <c r="BK877" s="376"/>
      <c r="BL877" s="376"/>
      <c r="BM877" s="376"/>
      <c r="BN877" s="376"/>
    </row>
    <row r="878" spans="1:66" x14ac:dyDescent="0.2">
      <c r="A878" s="426"/>
      <c r="B878" s="376"/>
      <c r="C878" s="376"/>
      <c r="D878" s="395"/>
      <c r="E878" s="376"/>
      <c r="F878" s="396"/>
      <c r="G878" s="396"/>
      <c r="H878" s="396"/>
      <c r="I878" s="396"/>
      <c r="J878" s="427"/>
      <c r="K878" s="376"/>
      <c r="L878" s="376"/>
      <c r="M878" s="376"/>
      <c r="N878" s="376"/>
      <c r="O878" s="376"/>
      <c r="P878" s="376"/>
      <c r="Q878" s="376"/>
      <c r="R878" s="376"/>
      <c r="S878" s="376"/>
      <c r="T878" s="376"/>
      <c r="U878" s="376"/>
      <c r="V878" s="376"/>
      <c r="W878" s="376"/>
      <c r="X878" s="376"/>
      <c r="Y878" s="376"/>
      <c r="Z878" s="376"/>
      <c r="AA878" s="376"/>
      <c r="AB878" s="376"/>
      <c r="AC878" s="376"/>
      <c r="AD878" s="376"/>
      <c r="AE878" s="376"/>
      <c r="AF878" s="376"/>
      <c r="AG878" s="376"/>
      <c r="AH878" s="376"/>
      <c r="AI878" s="376"/>
      <c r="AJ878" s="376"/>
      <c r="AK878" s="376"/>
      <c r="AL878" s="376"/>
      <c r="AM878" s="376"/>
      <c r="AN878" s="376"/>
      <c r="AO878" s="376"/>
      <c r="AP878" s="376"/>
      <c r="AQ878" s="376"/>
      <c r="AR878" s="376"/>
      <c r="AS878" s="376"/>
      <c r="AT878" s="376"/>
      <c r="AU878" s="376"/>
      <c r="AV878" s="376"/>
      <c r="AW878" s="376"/>
      <c r="AX878" s="376"/>
      <c r="AY878" s="376"/>
      <c r="AZ878" s="376"/>
      <c r="BA878" s="376"/>
      <c r="BB878" s="376"/>
      <c r="BC878" s="376"/>
      <c r="BD878" s="376"/>
      <c r="BE878" s="376"/>
      <c r="BF878" s="376"/>
      <c r="BG878" s="376"/>
      <c r="BH878" s="376"/>
      <c r="BI878" s="376"/>
      <c r="BJ878" s="376"/>
      <c r="BK878" s="376"/>
      <c r="BL878" s="376"/>
      <c r="BM878" s="376"/>
      <c r="BN878" s="376"/>
    </row>
    <row r="879" spans="1:66" x14ac:dyDescent="0.2">
      <c r="A879" s="426"/>
      <c r="B879" s="376"/>
      <c r="C879" s="376"/>
      <c r="D879" s="395"/>
      <c r="E879" s="376"/>
      <c r="F879" s="396"/>
      <c r="G879" s="396"/>
      <c r="H879" s="396"/>
      <c r="I879" s="396"/>
      <c r="J879" s="427"/>
      <c r="K879" s="376"/>
      <c r="L879" s="376"/>
      <c r="M879" s="376"/>
      <c r="N879" s="376"/>
      <c r="O879" s="376"/>
      <c r="P879" s="376"/>
      <c r="Q879" s="376"/>
      <c r="R879" s="376"/>
      <c r="S879" s="376"/>
      <c r="T879" s="376"/>
      <c r="U879" s="376"/>
      <c r="V879" s="376"/>
      <c r="W879" s="376"/>
      <c r="X879" s="376"/>
      <c r="Y879" s="376"/>
      <c r="Z879" s="376"/>
      <c r="AA879" s="376"/>
      <c r="AB879" s="376"/>
      <c r="AC879" s="376"/>
      <c r="AD879" s="376"/>
      <c r="AE879" s="376"/>
      <c r="AF879" s="376"/>
      <c r="AG879" s="376"/>
      <c r="AH879" s="376"/>
      <c r="AI879" s="376"/>
      <c r="AJ879" s="376"/>
      <c r="AK879" s="376"/>
      <c r="AL879" s="376"/>
      <c r="AM879" s="376"/>
      <c r="AN879" s="376"/>
      <c r="AO879" s="376"/>
      <c r="AP879" s="376"/>
      <c r="AQ879" s="376"/>
      <c r="AR879" s="376"/>
      <c r="AS879" s="376"/>
      <c r="AT879" s="376"/>
      <c r="AU879" s="376"/>
      <c r="AV879" s="376"/>
      <c r="AW879" s="376"/>
      <c r="AX879" s="376"/>
      <c r="AY879" s="376"/>
      <c r="AZ879" s="376"/>
      <c r="BA879" s="376"/>
      <c r="BB879" s="376"/>
      <c r="BC879" s="376"/>
      <c r="BD879" s="376"/>
      <c r="BE879" s="376"/>
      <c r="BF879" s="376"/>
      <c r="BG879" s="376"/>
      <c r="BH879" s="376"/>
      <c r="BI879" s="376"/>
      <c r="BJ879" s="376"/>
      <c r="BK879" s="376"/>
      <c r="BL879" s="376"/>
      <c r="BM879" s="376"/>
      <c r="BN879" s="376"/>
    </row>
    <row r="880" spans="1:66" x14ac:dyDescent="0.2">
      <c r="A880" s="426"/>
      <c r="B880" s="376"/>
      <c r="C880" s="376"/>
      <c r="D880" s="395"/>
      <c r="E880" s="376"/>
      <c r="F880" s="396"/>
      <c r="G880" s="396"/>
      <c r="H880" s="396"/>
      <c r="I880" s="396"/>
      <c r="J880" s="427"/>
      <c r="K880" s="376"/>
      <c r="L880" s="376"/>
      <c r="M880" s="376"/>
      <c r="N880" s="376"/>
      <c r="O880" s="376"/>
      <c r="P880" s="376"/>
      <c r="Q880" s="376"/>
      <c r="R880" s="376"/>
      <c r="S880" s="376"/>
      <c r="T880" s="376"/>
      <c r="U880" s="376"/>
      <c r="V880" s="376"/>
      <c r="W880" s="376"/>
      <c r="X880" s="376"/>
      <c r="Y880" s="376"/>
      <c r="Z880" s="376"/>
      <c r="AA880" s="376"/>
      <c r="AB880" s="376"/>
      <c r="AC880" s="376"/>
      <c r="AD880" s="376"/>
      <c r="AE880" s="376"/>
      <c r="AF880" s="376"/>
      <c r="AG880" s="376"/>
      <c r="AH880" s="376"/>
      <c r="AI880" s="376"/>
      <c r="AJ880" s="376"/>
      <c r="AK880" s="376"/>
      <c r="AL880" s="376"/>
      <c r="AM880" s="376"/>
      <c r="AN880" s="376"/>
      <c r="AO880" s="376"/>
      <c r="AP880" s="376"/>
      <c r="AQ880" s="376"/>
      <c r="AR880" s="376"/>
      <c r="AS880" s="376"/>
      <c r="AT880" s="376"/>
      <c r="AU880" s="376"/>
      <c r="AV880" s="376"/>
      <c r="AW880" s="376"/>
      <c r="AX880" s="376"/>
      <c r="AY880" s="376"/>
      <c r="AZ880" s="376"/>
      <c r="BA880" s="376"/>
      <c r="BB880" s="376"/>
      <c r="BC880" s="376"/>
      <c r="BD880" s="376"/>
      <c r="BE880" s="376"/>
      <c r="BF880" s="376"/>
      <c r="BG880" s="376"/>
      <c r="BH880" s="376"/>
      <c r="BI880" s="376"/>
      <c r="BJ880" s="376"/>
      <c r="BK880" s="376"/>
      <c r="BL880" s="376"/>
      <c r="BM880" s="376"/>
      <c r="BN880" s="376"/>
    </row>
    <row r="881" spans="1:66" x14ac:dyDescent="0.2">
      <c r="A881" s="426"/>
      <c r="B881" s="376"/>
      <c r="C881" s="376"/>
      <c r="D881" s="395"/>
      <c r="E881" s="376"/>
      <c r="F881" s="396"/>
      <c r="G881" s="396"/>
      <c r="H881" s="396"/>
      <c r="I881" s="396"/>
      <c r="J881" s="427"/>
      <c r="K881" s="376"/>
      <c r="L881" s="376"/>
      <c r="M881" s="376"/>
      <c r="N881" s="376"/>
      <c r="O881" s="376"/>
      <c r="P881" s="376"/>
      <c r="Q881" s="376"/>
      <c r="R881" s="376"/>
      <c r="S881" s="376"/>
      <c r="T881" s="376"/>
      <c r="U881" s="376"/>
      <c r="V881" s="376"/>
      <c r="W881" s="376"/>
      <c r="X881" s="376"/>
      <c r="Y881" s="376"/>
      <c r="Z881" s="376"/>
      <c r="AA881" s="376"/>
      <c r="AB881" s="376"/>
      <c r="AC881" s="376"/>
      <c r="AD881" s="376"/>
      <c r="AE881" s="376"/>
      <c r="AF881" s="376"/>
      <c r="AG881" s="376"/>
      <c r="AH881" s="376"/>
      <c r="AI881" s="376"/>
      <c r="AJ881" s="376"/>
      <c r="AK881" s="376"/>
      <c r="AL881" s="376"/>
      <c r="AM881" s="376"/>
      <c r="AN881" s="376"/>
      <c r="AO881" s="376"/>
      <c r="AP881" s="376"/>
      <c r="AQ881" s="376"/>
      <c r="AR881" s="376"/>
      <c r="AS881" s="376"/>
      <c r="AT881" s="376"/>
      <c r="AU881" s="376"/>
      <c r="AV881" s="376"/>
      <c r="AW881" s="376"/>
      <c r="AX881" s="376"/>
      <c r="AY881" s="376"/>
      <c r="AZ881" s="376"/>
      <c r="BA881" s="376"/>
      <c r="BB881" s="376"/>
      <c r="BC881" s="376"/>
      <c r="BD881" s="376"/>
      <c r="BE881" s="376"/>
      <c r="BF881" s="376"/>
      <c r="BG881" s="376"/>
      <c r="BH881" s="376"/>
      <c r="BI881" s="376"/>
      <c r="BJ881" s="376"/>
      <c r="BK881" s="376"/>
      <c r="BL881" s="376"/>
      <c r="BM881" s="376"/>
      <c r="BN881" s="376"/>
    </row>
    <row r="882" spans="1:66" x14ac:dyDescent="0.2">
      <c r="A882" s="426"/>
      <c r="B882" s="376"/>
      <c r="C882" s="376"/>
      <c r="D882" s="395"/>
      <c r="E882" s="376"/>
      <c r="F882" s="396"/>
      <c r="G882" s="396"/>
      <c r="H882" s="396"/>
      <c r="I882" s="396"/>
      <c r="J882" s="427"/>
      <c r="K882" s="376"/>
      <c r="L882" s="376"/>
      <c r="M882" s="376"/>
      <c r="N882" s="376"/>
      <c r="O882" s="376"/>
      <c r="P882" s="376"/>
      <c r="Q882" s="376"/>
      <c r="R882" s="376"/>
      <c r="S882" s="376"/>
      <c r="T882" s="376"/>
      <c r="U882" s="376"/>
      <c r="V882" s="376"/>
      <c r="W882" s="376"/>
      <c r="X882" s="376"/>
      <c r="Y882" s="376"/>
      <c r="Z882" s="376"/>
      <c r="AA882" s="376"/>
      <c r="AB882" s="376"/>
      <c r="AC882" s="376"/>
      <c r="AD882" s="376"/>
      <c r="AE882" s="376"/>
      <c r="AF882" s="376"/>
      <c r="AG882" s="376"/>
      <c r="AH882" s="376"/>
      <c r="AI882" s="376"/>
      <c r="AJ882" s="376"/>
      <c r="AK882" s="376"/>
      <c r="AL882" s="376"/>
      <c r="AM882" s="376"/>
      <c r="AN882" s="376"/>
      <c r="AO882" s="376"/>
      <c r="AP882" s="376"/>
      <c r="AQ882" s="376"/>
      <c r="AR882" s="376"/>
      <c r="AS882" s="376"/>
      <c r="AT882" s="376"/>
      <c r="AU882" s="376"/>
      <c r="AV882" s="376"/>
      <c r="AW882" s="376"/>
      <c r="AX882" s="376"/>
      <c r="AY882" s="376"/>
      <c r="AZ882" s="376"/>
      <c r="BA882" s="376"/>
      <c r="BB882" s="376"/>
      <c r="BC882" s="376"/>
      <c r="BD882" s="376"/>
      <c r="BE882" s="376"/>
      <c r="BF882" s="376"/>
      <c r="BG882" s="376"/>
      <c r="BH882" s="376"/>
      <c r="BI882" s="376"/>
      <c r="BJ882" s="376"/>
      <c r="BK882" s="376"/>
      <c r="BL882" s="376"/>
      <c r="BM882" s="376"/>
      <c r="BN882" s="376"/>
    </row>
    <row r="883" spans="1:66" x14ac:dyDescent="0.2">
      <c r="A883" s="426"/>
      <c r="B883" s="376"/>
      <c r="C883" s="376"/>
      <c r="D883" s="395"/>
      <c r="E883" s="376"/>
      <c r="F883" s="396"/>
      <c r="G883" s="396"/>
      <c r="H883" s="396"/>
      <c r="I883" s="396"/>
      <c r="J883" s="427"/>
      <c r="K883" s="376"/>
      <c r="L883" s="376"/>
      <c r="M883" s="376"/>
      <c r="N883" s="376"/>
      <c r="O883" s="376"/>
      <c r="P883" s="376"/>
      <c r="Q883" s="376"/>
      <c r="R883" s="376"/>
      <c r="S883" s="376"/>
      <c r="T883" s="376"/>
      <c r="U883" s="376"/>
      <c r="V883" s="376"/>
      <c r="W883" s="376"/>
      <c r="X883" s="376"/>
      <c r="Y883" s="376"/>
      <c r="Z883" s="376"/>
      <c r="AA883" s="376"/>
      <c r="AB883" s="376"/>
      <c r="AC883" s="376"/>
      <c r="AD883" s="376"/>
      <c r="AE883" s="376"/>
      <c r="AF883" s="376"/>
      <c r="AG883" s="376"/>
      <c r="AH883" s="376"/>
      <c r="AI883" s="376"/>
      <c r="AJ883" s="376"/>
      <c r="AK883" s="376"/>
      <c r="AL883" s="376"/>
      <c r="AM883" s="376"/>
      <c r="AN883" s="376"/>
      <c r="AO883" s="376"/>
      <c r="AP883" s="376"/>
      <c r="AQ883" s="376"/>
      <c r="AR883" s="376"/>
      <c r="AS883" s="376"/>
      <c r="AT883" s="376"/>
      <c r="AU883" s="376"/>
      <c r="AV883" s="376"/>
      <c r="AW883" s="376"/>
      <c r="AX883" s="376"/>
      <c r="AY883" s="376"/>
      <c r="AZ883" s="376"/>
      <c r="BA883" s="376"/>
      <c r="BB883" s="376"/>
      <c r="BC883" s="376"/>
      <c r="BD883" s="376"/>
      <c r="BE883" s="376"/>
      <c r="BF883" s="376"/>
      <c r="BG883" s="376"/>
      <c r="BH883" s="376"/>
      <c r="BI883" s="376"/>
      <c r="BJ883" s="376"/>
      <c r="BK883" s="376"/>
      <c r="BL883" s="376"/>
      <c r="BM883" s="376"/>
      <c r="BN883" s="376"/>
    </row>
    <row r="884" spans="1:66" x14ac:dyDescent="0.2">
      <c r="A884" s="426"/>
      <c r="B884" s="376"/>
      <c r="C884" s="376"/>
      <c r="D884" s="395"/>
      <c r="E884" s="376"/>
      <c r="F884" s="396"/>
      <c r="G884" s="396"/>
      <c r="H884" s="396"/>
      <c r="I884" s="396"/>
      <c r="J884" s="427"/>
      <c r="K884" s="376"/>
      <c r="L884" s="376"/>
      <c r="M884" s="376"/>
      <c r="N884" s="376"/>
      <c r="O884" s="376"/>
      <c r="P884" s="376"/>
      <c r="Q884" s="376"/>
      <c r="R884" s="376"/>
      <c r="S884" s="376"/>
      <c r="T884" s="376"/>
      <c r="U884" s="376"/>
      <c r="V884" s="376"/>
      <c r="W884" s="376"/>
      <c r="X884" s="376"/>
      <c r="Y884" s="376"/>
      <c r="Z884" s="376"/>
      <c r="AA884" s="376"/>
      <c r="AB884" s="376"/>
      <c r="AC884" s="376"/>
      <c r="AD884" s="376"/>
      <c r="AE884" s="376"/>
      <c r="AF884" s="376"/>
      <c r="AG884" s="376"/>
      <c r="AH884" s="376"/>
      <c r="AI884" s="376"/>
      <c r="AJ884" s="376"/>
      <c r="AK884" s="376"/>
      <c r="AL884" s="376"/>
      <c r="AM884" s="376"/>
      <c r="AN884" s="376"/>
      <c r="AO884" s="376"/>
      <c r="AP884" s="376"/>
      <c r="AQ884" s="376"/>
      <c r="AR884" s="376"/>
      <c r="AS884" s="376"/>
      <c r="AT884" s="376"/>
      <c r="AU884" s="376"/>
      <c r="AV884" s="376"/>
      <c r="AW884" s="376"/>
      <c r="AX884" s="376"/>
      <c r="AY884" s="376"/>
      <c r="AZ884" s="376"/>
      <c r="BA884" s="376"/>
      <c r="BB884" s="376"/>
      <c r="BC884" s="376"/>
      <c r="BD884" s="376"/>
      <c r="BE884" s="376"/>
      <c r="BF884" s="376"/>
      <c r="BG884" s="376"/>
      <c r="BH884" s="376"/>
      <c r="BI884" s="376"/>
      <c r="BJ884" s="376"/>
      <c r="BK884" s="376"/>
      <c r="BL884" s="376"/>
      <c r="BM884" s="376"/>
      <c r="BN884" s="376"/>
    </row>
    <row r="885" spans="1:66" x14ac:dyDescent="0.2">
      <c r="A885" s="426"/>
      <c r="B885" s="376"/>
      <c r="C885" s="376"/>
      <c r="D885" s="395"/>
      <c r="E885" s="376"/>
      <c r="F885" s="396"/>
      <c r="G885" s="396"/>
      <c r="H885" s="396"/>
      <c r="I885" s="396"/>
      <c r="J885" s="427"/>
      <c r="K885" s="376"/>
      <c r="L885" s="376"/>
      <c r="M885" s="376"/>
      <c r="N885" s="376"/>
      <c r="O885" s="376"/>
      <c r="P885" s="376"/>
      <c r="Q885" s="376"/>
      <c r="R885" s="376"/>
      <c r="S885" s="376"/>
      <c r="T885" s="376"/>
      <c r="U885" s="376"/>
      <c r="V885" s="376"/>
      <c r="W885" s="376"/>
      <c r="X885" s="376"/>
      <c r="Y885" s="376"/>
      <c r="Z885" s="376"/>
      <c r="AA885" s="376"/>
      <c r="AB885" s="376"/>
      <c r="AC885" s="376"/>
      <c r="AD885" s="376"/>
      <c r="AE885" s="376"/>
      <c r="AF885" s="376"/>
      <c r="AG885" s="376"/>
      <c r="AH885" s="376"/>
      <c r="AI885" s="376"/>
      <c r="AJ885" s="376"/>
      <c r="AK885" s="376"/>
      <c r="AL885" s="376"/>
      <c r="AM885" s="376"/>
      <c r="AN885" s="376"/>
      <c r="AO885" s="376"/>
      <c r="AP885" s="376"/>
      <c r="AQ885" s="376"/>
      <c r="AR885" s="376"/>
      <c r="AS885" s="376"/>
      <c r="AT885" s="376"/>
      <c r="AU885" s="376"/>
      <c r="AV885" s="376"/>
      <c r="AW885" s="376"/>
      <c r="AX885" s="376"/>
      <c r="AY885" s="376"/>
      <c r="AZ885" s="376"/>
      <c r="BA885" s="376"/>
      <c r="BB885" s="376"/>
      <c r="BC885" s="376"/>
      <c r="BD885" s="376"/>
      <c r="BE885" s="376"/>
      <c r="BF885" s="376"/>
      <c r="BG885" s="376"/>
      <c r="BH885" s="376"/>
      <c r="BI885" s="376"/>
      <c r="BJ885" s="376"/>
      <c r="BK885" s="376"/>
      <c r="BL885" s="376"/>
      <c r="BM885" s="376"/>
      <c r="BN885" s="376"/>
    </row>
    <row r="886" spans="1:66" x14ac:dyDescent="0.2">
      <c r="A886" s="426"/>
      <c r="B886" s="376"/>
      <c r="C886" s="376"/>
      <c r="D886" s="395"/>
      <c r="E886" s="376"/>
      <c r="F886" s="396"/>
      <c r="G886" s="396"/>
      <c r="H886" s="396"/>
      <c r="I886" s="396"/>
      <c r="J886" s="427"/>
      <c r="K886" s="376"/>
      <c r="L886" s="376"/>
      <c r="M886" s="376"/>
      <c r="N886" s="376"/>
      <c r="O886" s="376"/>
      <c r="P886" s="376"/>
      <c r="Q886" s="376"/>
      <c r="R886" s="376"/>
      <c r="S886" s="376"/>
      <c r="T886" s="376"/>
      <c r="U886" s="376"/>
      <c r="V886" s="376"/>
      <c r="W886" s="376"/>
      <c r="X886" s="376"/>
      <c r="Y886" s="376"/>
      <c r="Z886" s="376"/>
      <c r="AA886" s="376"/>
      <c r="AB886" s="376"/>
      <c r="AC886" s="376"/>
      <c r="AD886" s="376"/>
      <c r="AE886" s="376"/>
      <c r="AF886" s="376"/>
      <c r="AG886" s="376"/>
      <c r="AH886" s="376"/>
      <c r="AI886" s="376"/>
      <c r="AJ886" s="376"/>
      <c r="AK886" s="376"/>
      <c r="AL886" s="376"/>
      <c r="AM886" s="376"/>
      <c r="AN886" s="376"/>
      <c r="AO886" s="376"/>
      <c r="AP886" s="376"/>
      <c r="AQ886" s="376"/>
      <c r="AR886" s="376"/>
      <c r="AS886" s="376"/>
      <c r="AT886" s="376"/>
      <c r="AU886" s="376"/>
      <c r="AV886" s="376"/>
      <c r="AW886" s="376"/>
      <c r="AX886" s="376"/>
      <c r="AY886" s="376"/>
      <c r="AZ886" s="376"/>
      <c r="BA886" s="376"/>
      <c r="BB886" s="376"/>
      <c r="BC886" s="376"/>
      <c r="BD886" s="376"/>
      <c r="BE886" s="376"/>
      <c r="BF886" s="376"/>
      <c r="BG886" s="376"/>
      <c r="BH886" s="376"/>
      <c r="BI886" s="376"/>
      <c r="BJ886" s="376"/>
      <c r="BK886" s="376"/>
      <c r="BL886" s="376"/>
      <c r="BM886" s="376"/>
      <c r="BN886" s="376"/>
    </row>
    <row r="887" spans="1:66" x14ac:dyDescent="0.2">
      <c r="A887" s="426"/>
      <c r="B887" s="376"/>
      <c r="C887" s="376"/>
      <c r="D887" s="395"/>
      <c r="E887" s="376"/>
      <c r="F887" s="396"/>
      <c r="G887" s="396"/>
      <c r="H887" s="396"/>
      <c r="I887" s="396"/>
      <c r="J887" s="427"/>
      <c r="K887" s="376"/>
      <c r="L887" s="376"/>
      <c r="M887" s="376"/>
      <c r="N887" s="376"/>
      <c r="O887" s="376"/>
      <c r="P887" s="376"/>
      <c r="Q887" s="376"/>
      <c r="R887" s="376"/>
      <c r="S887" s="376"/>
      <c r="T887" s="376"/>
      <c r="U887" s="376"/>
      <c r="V887" s="376"/>
      <c r="W887" s="376"/>
      <c r="X887" s="376"/>
      <c r="Y887" s="376"/>
      <c r="Z887" s="376"/>
      <c r="AA887" s="376"/>
      <c r="AB887" s="376"/>
      <c r="AC887" s="376"/>
      <c r="AD887" s="376"/>
      <c r="AE887" s="376"/>
      <c r="AF887" s="376"/>
      <c r="AG887" s="376"/>
      <c r="AH887" s="376"/>
      <c r="AI887" s="376"/>
      <c r="AJ887" s="376"/>
      <c r="AK887" s="376"/>
      <c r="AL887" s="376"/>
      <c r="AM887" s="376"/>
      <c r="AN887" s="376"/>
      <c r="AO887" s="376"/>
      <c r="AP887" s="376"/>
      <c r="AQ887" s="376"/>
      <c r="AR887" s="376"/>
      <c r="AS887" s="376"/>
      <c r="AT887" s="376"/>
      <c r="AU887" s="376"/>
      <c r="AV887" s="376"/>
      <c r="AW887" s="376"/>
      <c r="AX887" s="376"/>
      <c r="AY887" s="376"/>
      <c r="AZ887" s="376"/>
      <c r="BA887" s="376"/>
      <c r="BB887" s="376"/>
      <c r="BC887" s="376"/>
      <c r="BD887" s="376"/>
      <c r="BE887" s="376"/>
      <c r="BF887" s="376"/>
      <c r="BG887" s="376"/>
      <c r="BH887" s="376"/>
      <c r="BI887" s="376"/>
      <c r="BJ887" s="376"/>
      <c r="BK887" s="376"/>
      <c r="BL887" s="376"/>
      <c r="BM887" s="376"/>
      <c r="BN887" s="376"/>
    </row>
    <row r="888" spans="1:66" x14ac:dyDescent="0.2">
      <c r="A888" s="426"/>
      <c r="B888" s="376"/>
      <c r="C888" s="376"/>
      <c r="D888" s="395"/>
      <c r="E888" s="376"/>
      <c r="F888" s="396"/>
      <c r="G888" s="396"/>
      <c r="H888" s="396"/>
      <c r="I888" s="396"/>
      <c r="J888" s="427"/>
      <c r="K888" s="376"/>
      <c r="L888" s="376"/>
      <c r="M888" s="376"/>
      <c r="N888" s="376"/>
      <c r="O888" s="376"/>
      <c r="P888" s="376"/>
      <c r="Q888" s="376"/>
      <c r="R888" s="376"/>
      <c r="S888" s="376"/>
      <c r="T888" s="376"/>
      <c r="U888" s="376"/>
      <c r="V888" s="376"/>
      <c r="W888" s="376"/>
      <c r="X888" s="376"/>
      <c r="Y888" s="376"/>
      <c r="Z888" s="376"/>
      <c r="AA888" s="376"/>
      <c r="AB888" s="376"/>
      <c r="AC888" s="376"/>
      <c r="AD888" s="376"/>
      <c r="AE888" s="376"/>
      <c r="AF888" s="376"/>
      <c r="AG888" s="376"/>
      <c r="AH888" s="376"/>
      <c r="AI888" s="376"/>
      <c r="AJ888" s="376"/>
      <c r="AK888" s="376"/>
      <c r="AL888" s="376"/>
      <c r="AM888" s="376"/>
      <c r="AN888" s="376"/>
      <c r="AO888" s="376"/>
      <c r="AP888" s="376"/>
      <c r="AQ888" s="376"/>
      <c r="AR888" s="376"/>
      <c r="AS888" s="376"/>
      <c r="AT888" s="376"/>
      <c r="AU888" s="376"/>
      <c r="AV888" s="376"/>
      <c r="AW888" s="376"/>
      <c r="AX888" s="376"/>
      <c r="AY888" s="376"/>
      <c r="AZ888" s="376"/>
      <c r="BA888" s="376"/>
      <c r="BB888" s="376"/>
      <c r="BC888" s="376"/>
      <c r="BD888" s="376"/>
      <c r="BE888" s="376"/>
      <c r="BF888" s="376"/>
      <c r="BG888" s="376"/>
      <c r="BH888" s="376"/>
      <c r="BI888" s="376"/>
      <c r="BJ888" s="376"/>
      <c r="BK888" s="376"/>
      <c r="BL888" s="376"/>
      <c r="BM888" s="376"/>
      <c r="BN888" s="376"/>
    </row>
    <row r="889" spans="1:66" x14ac:dyDescent="0.2">
      <c r="A889" s="426"/>
      <c r="B889" s="376"/>
      <c r="C889" s="376"/>
      <c r="D889" s="395"/>
      <c r="E889" s="376"/>
      <c r="F889" s="396"/>
      <c r="G889" s="396"/>
      <c r="H889" s="396"/>
      <c r="I889" s="396"/>
      <c r="J889" s="427"/>
      <c r="K889" s="376"/>
      <c r="L889" s="376"/>
      <c r="M889" s="376"/>
      <c r="N889" s="376"/>
      <c r="O889" s="376"/>
      <c r="P889" s="376"/>
      <c r="Q889" s="376"/>
      <c r="R889" s="376"/>
      <c r="S889" s="376"/>
      <c r="T889" s="376"/>
      <c r="U889" s="376"/>
      <c r="V889" s="376"/>
      <c r="W889" s="376"/>
      <c r="X889" s="376"/>
      <c r="Y889" s="376"/>
      <c r="Z889" s="376"/>
      <c r="AA889" s="376"/>
      <c r="AB889" s="376"/>
      <c r="AC889" s="376"/>
      <c r="AD889" s="376"/>
      <c r="AE889" s="376"/>
      <c r="AF889" s="376"/>
      <c r="AG889" s="376"/>
      <c r="AH889" s="376"/>
      <c r="AI889" s="376"/>
      <c r="AJ889" s="376"/>
      <c r="AK889" s="376"/>
      <c r="AL889" s="376"/>
      <c r="AM889" s="376"/>
      <c r="AN889" s="376"/>
      <c r="AO889" s="376"/>
      <c r="AP889" s="376"/>
      <c r="AQ889" s="376"/>
      <c r="AR889" s="376"/>
      <c r="AS889" s="376"/>
      <c r="AT889" s="376"/>
      <c r="AU889" s="376"/>
      <c r="AV889" s="376"/>
      <c r="AW889" s="376"/>
      <c r="AX889" s="376"/>
      <c r="AY889" s="376"/>
      <c r="AZ889" s="376"/>
      <c r="BA889" s="376"/>
      <c r="BB889" s="376"/>
      <c r="BC889" s="376"/>
      <c r="BD889" s="376"/>
      <c r="BE889" s="376"/>
      <c r="BF889" s="376"/>
      <c r="BG889" s="376"/>
      <c r="BH889" s="376"/>
      <c r="BI889" s="376"/>
      <c r="BJ889" s="376"/>
      <c r="BK889" s="376"/>
      <c r="BL889" s="376"/>
      <c r="BM889" s="376"/>
      <c r="BN889" s="376"/>
    </row>
    <row r="890" spans="1:66" x14ac:dyDescent="0.2">
      <c r="A890" s="426"/>
      <c r="B890" s="376"/>
      <c r="C890" s="376"/>
      <c r="D890" s="395"/>
      <c r="E890" s="376"/>
      <c r="F890" s="396"/>
      <c r="G890" s="396"/>
      <c r="H890" s="396"/>
      <c r="I890" s="396"/>
      <c r="J890" s="427"/>
      <c r="K890" s="376"/>
      <c r="L890" s="376"/>
      <c r="M890" s="376"/>
      <c r="N890" s="376"/>
      <c r="O890" s="376"/>
      <c r="P890" s="376"/>
      <c r="Q890" s="376"/>
      <c r="R890" s="376"/>
      <c r="S890" s="376"/>
      <c r="T890" s="376"/>
      <c r="U890" s="376"/>
      <c r="V890" s="376"/>
      <c r="W890" s="376"/>
      <c r="X890" s="376"/>
      <c r="Y890" s="376"/>
      <c r="Z890" s="376"/>
      <c r="AA890" s="376"/>
      <c r="AB890" s="376"/>
      <c r="AC890" s="376"/>
      <c r="AD890" s="376"/>
      <c r="AE890" s="376"/>
      <c r="AF890" s="376"/>
      <c r="AG890" s="376"/>
      <c r="AH890" s="376"/>
      <c r="AI890" s="376"/>
      <c r="AJ890" s="376"/>
      <c r="AK890" s="376"/>
      <c r="AL890" s="376"/>
      <c r="AM890" s="376"/>
      <c r="AN890" s="376"/>
      <c r="AO890" s="376"/>
      <c r="AP890" s="376"/>
      <c r="AQ890" s="376"/>
      <c r="AR890" s="376"/>
      <c r="AS890" s="376"/>
      <c r="AT890" s="376"/>
      <c r="AU890" s="376"/>
      <c r="AV890" s="376"/>
      <c r="AW890" s="376"/>
      <c r="AX890" s="376"/>
      <c r="AY890" s="376"/>
      <c r="AZ890" s="376"/>
      <c r="BA890" s="376"/>
      <c r="BB890" s="376"/>
      <c r="BC890" s="376"/>
      <c r="BD890" s="376"/>
      <c r="BE890" s="376"/>
      <c r="BF890" s="376"/>
      <c r="BG890" s="376"/>
      <c r="BH890" s="376"/>
      <c r="BI890" s="376"/>
      <c r="BJ890" s="376"/>
      <c r="BK890" s="376"/>
      <c r="BL890" s="376"/>
      <c r="BM890" s="376"/>
      <c r="BN890" s="376"/>
    </row>
    <row r="891" spans="1:66" x14ac:dyDescent="0.2">
      <c r="A891" s="426"/>
      <c r="B891" s="376"/>
      <c r="C891" s="376"/>
      <c r="D891" s="395"/>
      <c r="E891" s="376"/>
      <c r="F891" s="396"/>
      <c r="G891" s="396"/>
      <c r="H891" s="396"/>
      <c r="I891" s="396"/>
      <c r="J891" s="427"/>
      <c r="K891" s="376"/>
      <c r="L891" s="376"/>
      <c r="M891" s="376"/>
      <c r="N891" s="376"/>
      <c r="O891" s="376"/>
      <c r="P891" s="376"/>
      <c r="Q891" s="376"/>
      <c r="R891" s="376"/>
      <c r="S891" s="376"/>
      <c r="T891" s="376"/>
      <c r="U891" s="376"/>
      <c r="V891" s="376"/>
      <c r="W891" s="376"/>
      <c r="X891" s="376"/>
      <c r="Y891" s="376"/>
      <c r="Z891" s="376"/>
      <c r="AA891" s="376"/>
      <c r="AB891" s="376"/>
      <c r="AC891" s="376"/>
      <c r="AD891" s="376"/>
      <c r="AE891" s="376"/>
      <c r="AF891" s="376"/>
      <c r="AG891" s="376"/>
      <c r="AH891" s="376"/>
      <c r="AI891" s="376"/>
      <c r="AJ891" s="376"/>
      <c r="AK891" s="376"/>
      <c r="AL891" s="376"/>
      <c r="AM891" s="376"/>
      <c r="AN891" s="376"/>
      <c r="AO891" s="376"/>
      <c r="AP891" s="376"/>
      <c r="AQ891" s="376"/>
      <c r="AR891" s="376"/>
      <c r="AS891" s="376"/>
      <c r="AT891" s="376"/>
      <c r="AU891" s="376"/>
      <c r="AV891" s="376"/>
      <c r="AW891" s="376"/>
      <c r="AX891" s="376"/>
      <c r="AY891" s="376"/>
      <c r="AZ891" s="376"/>
      <c r="BA891" s="376"/>
      <c r="BB891" s="376"/>
      <c r="BC891" s="376"/>
      <c r="BD891" s="376"/>
      <c r="BE891" s="376"/>
      <c r="BF891" s="376"/>
      <c r="BG891" s="376"/>
      <c r="BH891" s="376"/>
      <c r="BI891" s="376"/>
      <c r="BJ891" s="376"/>
      <c r="BK891" s="376"/>
      <c r="BL891" s="376"/>
      <c r="BM891" s="376"/>
      <c r="BN891" s="376"/>
    </row>
    <row r="892" spans="1:66" x14ac:dyDescent="0.2">
      <c r="A892" s="426"/>
      <c r="B892" s="376"/>
      <c r="C892" s="376"/>
      <c r="D892" s="395"/>
      <c r="E892" s="376"/>
      <c r="F892" s="396"/>
      <c r="G892" s="396"/>
      <c r="H892" s="396"/>
      <c r="I892" s="396"/>
      <c r="J892" s="427"/>
      <c r="K892" s="376"/>
      <c r="L892" s="376"/>
      <c r="M892" s="376"/>
      <c r="N892" s="376"/>
      <c r="O892" s="376"/>
      <c r="P892" s="376"/>
      <c r="Q892" s="376"/>
      <c r="R892" s="376"/>
      <c r="S892" s="376"/>
      <c r="T892" s="376"/>
      <c r="U892" s="376"/>
      <c r="V892" s="376"/>
      <c r="W892" s="376"/>
      <c r="X892" s="376"/>
      <c r="Y892" s="376"/>
      <c r="Z892" s="376"/>
      <c r="AA892" s="376"/>
      <c r="AB892" s="376"/>
      <c r="AC892" s="376"/>
      <c r="AD892" s="376"/>
      <c r="AE892" s="376"/>
      <c r="AF892" s="376"/>
      <c r="AG892" s="376"/>
      <c r="AH892" s="376"/>
      <c r="AI892" s="376"/>
      <c r="AJ892" s="376"/>
      <c r="AK892" s="376"/>
      <c r="AL892" s="376"/>
      <c r="AM892" s="376"/>
      <c r="AN892" s="376"/>
      <c r="AO892" s="376"/>
      <c r="AP892" s="376"/>
      <c r="AQ892" s="376"/>
      <c r="AR892" s="376"/>
      <c r="AS892" s="376"/>
      <c r="AT892" s="376"/>
      <c r="AU892" s="376"/>
      <c r="AV892" s="376"/>
      <c r="AW892" s="376"/>
      <c r="AX892" s="376"/>
      <c r="AY892" s="376"/>
      <c r="AZ892" s="376"/>
      <c r="BA892" s="376"/>
      <c r="BB892" s="376"/>
      <c r="BC892" s="376"/>
      <c r="BD892" s="376"/>
      <c r="BE892" s="376"/>
      <c r="BF892" s="376"/>
      <c r="BG892" s="376"/>
      <c r="BH892" s="376"/>
      <c r="BI892" s="376"/>
      <c r="BJ892" s="376"/>
      <c r="BK892" s="376"/>
      <c r="BL892" s="376"/>
      <c r="BM892" s="376"/>
      <c r="BN892" s="376"/>
    </row>
    <row r="893" spans="1:66" x14ac:dyDescent="0.2">
      <c r="A893" s="426"/>
      <c r="B893" s="376"/>
      <c r="C893" s="376"/>
      <c r="D893" s="395"/>
      <c r="E893" s="376"/>
      <c r="F893" s="396"/>
      <c r="G893" s="396"/>
      <c r="H893" s="396"/>
      <c r="I893" s="396"/>
      <c r="J893" s="427"/>
      <c r="K893" s="376"/>
      <c r="L893" s="376"/>
      <c r="M893" s="376"/>
      <c r="N893" s="376"/>
      <c r="O893" s="376"/>
      <c r="P893" s="376"/>
      <c r="Q893" s="376"/>
      <c r="R893" s="376"/>
      <c r="S893" s="376"/>
      <c r="T893" s="376"/>
      <c r="U893" s="376"/>
      <c r="V893" s="376"/>
      <c r="W893" s="376"/>
      <c r="X893" s="376"/>
      <c r="Y893" s="376"/>
      <c r="Z893" s="376"/>
      <c r="AA893" s="376"/>
      <c r="AB893" s="376"/>
      <c r="AC893" s="376"/>
      <c r="AD893" s="376"/>
      <c r="AE893" s="376"/>
      <c r="AF893" s="376"/>
      <c r="AG893" s="376"/>
      <c r="AH893" s="376"/>
      <c r="AI893" s="376"/>
      <c r="AJ893" s="376"/>
      <c r="AK893" s="376"/>
      <c r="AL893" s="376"/>
      <c r="AM893" s="376"/>
      <c r="AN893" s="376"/>
      <c r="AO893" s="376"/>
      <c r="AP893" s="376"/>
      <c r="AQ893" s="376"/>
      <c r="AR893" s="376"/>
      <c r="AS893" s="376"/>
      <c r="AT893" s="376"/>
      <c r="AU893" s="376"/>
      <c r="AV893" s="376"/>
      <c r="AW893" s="376"/>
      <c r="AX893" s="376"/>
      <c r="AY893" s="376"/>
      <c r="AZ893" s="376"/>
      <c r="BA893" s="376"/>
      <c r="BB893" s="376"/>
      <c r="BC893" s="376"/>
      <c r="BD893" s="376"/>
      <c r="BE893" s="376"/>
      <c r="BF893" s="376"/>
      <c r="BG893" s="376"/>
      <c r="BH893" s="376"/>
      <c r="BI893" s="376"/>
      <c r="BJ893" s="376"/>
      <c r="BK893" s="376"/>
      <c r="BL893" s="376"/>
      <c r="BM893" s="376"/>
      <c r="BN893" s="376"/>
    </row>
    <row r="894" spans="1:66" x14ac:dyDescent="0.2">
      <c r="A894" s="426"/>
      <c r="B894" s="376"/>
      <c r="C894" s="376"/>
      <c r="D894" s="395"/>
      <c r="E894" s="376"/>
      <c r="F894" s="396"/>
      <c r="G894" s="396"/>
      <c r="H894" s="396"/>
      <c r="I894" s="396"/>
      <c r="J894" s="427"/>
      <c r="K894" s="376"/>
      <c r="L894" s="376"/>
      <c r="M894" s="376"/>
      <c r="N894" s="376"/>
      <c r="O894" s="376"/>
      <c r="P894" s="376"/>
      <c r="Q894" s="376"/>
      <c r="R894" s="376"/>
      <c r="S894" s="376"/>
      <c r="T894" s="376"/>
      <c r="U894" s="376"/>
      <c r="V894" s="376"/>
      <c r="W894" s="376"/>
      <c r="X894" s="376"/>
      <c r="Y894" s="376"/>
      <c r="Z894" s="376"/>
      <c r="AA894" s="376"/>
      <c r="AB894" s="376"/>
      <c r="AC894" s="376"/>
      <c r="AD894" s="376"/>
      <c r="AE894" s="376"/>
      <c r="AF894" s="376"/>
      <c r="AG894" s="376"/>
      <c r="AH894" s="376"/>
      <c r="AI894" s="376"/>
      <c r="AJ894" s="376"/>
      <c r="AK894" s="376"/>
      <c r="AL894" s="376"/>
      <c r="AM894" s="376"/>
      <c r="AN894" s="376"/>
      <c r="AO894" s="376"/>
      <c r="AP894" s="376"/>
      <c r="AQ894" s="376"/>
      <c r="AR894" s="376"/>
      <c r="AS894" s="376"/>
      <c r="AT894" s="376"/>
      <c r="AU894" s="376"/>
      <c r="AV894" s="376"/>
      <c r="AW894" s="376"/>
      <c r="AX894" s="376"/>
      <c r="AY894" s="376"/>
      <c r="AZ894" s="376"/>
      <c r="BA894" s="376"/>
      <c r="BB894" s="376"/>
      <c r="BC894" s="376"/>
      <c r="BD894" s="376"/>
      <c r="BE894" s="376"/>
      <c r="BF894" s="376"/>
      <c r="BG894" s="376"/>
      <c r="BH894" s="376"/>
      <c r="BI894" s="376"/>
      <c r="BJ894" s="376"/>
      <c r="BK894" s="376"/>
      <c r="BL894" s="376"/>
      <c r="BM894" s="376"/>
      <c r="BN894" s="376"/>
    </row>
    <row r="895" spans="1:66" x14ac:dyDescent="0.2">
      <c r="A895" s="426"/>
      <c r="B895" s="376"/>
      <c r="C895" s="376"/>
      <c r="D895" s="395"/>
      <c r="E895" s="376"/>
      <c r="F895" s="396"/>
      <c r="G895" s="396"/>
      <c r="H895" s="396"/>
      <c r="I895" s="396"/>
      <c r="J895" s="427"/>
      <c r="K895" s="376"/>
      <c r="L895" s="376"/>
      <c r="M895" s="376"/>
      <c r="N895" s="376"/>
      <c r="O895" s="376"/>
      <c r="P895" s="376"/>
      <c r="Q895" s="376"/>
      <c r="R895" s="376"/>
      <c r="S895" s="376"/>
      <c r="T895" s="376"/>
      <c r="U895" s="376"/>
      <c r="V895" s="376"/>
      <c r="W895" s="376"/>
      <c r="X895" s="376"/>
      <c r="Y895" s="376"/>
      <c r="Z895" s="376"/>
      <c r="AA895" s="376"/>
      <c r="AB895" s="376"/>
      <c r="AC895" s="376"/>
      <c r="AD895" s="376"/>
      <c r="AE895" s="376"/>
      <c r="AF895" s="376"/>
      <c r="AG895" s="376"/>
      <c r="AH895" s="376"/>
      <c r="AI895" s="376"/>
      <c r="AJ895" s="376"/>
      <c r="AK895" s="376"/>
      <c r="AL895" s="376"/>
      <c r="AM895" s="376"/>
      <c r="AN895" s="376"/>
      <c r="AO895" s="376"/>
      <c r="AP895" s="376"/>
      <c r="AQ895" s="376"/>
      <c r="AR895" s="376"/>
      <c r="AS895" s="376"/>
      <c r="AT895" s="376"/>
      <c r="AU895" s="376"/>
      <c r="AV895" s="376"/>
      <c r="AW895" s="376"/>
      <c r="AX895" s="376"/>
      <c r="AY895" s="376"/>
      <c r="AZ895" s="376"/>
      <c r="BA895" s="376"/>
      <c r="BB895" s="376"/>
      <c r="BC895" s="376"/>
      <c r="BD895" s="376"/>
      <c r="BE895" s="376"/>
      <c r="BF895" s="376"/>
      <c r="BG895" s="376"/>
      <c r="BH895" s="376"/>
      <c r="BI895" s="376"/>
      <c r="BJ895" s="376"/>
      <c r="BK895" s="376"/>
      <c r="BL895" s="376"/>
      <c r="BM895" s="376"/>
      <c r="BN895" s="376"/>
    </row>
    <row r="896" spans="1:66" x14ac:dyDescent="0.2">
      <c r="A896" s="426"/>
      <c r="B896" s="376"/>
      <c r="C896" s="376"/>
      <c r="D896" s="395"/>
      <c r="E896" s="376"/>
      <c r="F896" s="396"/>
      <c r="G896" s="396"/>
      <c r="H896" s="396"/>
      <c r="I896" s="396"/>
      <c r="J896" s="427"/>
      <c r="K896" s="376"/>
      <c r="L896" s="376"/>
      <c r="M896" s="376"/>
      <c r="N896" s="376"/>
      <c r="O896" s="376"/>
      <c r="P896" s="376"/>
      <c r="Q896" s="376"/>
      <c r="R896" s="376"/>
      <c r="S896" s="376"/>
      <c r="T896" s="376"/>
      <c r="U896" s="376"/>
      <c r="V896" s="376"/>
      <c r="W896" s="376"/>
      <c r="X896" s="376"/>
      <c r="Y896" s="376"/>
      <c r="Z896" s="376"/>
      <c r="AA896" s="376"/>
      <c r="AB896" s="376"/>
      <c r="AC896" s="376"/>
      <c r="AD896" s="376"/>
      <c r="AE896" s="376"/>
      <c r="AF896" s="376"/>
      <c r="AG896" s="376"/>
      <c r="AH896" s="376"/>
      <c r="AI896" s="376"/>
      <c r="AJ896" s="376"/>
      <c r="AK896" s="376"/>
      <c r="AL896" s="376"/>
      <c r="AM896" s="376"/>
      <c r="AN896" s="376"/>
      <c r="AO896" s="376"/>
      <c r="AP896" s="376"/>
      <c r="AQ896" s="376"/>
      <c r="AR896" s="376"/>
      <c r="AS896" s="376"/>
      <c r="AT896" s="376"/>
      <c r="AU896" s="376"/>
      <c r="AV896" s="376"/>
      <c r="AW896" s="376"/>
      <c r="AX896" s="376"/>
      <c r="AY896" s="376"/>
      <c r="AZ896" s="376"/>
      <c r="BA896" s="376"/>
      <c r="BB896" s="376"/>
      <c r="BC896" s="376"/>
      <c r="BD896" s="376"/>
      <c r="BE896" s="376"/>
      <c r="BF896" s="376"/>
      <c r="BG896" s="376"/>
      <c r="BH896" s="376"/>
      <c r="BI896" s="376"/>
      <c r="BJ896" s="376"/>
      <c r="BK896" s="376"/>
      <c r="BL896" s="376"/>
      <c r="BM896" s="376"/>
      <c r="BN896" s="376"/>
    </row>
    <row r="897" spans="1:66" x14ac:dyDescent="0.2">
      <c r="A897" s="426"/>
      <c r="B897" s="376"/>
      <c r="C897" s="376"/>
      <c r="D897" s="395"/>
      <c r="E897" s="376"/>
      <c r="F897" s="396"/>
      <c r="G897" s="396"/>
      <c r="H897" s="396"/>
      <c r="I897" s="396"/>
      <c r="J897" s="427"/>
      <c r="K897" s="376"/>
      <c r="L897" s="376"/>
      <c r="M897" s="376"/>
      <c r="N897" s="376"/>
      <c r="O897" s="376"/>
      <c r="P897" s="376"/>
      <c r="Q897" s="376"/>
      <c r="R897" s="376"/>
      <c r="S897" s="376"/>
      <c r="T897" s="376"/>
      <c r="U897" s="376"/>
      <c r="V897" s="376"/>
      <c r="W897" s="376"/>
      <c r="X897" s="376"/>
      <c r="Y897" s="376"/>
      <c r="Z897" s="376"/>
      <c r="AA897" s="376"/>
      <c r="AB897" s="376"/>
      <c r="AC897" s="376"/>
      <c r="AD897" s="376"/>
      <c r="AE897" s="376"/>
      <c r="AF897" s="376"/>
      <c r="AG897" s="376"/>
      <c r="AH897" s="376"/>
      <c r="AI897" s="376"/>
      <c r="AJ897" s="376"/>
      <c r="AK897" s="376"/>
      <c r="AL897" s="376"/>
      <c r="AM897" s="376"/>
      <c r="AN897" s="376"/>
      <c r="AO897" s="376"/>
      <c r="AP897" s="376"/>
      <c r="AQ897" s="376"/>
      <c r="AR897" s="376"/>
      <c r="AS897" s="376"/>
      <c r="AT897" s="376"/>
      <c r="AU897" s="376"/>
      <c r="AV897" s="376"/>
      <c r="AW897" s="376"/>
      <c r="AX897" s="376"/>
      <c r="AY897" s="376"/>
      <c r="AZ897" s="376"/>
      <c r="BA897" s="376"/>
      <c r="BB897" s="376"/>
      <c r="BC897" s="376"/>
      <c r="BD897" s="376"/>
      <c r="BE897" s="376"/>
      <c r="BF897" s="376"/>
      <c r="BG897" s="376"/>
      <c r="BH897" s="376"/>
      <c r="BI897" s="376"/>
      <c r="BJ897" s="376"/>
      <c r="BK897" s="376"/>
      <c r="BL897" s="376"/>
      <c r="BM897" s="376"/>
      <c r="BN897" s="376"/>
    </row>
    <row r="898" spans="1:66" x14ac:dyDescent="0.2">
      <c r="A898" s="426"/>
      <c r="B898" s="376"/>
      <c r="C898" s="376"/>
      <c r="D898" s="395"/>
      <c r="E898" s="376"/>
      <c r="F898" s="396"/>
      <c r="G898" s="396"/>
      <c r="H898" s="396"/>
      <c r="I898" s="396"/>
      <c r="J898" s="427"/>
      <c r="K898" s="376"/>
      <c r="L898" s="376"/>
      <c r="M898" s="376"/>
      <c r="N898" s="376"/>
      <c r="O898" s="376"/>
      <c r="P898" s="376"/>
      <c r="Q898" s="376"/>
      <c r="R898" s="376"/>
      <c r="S898" s="376"/>
      <c r="T898" s="376"/>
      <c r="U898" s="376"/>
      <c r="V898" s="376"/>
      <c r="W898" s="376"/>
      <c r="X898" s="376"/>
      <c r="Y898" s="376"/>
      <c r="Z898" s="376"/>
      <c r="AA898" s="376"/>
      <c r="AB898" s="376"/>
      <c r="AC898" s="376"/>
      <c r="AD898" s="376"/>
      <c r="AE898" s="376"/>
      <c r="AF898" s="376"/>
      <c r="AG898" s="376"/>
      <c r="AH898" s="376"/>
      <c r="AI898" s="376"/>
      <c r="AJ898" s="376"/>
      <c r="AK898" s="376"/>
      <c r="AL898" s="376"/>
      <c r="AM898" s="376"/>
      <c r="AN898" s="376"/>
      <c r="AO898" s="376"/>
      <c r="AP898" s="376"/>
      <c r="AQ898" s="376"/>
      <c r="AR898" s="376"/>
      <c r="AS898" s="376"/>
      <c r="AT898" s="376"/>
      <c r="AU898" s="376"/>
      <c r="AV898" s="376"/>
      <c r="AW898" s="376"/>
      <c r="AX898" s="376"/>
      <c r="AY898" s="376"/>
      <c r="AZ898" s="376"/>
      <c r="BA898" s="376"/>
      <c r="BB898" s="376"/>
      <c r="BC898" s="376"/>
      <c r="BD898" s="376"/>
      <c r="BE898" s="376"/>
      <c r="BF898" s="376"/>
      <c r="BG898" s="376"/>
      <c r="BH898" s="376"/>
      <c r="BI898" s="376"/>
      <c r="BJ898" s="376"/>
      <c r="BK898" s="376"/>
      <c r="BL898" s="376"/>
      <c r="BM898" s="376"/>
      <c r="BN898" s="376"/>
    </row>
    <row r="899" spans="1:66" x14ac:dyDescent="0.2">
      <c r="A899" s="426"/>
      <c r="B899" s="376"/>
      <c r="C899" s="376"/>
      <c r="D899" s="395"/>
      <c r="E899" s="376"/>
      <c r="F899" s="396"/>
      <c r="G899" s="396"/>
      <c r="H899" s="396"/>
      <c r="I899" s="396"/>
      <c r="J899" s="427"/>
      <c r="K899" s="376"/>
      <c r="L899" s="376"/>
      <c r="M899" s="376"/>
      <c r="N899" s="376"/>
      <c r="O899" s="376"/>
      <c r="P899" s="376"/>
      <c r="Q899" s="376"/>
      <c r="R899" s="376"/>
      <c r="S899" s="376"/>
      <c r="T899" s="376"/>
      <c r="U899" s="376"/>
      <c r="V899" s="376"/>
      <c r="W899" s="376"/>
      <c r="X899" s="376"/>
      <c r="Y899" s="376"/>
      <c r="Z899" s="376"/>
      <c r="AA899" s="376"/>
      <c r="AB899" s="376"/>
      <c r="AC899" s="376"/>
      <c r="AD899" s="376"/>
      <c r="AE899" s="376"/>
      <c r="AF899" s="376"/>
      <c r="AG899" s="376"/>
      <c r="AH899" s="376"/>
      <c r="AI899" s="376"/>
      <c r="AJ899" s="376"/>
      <c r="AK899" s="376"/>
      <c r="AL899" s="376"/>
      <c r="AM899" s="376"/>
      <c r="AN899" s="376"/>
      <c r="AO899" s="376"/>
      <c r="AP899" s="376"/>
      <c r="AQ899" s="376"/>
      <c r="AR899" s="376"/>
      <c r="AS899" s="376"/>
      <c r="AT899" s="376"/>
      <c r="AU899" s="376"/>
      <c r="AV899" s="376"/>
      <c r="AW899" s="376"/>
      <c r="AX899" s="376"/>
      <c r="AY899" s="376"/>
      <c r="AZ899" s="376"/>
      <c r="BA899" s="376"/>
      <c r="BB899" s="376"/>
      <c r="BC899" s="376"/>
      <c r="BD899" s="376"/>
      <c r="BE899" s="376"/>
      <c r="BF899" s="376"/>
      <c r="BG899" s="376"/>
      <c r="BH899" s="376"/>
      <c r="BI899" s="376"/>
      <c r="BJ899" s="376"/>
      <c r="BK899" s="376"/>
      <c r="BL899" s="376"/>
      <c r="BM899" s="376"/>
      <c r="BN899" s="376"/>
    </row>
    <row r="900" spans="1:66" x14ac:dyDescent="0.2">
      <c r="A900" s="426"/>
      <c r="B900" s="376"/>
      <c r="C900" s="376"/>
      <c r="D900" s="395"/>
      <c r="E900" s="376"/>
      <c r="F900" s="396"/>
      <c r="G900" s="396"/>
      <c r="H900" s="396"/>
      <c r="I900" s="396"/>
      <c r="J900" s="427"/>
      <c r="K900" s="376"/>
      <c r="L900" s="376"/>
      <c r="M900" s="376"/>
      <c r="N900" s="376"/>
      <c r="O900" s="376"/>
      <c r="P900" s="376"/>
      <c r="Q900" s="376"/>
      <c r="R900" s="376"/>
      <c r="S900" s="376"/>
      <c r="T900" s="376"/>
      <c r="U900" s="376"/>
      <c r="V900" s="376"/>
      <c r="W900" s="376"/>
      <c r="X900" s="376"/>
      <c r="Y900" s="376"/>
      <c r="Z900" s="376"/>
      <c r="AA900" s="376"/>
      <c r="AB900" s="376"/>
      <c r="AC900" s="376"/>
      <c r="AD900" s="376"/>
      <c r="AE900" s="376"/>
      <c r="AF900" s="376"/>
      <c r="AG900" s="376"/>
      <c r="AH900" s="376"/>
      <c r="AI900" s="376"/>
      <c r="AJ900" s="376"/>
      <c r="AK900" s="376"/>
      <c r="AL900" s="376"/>
      <c r="AM900" s="376"/>
      <c r="AN900" s="376"/>
      <c r="AO900" s="376"/>
      <c r="AP900" s="376"/>
      <c r="AQ900" s="376"/>
      <c r="AR900" s="376"/>
      <c r="AS900" s="376"/>
      <c r="AT900" s="376"/>
      <c r="AU900" s="376"/>
      <c r="AV900" s="376"/>
      <c r="AW900" s="376"/>
      <c r="AX900" s="376"/>
      <c r="AY900" s="376"/>
      <c r="AZ900" s="376"/>
      <c r="BA900" s="376"/>
      <c r="BB900" s="376"/>
      <c r="BC900" s="376"/>
      <c r="BD900" s="376"/>
      <c r="BE900" s="376"/>
      <c r="BF900" s="376"/>
      <c r="BG900" s="376"/>
      <c r="BH900" s="376"/>
      <c r="BI900" s="376"/>
      <c r="BJ900" s="376"/>
      <c r="BK900" s="376"/>
      <c r="BL900" s="376"/>
      <c r="BM900" s="376"/>
      <c r="BN900" s="376"/>
    </row>
    <row r="901" spans="1:66" x14ac:dyDescent="0.2">
      <c r="A901" s="426"/>
      <c r="B901" s="376"/>
      <c r="C901" s="376"/>
      <c r="D901" s="395"/>
      <c r="E901" s="376"/>
      <c r="F901" s="396"/>
      <c r="G901" s="396"/>
      <c r="H901" s="396"/>
      <c r="I901" s="396"/>
      <c r="J901" s="427"/>
      <c r="K901" s="376"/>
      <c r="L901" s="376"/>
      <c r="M901" s="376"/>
      <c r="N901" s="376"/>
      <c r="O901" s="376"/>
      <c r="P901" s="376"/>
      <c r="Q901" s="376"/>
      <c r="R901" s="376"/>
      <c r="S901" s="376"/>
      <c r="T901" s="376"/>
      <c r="U901" s="376"/>
      <c r="V901" s="376"/>
      <c r="W901" s="376"/>
      <c r="X901" s="376"/>
      <c r="Y901" s="376"/>
      <c r="Z901" s="376"/>
      <c r="AA901" s="376"/>
      <c r="AB901" s="376"/>
      <c r="AC901" s="376"/>
      <c r="AD901" s="376"/>
      <c r="AE901" s="376"/>
      <c r="AF901" s="376"/>
      <c r="AG901" s="376"/>
      <c r="AH901" s="376"/>
      <c r="AI901" s="376"/>
      <c r="AJ901" s="376"/>
      <c r="AK901" s="376"/>
      <c r="AL901" s="376"/>
      <c r="AM901" s="376"/>
      <c r="AN901" s="376"/>
      <c r="AO901" s="376"/>
      <c r="AP901" s="376"/>
      <c r="AQ901" s="376"/>
      <c r="AR901" s="376"/>
      <c r="AS901" s="376"/>
      <c r="AT901" s="376"/>
      <c r="AU901" s="376"/>
      <c r="AV901" s="376"/>
      <c r="AW901" s="376"/>
      <c r="AX901" s="376"/>
      <c r="AY901" s="376"/>
      <c r="AZ901" s="376"/>
      <c r="BA901" s="376"/>
      <c r="BB901" s="376"/>
      <c r="BC901" s="376"/>
      <c r="BD901" s="376"/>
      <c r="BE901" s="376"/>
      <c r="BF901" s="376"/>
      <c r="BG901" s="376"/>
      <c r="BH901" s="376"/>
      <c r="BI901" s="376"/>
      <c r="BJ901" s="376"/>
      <c r="BK901" s="376"/>
      <c r="BL901" s="376"/>
      <c r="BM901" s="376"/>
      <c r="BN901" s="376"/>
    </row>
    <row r="902" spans="1:66" x14ac:dyDescent="0.2">
      <c r="A902" s="426"/>
      <c r="B902" s="376"/>
      <c r="C902" s="376"/>
      <c r="D902" s="395"/>
      <c r="E902" s="376"/>
      <c r="F902" s="396"/>
      <c r="G902" s="396"/>
      <c r="H902" s="396"/>
      <c r="I902" s="396"/>
      <c r="J902" s="427"/>
      <c r="K902" s="376"/>
      <c r="L902" s="376"/>
      <c r="M902" s="376"/>
      <c r="N902" s="376"/>
      <c r="O902" s="376"/>
      <c r="P902" s="376"/>
      <c r="Q902" s="376"/>
      <c r="R902" s="376"/>
      <c r="S902" s="376"/>
      <c r="T902" s="376"/>
      <c r="U902" s="376"/>
      <c r="V902" s="376"/>
      <c r="W902" s="376"/>
      <c r="X902" s="376"/>
      <c r="Y902" s="376"/>
      <c r="Z902" s="376"/>
      <c r="AA902" s="376"/>
      <c r="AB902" s="376"/>
      <c r="AC902" s="376"/>
      <c r="AD902" s="376"/>
      <c r="AE902" s="376"/>
      <c r="AF902" s="376"/>
      <c r="AG902" s="376"/>
      <c r="AH902" s="376"/>
      <c r="AI902" s="376"/>
      <c r="AJ902" s="376"/>
      <c r="AK902" s="376"/>
      <c r="AL902" s="376"/>
      <c r="AM902" s="376"/>
      <c r="AN902" s="376"/>
      <c r="AO902" s="376"/>
      <c r="AP902" s="376"/>
      <c r="AQ902" s="376"/>
      <c r="AR902" s="376"/>
      <c r="AS902" s="376"/>
      <c r="AT902" s="376"/>
      <c r="AU902" s="376"/>
      <c r="AV902" s="376"/>
      <c r="AW902" s="376"/>
      <c r="AX902" s="376"/>
      <c r="AY902" s="376"/>
      <c r="AZ902" s="376"/>
      <c r="BA902" s="376"/>
      <c r="BB902" s="376"/>
      <c r="BC902" s="376"/>
      <c r="BD902" s="376"/>
      <c r="BE902" s="376"/>
      <c r="BF902" s="376"/>
      <c r="BG902" s="376"/>
      <c r="BH902" s="376"/>
      <c r="BI902" s="376"/>
      <c r="BJ902" s="376"/>
      <c r="BK902" s="376"/>
      <c r="BL902" s="376"/>
      <c r="BM902" s="376"/>
      <c r="BN902" s="376"/>
    </row>
    <row r="903" spans="1:66" x14ac:dyDescent="0.2">
      <c r="A903" s="426"/>
      <c r="B903" s="376"/>
      <c r="C903" s="376"/>
      <c r="D903" s="395"/>
      <c r="E903" s="376"/>
      <c r="F903" s="396"/>
      <c r="G903" s="396"/>
      <c r="H903" s="396"/>
      <c r="I903" s="396"/>
      <c r="J903" s="427"/>
      <c r="K903" s="376"/>
      <c r="L903" s="376"/>
      <c r="M903" s="376"/>
      <c r="N903" s="376"/>
      <c r="O903" s="376"/>
      <c r="P903" s="376"/>
      <c r="Q903" s="376"/>
      <c r="R903" s="376"/>
      <c r="S903" s="376"/>
      <c r="T903" s="376"/>
      <c r="U903" s="376"/>
      <c r="V903" s="376"/>
      <c r="W903" s="376"/>
      <c r="X903" s="376"/>
      <c r="Y903" s="376"/>
      <c r="Z903" s="376"/>
      <c r="AA903" s="376"/>
      <c r="AB903" s="376"/>
      <c r="AC903" s="376"/>
      <c r="AD903" s="376"/>
      <c r="AE903" s="376"/>
      <c r="AF903" s="376"/>
      <c r="AG903" s="376"/>
      <c r="AH903" s="376"/>
      <c r="AI903" s="376"/>
      <c r="AJ903" s="376"/>
      <c r="AK903" s="376"/>
      <c r="AL903" s="376"/>
      <c r="AM903" s="376"/>
      <c r="AN903" s="376"/>
      <c r="AO903" s="376"/>
      <c r="AP903" s="376"/>
      <c r="AQ903" s="376"/>
      <c r="AR903" s="376"/>
      <c r="AS903" s="376"/>
      <c r="AT903" s="376"/>
      <c r="AU903" s="376"/>
      <c r="AV903" s="376"/>
      <c r="AW903" s="376"/>
      <c r="AX903" s="376"/>
      <c r="AY903" s="376"/>
      <c r="AZ903" s="376"/>
      <c r="BA903" s="376"/>
      <c r="BB903" s="376"/>
      <c r="BC903" s="376"/>
      <c r="BD903" s="376"/>
      <c r="BE903" s="376"/>
      <c r="BF903" s="376"/>
      <c r="BG903" s="376"/>
      <c r="BH903" s="376"/>
      <c r="BI903" s="376"/>
      <c r="BJ903" s="376"/>
      <c r="BK903" s="376"/>
      <c r="BL903" s="376"/>
      <c r="BM903" s="376"/>
      <c r="BN903" s="376"/>
    </row>
    <row r="904" spans="1:66" x14ac:dyDescent="0.2">
      <c r="A904" s="426"/>
      <c r="B904" s="376"/>
      <c r="C904" s="376"/>
      <c r="D904" s="395"/>
      <c r="E904" s="376"/>
      <c r="F904" s="396"/>
      <c r="G904" s="396"/>
      <c r="H904" s="396"/>
      <c r="I904" s="396"/>
      <c r="J904" s="427"/>
      <c r="K904" s="376"/>
      <c r="L904" s="376"/>
      <c r="M904" s="376"/>
      <c r="N904" s="376"/>
      <c r="O904" s="376"/>
      <c r="P904" s="376"/>
      <c r="Q904" s="376"/>
      <c r="R904" s="376"/>
      <c r="S904" s="376"/>
      <c r="T904" s="376"/>
      <c r="U904" s="376"/>
      <c r="V904" s="376"/>
      <c r="W904" s="376"/>
      <c r="X904" s="376"/>
      <c r="Y904" s="376"/>
      <c r="Z904" s="376"/>
      <c r="AA904" s="376"/>
      <c r="AB904" s="376"/>
      <c r="AC904" s="376"/>
      <c r="AD904" s="376"/>
      <c r="AE904" s="376"/>
      <c r="AF904" s="376"/>
      <c r="AG904" s="376"/>
      <c r="AH904" s="376"/>
      <c r="AI904" s="376"/>
      <c r="AJ904" s="376"/>
      <c r="AK904" s="376"/>
      <c r="AL904" s="376"/>
      <c r="AM904" s="376"/>
      <c r="AN904" s="376"/>
      <c r="AO904" s="376"/>
      <c r="AP904" s="376"/>
      <c r="AQ904" s="376"/>
      <c r="AR904" s="376"/>
      <c r="AS904" s="376"/>
      <c r="AT904" s="376"/>
      <c r="AU904" s="376"/>
      <c r="AV904" s="376"/>
      <c r="AW904" s="376"/>
      <c r="AX904" s="376"/>
      <c r="AY904" s="376"/>
      <c r="AZ904" s="376"/>
      <c r="BA904" s="376"/>
      <c r="BB904" s="376"/>
      <c r="BC904" s="376"/>
      <c r="BD904" s="376"/>
      <c r="BE904" s="376"/>
      <c r="BF904" s="376"/>
      <c r="BG904" s="376"/>
      <c r="BH904" s="376"/>
      <c r="BI904" s="376"/>
      <c r="BJ904" s="376"/>
      <c r="BK904" s="376"/>
      <c r="BL904" s="376"/>
      <c r="BM904" s="376"/>
      <c r="BN904" s="376"/>
    </row>
    <row r="905" spans="1:66" x14ac:dyDescent="0.2">
      <c r="A905" s="426"/>
      <c r="B905" s="376"/>
      <c r="C905" s="376"/>
      <c r="D905" s="395"/>
      <c r="E905" s="376"/>
      <c r="F905" s="396"/>
      <c r="G905" s="396"/>
      <c r="H905" s="396"/>
      <c r="I905" s="396"/>
      <c r="J905" s="427"/>
      <c r="K905" s="376"/>
      <c r="L905" s="376"/>
      <c r="M905" s="376"/>
      <c r="N905" s="376"/>
      <c r="O905" s="376"/>
      <c r="P905" s="376"/>
      <c r="Q905" s="376"/>
      <c r="R905" s="376"/>
      <c r="S905" s="376"/>
      <c r="T905" s="376"/>
      <c r="U905" s="376"/>
      <c r="V905" s="376"/>
      <c r="W905" s="376"/>
      <c r="X905" s="376"/>
      <c r="Y905" s="376"/>
      <c r="Z905" s="376"/>
      <c r="AA905" s="376"/>
      <c r="AB905" s="376"/>
      <c r="AC905" s="376"/>
      <c r="AD905" s="376"/>
      <c r="AE905" s="376"/>
      <c r="AF905" s="376"/>
      <c r="AG905" s="376"/>
      <c r="AH905" s="376"/>
      <c r="AI905" s="376"/>
      <c r="AJ905" s="376"/>
      <c r="AK905" s="376"/>
      <c r="AL905" s="376"/>
      <c r="AM905" s="376"/>
      <c r="AN905" s="376"/>
      <c r="AO905" s="376"/>
      <c r="AP905" s="376"/>
      <c r="AQ905" s="376"/>
      <c r="AR905" s="376"/>
      <c r="AS905" s="376"/>
      <c r="AT905" s="376"/>
      <c r="AU905" s="376"/>
      <c r="AV905" s="376"/>
      <c r="AW905" s="376"/>
      <c r="AX905" s="376"/>
      <c r="AY905" s="376"/>
      <c r="AZ905" s="376"/>
      <c r="BA905" s="376"/>
      <c r="BB905" s="376"/>
      <c r="BC905" s="376"/>
      <c r="BD905" s="376"/>
      <c r="BE905" s="376"/>
      <c r="BF905" s="376"/>
      <c r="BG905" s="376"/>
      <c r="BH905" s="376"/>
      <c r="BI905" s="376"/>
      <c r="BJ905" s="376"/>
      <c r="BK905" s="376"/>
      <c r="BL905" s="376"/>
      <c r="BM905" s="376"/>
      <c r="BN905" s="376"/>
    </row>
  </sheetData>
  <pageMargins left="0.2361111111111111" right="0.2361111111111111" top="0.69444444444444442" bottom="0.69444444444444442" header="0.41666666666666669" footer="0.41666666666666669"/>
  <pageSetup paperSize="9" scale="86" orientation="portrait" useFirstPageNumber="1" r:id="rId1"/>
  <headerFooter>
    <oddHeader>&amp;L&amp;"Times New Roman CE,bold"&amp;10 Erősáram</oddHeader>
  </headerFooter>
  <colBreaks count="1" manualBreakCount="1">
    <brk id="10" max="1048575"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AFB7B-CA2A-45A2-8821-A6EDE709100E}">
  <dimension ref="A1:J14"/>
  <sheetViews>
    <sheetView view="pageBreakPreview" zoomScale="60" zoomScaleNormal="85" workbookViewId="0">
      <selection activeCell="G22" sqref="G22"/>
    </sheetView>
  </sheetViews>
  <sheetFormatPr defaultColWidth="9.140625" defaultRowHeight="12.75" x14ac:dyDescent="0.2"/>
  <cols>
    <col min="1" max="1" width="4.28515625" style="384" customWidth="1"/>
    <col min="2" max="2" width="9.28515625" style="385" customWidth="1"/>
    <col min="3" max="3" width="36.7109375" style="385" customWidth="1"/>
    <col min="4" max="4" width="6.7109375" style="387" customWidth="1"/>
    <col min="5" max="5" width="6.7109375" style="385" customWidth="1"/>
    <col min="6" max="7" width="8.28515625" style="387" customWidth="1"/>
    <col min="8" max="9" width="10.28515625" style="387" customWidth="1"/>
    <col min="10" max="10" width="15.7109375" style="385" customWidth="1"/>
    <col min="11" max="16384" width="9.140625" style="385"/>
  </cols>
  <sheetData>
    <row r="1" spans="1:10" s="411" customFormat="1" ht="25.5" x14ac:dyDescent="0.2">
      <c r="A1" s="408" t="s">
        <v>25</v>
      </c>
      <c r="B1" s="409" t="s">
        <v>20</v>
      </c>
      <c r="C1" s="409" t="s">
        <v>1735</v>
      </c>
      <c r="D1" s="410" t="s">
        <v>24</v>
      </c>
      <c r="E1" s="409" t="s">
        <v>1734</v>
      </c>
      <c r="F1" s="410" t="s">
        <v>29</v>
      </c>
      <c r="G1" s="410" t="s">
        <v>27</v>
      </c>
      <c r="H1" s="410" t="s">
        <v>23</v>
      </c>
      <c r="I1" s="410" t="s">
        <v>34</v>
      </c>
      <c r="J1" s="369" t="s">
        <v>33</v>
      </c>
    </row>
    <row r="2" spans="1:10" s="380" customFormat="1" x14ac:dyDescent="0.2">
      <c r="A2" s="401">
        <v>1</v>
      </c>
      <c r="B2" s="402"/>
      <c r="C2" s="403" t="s">
        <v>3242</v>
      </c>
      <c r="D2" s="404"/>
      <c r="E2" s="404"/>
      <c r="F2" s="405"/>
      <c r="G2" s="405"/>
      <c r="H2" s="405"/>
      <c r="I2" s="405"/>
      <c r="J2" s="405"/>
    </row>
    <row r="3" spans="1:10" ht="51" x14ac:dyDescent="0.2">
      <c r="A3" s="384">
        <v>1</v>
      </c>
      <c r="C3" s="406" t="s">
        <v>3517</v>
      </c>
      <c r="D3" s="387">
        <v>8750</v>
      </c>
      <c r="E3" s="385" t="s">
        <v>62</v>
      </c>
      <c r="F3" s="412">
        <v>0</v>
      </c>
      <c r="G3" s="412">
        <v>0</v>
      </c>
      <c r="H3" s="412">
        <f>ROUND(D3*F3, 0)</f>
        <v>0</v>
      </c>
      <c r="I3" s="412">
        <f>ROUND(D3*G3, 0)</f>
        <v>0</v>
      </c>
      <c r="J3" s="413">
        <f>H3+I3</f>
        <v>0</v>
      </c>
    </row>
    <row r="4" spans="1:10" ht="76.5" x14ac:dyDescent="0.2">
      <c r="A4" s="384">
        <v>2</v>
      </c>
      <c r="C4" s="406" t="s">
        <v>3518</v>
      </c>
      <c r="D4" s="387">
        <v>850</v>
      </c>
      <c r="E4" s="385" t="s">
        <v>62</v>
      </c>
      <c r="F4" s="412">
        <v>0</v>
      </c>
      <c r="G4" s="412">
        <v>0</v>
      </c>
      <c r="H4" s="412">
        <f>ROUND(D4*F4, 0)</f>
        <v>0</v>
      </c>
      <c r="I4" s="412">
        <f>ROUND(D4*G4, 0)</f>
        <v>0</v>
      </c>
      <c r="J4" s="413">
        <f t="shared" ref="J4:J13" si="0">H4+I4</f>
        <v>0</v>
      </c>
    </row>
    <row r="5" spans="1:10" ht="51" x14ac:dyDescent="0.2">
      <c r="A5" s="384">
        <v>3</v>
      </c>
      <c r="C5" s="406" t="s">
        <v>3519</v>
      </c>
      <c r="D5" s="387">
        <v>8</v>
      </c>
      <c r="E5" s="385" t="s">
        <v>4</v>
      </c>
      <c r="F5" s="412">
        <v>0</v>
      </c>
      <c r="G5" s="412">
        <v>0</v>
      </c>
      <c r="H5" s="412">
        <v>0</v>
      </c>
      <c r="I5" s="412">
        <v>0</v>
      </c>
      <c r="J5" s="413">
        <f t="shared" si="0"/>
        <v>0</v>
      </c>
    </row>
    <row r="6" spans="1:10" ht="51" x14ac:dyDescent="0.2">
      <c r="A6" s="384">
        <v>4</v>
      </c>
      <c r="C6" s="406" t="s">
        <v>3520</v>
      </c>
      <c r="D6" s="387">
        <v>6</v>
      </c>
      <c r="E6" s="385" t="s">
        <v>4</v>
      </c>
      <c r="F6" s="412">
        <v>0</v>
      </c>
      <c r="G6" s="412">
        <v>0</v>
      </c>
      <c r="H6" s="412">
        <v>0</v>
      </c>
      <c r="I6" s="412">
        <v>0</v>
      </c>
      <c r="J6" s="413">
        <f t="shared" si="0"/>
        <v>0</v>
      </c>
    </row>
    <row r="7" spans="1:10" ht="51" x14ac:dyDescent="0.2">
      <c r="A7" s="384">
        <v>5</v>
      </c>
      <c r="C7" s="406" t="s">
        <v>3521</v>
      </c>
      <c r="D7" s="387">
        <v>44</v>
      </c>
      <c r="E7" s="385" t="s">
        <v>4</v>
      </c>
      <c r="F7" s="412">
        <v>0</v>
      </c>
      <c r="G7" s="412">
        <v>0</v>
      </c>
      <c r="H7" s="412">
        <v>0</v>
      </c>
      <c r="I7" s="412">
        <v>0</v>
      </c>
      <c r="J7" s="413">
        <f t="shared" si="0"/>
        <v>0</v>
      </c>
    </row>
    <row r="8" spans="1:10" ht="51" x14ac:dyDescent="0.2">
      <c r="A8" s="384">
        <v>6</v>
      </c>
      <c r="C8" s="406" t="s">
        <v>3522</v>
      </c>
      <c r="D8" s="387">
        <v>73</v>
      </c>
      <c r="E8" s="385" t="s">
        <v>4</v>
      </c>
      <c r="F8" s="412">
        <v>0</v>
      </c>
      <c r="G8" s="412">
        <v>0</v>
      </c>
      <c r="H8" s="412">
        <v>0</v>
      </c>
      <c r="I8" s="412">
        <v>0</v>
      </c>
      <c r="J8" s="413">
        <f t="shared" si="0"/>
        <v>0</v>
      </c>
    </row>
    <row r="9" spans="1:10" ht="51" x14ac:dyDescent="0.2">
      <c r="A9" s="384">
        <v>7</v>
      </c>
      <c r="C9" s="406" t="s">
        <v>3523</v>
      </c>
      <c r="D9" s="387">
        <v>1</v>
      </c>
      <c r="E9" s="385" t="s">
        <v>4</v>
      </c>
      <c r="F9" s="412">
        <v>0</v>
      </c>
      <c r="G9" s="412">
        <v>0</v>
      </c>
      <c r="H9" s="412">
        <f>ROUND(D9*F9, 0)</f>
        <v>0</v>
      </c>
      <c r="I9" s="412">
        <f>ROUND(D9*G9, 0)</f>
        <v>0</v>
      </c>
      <c r="J9" s="413">
        <f t="shared" si="0"/>
        <v>0</v>
      </c>
    </row>
    <row r="10" spans="1:10" ht="51" x14ac:dyDescent="0.2">
      <c r="A10" s="384">
        <v>8</v>
      </c>
      <c r="C10" s="406" t="s">
        <v>3524</v>
      </c>
      <c r="D10" s="387">
        <v>1800</v>
      </c>
      <c r="E10" s="385" t="s">
        <v>4</v>
      </c>
      <c r="F10" s="412">
        <v>0</v>
      </c>
      <c r="G10" s="412">
        <v>0</v>
      </c>
      <c r="H10" s="412">
        <f>ROUND(D10*F10, 0)</f>
        <v>0</v>
      </c>
      <c r="I10" s="412">
        <f>ROUND(D10*G10, 0)</f>
        <v>0</v>
      </c>
      <c r="J10" s="413">
        <f t="shared" si="0"/>
        <v>0</v>
      </c>
    </row>
    <row r="11" spans="1:10" x14ac:dyDescent="0.2">
      <c r="C11" s="406"/>
      <c r="F11" s="412"/>
      <c r="G11" s="412"/>
      <c r="H11" s="412"/>
      <c r="I11" s="412"/>
      <c r="J11" s="413"/>
    </row>
    <row r="12" spans="1:10" x14ac:dyDescent="0.2">
      <c r="C12" s="406"/>
      <c r="F12" s="412"/>
      <c r="G12" s="412"/>
      <c r="H12" s="412"/>
      <c r="I12" s="412"/>
      <c r="J12" s="413"/>
    </row>
    <row r="13" spans="1:10" ht="25.5" x14ac:dyDescent="0.2">
      <c r="A13" s="384">
        <v>9</v>
      </c>
      <c r="C13" s="406" t="s">
        <v>3525</v>
      </c>
      <c r="D13" s="387">
        <v>1</v>
      </c>
      <c r="E13" s="385" t="s">
        <v>138</v>
      </c>
      <c r="F13" s="412">
        <v>0</v>
      </c>
      <c r="G13" s="412">
        <v>0</v>
      </c>
      <c r="H13" s="412">
        <f>ROUND(D13*F13, 0)</f>
        <v>0</v>
      </c>
      <c r="I13" s="412">
        <f>ROUND(D13*G13, 0)</f>
        <v>0</v>
      </c>
      <c r="J13" s="413">
        <f t="shared" si="0"/>
        <v>0</v>
      </c>
    </row>
    <row r="14" spans="1:10" s="380" customFormat="1" x14ac:dyDescent="0.2">
      <c r="A14" s="401">
        <v>1</v>
      </c>
      <c r="B14" s="402"/>
      <c r="C14" s="403" t="s">
        <v>3526</v>
      </c>
      <c r="D14" s="404"/>
      <c r="E14" s="404"/>
      <c r="F14" s="405"/>
      <c r="G14" s="405"/>
      <c r="H14" s="405">
        <f>SUM(H3:H13)</f>
        <v>0</v>
      </c>
      <c r="I14" s="405">
        <f t="shared" ref="I14:J14" si="1">SUM(I3:I13)</f>
        <v>0</v>
      </c>
      <c r="J14" s="405">
        <f t="shared" si="1"/>
        <v>0</v>
      </c>
    </row>
  </sheetData>
  <pageMargins left="0.2361111111111111" right="0.2361111111111111" top="0.69444444444444442" bottom="0.69444444444444442" header="0.41666666666666669" footer="0.41666666666666669"/>
  <pageSetup paperSize="9" scale="85" orientation="portrait" useFirstPageNumber="1" r:id="rId1"/>
  <headerFooter>
    <oddHeader>&amp;L&amp;"Times New Roman CE,bold"&amp;10 Villámvédelem</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E8CA4-D94A-41C2-AB76-A4548A5F555F}">
  <dimension ref="A1:J28"/>
  <sheetViews>
    <sheetView view="pageBreakPreview" zoomScale="60" zoomScaleNormal="100" workbookViewId="0">
      <selection activeCell="O10" sqref="O10"/>
    </sheetView>
  </sheetViews>
  <sheetFormatPr defaultColWidth="8.85546875" defaultRowHeight="16.5" x14ac:dyDescent="0.3"/>
  <cols>
    <col min="1" max="2" width="8.85546875" style="433"/>
    <col min="3" max="3" width="55.7109375" style="433" customWidth="1"/>
    <col min="4" max="16384" width="8.85546875" style="433"/>
  </cols>
  <sheetData>
    <row r="1" spans="1:10" ht="25.5" x14ac:dyDescent="0.3">
      <c r="A1" s="408" t="s">
        <v>25</v>
      </c>
      <c r="B1" s="409" t="s">
        <v>20</v>
      </c>
      <c r="C1" s="409" t="s">
        <v>1735</v>
      </c>
      <c r="D1" s="410" t="s">
        <v>24</v>
      </c>
      <c r="E1" s="409" t="s">
        <v>1734</v>
      </c>
      <c r="F1" s="410" t="s">
        <v>29</v>
      </c>
      <c r="G1" s="410" t="s">
        <v>27</v>
      </c>
      <c r="H1" s="410" t="s">
        <v>23</v>
      </c>
      <c r="I1" s="410" t="s">
        <v>34</v>
      </c>
      <c r="J1" s="369" t="s">
        <v>33</v>
      </c>
    </row>
    <row r="2" spans="1:10" s="380" customFormat="1" ht="12.75" x14ac:dyDescent="0.2">
      <c r="A2" s="401">
        <v>1</v>
      </c>
      <c r="B2" s="402"/>
      <c r="C2" s="403" t="s">
        <v>3243</v>
      </c>
      <c r="D2" s="404"/>
      <c r="E2" s="404"/>
      <c r="F2" s="405"/>
      <c r="G2" s="405"/>
      <c r="H2" s="405"/>
      <c r="I2" s="405"/>
      <c r="J2" s="405"/>
    </row>
    <row r="3" spans="1:10" ht="72" customHeight="1" x14ac:dyDescent="0.3">
      <c r="A3" s="371">
        <v>1</v>
      </c>
      <c r="B3" s="372"/>
      <c r="C3" s="372" t="s">
        <v>3078</v>
      </c>
      <c r="D3" s="373">
        <v>50</v>
      </c>
      <c r="E3" s="373" t="s">
        <v>4</v>
      </c>
      <c r="F3" s="434">
        <v>0</v>
      </c>
      <c r="G3" s="434">
        <v>0</v>
      </c>
      <c r="H3" s="434">
        <v>0</v>
      </c>
      <c r="I3" s="434">
        <v>0</v>
      </c>
      <c r="J3" s="413">
        <f>H3+I3</f>
        <v>0</v>
      </c>
    </row>
    <row r="4" spans="1:10" ht="93.75" customHeight="1" x14ac:dyDescent="0.3">
      <c r="A4" s="371">
        <v>2</v>
      </c>
      <c r="B4" s="379"/>
      <c r="C4" s="372" t="s">
        <v>3079</v>
      </c>
      <c r="D4" s="373">
        <v>50</v>
      </c>
      <c r="E4" s="373" t="s">
        <v>4</v>
      </c>
      <c r="F4" s="434">
        <v>0</v>
      </c>
      <c r="G4" s="434">
        <v>0</v>
      </c>
      <c r="H4" s="434">
        <v>0</v>
      </c>
      <c r="I4" s="434">
        <v>0</v>
      </c>
      <c r="J4" s="413">
        <f t="shared" ref="J4:J26" si="0">H4+I4</f>
        <v>0</v>
      </c>
    </row>
    <row r="5" spans="1:10" ht="45" customHeight="1" x14ac:dyDescent="0.3">
      <c r="A5" s="371">
        <v>3</v>
      </c>
      <c r="B5" s="379"/>
      <c r="C5" s="372" t="s">
        <v>3080</v>
      </c>
      <c r="D5" s="373">
        <v>750</v>
      </c>
      <c r="E5" s="373" t="s">
        <v>4</v>
      </c>
      <c r="F5" s="434">
        <v>0</v>
      </c>
      <c r="G5" s="434">
        <v>0</v>
      </c>
      <c r="H5" s="434">
        <v>0</v>
      </c>
      <c r="I5" s="434">
        <v>0</v>
      </c>
      <c r="J5" s="413">
        <f t="shared" si="0"/>
        <v>0</v>
      </c>
    </row>
    <row r="6" spans="1:10" ht="41.25" customHeight="1" x14ac:dyDescent="0.3">
      <c r="A6" s="371">
        <v>4</v>
      </c>
      <c r="B6" s="379"/>
      <c r="C6" s="372" t="s">
        <v>3081</v>
      </c>
      <c r="D6" s="373">
        <v>500</v>
      </c>
      <c r="E6" s="373" t="s">
        <v>4</v>
      </c>
      <c r="F6" s="434">
        <v>0</v>
      </c>
      <c r="G6" s="434">
        <v>0</v>
      </c>
      <c r="H6" s="434">
        <v>0</v>
      </c>
      <c r="I6" s="434">
        <v>0</v>
      </c>
      <c r="J6" s="413">
        <f t="shared" si="0"/>
        <v>0</v>
      </c>
    </row>
    <row r="7" spans="1:10" ht="45.75" customHeight="1" x14ac:dyDescent="0.3">
      <c r="A7" s="371">
        <v>5</v>
      </c>
      <c r="B7" s="379"/>
      <c r="C7" s="372" t="s">
        <v>3082</v>
      </c>
      <c r="D7" s="373">
        <v>250</v>
      </c>
      <c r="E7" s="373" t="s">
        <v>4</v>
      </c>
      <c r="F7" s="434">
        <v>0</v>
      </c>
      <c r="G7" s="434">
        <v>0</v>
      </c>
      <c r="H7" s="434">
        <v>0</v>
      </c>
      <c r="I7" s="434">
        <v>0</v>
      </c>
      <c r="J7" s="413">
        <f t="shared" si="0"/>
        <v>0</v>
      </c>
    </row>
    <row r="8" spans="1:10" ht="39.75" customHeight="1" x14ac:dyDescent="0.3">
      <c r="A8" s="371">
        <v>6</v>
      </c>
      <c r="B8" s="379"/>
      <c r="C8" s="372" t="s">
        <v>3083</v>
      </c>
      <c r="D8" s="373">
        <v>250</v>
      </c>
      <c r="E8" s="373" t="s">
        <v>4</v>
      </c>
      <c r="F8" s="434">
        <v>0</v>
      </c>
      <c r="G8" s="434">
        <v>0</v>
      </c>
      <c r="H8" s="434">
        <v>0</v>
      </c>
      <c r="I8" s="434">
        <v>0</v>
      </c>
      <c r="J8" s="413">
        <f t="shared" si="0"/>
        <v>0</v>
      </c>
    </row>
    <row r="9" spans="1:10" ht="24.75" customHeight="1" x14ac:dyDescent="0.3">
      <c r="A9" s="371">
        <v>7</v>
      </c>
      <c r="B9" s="379"/>
      <c r="C9" s="372" t="s">
        <v>3084</v>
      </c>
      <c r="D9" s="373">
        <v>250</v>
      </c>
      <c r="E9" s="373" t="s">
        <v>4</v>
      </c>
      <c r="F9" s="434">
        <v>0</v>
      </c>
      <c r="G9" s="434">
        <v>0</v>
      </c>
      <c r="H9" s="434">
        <v>0</v>
      </c>
      <c r="I9" s="434">
        <v>0</v>
      </c>
      <c r="J9" s="413">
        <f t="shared" si="0"/>
        <v>0</v>
      </c>
    </row>
    <row r="10" spans="1:10" ht="21" customHeight="1" x14ac:dyDescent="0.3">
      <c r="A10" s="371">
        <v>8</v>
      </c>
      <c r="B10" s="379"/>
      <c r="C10" s="372" t="s">
        <v>3085</v>
      </c>
      <c r="D10" s="373">
        <v>100</v>
      </c>
      <c r="E10" s="373" t="s">
        <v>4</v>
      </c>
      <c r="F10" s="434">
        <v>0</v>
      </c>
      <c r="G10" s="434">
        <v>0</v>
      </c>
      <c r="H10" s="434">
        <v>0</v>
      </c>
      <c r="I10" s="434">
        <v>0</v>
      </c>
      <c r="J10" s="413">
        <f t="shared" si="0"/>
        <v>0</v>
      </c>
    </row>
    <row r="11" spans="1:10" ht="19.5" customHeight="1" x14ac:dyDescent="0.3">
      <c r="A11" s="371">
        <v>9</v>
      </c>
      <c r="B11" s="379"/>
      <c r="C11" s="372" t="s">
        <v>3086</v>
      </c>
      <c r="D11" s="373">
        <v>100</v>
      </c>
      <c r="E11" s="373" t="s">
        <v>4</v>
      </c>
      <c r="F11" s="434">
        <v>0</v>
      </c>
      <c r="G11" s="434">
        <v>0</v>
      </c>
      <c r="H11" s="434">
        <v>0</v>
      </c>
      <c r="I11" s="434">
        <v>0</v>
      </c>
      <c r="J11" s="413">
        <f t="shared" si="0"/>
        <v>0</v>
      </c>
    </row>
    <row r="12" spans="1:10" ht="21.75" customHeight="1" x14ac:dyDescent="0.3">
      <c r="A12" s="371">
        <v>10</v>
      </c>
      <c r="B12" s="379"/>
      <c r="C12" s="372" t="s">
        <v>3087</v>
      </c>
      <c r="D12" s="373">
        <v>50</v>
      </c>
      <c r="E12" s="373" t="s">
        <v>4</v>
      </c>
      <c r="F12" s="434">
        <v>0</v>
      </c>
      <c r="G12" s="434">
        <v>0</v>
      </c>
      <c r="H12" s="434">
        <v>0</v>
      </c>
      <c r="I12" s="434">
        <v>0</v>
      </c>
      <c r="J12" s="413">
        <f t="shared" si="0"/>
        <v>0</v>
      </c>
    </row>
    <row r="13" spans="1:10" ht="19.5" customHeight="1" x14ac:dyDescent="0.3">
      <c r="A13" s="371">
        <v>11</v>
      </c>
      <c r="B13" s="379"/>
      <c r="C13" s="372" t="s">
        <v>3088</v>
      </c>
      <c r="D13" s="373">
        <v>50</v>
      </c>
      <c r="E13" s="373" t="s">
        <v>4</v>
      </c>
      <c r="F13" s="434">
        <v>0</v>
      </c>
      <c r="G13" s="434">
        <v>0</v>
      </c>
      <c r="H13" s="434">
        <v>0</v>
      </c>
      <c r="I13" s="434">
        <v>0</v>
      </c>
      <c r="J13" s="413">
        <f t="shared" si="0"/>
        <v>0</v>
      </c>
    </row>
    <row r="14" spans="1:10" ht="33" customHeight="1" x14ac:dyDescent="0.3">
      <c r="A14" s="371">
        <v>12</v>
      </c>
      <c r="B14" s="379"/>
      <c r="C14" s="372" t="s">
        <v>3089</v>
      </c>
      <c r="D14" s="373">
        <v>5</v>
      </c>
      <c r="E14" s="373" t="s">
        <v>62</v>
      </c>
      <c r="F14" s="434">
        <v>0</v>
      </c>
      <c r="G14" s="434">
        <v>0</v>
      </c>
      <c r="H14" s="434">
        <v>0</v>
      </c>
      <c r="I14" s="434">
        <v>0</v>
      </c>
      <c r="J14" s="413">
        <f t="shared" si="0"/>
        <v>0</v>
      </c>
    </row>
    <row r="15" spans="1:10" ht="34.5" customHeight="1" x14ac:dyDescent="0.3">
      <c r="A15" s="371">
        <v>13</v>
      </c>
      <c r="B15" s="379"/>
      <c r="C15" s="372" t="s">
        <v>3090</v>
      </c>
      <c r="D15" s="373">
        <v>2000</v>
      </c>
      <c r="E15" s="373" t="s">
        <v>62</v>
      </c>
      <c r="F15" s="434">
        <v>0</v>
      </c>
      <c r="G15" s="434">
        <v>0</v>
      </c>
      <c r="H15" s="434">
        <v>0</v>
      </c>
      <c r="I15" s="434">
        <v>0</v>
      </c>
      <c r="J15" s="413">
        <f t="shared" si="0"/>
        <v>0</v>
      </c>
    </row>
    <row r="16" spans="1:10" ht="34.5" customHeight="1" x14ac:dyDescent="0.3">
      <c r="A16" s="371">
        <v>14</v>
      </c>
      <c r="B16" s="379"/>
      <c r="C16" s="372" t="s">
        <v>3091</v>
      </c>
      <c r="D16" s="373">
        <v>250</v>
      </c>
      <c r="E16" s="373" t="s">
        <v>62</v>
      </c>
      <c r="F16" s="434">
        <v>0</v>
      </c>
      <c r="G16" s="434">
        <v>0</v>
      </c>
      <c r="H16" s="434">
        <v>0</v>
      </c>
      <c r="I16" s="434">
        <v>0</v>
      </c>
      <c r="J16" s="413">
        <f t="shared" si="0"/>
        <v>0</v>
      </c>
    </row>
    <row r="17" spans="1:10" ht="27.75" customHeight="1" x14ac:dyDescent="0.3">
      <c r="A17" s="371">
        <v>15</v>
      </c>
      <c r="B17" s="379"/>
      <c r="C17" s="372" t="s">
        <v>3092</v>
      </c>
      <c r="D17" s="373">
        <v>5</v>
      </c>
      <c r="E17" s="373" t="s">
        <v>4</v>
      </c>
      <c r="F17" s="434">
        <v>0</v>
      </c>
      <c r="G17" s="434">
        <v>0</v>
      </c>
      <c r="H17" s="434">
        <v>0</v>
      </c>
      <c r="I17" s="434">
        <v>0</v>
      </c>
      <c r="J17" s="413">
        <f t="shared" si="0"/>
        <v>0</v>
      </c>
    </row>
    <row r="18" spans="1:10" ht="30.75" customHeight="1" x14ac:dyDescent="0.3">
      <c r="A18" s="371">
        <v>16</v>
      </c>
      <c r="B18" s="379"/>
      <c r="C18" s="372" t="s">
        <v>3093</v>
      </c>
      <c r="D18" s="373">
        <v>5</v>
      </c>
      <c r="E18" s="373" t="s">
        <v>4</v>
      </c>
      <c r="F18" s="434">
        <v>0</v>
      </c>
      <c r="G18" s="434">
        <v>0</v>
      </c>
      <c r="H18" s="434">
        <v>0</v>
      </c>
      <c r="I18" s="434">
        <v>0</v>
      </c>
      <c r="J18" s="413">
        <f t="shared" si="0"/>
        <v>0</v>
      </c>
    </row>
    <row r="19" spans="1:10" ht="42.75" customHeight="1" x14ac:dyDescent="0.3">
      <c r="A19" s="371">
        <v>16</v>
      </c>
      <c r="B19" s="379"/>
      <c r="C19" s="372" t="s">
        <v>3094</v>
      </c>
      <c r="D19" s="373">
        <v>5</v>
      </c>
      <c r="E19" s="373" t="s">
        <v>4</v>
      </c>
      <c r="F19" s="434">
        <v>0</v>
      </c>
      <c r="G19" s="434">
        <v>0</v>
      </c>
      <c r="H19" s="434">
        <v>0</v>
      </c>
      <c r="I19" s="434">
        <v>0</v>
      </c>
      <c r="J19" s="413">
        <f t="shared" si="0"/>
        <v>0</v>
      </c>
    </row>
    <row r="20" spans="1:10" ht="33.75" customHeight="1" x14ac:dyDescent="0.3">
      <c r="A20" s="371">
        <v>16</v>
      </c>
      <c r="B20" s="379"/>
      <c r="C20" s="372" t="s">
        <v>3095</v>
      </c>
      <c r="D20" s="373">
        <v>5</v>
      </c>
      <c r="E20" s="373" t="s">
        <v>4</v>
      </c>
      <c r="F20" s="434">
        <v>0</v>
      </c>
      <c r="G20" s="434">
        <v>0</v>
      </c>
      <c r="H20" s="434">
        <v>0</v>
      </c>
      <c r="I20" s="434">
        <v>0</v>
      </c>
      <c r="J20" s="413">
        <f t="shared" si="0"/>
        <v>0</v>
      </c>
    </row>
    <row r="21" spans="1:10" ht="30.75" customHeight="1" x14ac:dyDescent="0.3">
      <c r="A21" s="371">
        <v>16</v>
      </c>
      <c r="B21" s="379"/>
      <c r="C21" s="372" t="s">
        <v>3096</v>
      </c>
      <c r="D21" s="373">
        <v>500</v>
      </c>
      <c r="E21" s="373" t="s">
        <v>4</v>
      </c>
      <c r="F21" s="434">
        <v>0</v>
      </c>
      <c r="G21" s="434">
        <v>0</v>
      </c>
      <c r="H21" s="434">
        <v>0</v>
      </c>
      <c r="I21" s="434">
        <v>0</v>
      </c>
      <c r="J21" s="413">
        <f t="shared" si="0"/>
        <v>0</v>
      </c>
    </row>
    <row r="22" spans="1:10" ht="22.5" customHeight="1" x14ac:dyDescent="0.3">
      <c r="A22" s="371">
        <v>16</v>
      </c>
      <c r="B22" s="379"/>
      <c r="C22" s="372" t="s">
        <v>3097</v>
      </c>
      <c r="D22" s="373">
        <v>300</v>
      </c>
      <c r="E22" s="373" t="s">
        <v>62</v>
      </c>
      <c r="F22" s="434">
        <v>0</v>
      </c>
      <c r="G22" s="434">
        <v>0</v>
      </c>
      <c r="H22" s="434">
        <v>0</v>
      </c>
      <c r="I22" s="434">
        <v>0</v>
      </c>
      <c r="J22" s="413">
        <f t="shared" si="0"/>
        <v>0</v>
      </c>
    </row>
    <row r="23" spans="1:10" ht="18.75" customHeight="1" x14ac:dyDescent="0.3">
      <c r="A23" s="371">
        <v>17</v>
      </c>
      <c r="B23" s="372"/>
      <c r="C23" s="372" t="s">
        <v>3098</v>
      </c>
      <c r="D23" s="373">
        <v>11000</v>
      </c>
      <c r="E23" s="373" t="s">
        <v>62</v>
      </c>
      <c r="F23" s="434">
        <v>0</v>
      </c>
      <c r="G23" s="434">
        <v>0</v>
      </c>
      <c r="H23" s="434">
        <v>0</v>
      </c>
      <c r="I23" s="434">
        <v>0</v>
      </c>
      <c r="J23" s="413">
        <f t="shared" si="0"/>
        <v>0</v>
      </c>
    </row>
    <row r="24" spans="1:10" ht="29.25" customHeight="1" x14ac:dyDescent="0.3">
      <c r="A24" s="371">
        <v>18</v>
      </c>
      <c r="B24" s="372"/>
      <c r="C24" s="372" t="s">
        <v>3099</v>
      </c>
      <c r="D24" s="373">
        <v>11500</v>
      </c>
      <c r="E24" s="373" t="s">
        <v>62</v>
      </c>
      <c r="F24" s="434">
        <v>0</v>
      </c>
      <c r="G24" s="434">
        <v>0</v>
      </c>
      <c r="H24" s="434">
        <v>0</v>
      </c>
      <c r="I24" s="434">
        <v>0</v>
      </c>
      <c r="J24" s="413">
        <f t="shared" si="0"/>
        <v>0</v>
      </c>
    </row>
    <row r="25" spans="1:10" ht="33" customHeight="1" x14ac:dyDescent="0.3">
      <c r="A25" s="371">
        <v>19</v>
      </c>
      <c r="B25" s="372"/>
      <c r="C25" s="372" t="s">
        <v>3100</v>
      </c>
      <c r="D25" s="373">
        <v>1600</v>
      </c>
      <c r="E25" s="373" t="s">
        <v>4</v>
      </c>
      <c r="F25" s="434">
        <v>0</v>
      </c>
      <c r="G25" s="434">
        <v>0</v>
      </c>
      <c r="H25" s="434">
        <v>0</v>
      </c>
      <c r="I25" s="434">
        <v>0</v>
      </c>
      <c r="J25" s="413">
        <f t="shared" si="0"/>
        <v>0</v>
      </c>
    </row>
    <row r="26" spans="1:10" ht="25.5" x14ac:dyDescent="0.3">
      <c r="A26" s="371">
        <v>20</v>
      </c>
      <c r="B26" s="372"/>
      <c r="C26" s="372" t="s">
        <v>3101</v>
      </c>
      <c r="D26" s="373">
        <v>5700</v>
      </c>
      <c r="E26" s="373" t="s">
        <v>4</v>
      </c>
      <c r="F26" s="434">
        <v>0</v>
      </c>
      <c r="G26" s="434">
        <v>0</v>
      </c>
      <c r="H26" s="434">
        <v>0</v>
      </c>
      <c r="I26" s="434">
        <v>0</v>
      </c>
      <c r="J26" s="413">
        <f t="shared" si="0"/>
        <v>0</v>
      </c>
    </row>
    <row r="28" spans="1:10" s="380" customFormat="1" ht="12.75" x14ac:dyDescent="0.2">
      <c r="A28" s="401">
        <v>1</v>
      </c>
      <c r="B28" s="402"/>
      <c r="C28" s="403" t="s">
        <v>3527</v>
      </c>
      <c r="D28" s="404"/>
      <c r="E28" s="404"/>
      <c r="F28" s="405"/>
      <c r="G28" s="405"/>
      <c r="H28" s="405">
        <f>SUM(H17:H27)</f>
        <v>0</v>
      </c>
      <c r="I28" s="405">
        <f t="shared" ref="I28:J28" si="1">SUM(I17:I27)</f>
        <v>0</v>
      </c>
      <c r="J28" s="405">
        <f t="shared" si="1"/>
        <v>0</v>
      </c>
    </row>
  </sheetData>
  <pageMargins left="0.7" right="0.7" top="0.75" bottom="0.75" header="0.3" footer="0.3"/>
  <pageSetup paperSize="9" scale="65"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CA370-6858-474E-B3A3-CEA7A6EE8A0A}">
  <dimension ref="A1:J16"/>
  <sheetViews>
    <sheetView view="pageBreakPreview" zoomScale="60" zoomScaleNormal="100" workbookViewId="0">
      <selection activeCell="C42" sqref="C42:D42"/>
    </sheetView>
  </sheetViews>
  <sheetFormatPr defaultColWidth="8.85546875" defaultRowHeight="16.5" x14ac:dyDescent="0.3"/>
  <cols>
    <col min="1" max="1" width="8.85546875" style="433"/>
    <col min="2" max="2" width="9.140625" style="433" customWidth="1"/>
    <col min="3" max="3" width="23.5703125" style="433" customWidth="1"/>
    <col min="4" max="16384" width="8.85546875" style="433"/>
  </cols>
  <sheetData>
    <row r="1" spans="1:10" s="375" customFormat="1" ht="25.5" x14ac:dyDescent="0.2">
      <c r="A1" s="435" t="s">
        <v>25</v>
      </c>
      <c r="B1" s="436" t="s">
        <v>20</v>
      </c>
      <c r="C1" s="437" t="s">
        <v>21</v>
      </c>
      <c r="D1" s="438" t="s">
        <v>24</v>
      </c>
      <c r="E1" s="438" t="s">
        <v>30</v>
      </c>
      <c r="F1" s="369" t="s">
        <v>29</v>
      </c>
      <c r="G1" s="369" t="s">
        <v>27</v>
      </c>
      <c r="H1" s="369" t="s">
        <v>23</v>
      </c>
      <c r="I1" s="369" t="s">
        <v>26</v>
      </c>
      <c r="J1" s="369" t="s">
        <v>33</v>
      </c>
    </row>
    <row r="2" spans="1:10" s="380" customFormat="1" ht="24.75" customHeight="1" x14ac:dyDescent="0.2">
      <c r="A2" s="439">
        <v>1</v>
      </c>
      <c r="B2" s="440"/>
      <c r="C2" s="420" t="s">
        <v>3528</v>
      </c>
      <c r="F2" s="405"/>
      <c r="G2" s="405"/>
      <c r="H2" s="405"/>
      <c r="I2" s="405"/>
      <c r="J2" s="405"/>
    </row>
    <row r="3" spans="1:10" s="375" customFormat="1" ht="12.75" x14ac:dyDescent="0.2">
      <c r="A3" s="383"/>
      <c r="B3" s="376"/>
      <c r="C3" s="376"/>
      <c r="F3" s="374"/>
      <c r="G3" s="374"/>
      <c r="H3" s="374"/>
      <c r="I3" s="374"/>
      <c r="J3" s="374"/>
    </row>
    <row r="4" spans="1:10" s="375" customFormat="1" ht="12.75" x14ac:dyDescent="0.2">
      <c r="A4" s="383"/>
      <c r="B4" s="376"/>
      <c r="C4" s="376" t="s">
        <v>3529</v>
      </c>
      <c r="F4" s="374"/>
      <c r="G4" s="374"/>
      <c r="H4" s="374"/>
      <c r="I4" s="374"/>
      <c r="J4" s="374"/>
    </row>
    <row r="5" spans="1:10" s="375" customFormat="1" ht="12.75" x14ac:dyDescent="0.2">
      <c r="A5" s="383">
        <v>1</v>
      </c>
      <c r="B5" s="376" t="s">
        <v>20</v>
      </c>
      <c r="C5" s="376" t="s">
        <v>3530</v>
      </c>
      <c r="D5" s="375">
        <f>8*16+80+25+50+30</f>
        <v>313</v>
      </c>
      <c r="E5" s="375" t="s">
        <v>4</v>
      </c>
      <c r="F5" s="374">
        <v>0</v>
      </c>
      <c r="G5" s="374">
        <v>0</v>
      </c>
      <c r="H5" s="374">
        <f t="shared" ref="H5:H10" si="0">ROUND(D5*F5,)</f>
        <v>0</v>
      </c>
      <c r="I5" s="374">
        <f t="shared" ref="I5:I10" si="1">ROUND(D5*G5,)</f>
        <v>0</v>
      </c>
      <c r="J5" s="374">
        <f t="shared" ref="J5:J10" si="2">H5+I5</f>
        <v>0</v>
      </c>
    </row>
    <row r="6" spans="1:10" s="375" customFormat="1" ht="12.75" x14ac:dyDescent="0.2">
      <c r="A6" s="383">
        <v>2</v>
      </c>
      <c r="B6" s="376" t="s">
        <v>20</v>
      </c>
      <c r="C6" s="376" t="s">
        <v>3531</v>
      </c>
      <c r="D6" s="375">
        <v>114</v>
      </c>
      <c r="E6" s="375" t="s">
        <v>4</v>
      </c>
      <c r="F6" s="374">
        <v>0</v>
      </c>
      <c r="G6" s="374">
        <v>0</v>
      </c>
      <c r="H6" s="374">
        <f t="shared" si="0"/>
        <v>0</v>
      </c>
      <c r="I6" s="374">
        <f t="shared" si="1"/>
        <v>0</v>
      </c>
      <c r="J6" s="374">
        <f t="shared" si="2"/>
        <v>0</v>
      </c>
    </row>
    <row r="7" spans="1:10" s="375" customFormat="1" ht="12.75" x14ac:dyDescent="0.2">
      <c r="A7" s="383">
        <v>3</v>
      </c>
      <c r="B7" s="376" t="s">
        <v>20</v>
      </c>
      <c r="C7" s="376" t="s">
        <v>3532</v>
      </c>
      <c r="D7" s="375">
        <v>42</v>
      </c>
      <c r="E7" s="375" t="s">
        <v>4</v>
      </c>
      <c r="F7" s="374">
        <v>0</v>
      </c>
      <c r="G7" s="374">
        <v>0</v>
      </c>
      <c r="H7" s="374">
        <f t="shared" si="0"/>
        <v>0</v>
      </c>
      <c r="I7" s="374">
        <f t="shared" si="1"/>
        <v>0</v>
      </c>
      <c r="J7" s="374">
        <f t="shared" si="2"/>
        <v>0</v>
      </c>
    </row>
    <row r="8" spans="1:10" s="375" customFormat="1" ht="12.75" x14ac:dyDescent="0.2">
      <c r="A8" s="383">
        <v>4</v>
      </c>
      <c r="B8" s="376" t="s">
        <v>20</v>
      </c>
      <c r="C8" s="376" t="s">
        <v>3533</v>
      </c>
      <c r="D8" s="375">
        <v>42</v>
      </c>
      <c r="E8" s="375" t="s">
        <v>4</v>
      </c>
      <c r="F8" s="374">
        <v>0</v>
      </c>
      <c r="G8" s="374">
        <v>0</v>
      </c>
      <c r="H8" s="374">
        <f t="shared" si="0"/>
        <v>0</v>
      </c>
      <c r="I8" s="374">
        <f t="shared" si="1"/>
        <v>0</v>
      </c>
      <c r="J8" s="374">
        <f t="shared" si="2"/>
        <v>0</v>
      </c>
    </row>
    <row r="9" spans="1:10" s="375" customFormat="1" ht="12.75" x14ac:dyDescent="0.2">
      <c r="A9" s="383">
        <v>5</v>
      </c>
      <c r="B9" s="376" t="s">
        <v>20</v>
      </c>
      <c r="C9" s="376" t="s">
        <v>3534</v>
      </c>
      <c r="D9" s="375">
        <v>1</v>
      </c>
      <c r="E9" s="375" t="s">
        <v>138</v>
      </c>
      <c r="F9" s="374">
        <v>0</v>
      </c>
      <c r="G9" s="374">
        <v>0</v>
      </c>
      <c r="H9" s="374">
        <f t="shared" si="0"/>
        <v>0</v>
      </c>
      <c r="I9" s="374">
        <f t="shared" si="1"/>
        <v>0</v>
      </c>
      <c r="J9" s="374">
        <f t="shared" si="2"/>
        <v>0</v>
      </c>
    </row>
    <row r="10" spans="1:10" s="375" customFormat="1" ht="12.75" x14ac:dyDescent="0.2">
      <c r="A10" s="383">
        <v>6</v>
      </c>
      <c r="B10" s="376" t="s">
        <v>20</v>
      </c>
      <c r="C10" s="376" t="s">
        <v>3535</v>
      </c>
      <c r="D10" s="375">
        <v>1</v>
      </c>
      <c r="E10" s="375" t="s">
        <v>4</v>
      </c>
      <c r="F10" s="374">
        <v>0</v>
      </c>
      <c r="G10" s="374">
        <v>0</v>
      </c>
      <c r="H10" s="374">
        <f t="shared" si="0"/>
        <v>0</v>
      </c>
      <c r="I10" s="374">
        <f t="shared" si="1"/>
        <v>0</v>
      </c>
      <c r="J10" s="374">
        <f t="shared" si="2"/>
        <v>0</v>
      </c>
    </row>
    <row r="11" spans="1:10" s="375" customFormat="1" ht="12.75" x14ac:dyDescent="0.2">
      <c r="A11" s="383"/>
      <c r="B11" s="376"/>
      <c r="C11" s="376"/>
      <c r="F11" s="374"/>
      <c r="G11" s="374"/>
      <c r="H11" s="374"/>
      <c r="I11" s="374"/>
      <c r="J11" s="374"/>
    </row>
    <row r="12" spans="1:10" s="375" customFormat="1" ht="12.75" x14ac:dyDescent="0.2">
      <c r="A12" s="383"/>
      <c r="B12" s="376"/>
      <c r="C12" s="376" t="s">
        <v>3536</v>
      </c>
      <c r="F12" s="374"/>
      <c r="G12" s="374"/>
      <c r="H12" s="374"/>
      <c r="I12" s="374"/>
      <c r="J12" s="374"/>
    </row>
    <row r="13" spans="1:10" s="375" customFormat="1" ht="12.75" x14ac:dyDescent="0.2">
      <c r="A13" s="383">
        <v>7</v>
      </c>
      <c r="B13" s="376" t="s">
        <v>20</v>
      </c>
      <c r="C13" s="376" t="s">
        <v>3537</v>
      </c>
      <c r="D13" s="375">
        <v>14850</v>
      </c>
      <c r="E13" s="375" t="s">
        <v>62</v>
      </c>
      <c r="F13" s="374">
        <v>0</v>
      </c>
      <c r="G13" s="374">
        <v>0</v>
      </c>
      <c r="H13" s="374">
        <f>ROUND(D13*F13,)</f>
        <v>0</v>
      </c>
      <c r="I13" s="374">
        <f>ROUND(D13*G13,)</f>
        <v>0</v>
      </c>
      <c r="J13" s="374">
        <f>H13+I13</f>
        <v>0</v>
      </c>
    </row>
    <row r="14" spans="1:10" s="375" customFormat="1" ht="12.75" x14ac:dyDescent="0.2">
      <c r="A14" s="383">
        <v>8</v>
      </c>
      <c r="B14" s="376" t="s">
        <v>20</v>
      </c>
      <c r="C14" s="376" t="s">
        <v>3538</v>
      </c>
      <c r="D14" s="375">
        <v>350</v>
      </c>
      <c r="E14" s="375" t="s">
        <v>4</v>
      </c>
      <c r="F14" s="374">
        <v>0</v>
      </c>
      <c r="G14" s="374">
        <v>0</v>
      </c>
      <c r="H14" s="374">
        <f>ROUND(D14*F14,)</f>
        <v>0</v>
      </c>
      <c r="I14" s="374">
        <f>ROUND(D14*G14,)</f>
        <v>0</v>
      </c>
      <c r="J14" s="374">
        <f>H14+I14</f>
        <v>0</v>
      </c>
    </row>
    <row r="15" spans="1:10" s="375" customFormat="1" ht="12.75" x14ac:dyDescent="0.2">
      <c r="A15" s="383">
        <v>9</v>
      </c>
      <c r="B15" s="376" t="s">
        <v>20</v>
      </c>
      <c r="C15" s="376" t="s">
        <v>3539</v>
      </c>
      <c r="D15" s="375">
        <v>1</v>
      </c>
      <c r="E15" s="375" t="s">
        <v>138</v>
      </c>
      <c r="F15" s="374">
        <v>0</v>
      </c>
      <c r="G15" s="374">
        <v>0</v>
      </c>
      <c r="H15" s="374">
        <f>ROUND(D15*F15,)</f>
        <v>0</v>
      </c>
      <c r="I15" s="374">
        <f>ROUND(D15*G15,)</f>
        <v>0</v>
      </c>
      <c r="J15" s="374">
        <f>H15+I15</f>
        <v>0</v>
      </c>
    </row>
    <row r="16" spans="1:10" s="380" customFormat="1" ht="25.5" x14ac:dyDescent="0.2">
      <c r="A16" s="439">
        <v>1</v>
      </c>
      <c r="B16" s="440"/>
      <c r="C16" s="420" t="s">
        <v>3540</v>
      </c>
      <c r="F16" s="405"/>
      <c r="G16" s="405"/>
      <c r="H16" s="405">
        <f>SUM(H3:H15)</f>
        <v>0</v>
      </c>
      <c r="I16" s="405">
        <f>SUM(I3:I15)</f>
        <v>0</v>
      </c>
      <c r="J16" s="405">
        <f>SUM(J3:J15)</f>
        <v>0</v>
      </c>
    </row>
  </sheetData>
  <pageMargins left="0.7" right="0.7" top="0.75" bottom="0.75" header="0.3" footer="0.3"/>
  <pageSetup paperSize="9" scale="85"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83EA0-1BC5-48BF-AE09-901AA0F7A7D3}">
  <dimension ref="A1:J10"/>
  <sheetViews>
    <sheetView view="pageBreakPreview" zoomScale="89" zoomScaleNormal="100" zoomScaleSheetLayoutView="89" workbookViewId="0">
      <selection activeCell="H10" sqref="H10"/>
    </sheetView>
  </sheetViews>
  <sheetFormatPr defaultColWidth="9.140625" defaultRowHeight="12.75" x14ac:dyDescent="0.2"/>
  <cols>
    <col min="1" max="1" width="4.28515625" style="384" customWidth="1"/>
    <col min="2" max="2" width="9.28515625" style="385" customWidth="1"/>
    <col min="3" max="3" width="36.7109375" style="385" customWidth="1"/>
    <col min="4" max="4" width="6.7109375" style="387" customWidth="1"/>
    <col min="5" max="5" width="6.7109375" style="385" customWidth="1"/>
    <col min="6" max="7" width="8.28515625" style="387" customWidth="1"/>
    <col min="8" max="9" width="10.28515625" style="387" customWidth="1"/>
    <col min="10" max="10" width="15.7109375" style="385" customWidth="1"/>
    <col min="11" max="16384" width="9.140625" style="385"/>
  </cols>
  <sheetData>
    <row r="1" spans="1:10" s="375" customFormat="1" ht="25.5" x14ac:dyDescent="0.2">
      <c r="A1" s="435" t="s">
        <v>25</v>
      </c>
      <c r="B1" s="436" t="s">
        <v>20</v>
      </c>
      <c r="C1" s="437" t="s">
        <v>21</v>
      </c>
      <c r="D1" s="438" t="s">
        <v>24</v>
      </c>
      <c r="E1" s="438" t="s">
        <v>30</v>
      </c>
      <c r="F1" s="369" t="s">
        <v>29</v>
      </c>
      <c r="G1" s="369" t="s">
        <v>27</v>
      </c>
      <c r="H1" s="369" t="s">
        <v>23</v>
      </c>
      <c r="I1" s="369" t="s">
        <v>26</v>
      </c>
      <c r="J1" s="369" t="s">
        <v>33</v>
      </c>
    </row>
    <row r="2" spans="1:10" s="380" customFormat="1" x14ac:dyDescent="0.2">
      <c r="A2" s="439">
        <v>1</v>
      </c>
      <c r="B2" s="439"/>
      <c r="C2" s="420" t="s">
        <v>3245</v>
      </c>
      <c r="F2" s="405"/>
      <c r="G2" s="405"/>
      <c r="H2" s="405"/>
      <c r="I2" s="405"/>
      <c r="J2" s="405"/>
    </row>
    <row r="3" spans="1:10" s="375" customFormat="1" x14ac:dyDescent="0.2">
      <c r="A3" s="383"/>
      <c r="C3" s="376"/>
      <c r="F3" s="374"/>
      <c r="G3" s="374"/>
      <c r="H3" s="374"/>
      <c r="I3" s="374"/>
      <c r="J3" s="374"/>
    </row>
    <row r="4" spans="1:10" s="375" customFormat="1" x14ac:dyDescent="0.2">
      <c r="A4" s="383"/>
      <c r="C4" s="376" t="s">
        <v>3529</v>
      </c>
      <c r="F4" s="374"/>
      <c r="G4" s="374"/>
      <c r="H4" s="374"/>
      <c r="I4" s="374"/>
      <c r="J4" s="374"/>
    </row>
    <row r="5" spans="1:10" s="375" customFormat="1" x14ac:dyDescent="0.2">
      <c r="A5" s="383">
        <v>1</v>
      </c>
      <c r="C5" s="499" t="s">
        <v>3870</v>
      </c>
      <c r="D5" s="375">
        <v>89</v>
      </c>
      <c r="E5" s="375" t="s">
        <v>4</v>
      </c>
      <c r="F5" s="374">
        <v>0</v>
      </c>
      <c r="G5" s="374">
        <v>0</v>
      </c>
      <c r="H5" s="374">
        <f>ROUND(D5*F5,)</f>
        <v>0</v>
      </c>
      <c r="I5" s="374">
        <f>ROUND(D5*G5,)</f>
        <v>0</v>
      </c>
      <c r="J5" s="374">
        <f>H5+I5</f>
        <v>0</v>
      </c>
    </row>
    <row r="6" spans="1:10" s="375" customFormat="1" ht="25.5" x14ac:dyDescent="0.2">
      <c r="A6" s="383">
        <v>2</v>
      </c>
      <c r="C6" s="376" t="s">
        <v>3541</v>
      </c>
      <c r="D6" s="375">
        <v>41</v>
      </c>
      <c r="E6" s="375" t="s">
        <v>4</v>
      </c>
      <c r="F6" s="374">
        <v>0</v>
      </c>
      <c r="G6" s="374">
        <v>0</v>
      </c>
      <c r="H6" s="374">
        <f>ROUND(D6*F6,)</f>
        <v>0</v>
      </c>
      <c r="I6" s="374">
        <f>ROUND(D6*G6,)</f>
        <v>0</v>
      </c>
      <c r="J6" s="374">
        <f>H6+I6</f>
        <v>0</v>
      </c>
    </row>
    <row r="7" spans="1:10" s="375" customFormat="1" ht="25.5" x14ac:dyDescent="0.2">
      <c r="A7" s="383">
        <v>3</v>
      </c>
      <c r="C7" s="376" t="s">
        <v>3542</v>
      </c>
      <c r="D7" s="375">
        <v>36</v>
      </c>
      <c r="E7" s="375" t="s">
        <v>4</v>
      </c>
      <c r="F7" s="374">
        <v>0</v>
      </c>
      <c r="G7" s="374">
        <v>0</v>
      </c>
      <c r="H7" s="374">
        <f>ROUND(D7*F7,)</f>
        <v>0</v>
      </c>
      <c r="I7" s="374">
        <f>ROUND(D7*G7,)</f>
        <v>0</v>
      </c>
      <c r="J7" s="374">
        <f>H7+I7</f>
        <v>0</v>
      </c>
    </row>
    <row r="8" spans="1:10" s="375" customFormat="1" ht="25.5" x14ac:dyDescent="0.2">
      <c r="A8" s="383">
        <v>4</v>
      </c>
      <c r="C8" s="499" t="s">
        <v>3869</v>
      </c>
      <c r="D8" s="375">
        <v>1</v>
      </c>
      <c r="E8" s="375" t="s">
        <v>138</v>
      </c>
      <c r="F8" s="374">
        <v>0</v>
      </c>
      <c r="G8" s="374">
        <v>0</v>
      </c>
      <c r="H8" s="374">
        <f>ROUND(D8*F8,)</f>
        <v>0</v>
      </c>
      <c r="I8" s="374">
        <f>ROUND(D8*G8,)</f>
        <v>0</v>
      </c>
      <c r="J8" s="374">
        <f>H8+I8</f>
        <v>0</v>
      </c>
    </row>
    <row r="9" spans="1:10" s="375" customFormat="1" x14ac:dyDescent="0.2">
      <c r="A9" s="383"/>
      <c r="C9" s="376"/>
      <c r="F9" s="374"/>
      <c r="G9" s="374"/>
      <c r="H9" s="374"/>
      <c r="I9" s="374"/>
      <c r="J9" s="374"/>
    </row>
    <row r="10" spans="1:10" s="380" customFormat="1" x14ac:dyDescent="0.2">
      <c r="A10" s="439">
        <v>1</v>
      </c>
      <c r="B10" s="439"/>
      <c r="C10" s="420" t="s">
        <v>3543</v>
      </c>
      <c r="F10" s="405"/>
      <c r="G10" s="405"/>
      <c r="H10" s="405">
        <f>SUM(H3:H9)</f>
        <v>0</v>
      </c>
      <c r="I10" s="405">
        <f>SUM(I3:I9)</f>
        <v>0</v>
      </c>
      <c r="J10" s="405">
        <f>SUM(J3:J9)</f>
        <v>0</v>
      </c>
    </row>
  </sheetData>
  <pageMargins left="0.2361111111111111" right="0.2361111111111111" top="0.69444444444444442" bottom="0.69444444444444442" header="0.41666666666666669" footer="0.41666666666666669"/>
  <pageSetup paperSize="9" scale="85" orientation="portrait" useFirstPageNumber="1" r:id="rId1"/>
  <headerFooter>
    <oddHeader>&amp;L&amp;"Times New Roman CE,bold"&amp;10 Beléptető</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E8C5D-B204-4895-AD55-9590D1FF0A82}">
  <dimension ref="A1:J10"/>
  <sheetViews>
    <sheetView view="pageBreakPreview" zoomScale="79" zoomScaleNormal="100" zoomScaleSheetLayoutView="79" workbookViewId="0">
      <selection activeCell="H28" sqref="H28"/>
    </sheetView>
  </sheetViews>
  <sheetFormatPr defaultColWidth="8.85546875" defaultRowHeight="16.5" x14ac:dyDescent="0.3"/>
  <cols>
    <col min="1" max="2" width="8.85546875" style="433"/>
    <col min="3" max="3" width="26.85546875" style="433" bestFit="1" customWidth="1"/>
    <col min="4" max="16384" width="8.85546875" style="433"/>
  </cols>
  <sheetData>
    <row r="1" spans="1:10" s="375" customFormat="1" ht="25.5" x14ac:dyDescent="0.2">
      <c r="A1" s="435" t="s">
        <v>25</v>
      </c>
      <c r="B1" s="436" t="s">
        <v>20</v>
      </c>
      <c r="C1" s="437" t="s">
        <v>21</v>
      </c>
      <c r="D1" s="438" t="s">
        <v>24</v>
      </c>
      <c r="E1" s="438" t="s">
        <v>30</v>
      </c>
      <c r="F1" s="369" t="s">
        <v>29</v>
      </c>
      <c r="G1" s="369" t="s">
        <v>27</v>
      </c>
      <c r="H1" s="369" t="s">
        <v>23</v>
      </c>
      <c r="I1" s="369" t="s">
        <v>26</v>
      </c>
      <c r="J1" s="369" t="s">
        <v>33</v>
      </c>
    </row>
    <row r="2" spans="1:10" s="380" customFormat="1" ht="12.75" x14ac:dyDescent="0.2">
      <c r="A2" s="439">
        <v>1</v>
      </c>
      <c r="B2" s="439"/>
      <c r="C2" s="380" t="s">
        <v>3790</v>
      </c>
      <c r="F2" s="405"/>
      <c r="G2" s="405"/>
      <c r="H2" s="405"/>
      <c r="I2" s="405"/>
      <c r="J2" s="405"/>
    </row>
    <row r="3" spans="1:10" s="375" customFormat="1" ht="12.75" x14ac:dyDescent="0.2">
      <c r="A3" s="383"/>
      <c r="F3" s="374"/>
      <c r="G3" s="374"/>
      <c r="H3" s="374"/>
      <c r="I3" s="374"/>
      <c r="J3" s="374"/>
    </row>
    <row r="4" spans="1:10" s="375" customFormat="1" ht="38.25" x14ac:dyDescent="0.2">
      <c r="A4" s="383"/>
      <c r="C4" s="420" t="s">
        <v>3871</v>
      </c>
      <c r="F4" s="374"/>
      <c r="G4" s="374"/>
      <c r="H4" s="374"/>
      <c r="I4" s="374"/>
      <c r="J4" s="374"/>
    </row>
    <row r="5" spans="1:10" s="375" customFormat="1" ht="12.75" x14ac:dyDescent="0.2">
      <c r="A5" s="383"/>
      <c r="C5" s="376" t="s">
        <v>3536</v>
      </c>
      <c r="F5" s="374"/>
      <c r="G5" s="374"/>
      <c r="H5" s="374"/>
      <c r="I5" s="374"/>
      <c r="J5" s="374"/>
    </row>
    <row r="6" spans="1:10" s="375" customFormat="1" ht="12.75" x14ac:dyDescent="0.2">
      <c r="A6" s="383">
        <v>9</v>
      </c>
      <c r="C6" s="376" t="s">
        <v>3544</v>
      </c>
      <c r="D6" s="375">
        <v>18500</v>
      </c>
      <c r="E6" s="375" t="s">
        <v>62</v>
      </c>
      <c r="F6" s="374">
        <v>0</v>
      </c>
      <c r="G6" s="374">
        <v>0</v>
      </c>
      <c r="H6" s="374">
        <f>ROUND(D6*F6,)</f>
        <v>0</v>
      </c>
      <c r="I6" s="374">
        <f>ROUND(D6*G6,)</f>
        <v>0</v>
      </c>
      <c r="J6" s="374">
        <f>H6+I6</f>
        <v>0</v>
      </c>
    </row>
    <row r="7" spans="1:10" s="375" customFormat="1" ht="12.75" x14ac:dyDescent="0.2">
      <c r="A7" s="383">
        <v>10</v>
      </c>
      <c r="C7" s="376" t="s">
        <v>3545</v>
      </c>
      <c r="D7" s="375">
        <v>23800</v>
      </c>
      <c r="E7" s="375" t="s">
        <v>62</v>
      </c>
      <c r="F7" s="374">
        <v>0</v>
      </c>
      <c r="G7" s="374">
        <v>0</v>
      </c>
      <c r="H7" s="374">
        <f>ROUND(D7*F7,)</f>
        <v>0</v>
      </c>
      <c r="I7" s="374">
        <f>ROUND(D7*G7,)</f>
        <v>0</v>
      </c>
      <c r="J7" s="374">
        <f>H7+I7</f>
        <v>0</v>
      </c>
    </row>
    <row r="8" spans="1:10" s="375" customFormat="1" ht="12.75" x14ac:dyDescent="0.2">
      <c r="A8" s="383">
        <v>11</v>
      </c>
      <c r="C8" s="376" t="s">
        <v>3546</v>
      </c>
      <c r="D8" s="375">
        <v>5160</v>
      </c>
      <c r="E8" s="375" t="s">
        <v>62</v>
      </c>
      <c r="F8" s="374">
        <v>0</v>
      </c>
      <c r="G8" s="374">
        <v>0</v>
      </c>
      <c r="H8" s="374">
        <f>ROUND(D8*F8,)</f>
        <v>0</v>
      </c>
      <c r="I8" s="374">
        <f>ROUND(D8*G8,)</f>
        <v>0</v>
      </c>
      <c r="J8" s="374">
        <f>H8+I8</f>
        <v>0</v>
      </c>
    </row>
    <row r="9" spans="1:10" s="375" customFormat="1" ht="12.75" x14ac:dyDescent="0.2">
      <c r="A9" s="383"/>
      <c r="C9" s="376"/>
      <c r="F9" s="374"/>
      <c r="G9" s="374"/>
      <c r="H9" s="374"/>
      <c r="I9" s="374"/>
      <c r="J9" s="374"/>
    </row>
    <row r="10" spans="1:10" s="380" customFormat="1" ht="12.75" x14ac:dyDescent="0.2">
      <c r="A10" s="439">
        <v>1</v>
      </c>
      <c r="B10" s="439"/>
      <c r="C10" s="380" t="s">
        <v>3791</v>
      </c>
      <c r="F10" s="405"/>
      <c r="G10" s="405"/>
      <c r="H10" s="405">
        <f>SUM(H3:H8)</f>
        <v>0</v>
      </c>
      <c r="I10" s="405">
        <f>SUM(I3:I8)</f>
        <v>0</v>
      </c>
      <c r="J10" s="405">
        <f>SUM(J3:J8)</f>
        <v>0</v>
      </c>
    </row>
  </sheetData>
  <pageMargins left="0.7" right="0.7" top="0.75" bottom="0.75" header="0.3" footer="0.3"/>
  <pageSetup paperSize="9" scale="83"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1CCD0-DA4F-4337-9B94-2DF5ADA3566E}">
  <dimension ref="A1:J15"/>
  <sheetViews>
    <sheetView view="pageBreakPreview" zoomScale="60" zoomScaleNormal="100" workbookViewId="0">
      <selection activeCell="I30" sqref="I30"/>
    </sheetView>
  </sheetViews>
  <sheetFormatPr defaultColWidth="9.140625" defaultRowHeight="12.75" x14ac:dyDescent="0.2"/>
  <cols>
    <col min="1" max="1" width="4.28515625" style="384" customWidth="1"/>
    <col min="2" max="2" width="9.28515625" style="385" customWidth="1"/>
    <col min="3" max="3" width="36.7109375" style="385" customWidth="1"/>
    <col min="4" max="4" width="6.7109375" style="387" customWidth="1"/>
    <col min="5" max="5" width="6.7109375" style="385" customWidth="1"/>
    <col min="6" max="7" width="8.28515625" style="387" customWidth="1"/>
    <col min="8" max="9" width="10.28515625" style="387" customWidth="1"/>
    <col min="10" max="10" width="15.7109375" style="385" customWidth="1"/>
    <col min="11" max="16384" width="9.140625" style="385"/>
  </cols>
  <sheetData>
    <row r="1" spans="1:10" s="376" customFormat="1" ht="25.5" x14ac:dyDescent="0.2">
      <c r="A1" s="436" t="s">
        <v>25</v>
      </c>
      <c r="B1" s="436" t="s">
        <v>20</v>
      </c>
      <c r="C1" s="437" t="s">
        <v>21</v>
      </c>
      <c r="D1" s="438" t="s">
        <v>24</v>
      </c>
      <c r="E1" s="438" t="s">
        <v>30</v>
      </c>
      <c r="F1" s="369" t="s">
        <v>29</v>
      </c>
      <c r="G1" s="369" t="s">
        <v>27</v>
      </c>
      <c r="H1" s="369" t="s">
        <v>23</v>
      </c>
      <c r="I1" s="369" t="s">
        <v>26</v>
      </c>
      <c r="J1" s="369" t="s">
        <v>33</v>
      </c>
    </row>
    <row r="2" spans="1:10" s="380" customFormat="1" x14ac:dyDescent="0.2">
      <c r="A2" s="439">
        <v>1</v>
      </c>
      <c r="B2" s="439"/>
      <c r="C2" s="380" t="s">
        <v>3246</v>
      </c>
      <c r="F2" s="405"/>
      <c r="G2" s="405"/>
      <c r="H2" s="405"/>
      <c r="I2" s="405"/>
      <c r="J2" s="405"/>
    </row>
    <row r="3" spans="1:10" s="375" customFormat="1" x14ac:dyDescent="0.2">
      <c r="A3" s="383"/>
      <c r="F3" s="374"/>
      <c r="G3" s="374"/>
      <c r="H3" s="374"/>
      <c r="I3" s="374"/>
      <c r="J3" s="374"/>
    </row>
    <row r="4" spans="1:10" s="375" customFormat="1" x14ac:dyDescent="0.2">
      <c r="A4" s="383"/>
      <c r="C4" s="376" t="s">
        <v>3529</v>
      </c>
      <c r="D4" s="376"/>
      <c r="E4" s="376"/>
      <c r="F4" s="374"/>
      <c r="G4" s="374"/>
      <c r="H4" s="374"/>
      <c r="I4" s="374"/>
      <c r="J4" s="374"/>
    </row>
    <row r="5" spans="1:10" s="375" customFormat="1" x14ac:dyDescent="0.2">
      <c r="A5" s="383">
        <v>1</v>
      </c>
      <c r="C5" s="376" t="s">
        <v>3547</v>
      </c>
      <c r="D5" s="376">
        <v>2</v>
      </c>
      <c r="E5" s="376" t="s">
        <v>138</v>
      </c>
      <c r="F5" s="374">
        <v>0</v>
      </c>
      <c r="G5" s="374">
        <v>0</v>
      </c>
      <c r="H5" s="374">
        <f t="shared" ref="H5:H11" si="0">ROUND(D5*F5,)</f>
        <v>0</v>
      </c>
      <c r="I5" s="374">
        <f t="shared" ref="I5:I11" si="1">ROUND(D5*G5,)</f>
        <v>0</v>
      </c>
      <c r="J5" s="374">
        <f t="shared" ref="J5:J11" si="2">H5+I5</f>
        <v>0</v>
      </c>
    </row>
    <row r="6" spans="1:10" s="375" customFormat="1" x14ac:dyDescent="0.2">
      <c r="A6" s="383">
        <v>2</v>
      </c>
      <c r="C6" s="376" t="s">
        <v>3548</v>
      </c>
      <c r="D6" s="376">
        <v>2</v>
      </c>
      <c r="E6" s="376" t="s">
        <v>4</v>
      </c>
      <c r="F6" s="374">
        <v>0</v>
      </c>
      <c r="G6" s="374">
        <v>0</v>
      </c>
      <c r="H6" s="374">
        <f t="shared" si="0"/>
        <v>0</v>
      </c>
      <c r="I6" s="374">
        <f t="shared" si="1"/>
        <v>0</v>
      </c>
      <c r="J6" s="374">
        <f t="shared" si="2"/>
        <v>0</v>
      </c>
    </row>
    <row r="7" spans="1:10" s="375" customFormat="1" x14ac:dyDescent="0.2">
      <c r="A7" s="383">
        <v>3</v>
      </c>
      <c r="C7" s="376" t="s">
        <v>3549</v>
      </c>
      <c r="D7" s="376">
        <v>24</v>
      </c>
      <c r="E7" s="376" t="s">
        <v>4</v>
      </c>
      <c r="F7" s="374">
        <v>0</v>
      </c>
      <c r="G7" s="374">
        <v>0</v>
      </c>
      <c r="H7" s="374">
        <f t="shared" si="0"/>
        <v>0</v>
      </c>
      <c r="I7" s="374">
        <f t="shared" si="1"/>
        <v>0</v>
      </c>
      <c r="J7" s="374">
        <f t="shared" si="2"/>
        <v>0</v>
      </c>
    </row>
    <row r="8" spans="1:10" s="375" customFormat="1" x14ac:dyDescent="0.2">
      <c r="A8" s="383">
        <v>4</v>
      </c>
      <c r="C8" s="376" t="s">
        <v>3550</v>
      </c>
      <c r="D8" s="376">
        <v>1250</v>
      </c>
      <c r="E8" s="376" t="s">
        <v>62</v>
      </c>
      <c r="F8" s="374">
        <v>0</v>
      </c>
      <c r="G8" s="374">
        <v>0</v>
      </c>
      <c r="H8" s="374">
        <f t="shared" si="0"/>
        <v>0</v>
      </c>
      <c r="I8" s="374">
        <f t="shared" si="1"/>
        <v>0</v>
      </c>
      <c r="J8" s="374">
        <f t="shared" si="2"/>
        <v>0</v>
      </c>
    </row>
    <row r="9" spans="1:10" s="375" customFormat="1" x14ac:dyDescent="0.2">
      <c r="A9" s="383">
        <v>5</v>
      </c>
      <c r="C9" s="376" t="s">
        <v>3551</v>
      </c>
      <c r="D9" s="376">
        <v>510</v>
      </c>
      <c r="E9" s="376" t="s">
        <v>62</v>
      </c>
      <c r="F9" s="374">
        <v>0</v>
      </c>
      <c r="G9" s="374">
        <v>0</v>
      </c>
      <c r="H9" s="374">
        <f t="shared" si="0"/>
        <v>0</v>
      </c>
      <c r="I9" s="374">
        <f t="shared" si="1"/>
        <v>0</v>
      </c>
      <c r="J9" s="374">
        <f t="shared" si="2"/>
        <v>0</v>
      </c>
    </row>
    <row r="10" spans="1:10" s="375" customFormat="1" x14ac:dyDescent="0.2">
      <c r="A10" s="383">
        <v>6</v>
      </c>
      <c r="C10" s="376" t="s">
        <v>3552</v>
      </c>
      <c r="D10" s="376">
        <v>340</v>
      </c>
      <c r="E10" s="376" t="s">
        <v>62</v>
      </c>
      <c r="F10" s="374">
        <v>0</v>
      </c>
      <c r="G10" s="374">
        <v>0</v>
      </c>
      <c r="H10" s="374">
        <f t="shared" si="0"/>
        <v>0</v>
      </c>
      <c r="I10" s="374">
        <f t="shared" si="1"/>
        <v>0</v>
      </c>
      <c r="J10" s="374">
        <f t="shared" si="2"/>
        <v>0</v>
      </c>
    </row>
    <row r="11" spans="1:10" s="375" customFormat="1" x14ac:dyDescent="0.2">
      <c r="A11" s="383">
        <v>7</v>
      </c>
      <c r="C11" s="376" t="s">
        <v>3553</v>
      </c>
      <c r="D11" s="376">
        <v>240</v>
      </c>
      <c r="E11" s="376" t="s">
        <v>62</v>
      </c>
      <c r="F11" s="374">
        <v>0</v>
      </c>
      <c r="G11" s="374">
        <v>0</v>
      </c>
      <c r="H11" s="374">
        <f t="shared" si="0"/>
        <v>0</v>
      </c>
      <c r="I11" s="374">
        <f t="shared" si="1"/>
        <v>0</v>
      </c>
      <c r="J11" s="374">
        <f t="shared" si="2"/>
        <v>0</v>
      </c>
    </row>
    <row r="12" spans="1:10" s="375" customFormat="1" x14ac:dyDescent="0.2">
      <c r="A12" s="383"/>
      <c r="C12" s="376"/>
      <c r="D12" s="376"/>
      <c r="E12" s="376"/>
      <c r="F12" s="374"/>
      <c r="G12" s="374"/>
      <c r="H12" s="374"/>
      <c r="I12" s="374"/>
      <c r="J12" s="374"/>
    </row>
    <row r="13" spans="1:10" s="375" customFormat="1" x14ac:dyDescent="0.2">
      <c r="A13" s="383"/>
      <c r="C13" s="376" t="s">
        <v>337</v>
      </c>
      <c r="D13" s="376"/>
      <c r="E13" s="376"/>
      <c r="F13" s="374"/>
      <c r="G13" s="374"/>
      <c r="H13" s="374"/>
      <c r="I13" s="374"/>
      <c r="J13" s="374"/>
    </row>
    <row r="14" spans="1:10" s="375" customFormat="1" ht="25.5" x14ac:dyDescent="0.2">
      <c r="A14" s="383">
        <v>8</v>
      </c>
      <c r="C14" s="376" t="s">
        <v>3554</v>
      </c>
      <c r="D14" s="376">
        <v>1</v>
      </c>
      <c r="E14" s="376" t="s">
        <v>138</v>
      </c>
      <c r="F14" s="374">
        <v>0</v>
      </c>
      <c r="G14" s="374">
        <v>0</v>
      </c>
      <c r="H14" s="374">
        <f t="shared" ref="H14" si="3">ROUND(D14*F14,)</f>
        <v>0</v>
      </c>
      <c r="I14" s="374">
        <f t="shared" ref="I14" si="4">ROUND(D14*G14,)</f>
        <v>0</v>
      </c>
      <c r="J14" s="374">
        <f t="shared" ref="J14" si="5">H14+I14</f>
        <v>0</v>
      </c>
    </row>
    <row r="15" spans="1:10" s="380" customFormat="1" x14ac:dyDescent="0.2">
      <c r="A15" s="439">
        <v>1</v>
      </c>
      <c r="B15" s="439"/>
      <c r="C15" s="380" t="s">
        <v>3555</v>
      </c>
      <c r="F15" s="405"/>
      <c r="G15" s="405"/>
      <c r="H15" s="405">
        <f>SUM(H3:H14)</f>
        <v>0</v>
      </c>
      <c r="I15" s="405">
        <f>SUM(I3:I14)</f>
        <v>0</v>
      </c>
      <c r="J15" s="405">
        <f>SUM(J3:J14)</f>
        <v>0</v>
      </c>
    </row>
  </sheetData>
  <pageMargins left="0.2361111111111111" right="0.2361111111111111" top="0.69444444444444442" bottom="0.69444444444444442" header="0.41666666666666669" footer="0.41666666666666669"/>
  <pageSetup paperSize="9" scale="85" orientation="portrait" useFirstPageNumber="1" r:id="rId1"/>
  <headerFooter>
    <oddHeader>&amp;L&amp;"Times New Roman CE,bold"&amp;10 CO jelző</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3380E-83EA-4F1A-A3E0-63633B5AFFF2}">
  <dimension ref="A1:J17"/>
  <sheetViews>
    <sheetView view="pageBreakPreview" zoomScale="60" zoomScaleNormal="100" workbookViewId="0">
      <selection activeCell="G27" sqref="G27"/>
    </sheetView>
  </sheetViews>
  <sheetFormatPr defaultColWidth="9.140625" defaultRowHeight="12.75" x14ac:dyDescent="0.2"/>
  <cols>
    <col min="1" max="1" width="4.28515625" style="384" customWidth="1"/>
    <col min="2" max="2" width="9.28515625" style="385" customWidth="1"/>
    <col min="3" max="3" width="36.7109375" style="385" customWidth="1"/>
    <col min="4" max="4" width="6.7109375" style="387" customWidth="1"/>
    <col min="5" max="5" width="6.7109375" style="385" customWidth="1"/>
    <col min="6" max="7" width="8.28515625" style="387" customWidth="1"/>
    <col min="8" max="9" width="10.28515625" style="387" customWidth="1"/>
    <col min="10" max="10" width="15.7109375" style="385" customWidth="1"/>
    <col min="11" max="16384" width="9.140625" style="385"/>
  </cols>
  <sheetData>
    <row r="1" spans="1:10" s="375" customFormat="1" x14ac:dyDescent="0.2">
      <c r="A1" s="435" t="s">
        <v>25</v>
      </c>
      <c r="B1" s="435" t="s">
        <v>20</v>
      </c>
      <c r="C1" s="441" t="s">
        <v>21</v>
      </c>
      <c r="D1" s="442" t="s">
        <v>24</v>
      </c>
      <c r="E1" s="442" t="s">
        <v>30</v>
      </c>
      <c r="F1" s="443" t="s">
        <v>29</v>
      </c>
      <c r="G1" s="443" t="s">
        <v>27</v>
      </c>
      <c r="H1" s="443" t="s">
        <v>23</v>
      </c>
      <c r="I1" s="443" t="s">
        <v>26</v>
      </c>
      <c r="J1" s="443" t="s">
        <v>33</v>
      </c>
    </row>
    <row r="2" spans="1:10" s="380" customFormat="1" x14ac:dyDescent="0.2">
      <c r="A2" s="439">
        <v>1</v>
      </c>
      <c r="B2" s="439"/>
      <c r="C2" s="380" t="s">
        <v>3556</v>
      </c>
      <c r="F2" s="405"/>
      <c r="G2" s="405"/>
      <c r="H2" s="405"/>
      <c r="I2" s="405"/>
      <c r="J2" s="405"/>
    </row>
    <row r="3" spans="1:10" s="375" customFormat="1" x14ac:dyDescent="0.2">
      <c r="A3" s="383"/>
      <c r="F3" s="374"/>
      <c r="G3" s="374"/>
      <c r="H3" s="374"/>
      <c r="I3" s="374"/>
      <c r="J3" s="374"/>
    </row>
    <row r="4" spans="1:10" s="375" customFormat="1" x14ac:dyDescent="0.2">
      <c r="A4" s="383"/>
      <c r="C4" s="375" t="s">
        <v>3529</v>
      </c>
      <c r="F4" s="374"/>
      <c r="G4" s="374"/>
      <c r="H4" s="374"/>
      <c r="I4" s="374"/>
      <c r="J4" s="374"/>
    </row>
    <row r="5" spans="1:10" s="375" customFormat="1" ht="38.25" x14ac:dyDescent="0.2">
      <c r="A5" s="383">
        <v>1</v>
      </c>
      <c r="C5" s="376" t="s">
        <v>3557</v>
      </c>
      <c r="D5" s="375">
        <v>1</v>
      </c>
      <c r="E5" s="375" t="s">
        <v>138</v>
      </c>
      <c r="F5" s="374">
        <v>0</v>
      </c>
      <c r="G5" s="374">
        <v>0</v>
      </c>
      <c r="H5" s="374">
        <f>ROUND(D5*F5,)</f>
        <v>0</v>
      </c>
      <c r="I5" s="374">
        <f>ROUND(D5*G5,)</f>
        <v>0</v>
      </c>
      <c r="J5" s="374">
        <f>H5+I5</f>
        <v>0</v>
      </c>
    </row>
    <row r="6" spans="1:10" s="375" customFormat="1" ht="25.5" x14ac:dyDescent="0.2">
      <c r="A6" s="383">
        <v>2</v>
      </c>
      <c r="C6" s="376" t="s">
        <v>3558</v>
      </c>
      <c r="D6" s="375">
        <v>74</v>
      </c>
      <c r="E6" s="375" t="s">
        <v>4</v>
      </c>
      <c r="F6" s="374">
        <v>0</v>
      </c>
      <c r="G6" s="374">
        <v>0</v>
      </c>
      <c r="H6" s="374">
        <f>ROUND(D6*F6,)</f>
        <v>0</v>
      </c>
      <c r="I6" s="374">
        <f>ROUND(D6*G6,)</f>
        <v>0</v>
      </c>
      <c r="J6" s="374">
        <f>H6+I6</f>
        <v>0</v>
      </c>
    </row>
    <row r="7" spans="1:10" s="375" customFormat="1" ht="25.5" x14ac:dyDescent="0.2">
      <c r="A7" s="383">
        <v>3</v>
      </c>
      <c r="C7" s="376" t="s">
        <v>3559</v>
      </c>
      <c r="D7" s="375">
        <v>93</v>
      </c>
      <c r="E7" s="375" t="s">
        <v>4</v>
      </c>
      <c r="F7" s="374">
        <v>0</v>
      </c>
      <c r="G7" s="374">
        <v>0</v>
      </c>
      <c r="H7" s="374">
        <f>ROUND(D7*F7,)</f>
        <v>0</v>
      </c>
      <c r="I7" s="374">
        <f>ROUND(D7*G7,)</f>
        <v>0</v>
      </c>
      <c r="J7" s="374">
        <f>H7+I7</f>
        <v>0</v>
      </c>
    </row>
    <row r="8" spans="1:10" s="375" customFormat="1" ht="25.5" x14ac:dyDescent="0.2">
      <c r="A8" s="383">
        <v>4</v>
      </c>
      <c r="C8" s="376" t="s">
        <v>3560</v>
      </c>
      <c r="D8" s="375">
        <v>16</v>
      </c>
      <c r="E8" s="375" t="s">
        <v>4</v>
      </c>
      <c r="F8" s="374">
        <v>0</v>
      </c>
      <c r="G8" s="374">
        <v>0</v>
      </c>
      <c r="H8" s="374">
        <f>ROUND(D8*F8,)</f>
        <v>0</v>
      </c>
      <c r="I8" s="374">
        <f>ROUND(D8*G8,)</f>
        <v>0</v>
      </c>
      <c r="J8" s="374">
        <f>H8+I8</f>
        <v>0</v>
      </c>
    </row>
    <row r="9" spans="1:10" s="375" customFormat="1" ht="25.5" x14ac:dyDescent="0.2">
      <c r="A9" s="383">
        <v>5</v>
      </c>
      <c r="C9" s="376" t="s">
        <v>3561</v>
      </c>
      <c r="D9" s="375">
        <v>1</v>
      </c>
      <c r="E9" s="375" t="s">
        <v>4</v>
      </c>
      <c r="F9" s="374">
        <v>0</v>
      </c>
      <c r="G9" s="374">
        <v>0</v>
      </c>
      <c r="H9" s="374">
        <f>ROUND(D9*F9,)</f>
        <v>0</v>
      </c>
      <c r="I9" s="374">
        <f>ROUND(D9*G9,)</f>
        <v>0</v>
      </c>
      <c r="J9" s="374">
        <f>H9+I9</f>
        <v>0</v>
      </c>
    </row>
    <row r="10" spans="1:10" s="375" customFormat="1" x14ac:dyDescent="0.2">
      <c r="A10" s="383"/>
      <c r="C10" s="376"/>
      <c r="F10" s="374"/>
      <c r="G10" s="374"/>
      <c r="H10" s="374"/>
      <c r="I10" s="374"/>
      <c r="J10" s="374"/>
    </row>
    <row r="11" spans="1:10" s="375" customFormat="1" x14ac:dyDescent="0.2">
      <c r="A11" s="383"/>
      <c r="C11" s="376" t="s">
        <v>3536</v>
      </c>
      <c r="F11" s="374"/>
      <c r="G11" s="374"/>
      <c r="H11" s="374"/>
      <c r="I11" s="374"/>
      <c r="J11" s="374"/>
    </row>
    <row r="12" spans="1:10" s="375" customFormat="1" ht="63.75" x14ac:dyDescent="0.2">
      <c r="A12" s="383">
        <v>6</v>
      </c>
      <c r="C12" s="376" t="s">
        <v>3562</v>
      </c>
      <c r="D12" s="375">
        <v>80</v>
      </c>
      <c r="E12" s="375" t="s">
        <v>62</v>
      </c>
      <c r="F12" s="374">
        <v>0</v>
      </c>
      <c r="G12" s="374">
        <v>0</v>
      </c>
      <c r="H12" s="374">
        <f>ROUND(D12*F12,)</f>
        <v>0</v>
      </c>
      <c r="I12" s="374">
        <f>ROUND(D12*G12,)</f>
        <v>0</v>
      </c>
      <c r="J12" s="374">
        <f>H12+I12</f>
        <v>0</v>
      </c>
    </row>
    <row r="13" spans="1:10" s="375" customFormat="1" x14ac:dyDescent="0.2">
      <c r="A13" s="383">
        <v>7</v>
      </c>
      <c r="C13" s="376" t="s">
        <v>3563</v>
      </c>
      <c r="D13" s="375">
        <v>7820</v>
      </c>
      <c r="E13" s="375" t="s">
        <v>62</v>
      </c>
      <c r="F13" s="374">
        <v>0</v>
      </c>
      <c r="G13" s="374">
        <v>0</v>
      </c>
      <c r="H13" s="374">
        <f>ROUND(D13*F13,)</f>
        <v>0</v>
      </c>
      <c r="I13" s="374">
        <f>ROUND(D13*G13,)</f>
        <v>0</v>
      </c>
      <c r="J13" s="374">
        <f>H13+I13</f>
        <v>0</v>
      </c>
    </row>
    <row r="14" spans="1:10" s="375" customFormat="1" x14ac:dyDescent="0.2">
      <c r="A14" s="383"/>
      <c r="C14" s="376"/>
      <c r="F14" s="374"/>
      <c r="G14" s="374"/>
      <c r="H14" s="374"/>
      <c r="I14" s="374"/>
      <c r="J14" s="374"/>
    </row>
    <row r="15" spans="1:10" s="375" customFormat="1" x14ac:dyDescent="0.2">
      <c r="A15" s="383"/>
      <c r="C15" s="376" t="s">
        <v>337</v>
      </c>
      <c r="F15" s="374"/>
      <c r="G15" s="374"/>
      <c r="H15" s="374"/>
      <c r="I15" s="374"/>
      <c r="J15" s="374"/>
    </row>
    <row r="16" spans="1:10" s="375" customFormat="1" ht="25.5" x14ac:dyDescent="0.2">
      <c r="A16" s="383">
        <v>8</v>
      </c>
      <c r="C16" s="376" t="s">
        <v>3564</v>
      </c>
      <c r="D16" s="375">
        <v>1</v>
      </c>
      <c r="E16" s="375" t="s">
        <v>138</v>
      </c>
      <c r="F16" s="374">
        <v>0</v>
      </c>
      <c r="G16" s="374">
        <v>0</v>
      </c>
      <c r="H16" s="374">
        <f>ROUND(D16*F16,)</f>
        <v>0</v>
      </c>
      <c r="I16" s="374">
        <f>ROUND(D16*G16,)</f>
        <v>0</v>
      </c>
      <c r="J16" s="374">
        <f>H16+I16</f>
        <v>0</v>
      </c>
    </row>
    <row r="17" spans="1:10" s="380" customFormat="1" x14ac:dyDescent="0.2">
      <c r="A17" s="439">
        <v>1</v>
      </c>
      <c r="B17" s="439"/>
      <c r="C17" s="380" t="s">
        <v>3565</v>
      </c>
      <c r="F17" s="405"/>
      <c r="G17" s="405"/>
      <c r="H17" s="405">
        <f>SUM(H3:H12)</f>
        <v>0</v>
      </c>
      <c r="I17" s="405">
        <f>SUM(I3:I12)</f>
        <v>0</v>
      </c>
      <c r="J17" s="405">
        <f>SUM(J3:J12)</f>
        <v>0</v>
      </c>
    </row>
  </sheetData>
  <pageMargins left="0.2361111111111111" right="0.2361111111111111" top="0.69444444444444442" bottom="0.69444444444444442" header="0.41666666666666669" footer="0.41666666666666669"/>
  <pageSetup paperSize="9" scale="85" orientation="portrait" useFirstPageNumber="1" r:id="rId1"/>
  <headerFooter>
    <oddHeader>&amp;L&amp;"Times New Roman CE,bold"&amp;10 Hangrendszer</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B43C4-1A2D-450A-8B4A-1D2B8B276995}">
  <dimension ref="A1:J18"/>
  <sheetViews>
    <sheetView view="pageBreakPreview" zoomScale="130" zoomScaleNormal="85" zoomScaleSheetLayoutView="130" workbookViewId="0">
      <selection activeCell="F5" sqref="F5:J5"/>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9" customFormat="1" ht="25.5" x14ac:dyDescent="0.2">
      <c r="A1" s="7" t="s">
        <v>25</v>
      </c>
      <c r="B1" s="69" t="s">
        <v>20</v>
      </c>
      <c r="C1" s="45" t="s">
        <v>21</v>
      </c>
      <c r="D1" s="8" t="s">
        <v>24</v>
      </c>
      <c r="E1" s="8" t="s">
        <v>30</v>
      </c>
      <c r="F1" s="9" t="s">
        <v>29</v>
      </c>
      <c r="G1" s="9" t="s">
        <v>27</v>
      </c>
      <c r="H1" s="9" t="s">
        <v>23</v>
      </c>
      <c r="I1" s="9" t="s">
        <v>26</v>
      </c>
      <c r="J1" s="9" t="s">
        <v>33</v>
      </c>
    </row>
    <row r="2" spans="1:10" x14ac:dyDescent="0.2">
      <c r="B2" s="274"/>
      <c r="C2" s="25" t="s">
        <v>3063</v>
      </c>
    </row>
    <row r="3" spans="1:10" x14ac:dyDescent="0.2">
      <c r="B3" s="274"/>
    </row>
    <row r="4" spans="1:10" ht="89.25" x14ac:dyDescent="0.2">
      <c r="B4" s="274"/>
      <c r="C4" s="275" t="s">
        <v>3068</v>
      </c>
    </row>
    <row r="5" spans="1:10" x14ac:dyDescent="0.2">
      <c r="B5" s="274">
        <v>1</v>
      </c>
      <c r="C5" s="274" t="s">
        <v>1815</v>
      </c>
      <c r="D5" s="2">
        <v>5</v>
      </c>
      <c r="E5" s="2" t="s">
        <v>62</v>
      </c>
      <c r="F5" s="1">
        <v>0</v>
      </c>
      <c r="G5" s="1">
        <v>0</v>
      </c>
      <c r="H5" s="1">
        <f>ROUND(D5*F5,)</f>
        <v>0</v>
      </c>
      <c r="I5" s="1">
        <f>ROUND(D5*G5,)</f>
        <v>0</v>
      </c>
      <c r="J5" s="1">
        <f>H5+I5</f>
        <v>0</v>
      </c>
    </row>
    <row r="6" spans="1:10" x14ac:dyDescent="0.2">
      <c r="B6" s="274">
        <v>2</v>
      </c>
      <c r="C6" s="274" t="s">
        <v>2070</v>
      </c>
      <c r="D6" s="2">
        <v>220</v>
      </c>
      <c r="E6" s="2" t="s">
        <v>62</v>
      </c>
      <c r="F6" s="1">
        <v>0</v>
      </c>
      <c r="G6" s="1">
        <v>0</v>
      </c>
      <c r="H6" s="1">
        <f>ROUND(D6*F6,)</f>
        <v>0</v>
      </c>
      <c r="I6" s="1">
        <f>ROUND(D6*G6,)</f>
        <v>0</v>
      </c>
      <c r="J6" s="1">
        <f>H6+I6</f>
        <v>0</v>
      </c>
    </row>
    <row r="7" spans="1:10" x14ac:dyDescent="0.2">
      <c r="B7" s="274"/>
    </row>
    <row r="8" spans="1:10" ht="27" customHeight="1" x14ac:dyDescent="0.2">
      <c r="B8" s="274"/>
      <c r="C8" s="275" t="s">
        <v>3069</v>
      </c>
    </row>
    <row r="9" spans="1:10" x14ac:dyDescent="0.2">
      <c r="B9" s="274">
        <v>3</v>
      </c>
      <c r="C9" s="159" t="s">
        <v>3070</v>
      </c>
      <c r="D9" s="2">
        <v>2</v>
      </c>
      <c r="E9" s="2" t="s">
        <v>4</v>
      </c>
      <c r="F9" s="1">
        <v>0</v>
      </c>
      <c r="G9" s="1">
        <v>0</v>
      </c>
      <c r="H9" s="1">
        <f>ROUND(D9*F9,)</f>
        <v>0</v>
      </c>
      <c r="I9" s="1">
        <f>ROUND(D9*G9,)</f>
        <v>0</v>
      </c>
      <c r="J9" s="1">
        <f>H9+I9</f>
        <v>0</v>
      </c>
    </row>
    <row r="10" spans="1:10" x14ac:dyDescent="0.2">
      <c r="B10" s="274"/>
      <c r="C10" s="159"/>
    </row>
    <row r="11" spans="1:10" ht="102" x14ac:dyDescent="0.2">
      <c r="B11" s="274"/>
      <c r="C11" s="275" t="s">
        <v>3072</v>
      </c>
      <c r="D11" s="277"/>
      <c r="E11" s="277"/>
    </row>
    <row r="12" spans="1:10" x14ac:dyDescent="0.2">
      <c r="B12" s="274">
        <v>4</v>
      </c>
      <c r="C12" s="159" t="s">
        <v>1817</v>
      </c>
      <c r="D12" s="277">
        <v>760</v>
      </c>
      <c r="E12" s="277" t="s">
        <v>62</v>
      </c>
      <c r="F12" s="1">
        <v>0</v>
      </c>
      <c r="G12" s="1">
        <v>0</v>
      </c>
      <c r="H12" s="1">
        <f>ROUND(D12*F12,)</f>
        <v>0</v>
      </c>
      <c r="I12" s="1">
        <f>ROUND(D12*G12,)</f>
        <v>0</v>
      </c>
      <c r="J12" s="1">
        <f>H12+I12</f>
        <v>0</v>
      </c>
    </row>
    <row r="13" spans="1:10" x14ac:dyDescent="0.2">
      <c r="B13" s="274">
        <v>5</v>
      </c>
      <c r="C13" s="159" t="s">
        <v>1815</v>
      </c>
      <c r="D13" s="277">
        <v>25</v>
      </c>
      <c r="E13" s="277" t="s">
        <v>62</v>
      </c>
      <c r="F13" s="1">
        <v>0</v>
      </c>
      <c r="G13" s="1">
        <v>0</v>
      </c>
      <c r="H13" s="1">
        <f>ROUND(D13*F13,)</f>
        <v>0</v>
      </c>
      <c r="I13" s="1">
        <f>ROUND(D13*G13,)</f>
        <v>0</v>
      </c>
      <c r="J13" s="1">
        <f>H13+I13</f>
        <v>0</v>
      </c>
    </row>
    <row r="14" spans="1:10" x14ac:dyDescent="0.2">
      <c r="B14" s="274"/>
      <c r="C14" s="159"/>
    </row>
    <row r="15" spans="1:10" x14ac:dyDescent="0.2">
      <c r="B15" s="274"/>
      <c r="C15" s="159"/>
    </row>
    <row r="16" spans="1:10" x14ac:dyDescent="0.2">
      <c r="A16" s="47"/>
      <c r="B16" s="276"/>
      <c r="C16" s="24"/>
      <c r="D16" s="23"/>
      <c r="E16" s="23"/>
      <c r="F16" s="11"/>
      <c r="G16" s="11"/>
      <c r="H16" s="11"/>
      <c r="I16" s="11"/>
      <c r="J16" s="11"/>
    </row>
    <row r="17" spans="2:10" x14ac:dyDescent="0.2">
      <c r="B17" s="274"/>
      <c r="C17" s="12" t="str">
        <f>CONCATENATE(C2," összesen:")</f>
        <v>Csatornázás összesen:</v>
      </c>
      <c r="H17" s="5">
        <f>SUM(H3:H16)</f>
        <v>0</v>
      </c>
      <c r="I17" s="5">
        <f>SUM(I3:I16)</f>
        <v>0</v>
      </c>
      <c r="J17" s="5">
        <f>SUM(J3:J16)</f>
        <v>0</v>
      </c>
    </row>
    <row r="18" spans="2:10" x14ac:dyDescent="0.2">
      <c r="B18" s="274"/>
    </row>
  </sheetData>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08389-871C-482B-BE29-C8D66B171B4A}">
  <dimension ref="A1:J10"/>
  <sheetViews>
    <sheetView view="pageBreakPreview" zoomScale="60" zoomScaleNormal="100" workbookViewId="0">
      <selection activeCell="M30" sqref="M30"/>
    </sheetView>
  </sheetViews>
  <sheetFormatPr defaultColWidth="9.140625" defaultRowHeight="12.75" x14ac:dyDescent="0.2"/>
  <cols>
    <col min="1" max="1" width="4.28515625" style="384" customWidth="1"/>
    <col min="2" max="2" width="9.28515625" style="385" customWidth="1"/>
    <col min="3" max="3" width="36.7109375" style="385" customWidth="1"/>
    <col min="4" max="4" width="6.7109375" style="387" customWidth="1"/>
    <col min="5" max="5" width="6.7109375" style="385" customWidth="1"/>
    <col min="6" max="7" width="8.28515625" style="387" customWidth="1"/>
    <col min="8" max="9" width="10.28515625" style="387" customWidth="1"/>
    <col min="10" max="10" width="15.7109375" style="385" customWidth="1"/>
    <col min="11" max="16384" width="9.140625" style="385"/>
  </cols>
  <sheetData>
    <row r="1" spans="1:10" s="376" customFormat="1" ht="25.5" x14ac:dyDescent="0.2">
      <c r="A1" s="436" t="s">
        <v>25</v>
      </c>
      <c r="B1" s="436" t="s">
        <v>20</v>
      </c>
      <c r="C1" s="437" t="s">
        <v>21</v>
      </c>
      <c r="D1" s="438" t="s">
        <v>24</v>
      </c>
      <c r="E1" s="438" t="s">
        <v>30</v>
      </c>
      <c r="F1" s="369" t="s">
        <v>29</v>
      </c>
      <c r="G1" s="369" t="s">
        <v>27</v>
      </c>
      <c r="H1" s="369" t="s">
        <v>23</v>
      </c>
      <c r="I1" s="369" t="s">
        <v>26</v>
      </c>
      <c r="J1" s="369" t="s">
        <v>33</v>
      </c>
    </row>
    <row r="2" spans="1:10" s="380" customFormat="1" x14ac:dyDescent="0.2">
      <c r="A2" s="439">
        <v>1</v>
      </c>
      <c r="B2" s="439"/>
      <c r="C2" s="380" t="s">
        <v>3566</v>
      </c>
      <c r="F2" s="405"/>
      <c r="G2" s="405"/>
      <c r="H2" s="405"/>
      <c r="I2" s="405"/>
      <c r="J2" s="405"/>
    </row>
    <row r="3" spans="1:10" s="375" customFormat="1" x14ac:dyDescent="0.2">
      <c r="A3" s="383"/>
      <c r="F3" s="374"/>
      <c r="G3" s="374"/>
      <c r="H3" s="374"/>
      <c r="I3" s="374"/>
      <c r="J3" s="374"/>
    </row>
    <row r="4" spans="1:10" s="375" customFormat="1" x14ac:dyDescent="0.2">
      <c r="A4" s="383"/>
      <c r="C4" s="375" t="s">
        <v>3529</v>
      </c>
      <c r="F4" s="374"/>
      <c r="G4" s="374"/>
      <c r="H4" s="374"/>
      <c r="I4" s="374"/>
      <c r="J4" s="374"/>
    </row>
    <row r="5" spans="1:10" s="375" customFormat="1" ht="51" x14ac:dyDescent="0.2">
      <c r="A5" s="383">
        <v>1</v>
      </c>
      <c r="C5" s="372" t="s">
        <v>3567</v>
      </c>
      <c r="D5" s="375">
        <v>30</v>
      </c>
      <c r="E5" s="375" t="s">
        <v>4</v>
      </c>
      <c r="F5" s="374">
        <v>0</v>
      </c>
      <c r="G5" s="374">
        <v>0</v>
      </c>
      <c r="H5" s="374">
        <f>ROUND(D5*F5,)</f>
        <v>0</v>
      </c>
      <c r="I5" s="374">
        <f>ROUND(D5*G5,)</f>
        <v>0</v>
      </c>
      <c r="J5" s="374">
        <f>H5+I5</f>
        <v>0</v>
      </c>
    </row>
    <row r="6" spans="1:10" s="375" customFormat="1" ht="38.25" x14ac:dyDescent="0.2">
      <c r="A6" s="383">
        <v>2</v>
      </c>
      <c r="C6" s="376" t="s">
        <v>3568</v>
      </c>
      <c r="D6" s="375">
        <v>1</v>
      </c>
      <c r="E6" s="375" t="s">
        <v>4</v>
      </c>
      <c r="F6" s="374">
        <v>0</v>
      </c>
      <c r="G6" s="374">
        <v>0</v>
      </c>
      <c r="H6" s="374">
        <f>ROUND(D6*F6,)</f>
        <v>0</v>
      </c>
      <c r="I6" s="374">
        <f>ROUND(D6*G6,)</f>
        <v>0</v>
      </c>
      <c r="J6" s="374">
        <f>H6+I6</f>
        <v>0</v>
      </c>
    </row>
    <row r="7" spans="1:10" s="375" customFormat="1" x14ac:dyDescent="0.2">
      <c r="A7" s="383"/>
      <c r="F7" s="374"/>
      <c r="G7" s="374"/>
      <c r="H7" s="374"/>
      <c r="I7" s="374"/>
      <c r="J7" s="374"/>
    </row>
    <row r="8" spans="1:10" s="375" customFormat="1" x14ac:dyDescent="0.2">
      <c r="A8" s="383"/>
      <c r="C8" s="375" t="s">
        <v>3536</v>
      </c>
      <c r="F8" s="374"/>
      <c r="G8" s="374"/>
      <c r="H8" s="374"/>
      <c r="I8" s="374"/>
      <c r="J8" s="374"/>
    </row>
    <row r="9" spans="1:10" s="375" customFormat="1" ht="63.75" x14ac:dyDescent="0.2">
      <c r="A9" s="383">
        <v>3</v>
      </c>
      <c r="C9" s="372" t="s">
        <v>3562</v>
      </c>
      <c r="D9" s="375">
        <f>(D5+2*D6)*60</f>
        <v>1920</v>
      </c>
      <c r="E9" s="375" t="s">
        <v>62</v>
      </c>
      <c r="F9" s="374">
        <v>0</v>
      </c>
      <c r="G9" s="374">
        <v>0</v>
      </c>
      <c r="H9" s="374">
        <f>ROUND(D9*F9,)</f>
        <v>0</v>
      </c>
      <c r="I9" s="374">
        <f>ROUND(D9*G9,)</f>
        <v>0</v>
      </c>
      <c r="J9" s="374">
        <f>H9+I9</f>
        <v>0</v>
      </c>
    </row>
    <row r="10" spans="1:10" s="380" customFormat="1" x14ac:dyDescent="0.2">
      <c r="A10" s="439">
        <v>1</v>
      </c>
      <c r="B10" s="439"/>
      <c r="C10" s="380" t="s">
        <v>3569</v>
      </c>
      <c r="F10" s="405"/>
      <c r="G10" s="405"/>
      <c r="H10" s="405">
        <f>SUM(H3:H9)</f>
        <v>0</v>
      </c>
      <c r="I10" s="405">
        <f>SUM(I3:I9)</f>
        <v>0</v>
      </c>
      <c r="J10" s="405">
        <f>SUM(J3:J9)</f>
        <v>0</v>
      </c>
    </row>
  </sheetData>
  <pageMargins left="0.2361111111111111" right="0.2361111111111111" top="0.69444444444444442" bottom="0.69444444444444442" header="0.41666666666666669" footer="0.41666666666666669"/>
  <pageSetup paperSize="9" scale="85" orientation="portrait" useFirstPageNumber="1" r:id="rId1"/>
  <headerFooter>
    <oddHeader>&amp;L&amp;"Times New Roman CE,bold"&amp;10 Kaputelefon</oddHead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76EE4-AC56-4181-A0D3-4A50C4AFB8F8}">
  <dimension ref="A1:J14"/>
  <sheetViews>
    <sheetView view="pageBreakPreview" zoomScale="92" zoomScaleNormal="100" zoomScaleSheetLayoutView="92" workbookViewId="0">
      <selection activeCell="M14" sqref="M14"/>
    </sheetView>
  </sheetViews>
  <sheetFormatPr defaultColWidth="9.140625" defaultRowHeight="12.75" x14ac:dyDescent="0.2"/>
  <cols>
    <col min="1" max="1" width="4.28515625" style="384" customWidth="1"/>
    <col min="2" max="2" width="9.28515625" style="385" customWidth="1"/>
    <col min="3" max="3" width="36.7109375" style="385" customWidth="1"/>
    <col min="4" max="4" width="6.7109375" style="387" customWidth="1"/>
    <col min="5" max="5" width="6.7109375" style="385" customWidth="1"/>
    <col min="6" max="7" width="8.28515625" style="387" customWidth="1"/>
    <col min="8" max="9" width="10.28515625" style="387" customWidth="1"/>
    <col min="10" max="10" width="15.7109375" style="385" customWidth="1"/>
    <col min="11" max="16384" width="9.140625" style="385"/>
  </cols>
  <sheetData>
    <row r="1" spans="1:10" s="376" customFormat="1" ht="25.5" x14ac:dyDescent="0.2">
      <c r="A1" s="436" t="s">
        <v>25</v>
      </c>
      <c r="B1" s="436" t="s">
        <v>20</v>
      </c>
      <c r="C1" s="437" t="s">
        <v>21</v>
      </c>
      <c r="D1" s="438" t="s">
        <v>24</v>
      </c>
      <c r="E1" s="438" t="s">
        <v>30</v>
      </c>
      <c r="F1" s="369" t="s">
        <v>29</v>
      </c>
      <c r="G1" s="369" t="s">
        <v>27</v>
      </c>
      <c r="H1" s="369" t="s">
        <v>23</v>
      </c>
      <c r="I1" s="369" t="s">
        <v>26</v>
      </c>
      <c r="J1" s="369" t="s">
        <v>33</v>
      </c>
    </row>
    <row r="2" spans="1:10" s="380" customFormat="1" x14ac:dyDescent="0.2">
      <c r="A2" s="439">
        <v>1</v>
      </c>
      <c r="B2" s="439"/>
      <c r="C2" s="380" t="s">
        <v>3570</v>
      </c>
      <c r="F2" s="405"/>
      <c r="G2" s="405"/>
      <c r="H2" s="405"/>
      <c r="I2" s="405"/>
      <c r="J2" s="405"/>
    </row>
    <row r="3" spans="1:10" s="375" customFormat="1" x14ac:dyDescent="0.2">
      <c r="A3" s="383"/>
      <c r="F3" s="374"/>
      <c r="G3" s="374"/>
      <c r="H3" s="374"/>
      <c r="I3" s="374"/>
      <c r="J3" s="374"/>
    </row>
    <row r="4" spans="1:10" s="375" customFormat="1" x14ac:dyDescent="0.2">
      <c r="A4" s="383"/>
      <c r="C4" s="375" t="s">
        <v>3529</v>
      </c>
      <c r="F4" s="374"/>
      <c r="G4" s="374"/>
      <c r="H4" s="374"/>
      <c r="I4" s="374"/>
      <c r="J4" s="374"/>
    </row>
    <row r="5" spans="1:10" s="375" customFormat="1" x14ac:dyDescent="0.2">
      <c r="A5" s="383">
        <v>1</v>
      </c>
      <c r="B5" s="375" t="s">
        <v>20</v>
      </c>
      <c r="C5" s="372" t="s">
        <v>3873</v>
      </c>
      <c r="D5" s="375">
        <v>12</v>
      </c>
      <c r="E5" s="375" t="s">
        <v>4</v>
      </c>
      <c r="F5" s="374">
        <v>0</v>
      </c>
      <c r="G5" s="374">
        <v>0</v>
      </c>
      <c r="H5" s="374">
        <f t="shared" ref="H5:H6" si="0">ROUND(D5*F5,)</f>
        <v>0</v>
      </c>
      <c r="I5" s="374">
        <f t="shared" ref="I5:I6" si="1">ROUND(D5*G5,)</f>
        <v>0</v>
      </c>
      <c r="J5" s="374">
        <f t="shared" ref="J5:J6" si="2">H5+I5</f>
        <v>0</v>
      </c>
    </row>
    <row r="6" spans="1:10" s="375" customFormat="1" x14ac:dyDescent="0.2">
      <c r="A6" s="383">
        <v>2</v>
      </c>
      <c r="B6" s="375" t="s">
        <v>20</v>
      </c>
      <c r="C6" s="372" t="s">
        <v>3872</v>
      </c>
      <c r="D6" s="375">
        <v>11</v>
      </c>
      <c r="E6" s="375" t="s">
        <v>4</v>
      </c>
      <c r="F6" s="374">
        <v>0</v>
      </c>
      <c r="G6" s="374">
        <v>0</v>
      </c>
      <c r="H6" s="374">
        <f t="shared" si="0"/>
        <v>0</v>
      </c>
      <c r="I6" s="374">
        <f t="shared" si="1"/>
        <v>0</v>
      </c>
      <c r="J6" s="374">
        <f t="shared" si="2"/>
        <v>0</v>
      </c>
    </row>
    <row r="7" spans="1:10" s="375" customFormat="1" x14ac:dyDescent="0.2">
      <c r="A7" s="383"/>
      <c r="C7" s="376"/>
      <c r="F7" s="374"/>
      <c r="G7" s="374"/>
      <c r="H7" s="374"/>
      <c r="I7" s="374"/>
      <c r="J7" s="374"/>
    </row>
    <row r="8" spans="1:10" s="375" customFormat="1" x14ac:dyDescent="0.2">
      <c r="A8" s="383"/>
      <c r="C8" s="376" t="s">
        <v>3536</v>
      </c>
      <c r="F8" s="374"/>
      <c r="G8" s="374"/>
      <c r="H8" s="374"/>
      <c r="I8" s="374"/>
      <c r="J8" s="374"/>
    </row>
    <row r="9" spans="1:10" s="375" customFormat="1" ht="63.75" x14ac:dyDescent="0.2">
      <c r="A9" s="383">
        <v>3</v>
      </c>
      <c r="B9" s="375" t="s">
        <v>20</v>
      </c>
      <c r="C9" s="372" t="s">
        <v>3562</v>
      </c>
      <c r="D9" s="375">
        <v>21840</v>
      </c>
      <c r="E9" s="375" t="s">
        <v>62</v>
      </c>
      <c r="F9" s="374">
        <v>0</v>
      </c>
      <c r="G9" s="374">
        <v>0</v>
      </c>
      <c r="H9" s="374">
        <f>ROUND(D9*F9,)</f>
        <v>0</v>
      </c>
      <c r="I9" s="374">
        <f>ROUND(D9*G9,)</f>
        <v>0</v>
      </c>
      <c r="J9" s="374">
        <f>H9+I9</f>
        <v>0</v>
      </c>
    </row>
    <row r="10" spans="1:10" s="375" customFormat="1" ht="63.75" x14ac:dyDescent="0.2">
      <c r="A10" s="383">
        <v>4</v>
      </c>
      <c r="B10" s="375" t="s">
        <v>20</v>
      </c>
      <c r="C10" s="372" t="s">
        <v>3571</v>
      </c>
      <c r="D10" s="375">
        <v>3470</v>
      </c>
      <c r="E10" s="375" t="s">
        <v>62</v>
      </c>
      <c r="F10" s="374">
        <v>0</v>
      </c>
      <c r="G10" s="374">
        <v>0</v>
      </c>
      <c r="H10" s="374">
        <f>ROUND(D10*F10,)</f>
        <v>0</v>
      </c>
      <c r="I10" s="374">
        <f>ROUND(D10*G10,)</f>
        <v>0</v>
      </c>
      <c r="J10" s="374">
        <f>H10+I10</f>
        <v>0</v>
      </c>
    </row>
    <row r="11" spans="1:10" s="375" customFormat="1" x14ac:dyDescent="0.2">
      <c r="A11" s="383"/>
      <c r="C11" s="376"/>
      <c r="F11" s="374"/>
      <c r="G11" s="374"/>
      <c r="H11" s="374"/>
      <c r="I11" s="374"/>
      <c r="J11" s="374"/>
    </row>
    <row r="12" spans="1:10" s="375" customFormat="1" x14ac:dyDescent="0.2">
      <c r="A12" s="383"/>
      <c r="C12" s="376" t="s">
        <v>337</v>
      </c>
      <c r="F12" s="374"/>
      <c r="G12" s="374"/>
      <c r="H12" s="374"/>
      <c r="I12" s="374"/>
      <c r="J12" s="374"/>
    </row>
    <row r="13" spans="1:10" s="375" customFormat="1" ht="51" x14ac:dyDescent="0.2">
      <c r="A13" s="383">
        <v>5</v>
      </c>
      <c r="B13" s="375" t="s">
        <v>20</v>
      </c>
      <c r="C13" s="376" t="s">
        <v>3572</v>
      </c>
      <c r="D13" s="375">
        <v>1</v>
      </c>
      <c r="E13" s="375" t="s">
        <v>138</v>
      </c>
      <c r="F13" s="374">
        <v>0</v>
      </c>
      <c r="G13" s="374">
        <v>0</v>
      </c>
      <c r="H13" s="374">
        <f>ROUND(D13*F13,)</f>
        <v>0</v>
      </c>
      <c r="I13" s="374">
        <f>ROUND(D13*G13,)</f>
        <v>0</v>
      </c>
      <c r="J13" s="374">
        <f>H13+I13</f>
        <v>0</v>
      </c>
    </row>
    <row r="14" spans="1:10" s="380" customFormat="1" x14ac:dyDescent="0.2">
      <c r="A14" s="439">
        <v>1</v>
      </c>
      <c r="B14" s="439"/>
      <c r="C14" s="380" t="s">
        <v>3573</v>
      </c>
      <c r="F14" s="405"/>
      <c r="G14" s="405"/>
      <c r="H14" s="405">
        <f>SUM(H3:H13)</f>
        <v>0</v>
      </c>
      <c r="I14" s="405">
        <f>SUM(I3:I13)</f>
        <v>0</v>
      </c>
      <c r="J14" s="405">
        <f>SUM(J3:J13)</f>
        <v>0</v>
      </c>
    </row>
  </sheetData>
  <pageMargins left="0.2361111111111111" right="0.2361111111111111" top="0.69444444444444442" bottom="0.69444444444444442" header="0.41666666666666669" footer="0.41666666666666669"/>
  <pageSetup paperSize="9" scale="85" orientation="portrait" useFirstPageNumber="1" r:id="rId1"/>
  <headerFooter>
    <oddHeader>&amp;L&amp;"Times New Roman CE,bold"&amp;10 Strukturált</oddHead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CB5F-431E-4AD9-A3B1-24098CBECEC4}">
  <sheetPr>
    <tabColor rgb="FFFF0000"/>
  </sheetPr>
  <dimension ref="A1:J34"/>
  <sheetViews>
    <sheetView view="pageBreakPreview" zoomScale="78" zoomScaleNormal="70" zoomScaleSheetLayoutView="78" workbookViewId="0">
      <selection activeCell="O9" sqref="O9"/>
    </sheetView>
  </sheetViews>
  <sheetFormatPr defaultColWidth="9.140625" defaultRowHeight="12.75" x14ac:dyDescent="0.2"/>
  <cols>
    <col min="1" max="1" width="4.28515625" style="384" customWidth="1"/>
    <col min="2" max="2" width="9.28515625" style="385" customWidth="1"/>
    <col min="3" max="3" width="36.7109375" style="385" customWidth="1"/>
    <col min="4" max="5" width="6.7109375" style="386" customWidth="1"/>
    <col min="6" max="7" width="8.28515625" style="387" customWidth="1"/>
    <col min="8" max="9" width="10.28515625" style="387" customWidth="1"/>
    <col min="10" max="10" width="15.7109375" style="385" customWidth="1"/>
    <col min="11" max="16384" width="9.140625" style="385"/>
  </cols>
  <sheetData>
    <row r="1" spans="1:10" s="375" customFormat="1" ht="25.5" x14ac:dyDescent="0.2">
      <c r="A1" s="435" t="s">
        <v>25</v>
      </c>
      <c r="B1" s="436" t="s">
        <v>20</v>
      </c>
      <c r="C1" s="437" t="s">
        <v>21</v>
      </c>
      <c r="D1" s="444" t="s">
        <v>24</v>
      </c>
      <c r="E1" s="445" t="s">
        <v>30</v>
      </c>
      <c r="F1" s="369" t="s">
        <v>29</v>
      </c>
      <c r="G1" s="369" t="s">
        <v>27</v>
      </c>
      <c r="H1" s="369" t="s">
        <v>23</v>
      </c>
      <c r="I1" s="369" t="s">
        <v>26</v>
      </c>
      <c r="J1" s="369" t="s">
        <v>33</v>
      </c>
    </row>
    <row r="2" spans="1:10" s="380" customFormat="1" ht="28.5" customHeight="1" x14ac:dyDescent="0.2">
      <c r="A2" s="439">
        <v>1</v>
      </c>
      <c r="B2" s="439"/>
      <c r="C2" s="403" t="s">
        <v>3574</v>
      </c>
      <c r="D2" s="446"/>
      <c r="E2" s="446"/>
      <c r="F2" s="405"/>
      <c r="G2" s="405"/>
      <c r="H2" s="405"/>
      <c r="I2" s="405"/>
      <c r="J2" s="405"/>
    </row>
    <row r="3" spans="1:10" s="375" customFormat="1" x14ac:dyDescent="0.2">
      <c r="A3" s="383"/>
      <c r="C3" s="372"/>
      <c r="D3" s="447"/>
      <c r="E3" s="447"/>
      <c r="F3" s="374"/>
      <c r="G3" s="374"/>
      <c r="H3" s="374"/>
      <c r="I3" s="374"/>
      <c r="J3" s="374"/>
    </row>
    <row r="4" spans="1:10" s="375" customFormat="1" x14ac:dyDescent="0.2">
      <c r="A4" s="383"/>
      <c r="C4" s="376" t="s">
        <v>3529</v>
      </c>
      <c r="D4" s="447"/>
      <c r="E4" s="447"/>
      <c r="F4" s="374"/>
      <c r="G4" s="374"/>
      <c r="H4" s="374"/>
      <c r="I4" s="374"/>
      <c r="J4" s="374"/>
    </row>
    <row r="5" spans="1:10" ht="51" x14ac:dyDescent="0.2">
      <c r="A5" s="384">
        <v>1</v>
      </c>
      <c r="C5" s="372" t="s">
        <v>3575</v>
      </c>
      <c r="D5" s="386">
        <v>33</v>
      </c>
      <c r="E5" s="386" t="s">
        <v>4</v>
      </c>
      <c r="F5" s="387">
        <v>0</v>
      </c>
      <c r="G5" s="387">
        <v>0</v>
      </c>
      <c r="H5" s="387">
        <f t="shared" ref="H5:H28" si="0">ROUND(D5*F5, 0)</f>
        <v>0</v>
      </c>
      <c r="I5" s="387">
        <f t="shared" ref="I5:I28" si="1">ROUND(D5*G5, 0)</f>
        <v>0</v>
      </c>
    </row>
    <row r="6" spans="1:10" ht="51" x14ac:dyDescent="0.2">
      <c r="A6" s="384">
        <v>2</v>
      </c>
      <c r="C6" s="372" t="s">
        <v>3576</v>
      </c>
      <c r="D6" s="386">
        <v>26</v>
      </c>
      <c r="E6" s="386" t="s">
        <v>4</v>
      </c>
      <c r="F6" s="387">
        <v>0</v>
      </c>
      <c r="G6" s="387">
        <v>0</v>
      </c>
      <c r="H6" s="387">
        <f t="shared" si="0"/>
        <v>0</v>
      </c>
      <c r="I6" s="387">
        <f t="shared" si="1"/>
        <v>0</v>
      </c>
    </row>
    <row r="7" spans="1:10" ht="51" x14ac:dyDescent="0.2">
      <c r="A7" s="384">
        <v>3</v>
      </c>
      <c r="C7" s="372" t="s">
        <v>3577</v>
      </c>
      <c r="D7" s="386">
        <v>5</v>
      </c>
      <c r="E7" s="386" t="s">
        <v>4</v>
      </c>
      <c r="F7" s="387">
        <v>0</v>
      </c>
      <c r="G7" s="387">
        <v>0</v>
      </c>
      <c r="H7" s="387">
        <f t="shared" si="0"/>
        <v>0</v>
      </c>
      <c r="I7" s="387">
        <f t="shared" si="1"/>
        <v>0</v>
      </c>
    </row>
    <row r="8" spans="1:10" ht="51" x14ac:dyDescent="0.2">
      <c r="A8" s="384">
        <v>4</v>
      </c>
      <c r="C8" s="372" t="s">
        <v>3578</v>
      </c>
      <c r="D8" s="386">
        <v>175</v>
      </c>
      <c r="E8" s="386" t="s">
        <v>4</v>
      </c>
      <c r="F8" s="387">
        <v>0</v>
      </c>
      <c r="G8" s="387">
        <v>0</v>
      </c>
      <c r="H8" s="387">
        <f t="shared" si="0"/>
        <v>0</v>
      </c>
      <c r="I8" s="387">
        <f t="shared" si="1"/>
        <v>0</v>
      </c>
    </row>
    <row r="9" spans="1:10" ht="63" customHeight="1" x14ac:dyDescent="0.2">
      <c r="A9" s="384">
        <v>5</v>
      </c>
      <c r="C9" s="372" t="s">
        <v>3579</v>
      </c>
      <c r="D9" s="386">
        <v>43</v>
      </c>
      <c r="E9" s="386" t="s">
        <v>4</v>
      </c>
      <c r="F9" s="387">
        <v>0</v>
      </c>
      <c r="G9" s="387">
        <v>0</v>
      </c>
      <c r="H9" s="387">
        <f t="shared" si="0"/>
        <v>0</v>
      </c>
      <c r="I9" s="387">
        <f t="shared" si="1"/>
        <v>0</v>
      </c>
    </row>
    <row r="10" spans="1:10" ht="51" x14ac:dyDescent="0.2">
      <c r="A10" s="384">
        <v>6</v>
      </c>
      <c r="C10" s="388" t="s">
        <v>3580</v>
      </c>
      <c r="D10" s="386">
        <v>5</v>
      </c>
      <c r="E10" s="386" t="s">
        <v>4</v>
      </c>
      <c r="F10" s="387">
        <v>0</v>
      </c>
      <c r="G10" s="387">
        <v>0</v>
      </c>
      <c r="H10" s="387">
        <f t="shared" si="0"/>
        <v>0</v>
      </c>
      <c r="I10" s="387">
        <f t="shared" si="1"/>
        <v>0</v>
      </c>
    </row>
    <row r="11" spans="1:10" x14ac:dyDescent="0.2">
      <c r="C11" s="388"/>
    </row>
    <row r="12" spans="1:10" x14ac:dyDescent="0.2">
      <c r="C12" s="388" t="s">
        <v>3581</v>
      </c>
    </row>
    <row r="13" spans="1:10" ht="76.5" x14ac:dyDescent="0.2">
      <c r="A13" s="384">
        <v>7</v>
      </c>
      <c r="C13" s="388" t="s">
        <v>3582</v>
      </c>
      <c r="D13" s="386">
        <v>3</v>
      </c>
      <c r="E13" s="386" t="s">
        <v>4</v>
      </c>
      <c r="F13" s="387">
        <v>0</v>
      </c>
      <c r="G13" s="387">
        <v>0</v>
      </c>
      <c r="H13" s="387">
        <f t="shared" ref="H13:H27" si="2">ROUND(D13*F13, 0)</f>
        <v>0</v>
      </c>
      <c r="I13" s="387">
        <f t="shared" ref="I13:I27" si="3">ROUND(D13*G13, 0)</f>
        <v>0</v>
      </c>
    </row>
    <row r="14" spans="1:10" ht="25.5" x14ac:dyDescent="0.2">
      <c r="A14" s="384">
        <v>8</v>
      </c>
      <c r="C14" s="389" t="s">
        <v>3583</v>
      </c>
      <c r="D14" s="386">
        <v>12</v>
      </c>
      <c r="E14" s="386" t="s">
        <v>4</v>
      </c>
      <c r="F14" s="387">
        <v>0</v>
      </c>
      <c r="G14" s="387">
        <v>0</v>
      </c>
      <c r="H14" s="387">
        <f t="shared" si="2"/>
        <v>0</v>
      </c>
      <c r="I14" s="387">
        <f t="shared" si="3"/>
        <v>0</v>
      </c>
    </row>
    <row r="15" spans="1:10" x14ac:dyDescent="0.2">
      <c r="C15" s="390"/>
    </row>
    <row r="16" spans="1:10" x14ac:dyDescent="0.2">
      <c r="C16" s="388" t="s">
        <v>3584</v>
      </c>
    </row>
    <row r="17" spans="1:10" ht="76.5" x14ac:dyDescent="0.2">
      <c r="A17" s="384">
        <v>9</v>
      </c>
      <c r="C17" s="388" t="s">
        <v>3585</v>
      </c>
      <c r="D17" s="386">
        <v>1</v>
      </c>
      <c r="E17" s="386" t="s">
        <v>4</v>
      </c>
      <c r="F17" s="387">
        <v>0</v>
      </c>
      <c r="G17" s="387">
        <v>0</v>
      </c>
      <c r="H17" s="387">
        <f t="shared" si="2"/>
        <v>0</v>
      </c>
      <c r="I17" s="387">
        <f t="shared" si="3"/>
        <v>0</v>
      </c>
    </row>
    <row r="18" spans="1:10" ht="38.25" x14ac:dyDescent="0.2">
      <c r="A18" s="384">
        <v>10</v>
      </c>
      <c r="C18" s="388" t="s">
        <v>3586</v>
      </c>
      <c r="D18" s="386">
        <v>2</v>
      </c>
      <c r="E18" s="386" t="s">
        <v>4</v>
      </c>
      <c r="F18" s="387">
        <v>0</v>
      </c>
      <c r="G18" s="387">
        <v>0</v>
      </c>
      <c r="H18" s="387">
        <f t="shared" si="2"/>
        <v>0</v>
      </c>
      <c r="I18" s="387">
        <f t="shared" si="3"/>
        <v>0</v>
      </c>
    </row>
    <row r="19" spans="1:10" x14ac:dyDescent="0.2">
      <c r="A19" s="384">
        <v>11</v>
      </c>
      <c r="C19" s="388" t="s">
        <v>3587</v>
      </c>
      <c r="D19" s="386">
        <v>1</v>
      </c>
      <c r="E19" s="386" t="s">
        <v>4</v>
      </c>
      <c r="F19" s="387">
        <v>0</v>
      </c>
      <c r="G19" s="387">
        <v>0</v>
      </c>
      <c r="H19" s="387">
        <f t="shared" si="2"/>
        <v>0</v>
      </c>
      <c r="I19" s="387">
        <f t="shared" si="3"/>
        <v>0</v>
      </c>
    </row>
    <row r="20" spans="1:10" x14ac:dyDescent="0.2">
      <c r="C20" s="388"/>
    </row>
    <row r="21" spans="1:10" x14ac:dyDescent="0.2">
      <c r="C21" s="388" t="s">
        <v>3588</v>
      </c>
      <c r="D21" s="391"/>
    </row>
    <row r="22" spans="1:10" x14ac:dyDescent="0.2">
      <c r="A22" s="384">
        <v>12</v>
      </c>
      <c r="C22" s="388" t="s">
        <v>3589</v>
      </c>
      <c r="D22" s="392">
        <v>1</v>
      </c>
      <c r="E22" s="386" t="s">
        <v>4</v>
      </c>
      <c r="F22" s="387">
        <v>0</v>
      </c>
      <c r="G22" s="387">
        <v>0</v>
      </c>
      <c r="H22" s="387">
        <f t="shared" ref="H22:H24" si="4">ROUND(D22*F22, 0)</f>
        <v>0</v>
      </c>
      <c r="I22" s="387">
        <f t="shared" ref="I22:I24" si="5">ROUND(D22*G22, 0)</f>
        <v>0</v>
      </c>
    </row>
    <row r="23" spans="1:10" x14ac:dyDescent="0.2">
      <c r="A23" s="384">
        <v>13</v>
      </c>
      <c r="C23" s="388" t="s">
        <v>3590</v>
      </c>
      <c r="D23" s="392">
        <v>282</v>
      </c>
      <c r="E23" s="386" t="s">
        <v>4</v>
      </c>
      <c r="F23" s="387">
        <v>0</v>
      </c>
      <c r="G23" s="387">
        <v>0</v>
      </c>
      <c r="H23" s="387">
        <f t="shared" si="4"/>
        <v>0</v>
      </c>
      <c r="I23" s="387">
        <f t="shared" si="5"/>
        <v>0</v>
      </c>
    </row>
    <row r="24" spans="1:10" ht="25.5" x14ac:dyDescent="0.2">
      <c r="A24" s="384">
        <v>14</v>
      </c>
      <c r="C24" s="388" t="s">
        <v>3591</v>
      </c>
      <c r="D24" s="392">
        <v>282</v>
      </c>
      <c r="E24" s="386" t="s">
        <v>4</v>
      </c>
      <c r="F24" s="387">
        <v>0</v>
      </c>
      <c r="G24" s="387">
        <v>0</v>
      </c>
      <c r="H24" s="387">
        <f t="shared" si="4"/>
        <v>0</v>
      </c>
      <c r="I24" s="387">
        <f t="shared" si="5"/>
        <v>0</v>
      </c>
    </row>
    <row r="25" spans="1:10" x14ac:dyDescent="0.2">
      <c r="C25" s="388"/>
      <c r="D25" s="392"/>
    </row>
    <row r="26" spans="1:10" x14ac:dyDescent="0.2">
      <c r="C26" s="388" t="s">
        <v>3592</v>
      </c>
    </row>
    <row r="27" spans="1:10" ht="127.5" x14ac:dyDescent="0.2">
      <c r="A27" s="384">
        <v>15</v>
      </c>
      <c r="C27" s="388" t="s">
        <v>3593</v>
      </c>
      <c r="D27" s="386">
        <v>2</v>
      </c>
      <c r="E27" s="386" t="s">
        <v>138</v>
      </c>
      <c r="F27" s="387">
        <v>0</v>
      </c>
      <c r="G27" s="387">
        <v>0</v>
      </c>
      <c r="H27" s="387">
        <f t="shared" si="2"/>
        <v>0</v>
      </c>
      <c r="I27" s="387">
        <f t="shared" si="3"/>
        <v>0</v>
      </c>
    </row>
    <row r="28" spans="1:10" ht="76.5" x14ac:dyDescent="0.2">
      <c r="A28" s="384">
        <v>16</v>
      </c>
      <c r="C28" s="388" t="s">
        <v>3594</v>
      </c>
      <c r="D28" s="386">
        <v>6</v>
      </c>
      <c r="E28" s="386" t="s">
        <v>138</v>
      </c>
      <c r="F28" s="387">
        <v>0</v>
      </c>
      <c r="G28" s="387">
        <v>0</v>
      </c>
      <c r="H28" s="387">
        <f t="shared" si="0"/>
        <v>0</v>
      </c>
      <c r="I28" s="387">
        <f t="shared" si="1"/>
        <v>0</v>
      </c>
    </row>
    <row r="30" spans="1:10" s="380" customFormat="1" x14ac:dyDescent="0.2">
      <c r="A30" s="439">
        <v>1</v>
      </c>
      <c r="B30" s="439"/>
      <c r="C30" s="420" t="s">
        <v>3595</v>
      </c>
      <c r="D30" s="446"/>
      <c r="E30" s="446"/>
      <c r="F30" s="405"/>
      <c r="G30" s="405"/>
      <c r="H30" s="405">
        <f>SUM(H5:H29)</f>
        <v>0</v>
      </c>
      <c r="I30" s="405">
        <f>SUM(I5:I29)</f>
        <v>0</v>
      </c>
      <c r="J30" s="405">
        <f>SUM(J5:J29)</f>
        <v>0</v>
      </c>
    </row>
    <row r="34" spans="1:9" s="386" customFormat="1" x14ac:dyDescent="0.2">
      <c r="A34" s="384"/>
      <c r="B34" s="385"/>
      <c r="C34" s="385"/>
      <c r="F34" s="387"/>
      <c r="G34" s="387"/>
      <c r="H34" s="387"/>
      <c r="I34" s="387"/>
    </row>
  </sheetData>
  <pageMargins left="0.2361111111111111" right="0.2361111111111111" top="0.69444444444444442" bottom="0.69444444444444442" header="0.41666666666666669" footer="0.41666666666666669"/>
  <pageSetup paperSize="9" scale="85" orientation="portrait" useFirstPageNumber="1" r:id="rId1"/>
  <headerFooter>
    <oddHeader>&amp;L&amp;"Times New Roman CE,bold"&amp;10 Video</oddHead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11969-25ED-4F3B-A1F5-EB1F9FF7C152}">
  <dimension ref="A1:J30"/>
  <sheetViews>
    <sheetView view="pageBreakPreview" zoomScale="60" zoomScaleNormal="130" workbookViewId="0">
      <selection activeCell="M13" sqref="M13"/>
    </sheetView>
  </sheetViews>
  <sheetFormatPr defaultColWidth="9.140625" defaultRowHeight="12.75" x14ac:dyDescent="0.2"/>
  <cols>
    <col min="1" max="1" width="4.28515625" style="393" customWidth="1"/>
    <col min="2" max="2" width="9.28515625" style="376" customWidth="1"/>
    <col min="3" max="3" width="47" style="376" customWidth="1"/>
    <col min="4" max="4" width="6.7109375" style="395" customWidth="1"/>
    <col min="5" max="5" width="6.7109375" style="376" customWidth="1"/>
    <col min="6" max="7" width="8.28515625" style="395" customWidth="1"/>
    <col min="8" max="9" width="10.28515625" style="395" customWidth="1"/>
    <col min="10" max="10" width="15.7109375" style="385" customWidth="1"/>
    <col min="11" max="16384" width="9.140625" style="385"/>
  </cols>
  <sheetData>
    <row r="1" spans="1:10" s="411" customFormat="1" ht="25.5" x14ac:dyDescent="0.2">
      <c r="A1" s="448" t="s">
        <v>25</v>
      </c>
      <c r="B1" s="448" t="s">
        <v>20</v>
      </c>
      <c r="C1" s="448" t="s">
        <v>1735</v>
      </c>
      <c r="D1" s="448" t="s">
        <v>24</v>
      </c>
      <c r="E1" s="448" t="s">
        <v>1734</v>
      </c>
      <c r="F1" s="448" t="s">
        <v>29</v>
      </c>
      <c r="G1" s="448" t="s">
        <v>27</v>
      </c>
      <c r="H1" s="448" t="s">
        <v>23</v>
      </c>
      <c r="I1" s="448" t="s">
        <v>34</v>
      </c>
      <c r="J1" s="369" t="s">
        <v>33</v>
      </c>
    </row>
    <row r="2" spans="1:10" s="380" customFormat="1" x14ac:dyDescent="0.2">
      <c r="A2" s="449">
        <v>1</v>
      </c>
      <c r="B2" s="439"/>
      <c r="C2" s="380" t="s">
        <v>3251</v>
      </c>
      <c r="F2" s="450"/>
      <c r="G2" s="450"/>
      <c r="H2" s="450"/>
      <c r="I2" s="450"/>
      <c r="J2" s="405"/>
    </row>
    <row r="3" spans="1:10" ht="76.5" x14ac:dyDescent="0.2">
      <c r="A3" s="393">
        <v>1</v>
      </c>
      <c r="C3" s="394" t="s">
        <v>3596</v>
      </c>
      <c r="D3" s="395">
        <v>1</v>
      </c>
      <c r="E3" s="376" t="s">
        <v>4</v>
      </c>
      <c r="F3" s="396">
        <v>0</v>
      </c>
      <c r="G3" s="396">
        <v>0</v>
      </c>
      <c r="H3" s="396">
        <f t="shared" ref="H3:H29" si="0">ROUND(D3*F3, 0)</f>
        <v>0</v>
      </c>
      <c r="I3" s="396">
        <f t="shared" ref="I3:I29" si="1">ROUND(D3*G3, 0)</f>
        <v>0</v>
      </c>
      <c r="J3" s="413">
        <f>H3+I3</f>
        <v>0</v>
      </c>
    </row>
    <row r="4" spans="1:10" ht="76.5" x14ac:dyDescent="0.2">
      <c r="A4" s="393">
        <v>2</v>
      </c>
      <c r="C4" s="394" t="s">
        <v>3597</v>
      </c>
      <c r="D4" s="395">
        <v>1</v>
      </c>
      <c r="E4" s="376" t="s">
        <v>4</v>
      </c>
      <c r="F4" s="396">
        <v>0</v>
      </c>
      <c r="G4" s="396">
        <v>0</v>
      </c>
      <c r="H4" s="396">
        <f t="shared" si="0"/>
        <v>0</v>
      </c>
      <c r="I4" s="396">
        <f t="shared" si="1"/>
        <v>0</v>
      </c>
      <c r="J4" s="413">
        <f>H4+I4</f>
        <v>0</v>
      </c>
    </row>
    <row r="5" spans="1:10" ht="25.5" x14ac:dyDescent="0.2">
      <c r="A5" s="393">
        <v>3</v>
      </c>
      <c r="C5" s="394" t="s">
        <v>3598</v>
      </c>
      <c r="D5" s="395">
        <v>1</v>
      </c>
      <c r="E5" s="376" t="s">
        <v>4</v>
      </c>
      <c r="F5" s="396">
        <v>0</v>
      </c>
      <c r="G5" s="396">
        <v>0</v>
      </c>
      <c r="H5" s="396">
        <f t="shared" si="0"/>
        <v>0</v>
      </c>
      <c r="I5" s="396">
        <f t="shared" si="1"/>
        <v>0</v>
      </c>
      <c r="J5" s="413">
        <f t="shared" ref="J5:J29" si="2">H5+I5</f>
        <v>0</v>
      </c>
    </row>
    <row r="6" spans="1:10" x14ac:dyDescent="0.2">
      <c r="A6" s="393">
        <v>4</v>
      </c>
      <c r="C6" s="376" t="s">
        <v>3599</v>
      </c>
      <c r="D6" s="395">
        <v>1</v>
      </c>
      <c r="E6" s="376" t="s">
        <v>4</v>
      </c>
      <c r="F6" s="396">
        <v>0</v>
      </c>
      <c r="G6" s="396">
        <v>0</v>
      </c>
      <c r="H6" s="396">
        <f t="shared" si="0"/>
        <v>0</v>
      </c>
      <c r="I6" s="396">
        <f t="shared" si="1"/>
        <v>0</v>
      </c>
      <c r="J6" s="413">
        <f t="shared" si="2"/>
        <v>0</v>
      </c>
    </row>
    <row r="7" spans="1:10" ht="76.5" x14ac:dyDescent="0.2">
      <c r="A7" s="393">
        <v>5</v>
      </c>
      <c r="B7" s="451"/>
      <c r="C7" s="394" t="s">
        <v>3600</v>
      </c>
      <c r="D7" s="395">
        <v>1</v>
      </c>
      <c r="E7" s="376" t="s">
        <v>4</v>
      </c>
      <c r="F7" s="396">
        <v>0</v>
      </c>
      <c r="G7" s="396">
        <v>0</v>
      </c>
      <c r="H7" s="396">
        <f t="shared" si="0"/>
        <v>0</v>
      </c>
      <c r="I7" s="396">
        <f t="shared" si="1"/>
        <v>0</v>
      </c>
      <c r="J7" s="413">
        <f t="shared" si="2"/>
        <v>0</v>
      </c>
    </row>
    <row r="8" spans="1:10" ht="63.75" x14ac:dyDescent="0.2">
      <c r="A8" s="393">
        <v>6</v>
      </c>
      <c r="C8" s="394" t="s">
        <v>3601</v>
      </c>
      <c r="D8" s="395">
        <v>4</v>
      </c>
      <c r="E8" s="376" t="s">
        <v>4</v>
      </c>
      <c r="F8" s="396">
        <v>0</v>
      </c>
      <c r="G8" s="396">
        <v>0</v>
      </c>
      <c r="H8" s="396">
        <f t="shared" si="0"/>
        <v>0</v>
      </c>
      <c r="I8" s="396">
        <f t="shared" si="1"/>
        <v>0</v>
      </c>
      <c r="J8" s="413">
        <f t="shared" si="2"/>
        <v>0</v>
      </c>
    </row>
    <row r="9" spans="1:10" ht="76.5" x14ac:dyDescent="0.2">
      <c r="A9" s="393">
        <v>7</v>
      </c>
      <c r="C9" s="394" t="s">
        <v>3602</v>
      </c>
      <c r="D9" s="395">
        <v>8500</v>
      </c>
      <c r="E9" s="376" t="s">
        <v>62</v>
      </c>
      <c r="F9" s="396">
        <v>0</v>
      </c>
      <c r="G9" s="396">
        <v>0</v>
      </c>
      <c r="H9" s="396">
        <f t="shared" si="0"/>
        <v>0</v>
      </c>
      <c r="I9" s="396">
        <f t="shared" si="1"/>
        <v>0</v>
      </c>
      <c r="J9" s="413">
        <f t="shared" si="2"/>
        <v>0</v>
      </c>
    </row>
    <row r="10" spans="1:10" ht="38.25" x14ac:dyDescent="0.2">
      <c r="A10" s="393">
        <v>8</v>
      </c>
      <c r="C10" s="394" t="s">
        <v>3603</v>
      </c>
      <c r="D10" s="395">
        <v>15400</v>
      </c>
      <c r="E10" s="376" t="s">
        <v>62</v>
      </c>
      <c r="F10" s="396">
        <v>0</v>
      </c>
      <c r="G10" s="396">
        <v>0</v>
      </c>
      <c r="H10" s="396">
        <f t="shared" si="0"/>
        <v>0</v>
      </c>
      <c r="I10" s="396">
        <f t="shared" si="1"/>
        <v>0</v>
      </c>
      <c r="J10" s="413">
        <f t="shared" si="2"/>
        <v>0</v>
      </c>
    </row>
    <row r="11" spans="1:10" ht="38.25" x14ac:dyDescent="0.2">
      <c r="A11" s="393">
        <v>9</v>
      </c>
      <c r="C11" s="394" t="s">
        <v>3604</v>
      </c>
      <c r="D11" s="395">
        <v>1</v>
      </c>
      <c r="E11" s="376" t="s">
        <v>138</v>
      </c>
      <c r="F11" s="396">
        <v>0</v>
      </c>
      <c r="G11" s="396">
        <v>0</v>
      </c>
      <c r="H11" s="396">
        <f t="shared" si="0"/>
        <v>0</v>
      </c>
      <c r="I11" s="396">
        <f t="shared" si="1"/>
        <v>0</v>
      </c>
      <c r="J11" s="413">
        <f t="shared" si="2"/>
        <v>0</v>
      </c>
    </row>
    <row r="12" spans="1:10" ht="38.25" x14ac:dyDescent="0.2">
      <c r="A12" s="393">
        <v>10</v>
      </c>
      <c r="C12" s="394" t="s">
        <v>3605</v>
      </c>
      <c r="D12" s="395">
        <v>1</v>
      </c>
      <c r="E12" s="376" t="s">
        <v>138</v>
      </c>
      <c r="F12" s="396">
        <v>0</v>
      </c>
      <c r="G12" s="396">
        <v>0</v>
      </c>
      <c r="H12" s="396">
        <f t="shared" si="0"/>
        <v>0</v>
      </c>
      <c r="I12" s="396">
        <f t="shared" si="1"/>
        <v>0</v>
      </c>
      <c r="J12" s="413">
        <f t="shared" si="2"/>
        <v>0</v>
      </c>
    </row>
    <row r="13" spans="1:10" ht="25.5" x14ac:dyDescent="0.2">
      <c r="A13" s="393">
        <v>11</v>
      </c>
      <c r="C13" s="394" t="s">
        <v>3606</v>
      </c>
      <c r="D13" s="395">
        <v>1</v>
      </c>
      <c r="E13" s="376" t="s">
        <v>138</v>
      </c>
      <c r="F13" s="396">
        <v>0</v>
      </c>
      <c r="G13" s="396">
        <v>0</v>
      </c>
      <c r="H13" s="396">
        <f t="shared" si="0"/>
        <v>0</v>
      </c>
      <c r="I13" s="396">
        <f t="shared" si="1"/>
        <v>0</v>
      </c>
      <c r="J13" s="413">
        <f t="shared" si="2"/>
        <v>0</v>
      </c>
    </row>
    <row r="14" spans="1:10" ht="25.5" x14ac:dyDescent="0.2">
      <c r="A14" s="393">
        <v>12</v>
      </c>
      <c r="C14" s="394" t="s">
        <v>3607</v>
      </c>
      <c r="D14" s="395">
        <v>1</v>
      </c>
      <c r="E14" s="376" t="s">
        <v>138</v>
      </c>
      <c r="F14" s="396">
        <v>0</v>
      </c>
      <c r="G14" s="396">
        <v>0</v>
      </c>
      <c r="H14" s="396">
        <f t="shared" si="0"/>
        <v>0</v>
      </c>
      <c r="I14" s="396">
        <f t="shared" si="1"/>
        <v>0</v>
      </c>
      <c r="J14" s="413">
        <f t="shared" si="2"/>
        <v>0</v>
      </c>
    </row>
    <row r="15" spans="1:10" ht="63.75" x14ac:dyDescent="0.2">
      <c r="A15" s="393">
        <v>13</v>
      </c>
      <c r="B15" s="394"/>
      <c r="C15" s="394" t="s">
        <v>3608</v>
      </c>
      <c r="D15" s="395">
        <v>40</v>
      </c>
      <c r="E15" s="376" t="s">
        <v>4</v>
      </c>
      <c r="F15" s="396">
        <v>0</v>
      </c>
      <c r="G15" s="396">
        <v>0</v>
      </c>
      <c r="H15" s="396">
        <f t="shared" si="0"/>
        <v>0</v>
      </c>
      <c r="I15" s="396">
        <f t="shared" si="1"/>
        <v>0</v>
      </c>
      <c r="J15" s="413">
        <f t="shared" si="2"/>
        <v>0</v>
      </c>
    </row>
    <row r="16" spans="1:10" ht="38.25" x14ac:dyDescent="0.2">
      <c r="A16" s="393">
        <v>14</v>
      </c>
      <c r="C16" s="394" t="s">
        <v>3609</v>
      </c>
      <c r="D16" s="395">
        <v>78</v>
      </c>
      <c r="E16" s="376" t="s">
        <v>4</v>
      </c>
      <c r="F16" s="396">
        <v>0</v>
      </c>
      <c r="G16" s="396">
        <v>0</v>
      </c>
      <c r="H16" s="396">
        <f t="shared" si="0"/>
        <v>0</v>
      </c>
      <c r="I16" s="396">
        <f t="shared" si="1"/>
        <v>0</v>
      </c>
      <c r="J16" s="413">
        <f t="shared" si="2"/>
        <v>0</v>
      </c>
    </row>
    <row r="17" spans="1:10" ht="51" x14ac:dyDescent="0.2">
      <c r="A17" s="393">
        <v>15</v>
      </c>
      <c r="C17" s="394" t="s">
        <v>3610</v>
      </c>
      <c r="D17" s="395">
        <v>118</v>
      </c>
      <c r="E17" s="376" t="s">
        <v>4</v>
      </c>
      <c r="F17" s="396">
        <v>0</v>
      </c>
      <c r="G17" s="396">
        <v>0</v>
      </c>
      <c r="H17" s="396">
        <f>ROUND(D17*F17, 0)</f>
        <v>0</v>
      </c>
      <c r="I17" s="396">
        <f>ROUND(D17*G17, 0)</f>
        <v>0</v>
      </c>
      <c r="J17" s="413">
        <f>H17+I17</f>
        <v>0</v>
      </c>
    </row>
    <row r="18" spans="1:10" ht="51" x14ac:dyDescent="0.2">
      <c r="A18" s="393">
        <v>16</v>
      </c>
      <c r="B18" s="394"/>
      <c r="C18" s="394" t="s">
        <v>3611</v>
      </c>
      <c r="D18" s="395">
        <v>1046</v>
      </c>
      <c r="E18" s="376" t="s">
        <v>4</v>
      </c>
      <c r="F18" s="396">
        <v>0</v>
      </c>
      <c r="G18" s="396">
        <v>0</v>
      </c>
      <c r="H18" s="396">
        <f t="shared" si="0"/>
        <v>0</v>
      </c>
      <c r="I18" s="396">
        <f t="shared" si="1"/>
        <v>0</v>
      </c>
      <c r="J18" s="413">
        <f t="shared" si="2"/>
        <v>0</v>
      </c>
    </row>
    <row r="19" spans="1:10" ht="51" x14ac:dyDescent="0.2">
      <c r="A19" s="393">
        <v>17</v>
      </c>
      <c r="B19" s="394"/>
      <c r="C19" s="394" t="s">
        <v>3612</v>
      </c>
      <c r="D19" s="395">
        <v>1046</v>
      </c>
      <c r="E19" s="376" t="s">
        <v>4</v>
      </c>
      <c r="F19" s="396">
        <v>0</v>
      </c>
      <c r="G19" s="396">
        <v>0</v>
      </c>
      <c r="H19" s="396">
        <f t="shared" si="0"/>
        <v>0</v>
      </c>
      <c r="I19" s="396">
        <f t="shared" si="1"/>
        <v>0</v>
      </c>
      <c r="J19" s="413">
        <f t="shared" si="2"/>
        <v>0</v>
      </c>
    </row>
    <row r="20" spans="1:10" ht="51" x14ac:dyDescent="0.2">
      <c r="A20" s="393">
        <v>18</v>
      </c>
      <c r="B20" s="394"/>
      <c r="C20" s="394" t="s">
        <v>3613</v>
      </c>
      <c r="D20" s="395">
        <v>120</v>
      </c>
      <c r="E20" s="376" t="s">
        <v>4</v>
      </c>
      <c r="F20" s="396">
        <v>0</v>
      </c>
      <c r="G20" s="396">
        <v>0</v>
      </c>
      <c r="H20" s="396">
        <f t="shared" si="0"/>
        <v>0</v>
      </c>
      <c r="I20" s="396">
        <f t="shared" si="1"/>
        <v>0</v>
      </c>
      <c r="J20" s="413">
        <f t="shared" si="2"/>
        <v>0</v>
      </c>
    </row>
    <row r="21" spans="1:10" ht="63.75" x14ac:dyDescent="0.2">
      <c r="A21" s="393">
        <v>19</v>
      </c>
      <c r="C21" s="394" t="s">
        <v>3614</v>
      </c>
      <c r="D21" s="395">
        <v>51</v>
      </c>
      <c r="E21" s="376" t="s">
        <v>4</v>
      </c>
      <c r="F21" s="396">
        <v>0</v>
      </c>
      <c r="G21" s="396">
        <v>0</v>
      </c>
      <c r="H21" s="396">
        <f t="shared" si="0"/>
        <v>0</v>
      </c>
      <c r="I21" s="396">
        <f t="shared" si="1"/>
        <v>0</v>
      </c>
      <c r="J21" s="413">
        <f t="shared" si="2"/>
        <v>0</v>
      </c>
    </row>
    <row r="22" spans="1:10" ht="63.75" x14ac:dyDescent="0.2">
      <c r="A22" s="393">
        <v>20</v>
      </c>
      <c r="B22" s="394"/>
      <c r="C22" s="394" t="s">
        <v>3615</v>
      </c>
      <c r="D22" s="395">
        <v>23</v>
      </c>
      <c r="E22" s="376" t="s">
        <v>4</v>
      </c>
      <c r="F22" s="396">
        <v>0</v>
      </c>
      <c r="G22" s="396">
        <v>0</v>
      </c>
      <c r="H22" s="396">
        <f t="shared" si="0"/>
        <v>0</v>
      </c>
      <c r="I22" s="396">
        <f t="shared" si="1"/>
        <v>0</v>
      </c>
      <c r="J22" s="413">
        <f t="shared" si="2"/>
        <v>0</v>
      </c>
    </row>
    <row r="23" spans="1:10" ht="38.25" x14ac:dyDescent="0.2">
      <c r="A23" s="393">
        <v>21</v>
      </c>
      <c r="B23" s="394"/>
      <c r="C23" s="394" t="s">
        <v>3616</v>
      </c>
      <c r="D23" s="395">
        <v>1</v>
      </c>
      <c r="E23" s="376" t="s">
        <v>138</v>
      </c>
      <c r="F23" s="396">
        <v>0</v>
      </c>
      <c r="G23" s="396">
        <v>0</v>
      </c>
      <c r="H23" s="396">
        <f t="shared" si="0"/>
        <v>0</v>
      </c>
      <c r="I23" s="396">
        <f t="shared" si="1"/>
        <v>0</v>
      </c>
      <c r="J23" s="413">
        <f t="shared" si="2"/>
        <v>0</v>
      </c>
    </row>
    <row r="24" spans="1:10" ht="51" x14ac:dyDescent="0.2">
      <c r="A24" s="393">
        <v>22</v>
      </c>
      <c r="B24" s="394"/>
      <c r="C24" s="394" t="s">
        <v>3617</v>
      </c>
      <c r="D24" s="395">
        <v>177</v>
      </c>
      <c r="E24" s="376" t="s">
        <v>4</v>
      </c>
      <c r="F24" s="396">
        <v>0</v>
      </c>
      <c r="G24" s="396">
        <v>0</v>
      </c>
      <c r="H24" s="396">
        <f t="shared" si="0"/>
        <v>0</v>
      </c>
      <c r="I24" s="396">
        <f t="shared" si="1"/>
        <v>0</v>
      </c>
      <c r="J24" s="413">
        <f t="shared" si="2"/>
        <v>0</v>
      </c>
    </row>
    <row r="25" spans="1:10" ht="51" x14ac:dyDescent="0.2">
      <c r="A25" s="393">
        <v>23</v>
      </c>
      <c r="C25" s="394" t="s">
        <v>3618</v>
      </c>
      <c r="D25" s="395">
        <v>8</v>
      </c>
      <c r="E25" s="376" t="s">
        <v>4</v>
      </c>
      <c r="F25" s="396">
        <v>0</v>
      </c>
      <c r="G25" s="396">
        <v>0</v>
      </c>
      <c r="H25" s="396">
        <f t="shared" si="0"/>
        <v>0</v>
      </c>
      <c r="I25" s="396">
        <f t="shared" si="1"/>
        <v>0</v>
      </c>
      <c r="J25" s="413">
        <f t="shared" si="2"/>
        <v>0</v>
      </c>
    </row>
    <row r="26" spans="1:10" ht="63.75" x14ac:dyDescent="0.2">
      <c r="A26" s="393">
        <v>24</v>
      </c>
      <c r="B26" s="394"/>
      <c r="C26" s="394" t="s">
        <v>3619</v>
      </c>
      <c r="D26" s="395">
        <v>45</v>
      </c>
      <c r="E26" s="376" t="s">
        <v>4</v>
      </c>
      <c r="F26" s="396">
        <v>0</v>
      </c>
      <c r="G26" s="396">
        <v>0</v>
      </c>
      <c r="H26" s="396">
        <f t="shared" si="0"/>
        <v>0</v>
      </c>
      <c r="I26" s="396">
        <f t="shared" si="1"/>
        <v>0</v>
      </c>
      <c r="J26" s="413">
        <f t="shared" si="2"/>
        <v>0</v>
      </c>
    </row>
    <row r="27" spans="1:10" ht="51" x14ac:dyDescent="0.2">
      <c r="A27" s="393">
        <v>25</v>
      </c>
      <c r="C27" s="394" t="s">
        <v>3620</v>
      </c>
      <c r="D27" s="395">
        <v>32</v>
      </c>
      <c r="E27" s="376" t="s">
        <v>4</v>
      </c>
      <c r="F27" s="396">
        <v>0</v>
      </c>
      <c r="G27" s="396">
        <v>0</v>
      </c>
      <c r="H27" s="396">
        <f t="shared" si="0"/>
        <v>0</v>
      </c>
      <c r="I27" s="396">
        <f t="shared" si="1"/>
        <v>0</v>
      </c>
      <c r="J27" s="413">
        <f t="shared" si="2"/>
        <v>0</v>
      </c>
    </row>
    <row r="28" spans="1:10" ht="25.5" x14ac:dyDescent="0.2">
      <c r="A28" s="452" t="s">
        <v>3621</v>
      </c>
      <c r="B28" s="394"/>
      <c r="C28" s="394" t="s">
        <v>3622</v>
      </c>
      <c r="D28" s="453">
        <v>8200</v>
      </c>
      <c r="E28" s="394" t="s">
        <v>62</v>
      </c>
      <c r="F28" s="396">
        <v>0</v>
      </c>
      <c r="G28" s="396">
        <v>0</v>
      </c>
      <c r="H28" s="396">
        <f t="shared" si="0"/>
        <v>0</v>
      </c>
      <c r="I28" s="396">
        <f t="shared" si="1"/>
        <v>0</v>
      </c>
      <c r="J28" s="413">
        <f t="shared" si="2"/>
        <v>0</v>
      </c>
    </row>
    <row r="29" spans="1:10" x14ac:dyDescent="0.2">
      <c r="A29" s="452" t="s">
        <v>3623</v>
      </c>
      <c r="B29" s="394"/>
      <c r="C29" s="394" t="s">
        <v>3624</v>
      </c>
      <c r="D29" s="453">
        <v>339</v>
      </c>
      <c r="E29" s="394" t="s">
        <v>4</v>
      </c>
      <c r="F29" s="396">
        <v>0</v>
      </c>
      <c r="G29" s="396">
        <v>0</v>
      </c>
      <c r="H29" s="396">
        <f t="shared" si="0"/>
        <v>0</v>
      </c>
      <c r="I29" s="396">
        <f t="shared" si="1"/>
        <v>0</v>
      </c>
      <c r="J29" s="413">
        <f t="shared" si="2"/>
        <v>0</v>
      </c>
    </row>
    <row r="30" spans="1:10" s="380" customFormat="1" x14ac:dyDescent="0.2">
      <c r="A30" s="439">
        <v>1</v>
      </c>
      <c r="B30" s="439"/>
      <c r="C30" s="380" t="s">
        <v>3625</v>
      </c>
      <c r="F30" s="405"/>
      <c r="G30" s="405"/>
      <c r="H30" s="405">
        <f>SUM(H3:H28)</f>
        <v>0</v>
      </c>
      <c r="I30" s="405">
        <f t="shared" ref="I30:J30" si="3">SUM(I3:I28)</f>
        <v>0</v>
      </c>
      <c r="J30" s="405">
        <f t="shared" si="3"/>
        <v>0</v>
      </c>
    </row>
  </sheetData>
  <pageMargins left="0.2361111111111111" right="0.2361111111111111" top="0.69444444444444442" bottom="0.69444444444444442" header="0.41666666666666669" footer="0.41666666666666669"/>
  <pageSetup paperSize="9" scale="78" orientation="portrait" useFirstPageNumber="1" r:id="rId1"/>
  <headerFooter>
    <oddHeader>&amp;L&amp;"Times New Roman CE,bold"&amp;10 Tűzjelző</oddHead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CB4C5-3ED1-4EDD-936B-21E91AE605BB}">
  <dimension ref="A1:K365"/>
  <sheetViews>
    <sheetView view="pageBreakPreview" zoomScale="115" zoomScaleNormal="85" zoomScaleSheetLayoutView="115" workbookViewId="0">
      <selection activeCell="C7" sqref="C7"/>
    </sheetView>
  </sheetViews>
  <sheetFormatPr defaultColWidth="9.140625" defaultRowHeight="12.75" x14ac:dyDescent="0.2"/>
  <cols>
    <col min="1" max="1" width="3.5703125" style="6" customWidth="1"/>
    <col min="2" max="2" width="12.140625" style="46" customWidth="1"/>
    <col min="3" max="3" width="40.7109375" style="12" customWidth="1"/>
    <col min="4" max="4" width="9.7109375" style="2" bestFit="1" customWidth="1"/>
    <col min="5" max="5" width="7.42578125" style="2" bestFit="1" customWidth="1"/>
    <col min="6" max="7" width="9.140625" style="1" customWidth="1"/>
    <col min="8" max="10" width="10.7109375" style="1" customWidth="1"/>
    <col min="11" max="16384" width="9.140625" style="3"/>
  </cols>
  <sheetData>
    <row r="1" spans="1:11" s="10" customFormat="1" x14ac:dyDescent="0.2">
      <c r="A1" s="13"/>
      <c r="B1" s="13"/>
      <c r="C1" s="13"/>
      <c r="D1" s="13"/>
      <c r="E1" s="13"/>
      <c r="F1" s="20"/>
      <c r="G1" s="20"/>
      <c r="H1" s="20"/>
      <c r="I1" s="20"/>
      <c r="J1" s="29"/>
      <c r="K1" s="94"/>
    </row>
    <row r="2" spans="1:11" s="10" customFormat="1" x14ac:dyDescent="0.2">
      <c r="A2" s="13"/>
      <c r="B2" s="13"/>
      <c r="C2" s="13"/>
      <c r="D2" s="13"/>
      <c r="E2" s="13"/>
      <c r="F2" s="20"/>
      <c r="G2" s="20"/>
      <c r="H2" s="20"/>
      <c r="I2" s="20"/>
      <c r="J2" s="29"/>
    </row>
    <row r="3" spans="1:11" s="10" customFormat="1" x14ac:dyDescent="0.2">
      <c r="A3" s="13"/>
      <c r="B3" s="13"/>
      <c r="C3" s="13"/>
      <c r="D3" s="13"/>
      <c r="E3" s="13"/>
      <c r="F3" s="20"/>
      <c r="G3" s="20"/>
      <c r="H3" s="20"/>
      <c r="I3" s="20"/>
      <c r="J3" s="29"/>
    </row>
    <row r="4" spans="1:11" s="10" customFormat="1" x14ac:dyDescent="0.2">
      <c r="A4" s="13"/>
      <c r="B4" s="13"/>
      <c r="C4" s="13"/>
      <c r="D4" s="13"/>
      <c r="E4" s="13"/>
      <c r="F4" s="20"/>
      <c r="G4" s="20"/>
      <c r="H4" s="20"/>
      <c r="I4" s="20"/>
      <c r="J4" s="20"/>
    </row>
    <row r="5" spans="1:11" s="10" customFormat="1" x14ac:dyDescent="0.2">
      <c r="A5" s="13"/>
      <c r="B5" s="13"/>
      <c r="C5" s="13"/>
      <c r="D5" s="13"/>
      <c r="E5" s="13"/>
      <c r="F5" s="20"/>
      <c r="G5" s="20"/>
      <c r="H5" s="20"/>
      <c r="I5" s="20"/>
      <c r="J5" s="20"/>
    </row>
    <row r="6" spans="1:11" s="10" customFormat="1" x14ac:dyDescent="0.2">
      <c r="A6" s="14"/>
      <c r="B6" s="14"/>
      <c r="C6" s="13"/>
      <c r="D6" s="13"/>
      <c r="E6" s="13"/>
      <c r="F6" s="20"/>
      <c r="G6" s="20"/>
      <c r="H6" s="20"/>
      <c r="I6" s="20"/>
      <c r="J6" s="20"/>
    </row>
    <row r="7" spans="1:11" s="10" customFormat="1" x14ac:dyDescent="0.2">
      <c r="A7" s="14"/>
      <c r="B7" s="14"/>
      <c r="C7" s="13"/>
      <c r="D7" s="13"/>
      <c r="E7" s="13"/>
      <c r="F7" s="20"/>
      <c r="G7" s="20"/>
      <c r="H7" s="20"/>
      <c r="I7" s="20"/>
      <c r="J7" s="20"/>
    </row>
    <row r="8" spans="1:11" s="10" customFormat="1" ht="20.25" x14ac:dyDescent="0.3">
      <c r="A8" s="533" t="s">
        <v>2</v>
      </c>
      <c r="B8" s="533"/>
      <c r="C8" s="533"/>
      <c r="D8" s="533"/>
      <c r="E8" s="533"/>
      <c r="F8" s="533"/>
      <c r="G8" s="533"/>
      <c r="H8" s="533"/>
      <c r="I8" s="533"/>
      <c r="J8" s="533"/>
    </row>
    <row r="9" spans="1:11" s="10" customFormat="1" x14ac:dyDescent="0.2">
      <c r="A9" s="13"/>
      <c r="B9" s="13"/>
      <c r="C9" s="13"/>
      <c r="D9" s="13"/>
      <c r="E9" s="13"/>
    </row>
    <row r="10" spans="1:11" s="10" customFormat="1" ht="18" x14ac:dyDescent="0.25">
      <c r="A10" s="530"/>
      <c r="B10" s="530"/>
      <c r="C10" s="530"/>
      <c r="D10" s="530"/>
      <c r="E10" s="530"/>
      <c r="F10" s="530"/>
      <c r="G10" s="530"/>
      <c r="H10" s="530"/>
      <c r="I10" s="530"/>
      <c r="J10" s="530"/>
    </row>
    <row r="11" spans="1:11" s="10" customFormat="1" ht="18" x14ac:dyDescent="0.25">
      <c r="A11" s="530"/>
      <c r="B11" s="530"/>
      <c r="C11" s="530"/>
      <c r="D11" s="530"/>
      <c r="E11" s="530"/>
      <c r="F11" s="530"/>
      <c r="G11" s="530"/>
      <c r="H11" s="530"/>
      <c r="I11" s="530"/>
      <c r="J11" s="530"/>
    </row>
    <row r="12" spans="1:11" s="10" customFormat="1" x14ac:dyDescent="0.2">
      <c r="A12" s="14"/>
      <c r="B12" s="14"/>
      <c r="C12" s="13"/>
      <c r="D12" s="13"/>
      <c r="E12" s="13"/>
      <c r="F12" s="20"/>
      <c r="G12" s="20"/>
      <c r="H12" s="20"/>
      <c r="I12" s="20"/>
      <c r="J12" s="20"/>
    </row>
    <row r="13" spans="1:11" s="10" customFormat="1" ht="15.75" x14ac:dyDescent="0.25">
      <c r="A13" s="531" t="s">
        <v>42</v>
      </c>
      <c r="B13" s="531"/>
      <c r="C13" s="531"/>
      <c r="D13" s="531"/>
      <c r="E13" s="531"/>
      <c r="F13" s="531"/>
      <c r="G13" s="531"/>
      <c r="H13" s="531"/>
      <c r="I13" s="531"/>
      <c r="J13" s="531"/>
    </row>
    <row r="14" spans="1:11" s="10" customFormat="1" x14ac:dyDescent="0.2">
      <c r="A14" s="14"/>
      <c r="B14" s="14"/>
      <c r="C14" s="13"/>
      <c r="D14" s="13"/>
      <c r="E14" s="13"/>
      <c r="F14" s="20"/>
      <c r="G14" s="20"/>
      <c r="H14" s="20"/>
      <c r="I14" s="20"/>
      <c r="J14" s="20"/>
    </row>
    <row r="15" spans="1:11" s="10" customFormat="1" ht="15.75" x14ac:dyDescent="0.25">
      <c r="A15" s="532" t="s">
        <v>3626</v>
      </c>
      <c r="B15" s="532"/>
      <c r="C15" s="532"/>
      <c r="D15" s="532"/>
      <c r="E15" s="532"/>
      <c r="F15" s="532"/>
      <c r="G15" s="532"/>
      <c r="H15" s="532"/>
      <c r="I15" s="532"/>
      <c r="J15" s="532"/>
    </row>
    <row r="16" spans="1:11"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3627</v>
      </c>
      <c r="D24" s="13"/>
      <c r="E24" s="13"/>
      <c r="F24" s="20"/>
      <c r="G24" s="20"/>
      <c r="H24" s="20">
        <f>H81</f>
        <v>0</v>
      </c>
      <c r="I24" s="20">
        <f>I81</f>
        <v>0</v>
      </c>
      <c r="J24" s="20">
        <f>J81</f>
        <v>0</v>
      </c>
    </row>
    <row r="25" spans="1:10" s="10" customFormat="1" ht="15" customHeight="1" x14ac:dyDescent="0.2">
      <c r="A25" s="14"/>
      <c r="B25" s="14"/>
      <c r="C25" s="13" t="s">
        <v>3628</v>
      </c>
      <c r="D25" s="13"/>
      <c r="E25" s="13"/>
      <c r="F25" s="20"/>
      <c r="G25" s="20"/>
      <c r="H25" s="20">
        <f>H143</f>
        <v>0</v>
      </c>
      <c r="I25" s="20">
        <f>I143</f>
        <v>0</v>
      </c>
      <c r="J25" s="20">
        <f>J143</f>
        <v>0</v>
      </c>
    </row>
    <row r="26" spans="1:10" s="10" customFormat="1" ht="15" customHeight="1" x14ac:dyDescent="0.2">
      <c r="A26" s="14"/>
      <c r="B26" s="14"/>
      <c r="C26" s="13" t="s">
        <v>3629</v>
      </c>
      <c r="D26" s="13"/>
      <c r="E26" s="13"/>
      <c r="F26" s="20"/>
      <c r="G26" s="20"/>
      <c r="H26" s="20">
        <f>H179</f>
        <v>0</v>
      </c>
      <c r="I26" s="20">
        <f>I179</f>
        <v>0</v>
      </c>
      <c r="J26" s="20">
        <f>J179</f>
        <v>0</v>
      </c>
    </row>
    <row r="27" spans="1:10" s="10" customFormat="1" ht="15" customHeight="1" x14ac:dyDescent="0.2">
      <c r="A27" s="14"/>
      <c r="B27" s="14"/>
      <c r="C27" s="13" t="s">
        <v>3630</v>
      </c>
      <c r="D27" s="13"/>
      <c r="E27" s="13"/>
      <c r="F27" s="20"/>
      <c r="G27" s="20"/>
      <c r="H27" s="20">
        <f>H231</f>
        <v>0</v>
      </c>
      <c r="I27" s="20">
        <f>I231</f>
        <v>0</v>
      </c>
      <c r="J27" s="20">
        <f>J231</f>
        <v>0</v>
      </c>
    </row>
    <row r="28" spans="1:10" s="10" customFormat="1" ht="15" customHeight="1" x14ac:dyDescent="0.2">
      <c r="A28" s="14"/>
      <c r="B28" s="14"/>
      <c r="C28" s="13" t="s">
        <v>3631</v>
      </c>
      <c r="D28" s="13"/>
      <c r="E28" s="13"/>
      <c r="F28" s="20"/>
      <c r="G28" s="20"/>
      <c r="H28" s="20">
        <f>H259</f>
        <v>0</v>
      </c>
      <c r="I28" s="20">
        <f>I259</f>
        <v>0</v>
      </c>
      <c r="J28" s="20">
        <f>J259</f>
        <v>0</v>
      </c>
    </row>
    <row r="29" spans="1:10" s="10" customFormat="1" ht="15" customHeight="1" x14ac:dyDescent="0.2">
      <c r="A29" s="14"/>
      <c r="B29" s="14"/>
      <c r="C29" s="13" t="s">
        <v>3632</v>
      </c>
      <c r="D29" s="13"/>
      <c r="E29" s="13"/>
      <c r="F29" s="20"/>
      <c r="G29" s="20"/>
      <c r="H29" s="20">
        <f>H287</f>
        <v>0</v>
      </c>
      <c r="I29" s="20">
        <f>I287</f>
        <v>0</v>
      </c>
      <c r="J29" s="20">
        <f>J287</f>
        <v>0</v>
      </c>
    </row>
    <row r="30" spans="1:10" s="10" customFormat="1" ht="15" customHeight="1" x14ac:dyDescent="0.2">
      <c r="A30" s="14"/>
      <c r="B30" s="14"/>
      <c r="C30" s="13" t="s">
        <v>3633</v>
      </c>
      <c r="D30" s="13"/>
      <c r="E30" s="13"/>
      <c r="F30" s="20"/>
      <c r="G30" s="20"/>
      <c r="H30" s="20">
        <f>H313</f>
        <v>0</v>
      </c>
      <c r="I30" s="20">
        <f>I313</f>
        <v>0</v>
      </c>
      <c r="J30" s="20">
        <f>J313</f>
        <v>0</v>
      </c>
    </row>
    <row r="31" spans="1:10" s="10" customFormat="1" ht="15" customHeight="1" x14ac:dyDescent="0.2">
      <c r="A31" s="14"/>
      <c r="B31" s="14"/>
      <c r="C31" s="13" t="s">
        <v>3634</v>
      </c>
      <c r="D31" s="13"/>
      <c r="E31" s="13"/>
      <c r="F31" s="20"/>
      <c r="G31" s="20"/>
      <c r="H31" s="20">
        <f>H347</f>
        <v>0</v>
      </c>
      <c r="I31" s="20">
        <f>I347</f>
        <v>0</v>
      </c>
      <c r="J31" s="20">
        <f>J347</f>
        <v>0</v>
      </c>
    </row>
    <row r="32" spans="1:10" s="10" customFormat="1" ht="15" customHeight="1" x14ac:dyDescent="0.2">
      <c r="A32" s="14"/>
      <c r="B32" s="14"/>
      <c r="C32" s="13" t="s">
        <v>3635</v>
      </c>
      <c r="D32" s="13"/>
      <c r="E32" s="13"/>
      <c r="F32" s="20"/>
      <c r="G32" s="20"/>
      <c r="H32" s="20">
        <f>H365</f>
        <v>0</v>
      </c>
      <c r="I32" s="20">
        <f>I365</f>
        <v>0</v>
      </c>
      <c r="J32" s="20">
        <f>J365</f>
        <v>0</v>
      </c>
    </row>
    <row r="33" spans="1:10" s="10" customFormat="1" ht="2.4500000000000002" customHeight="1" x14ac:dyDescent="0.2">
      <c r="A33" s="14"/>
      <c r="B33" s="14"/>
      <c r="C33" s="15"/>
      <c r="D33" s="15"/>
      <c r="E33" s="15"/>
      <c r="F33" s="21"/>
      <c r="G33" s="21"/>
      <c r="H33" s="21"/>
      <c r="I33" s="21"/>
      <c r="J33" s="21"/>
    </row>
    <row r="34" spans="1:10" s="10" customFormat="1" x14ac:dyDescent="0.2">
      <c r="A34" s="14"/>
      <c r="B34" s="14"/>
      <c r="C34" s="17" t="s">
        <v>6</v>
      </c>
      <c r="D34" s="13"/>
      <c r="E34" s="13"/>
      <c r="F34" s="20"/>
      <c r="G34" s="20"/>
      <c r="H34" s="22">
        <f>SUM(H24:H33)</f>
        <v>0</v>
      </c>
      <c r="I34" s="22">
        <f>SUM(I24:I33)</f>
        <v>0</v>
      </c>
      <c r="J34" s="22">
        <f>SUM(J24:J33)</f>
        <v>0</v>
      </c>
    </row>
    <row r="35" spans="1:10" s="10" customFormat="1" x14ac:dyDescent="0.2">
      <c r="A35" s="14"/>
      <c r="B35" s="14"/>
      <c r="C35" s="13"/>
      <c r="D35" s="13"/>
      <c r="E35" s="13"/>
      <c r="F35" s="20"/>
      <c r="G35" s="20"/>
      <c r="H35" s="20"/>
      <c r="I35" s="20"/>
      <c r="J35" s="20"/>
    </row>
    <row r="36" spans="1:10" s="10" customFormat="1" x14ac:dyDescent="0.2">
      <c r="A36" s="31"/>
      <c r="B36" s="31"/>
      <c r="C36" s="13"/>
      <c r="D36" s="13"/>
      <c r="E36" s="13"/>
      <c r="F36" s="20"/>
      <c r="G36" s="20"/>
      <c r="H36" s="20"/>
      <c r="I36" s="20"/>
      <c r="J36" s="29"/>
    </row>
    <row r="37" spans="1:10" s="10" customFormat="1" x14ac:dyDescent="0.2">
      <c r="A37" s="31"/>
      <c r="B37" s="31"/>
      <c r="C37" s="13"/>
      <c r="D37" s="13"/>
      <c r="E37" s="13"/>
      <c r="F37" s="20"/>
      <c r="G37" s="20"/>
      <c r="H37" s="20"/>
      <c r="I37" s="20"/>
      <c r="J37" s="20"/>
    </row>
    <row r="38" spans="1:10" s="10" customFormat="1" x14ac:dyDescent="0.2">
      <c r="A38" s="31"/>
      <c r="B38" s="31"/>
      <c r="C38" s="13"/>
      <c r="D38" s="13"/>
      <c r="E38" s="13"/>
      <c r="F38" s="20"/>
      <c r="G38" s="20"/>
      <c r="H38" s="20"/>
      <c r="I38" s="20"/>
      <c r="J38" s="20"/>
    </row>
    <row r="39" spans="1:10" s="10" customFormat="1" x14ac:dyDescent="0.2">
      <c r="A39" s="14"/>
      <c r="B39" s="14"/>
      <c r="C39" s="13"/>
      <c r="D39" s="13"/>
      <c r="E39" s="13"/>
      <c r="F39" s="20"/>
      <c r="G39" s="20"/>
      <c r="H39" s="20"/>
      <c r="I39" s="20"/>
      <c r="J39" s="20"/>
    </row>
    <row r="40" spans="1:10" s="10" customFormat="1" x14ac:dyDescent="0.2">
      <c r="A40" s="14"/>
      <c r="B40" s="14"/>
      <c r="C40" s="13"/>
      <c r="D40" s="13"/>
      <c r="E40" s="13"/>
      <c r="F40" s="20"/>
      <c r="G40" s="20"/>
      <c r="H40" s="20"/>
      <c r="I40" s="20"/>
      <c r="J40" s="20"/>
    </row>
    <row r="41" spans="1:10" s="10" customFormat="1" ht="20.25" x14ac:dyDescent="0.3">
      <c r="A41" s="533" t="s">
        <v>3</v>
      </c>
      <c r="B41" s="533"/>
      <c r="C41" s="533"/>
      <c r="D41" s="533"/>
      <c r="E41" s="533"/>
      <c r="F41" s="533"/>
      <c r="G41" s="533"/>
      <c r="H41" s="533"/>
      <c r="I41" s="533"/>
      <c r="J41" s="533"/>
    </row>
    <row r="42" spans="1:10" s="10" customFormat="1" x14ac:dyDescent="0.2">
      <c r="A42" s="13"/>
      <c r="B42" s="13"/>
      <c r="C42" s="13"/>
      <c r="D42" s="13"/>
      <c r="E42" s="13"/>
    </row>
    <row r="43" spans="1:10" s="10" customFormat="1" ht="18" x14ac:dyDescent="0.25">
      <c r="A43" s="530">
        <f>A10</f>
        <v>0</v>
      </c>
      <c r="B43" s="530"/>
      <c r="C43" s="530"/>
      <c r="D43" s="530"/>
      <c r="E43" s="530"/>
      <c r="F43" s="530"/>
      <c r="G43" s="530"/>
      <c r="H43" s="530"/>
      <c r="I43" s="530"/>
      <c r="J43" s="530"/>
    </row>
    <row r="44" spans="1:10" s="10" customFormat="1" ht="18" x14ac:dyDescent="0.25">
      <c r="A44" s="530">
        <f>A11</f>
        <v>0</v>
      </c>
      <c r="B44" s="530"/>
      <c r="C44" s="530"/>
      <c r="D44" s="530"/>
      <c r="E44" s="530"/>
      <c r="F44" s="530"/>
      <c r="G44" s="530"/>
      <c r="H44" s="530"/>
      <c r="I44" s="530"/>
      <c r="J44" s="530"/>
    </row>
    <row r="45" spans="1:10" s="10" customFormat="1" x14ac:dyDescent="0.2">
      <c r="A45" s="14"/>
      <c r="B45" s="14"/>
      <c r="C45" s="13"/>
      <c r="D45" s="13"/>
      <c r="E45" s="13"/>
      <c r="F45" s="20"/>
      <c r="G45" s="20"/>
      <c r="H45" s="20"/>
      <c r="I45" s="20"/>
      <c r="J45" s="20"/>
    </row>
    <row r="46" spans="1:10" s="10" customFormat="1" ht="15.75" x14ac:dyDescent="0.25">
      <c r="A46" s="531" t="str">
        <f>A13</f>
        <v>ÉPÍTÉSI MUNKÁI</v>
      </c>
      <c r="B46" s="531"/>
      <c r="C46" s="531"/>
      <c r="D46" s="531"/>
      <c r="E46" s="531"/>
      <c r="F46" s="531"/>
      <c r="G46" s="531"/>
      <c r="H46" s="531"/>
      <c r="I46" s="531"/>
      <c r="J46" s="531"/>
    </row>
    <row r="47" spans="1:10" s="10" customFormat="1" x14ac:dyDescent="0.2">
      <c r="A47" s="14"/>
      <c r="B47" s="14"/>
      <c r="C47" s="13"/>
      <c r="D47" s="13"/>
      <c r="E47" s="13"/>
      <c r="F47" s="20"/>
      <c r="G47" s="20"/>
      <c r="H47" s="20"/>
      <c r="I47" s="20"/>
      <c r="J47" s="20"/>
    </row>
    <row r="48" spans="1:10" s="10" customFormat="1" ht="15.75" x14ac:dyDescent="0.25">
      <c r="A48" s="532" t="str">
        <f>A15</f>
        <v>ÉPÜLETAUTOMATIKA MUNKÁK</v>
      </c>
      <c r="B48" s="532"/>
      <c r="C48" s="532"/>
      <c r="D48" s="532"/>
      <c r="E48" s="532"/>
      <c r="F48" s="532"/>
      <c r="G48" s="532"/>
      <c r="H48" s="532"/>
      <c r="I48" s="532"/>
      <c r="J48" s="532"/>
    </row>
    <row r="49" spans="1:10" s="10" customFormat="1" x14ac:dyDescent="0.2">
      <c r="A49" s="14"/>
      <c r="B49" s="14"/>
      <c r="C49" s="13"/>
      <c r="D49" s="13"/>
      <c r="E49" s="13"/>
      <c r="F49" s="20"/>
      <c r="G49" s="20"/>
      <c r="H49" s="20"/>
      <c r="I49" s="20"/>
      <c r="J49" s="20"/>
    </row>
    <row r="50" spans="1:10" s="10" customFormat="1" x14ac:dyDescent="0.2">
      <c r="A50" s="14"/>
      <c r="B50" s="14"/>
      <c r="C50" s="13"/>
      <c r="D50" s="13"/>
      <c r="E50" s="13"/>
      <c r="F50" s="20"/>
      <c r="G50" s="20"/>
      <c r="H50" s="20"/>
      <c r="I50" s="20"/>
      <c r="J50" s="20"/>
    </row>
    <row r="51" spans="1:10" s="10" customFormat="1" x14ac:dyDescent="0.2">
      <c r="A51" s="14"/>
      <c r="B51" s="14"/>
      <c r="C51" s="13"/>
      <c r="D51" s="13"/>
      <c r="E51" s="13"/>
      <c r="F51" s="20"/>
      <c r="G51" s="20"/>
      <c r="H51" s="20"/>
      <c r="I51" s="20"/>
      <c r="J51" s="20"/>
    </row>
    <row r="52" spans="1:10" s="10" customFormat="1" x14ac:dyDescent="0.2">
      <c r="A52" s="14"/>
      <c r="B52" s="14"/>
      <c r="C52" s="13"/>
      <c r="D52" s="13"/>
      <c r="E52" s="13"/>
      <c r="F52" s="20"/>
      <c r="G52" s="20"/>
      <c r="H52" s="20"/>
      <c r="I52" s="20"/>
      <c r="J52" s="20"/>
    </row>
    <row r="53" spans="1:10" s="10" customFormat="1" x14ac:dyDescent="0.2">
      <c r="A53" s="14"/>
      <c r="B53" s="14"/>
      <c r="C53" s="13"/>
      <c r="D53" s="13"/>
      <c r="E53" s="13"/>
      <c r="F53" s="20"/>
      <c r="G53" s="20"/>
      <c r="H53" s="20"/>
      <c r="I53" s="20"/>
      <c r="J53" s="20"/>
    </row>
    <row r="54" spans="1:10" s="10" customFormat="1" x14ac:dyDescent="0.2">
      <c r="A54" s="14"/>
      <c r="B54" s="14"/>
      <c r="C54" s="13"/>
      <c r="D54" s="13"/>
      <c r="E54" s="13"/>
      <c r="F54" s="20"/>
      <c r="G54" s="20"/>
      <c r="H54" s="20"/>
      <c r="I54" s="20"/>
      <c r="J54" s="20"/>
    </row>
    <row r="55" spans="1:10" s="10" customFormat="1" x14ac:dyDescent="0.2">
      <c r="A55" s="14"/>
      <c r="B55" s="14"/>
      <c r="C55" s="13"/>
      <c r="D55" s="13"/>
      <c r="E55" s="13"/>
      <c r="F55" s="20"/>
      <c r="G55" s="20"/>
      <c r="H55" s="20"/>
      <c r="I55" s="20"/>
      <c r="J55" s="20"/>
    </row>
    <row r="56" spans="1:10" s="19" customFormat="1" ht="25.5" x14ac:dyDescent="0.2">
      <c r="A56" s="7" t="s">
        <v>25</v>
      </c>
      <c r="B56" s="69" t="s">
        <v>20</v>
      </c>
      <c r="C56" s="45" t="s">
        <v>21</v>
      </c>
      <c r="D56" s="8" t="s">
        <v>24</v>
      </c>
      <c r="E56" s="8" t="s">
        <v>30</v>
      </c>
      <c r="F56" s="9" t="s">
        <v>29</v>
      </c>
      <c r="G56" s="9" t="s">
        <v>27</v>
      </c>
      <c r="H56" s="9" t="s">
        <v>23</v>
      </c>
      <c r="I56" s="9" t="s">
        <v>26</v>
      </c>
      <c r="J56" s="9" t="s">
        <v>33</v>
      </c>
    </row>
    <row r="59" spans="1:10" x14ac:dyDescent="0.2">
      <c r="C59" s="25" t="str">
        <f>$C$24</f>
        <v>DDC komponensek</v>
      </c>
    </row>
    <row r="61" spans="1:10" ht="251.25" customHeight="1" x14ac:dyDescent="0.2">
      <c r="A61" s="6">
        <v>1</v>
      </c>
      <c r="B61" s="12"/>
      <c r="C61" s="12" t="s">
        <v>3636</v>
      </c>
      <c r="D61" s="2">
        <v>6</v>
      </c>
      <c r="E61" s="2" t="s">
        <v>4</v>
      </c>
      <c r="F61" s="1">
        <v>0</v>
      </c>
      <c r="G61" s="1">
        <v>0</v>
      </c>
      <c r="H61" s="1">
        <f>ROUND(D61*F61,)</f>
        <v>0</v>
      </c>
      <c r="I61" s="1">
        <f>ROUND(D61*G61,)</f>
        <v>0</v>
      </c>
      <c r="J61" s="1">
        <f>H61+I61</f>
        <v>0</v>
      </c>
    </row>
    <row r="63" spans="1:10" ht="25.5" x14ac:dyDescent="0.2">
      <c r="A63" s="6">
        <v>2</v>
      </c>
      <c r="C63" s="12" t="s">
        <v>3637</v>
      </c>
      <c r="D63" s="2">
        <v>295</v>
      </c>
      <c r="E63" s="2" t="s">
        <v>4</v>
      </c>
      <c r="F63" s="1">
        <v>0</v>
      </c>
      <c r="G63" s="1">
        <v>0</v>
      </c>
      <c r="H63" s="1">
        <f>ROUND(D63*F63,)</f>
        <v>0</v>
      </c>
      <c r="I63" s="1">
        <f>ROUND(D63*G63,)</f>
        <v>0</v>
      </c>
      <c r="J63" s="1">
        <f>H63+I63</f>
        <v>0</v>
      </c>
    </row>
    <row r="65" spans="1:10" ht="25.5" x14ac:dyDescent="0.2">
      <c r="A65" s="6">
        <v>3</v>
      </c>
      <c r="C65" s="12" t="s">
        <v>3638</v>
      </c>
      <c r="D65" s="2">
        <v>96</v>
      </c>
      <c r="E65" s="2" t="s">
        <v>4</v>
      </c>
      <c r="F65" s="1">
        <v>0</v>
      </c>
      <c r="G65" s="1">
        <v>0</v>
      </c>
      <c r="H65" s="1">
        <f>ROUND(D65*F65,)</f>
        <v>0</v>
      </c>
      <c r="I65" s="1">
        <f>ROUND(D65*G65,)</f>
        <v>0</v>
      </c>
      <c r="J65" s="1">
        <f>H65+I65</f>
        <v>0</v>
      </c>
    </row>
    <row r="67" spans="1:10" ht="25.5" x14ac:dyDescent="0.2">
      <c r="A67" s="6">
        <v>4</v>
      </c>
      <c r="C67" s="12" t="s">
        <v>3639</v>
      </c>
      <c r="D67" s="2">
        <v>211</v>
      </c>
      <c r="E67" s="2" t="s">
        <v>4</v>
      </c>
      <c r="F67" s="1">
        <v>0</v>
      </c>
      <c r="G67" s="1">
        <v>0</v>
      </c>
      <c r="H67" s="1">
        <f>ROUND(D67*F67,)</f>
        <v>0</v>
      </c>
      <c r="I67" s="1">
        <f>ROUND(D67*G67,)</f>
        <v>0</v>
      </c>
      <c r="J67" s="1">
        <f>H67+I67</f>
        <v>0</v>
      </c>
    </row>
    <row r="69" spans="1:10" ht="25.5" x14ac:dyDescent="0.2">
      <c r="A69" s="6">
        <v>5</v>
      </c>
      <c r="C69" s="12" t="s">
        <v>3640</v>
      </c>
      <c r="D69" s="2">
        <v>96</v>
      </c>
      <c r="E69" s="2" t="s">
        <v>4</v>
      </c>
      <c r="F69" s="1">
        <v>0</v>
      </c>
      <c r="G69" s="1">
        <v>0</v>
      </c>
      <c r="H69" s="1">
        <f>ROUND(D69*F69,)</f>
        <v>0</v>
      </c>
      <c r="I69" s="1">
        <f>ROUND(D69*G69,)</f>
        <v>0</v>
      </c>
      <c r="J69" s="1">
        <f>H69+I69</f>
        <v>0</v>
      </c>
    </row>
    <row r="71" spans="1:10" ht="25.5" x14ac:dyDescent="0.2">
      <c r="A71" s="6">
        <v>6</v>
      </c>
      <c r="C71" s="12" t="s">
        <v>3641</v>
      </c>
      <c r="D71" s="2">
        <v>1124</v>
      </c>
      <c r="E71" s="2" t="s">
        <v>4</v>
      </c>
      <c r="F71" s="1">
        <v>0</v>
      </c>
      <c r="G71" s="1">
        <v>0</v>
      </c>
      <c r="H71" s="1">
        <f>ROUND(D71*F71,)</f>
        <v>0</v>
      </c>
      <c r="I71" s="1">
        <f>ROUND(D71*G71,)</f>
        <v>0</v>
      </c>
      <c r="J71" s="1">
        <f>H71+I71</f>
        <v>0</v>
      </c>
    </row>
    <row r="73" spans="1:10" ht="25.5" x14ac:dyDescent="0.2">
      <c r="A73" s="6">
        <v>7</v>
      </c>
      <c r="C73" s="12" t="s">
        <v>3642</v>
      </c>
      <c r="D73" s="2">
        <v>1</v>
      </c>
      <c r="E73" s="2" t="s">
        <v>4</v>
      </c>
      <c r="F73" s="1">
        <v>0</v>
      </c>
      <c r="G73" s="1">
        <v>0</v>
      </c>
      <c r="H73" s="1">
        <f>ROUND(D73*F73,)</f>
        <v>0</v>
      </c>
      <c r="I73" s="1">
        <f>ROUND(D73*G73,)</f>
        <v>0</v>
      </c>
      <c r="J73" s="1">
        <f>H73+I73</f>
        <v>0</v>
      </c>
    </row>
    <row r="75" spans="1:10" x14ac:dyDescent="0.2">
      <c r="A75" s="6">
        <v>8</v>
      </c>
      <c r="C75" s="12" t="s">
        <v>3643</v>
      </c>
      <c r="D75" s="2">
        <v>5</v>
      </c>
      <c r="E75" s="2" t="s">
        <v>4</v>
      </c>
      <c r="F75" s="1">
        <v>0</v>
      </c>
      <c r="G75" s="1">
        <v>0</v>
      </c>
      <c r="H75" s="1">
        <f>ROUND(D75*F75,)</f>
        <v>0</v>
      </c>
      <c r="I75" s="1">
        <f>ROUND(D75*G75,)</f>
        <v>0</v>
      </c>
      <c r="J75" s="1">
        <f>H75+I75</f>
        <v>0</v>
      </c>
    </row>
    <row r="77" spans="1:10" x14ac:dyDescent="0.2">
      <c r="A77" s="6">
        <v>9</v>
      </c>
      <c r="C77" s="12" t="s">
        <v>3644</v>
      </c>
      <c r="D77" s="2">
        <v>1</v>
      </c>
      <c r="E77" s="2" t="s">
        <v>4</v>
      </c>
      <c r="F77" s="1">
        <v>0</v>
      </c>
      <c r="G77" s="1">
        <v>0</v>
      </c>
      <c r="H77" s="1">
        <f>ROUND(D77*F77,)</f>
        <v>0</v>
      </c>
      <c r="I77" s="1">
        <f>ROUND(D77*G77,)</f>
        <v>0</v>
      </c>
      <c r="J77" s="1">
        <f>H77+I77</f>
        <v>0</v>
      </c>
    </row>
    <row r="79" spans="1:10" ht="63.75" x14ac:dyDescent="0.2">
      <c r="A79" s="6">
        <v>10</v>
      </c>
      <c r="C79" s="12" t="s">
        <v>3645</v>
      </c>
      <c r="D79" s="2">
        <v>1</v>
      </c>
      <c r="E79" s="2" t="s">
        <v>4</v>
      </c>
      <c r="F79" s="1">
        <v>0</v>
      </c>
      <c r="G79" s="1">
        <v>0</v>
      </c>
      <c r="H79" s="1">
        <f>ROUND(D79*F79,)</f>
        <v>0</v>
      </c>
      <c r="I79" s="1">
        <f>ROUND(D79*G79,)</f>
        <v>0</v>
      </c>
      <c r="J79" s="1">
        <f>H79+I79</f>
        <v>0</v>
      </c>
    </row>
    <row r="80" spans="1:10" x14ac:dyDescent="0.2">
      <c r="A80" s="47"/>
      <c r="B80" s="48"/>
      <c r="C80" s="24"/>
      <c r="D80" s="23"/>
      <c r="E80" s="23"/>
      <c r="F80" s="11"/>
      <c r="G80" s="11"/>
      <c r="H80" s="11"/>
      <c r="I80" s="11"/>
      <c r="J80" s="11"/>
    </row>
    <row r="81" spans="1:10" x14ac:dyDescent="0.2">
      <c r="C81" s="12" t="str">
        <f>CONCATENATE(C59," összesen:")</f>
        <v>DDC komponensek összesen:</v>
      </c>
      <c r="H81" s="5">
        <f>SUM(H60:H80)</f>
        <v>0</v>
      </c>
      <c r="I81" s="5">
        <f>SUM(I60:I80)</f>
        <v>0</v>
      </c>
      <c r="J81" s="5">
        <f>SUM(J60:J80)</f>
        <v>0</v>
      </c>
    </row>
    <row r="83" spans="1:10" x14ac:dyDescent="0.2">
      <c r="C83" s="25" t="str">
        <f>$C$25</f>
        <v>Kapcsolószekrények</v>
      </c>
    </row>
    <row r="85" spans="1:10" ht="38.25" x14ac:dyDescent="0.2">
      <c r="A85" s="6">
        <v>11</v>
      </c>
      <c r="B85" s="12"/>
      <c r="C85" s="12" t="s">
        <v>3646</v>
      </c>
      <c r="D85" s="2">
        <v>11</v>
      </c>
      <c r="E85" s="2" t="s">
        <v>4</v>
      </c>
      <c r="F85" s="1">
        <v>0</v>
      </c>
      <c r="G85" s="1">
        <v>0</v>
      </c>
      <c r="H85" s="1">
        <f>ROUND(D85*F85,)</f>
        <v>0</v>
      </c>
      <c r="I85" s="1">
        <f>ROUND(D85*G85,)</f>
        <v>0</v>
      </c>
      <c r="J85" s="1">
        <f>H85+I85</f>
        <v>0</v>
      </c>
    </row>
    <row r="87" spans="1:10" ht="38.25" x14ac:dyDescent="0.2">
      <c r="A87" s="6">
        <v>12</v>
      </c>
      <c r="C87" s="12" t="s">
        <v>3647</v>
      </c>
      <c r="D87" s="2">
        <v>3</v>
      </c>
      <c r="E87" s="2" t="s">
        <v>4</v>
      </c>
      <c r="F87" s="1">
        <v>0</v>
      </c>
      <c r="G87" s="1">
        <v>0</v>
      </c>
      <c r="H87" s="1">
        <f>ROUND(D87*F87,)</f>
        <v>0</v>
      </c>
      <c r="I87" s="1">
        <f>ROUND(D87*G87,)</f>
        <v>0</v>
      </c>
      <c r="J87" s="1">
        <f>H87+I87</f>
        <v>0</v>
      </c>
    </row>
    <row r="89" spans="1:10" ht="38.25" x14ac:dyDescent="0.2">
      <c r="A89" s="6">
        <v>13</v>
      </c>
      <c r="C89" s="12" t="s">
        <v>3648</v>
      </c>
      <c r="D89" s="2">
        <v>4</v>
      </c>
      <c r="E89" s="2" t="s">
        <v>4</v>
      </c>
      <c r="F89" s="1">
        <v>0</v>
      </c>
      <c r="G89" s="1">
        <v>0</v>
      </c>
      <c r="H89" s="1">
        <f>ROUND(D89*F89,)</f>
        <v>0</v>
      </c>
      <c r="I89" s="1">
        <f>ROUND(D89*G89,)</f>
        <v>0</v>
      </c>
      <c r="J89" s="1">
        <f>H89+I89</f>
        <v>0</v>
      </c>
    </row>
    <row r="91" spans="1:10" ht="38.25" x14ac:dyDescent="0.2">
      <c r="A91" s="6">
        <v>14</v>
      </c>
      <c r="C91" s="12" t="s">
        <v>3649</v>
      </c>
      <c r="D91" s="2">
        <v>2</v>
      </c>
      <c r="E91" s="2" t="s">
        <v>4</v>
      </c>
      <c r="F91" s="1">
        <v>0</v>
      </c>
      <c r="G91" s="1">
        <v>0</v>
      </c>
      <c r="H91" s="1">
        <f>ROUND(D91*F91,)</f>
        <v>0</v>
      </c>
      <c r="I91" s="1">
        <f>ROUND(D91*G91,)</f>
        <v>0</v>
      </c>
      <c r="J91" s="1">
        <f>H91+I91</f>
        <v>0</v>
      </c>
    </row>
    <row r="93" spans="1:10" ht="25.5" x14ac:dyDescent="0.2">
      <c r="A93" s="6">
        <v>15</v>
      </c>
      <c r="C93" s="12" t="s">
        <v>3650</v>
      </c>
      <c r="D93" s="2">
        <v>3</v>
      </c>
      <c r="E93" s="2" t="s">
        <v>4</v>
      </c>
      <c r="F93" s="1">
        <v>0</v>
      </c>
      <c r="G93" s="1">
        <v>0</v>
      </c>
      <c r="H93" s="1">
        <f>ROUND(D93*F93,)</f>
        <v>0</v>
      </c>
      <c r="I93" s="1">
        <f>ROUND(D93*G93,)</f>
        <v>0</v>
      </c>
      <c r="J93" s="1">
        <f>H93+I93</f>
        <v>0</v>
      </c>
    </row>
    <row r="95" spans="1:10" ht="25.5" x14ac:dyDescent="0.2">
      <c r="A95" s="6">
        <v>16</v>
      </c>
      <c r="C95" s="12" t="s">
        <v>3651</v>
      </c>
      <c r="D95" s="2">
        <v>2</v>
      </c>
      <c r="E95" s="2" t="s">
        <v>4</v>
      </c>
      <c r="F95" s="1">
        <v>0</v>
      </c>
      <c r="G95" s="1">
        <v>0</v>
      </c>
      <c r="H95" s="1">
        <f>ROUND(D95*F95,)</f>
        <v>0</v>
      </c>
      <c r="I95" s="1">
        <f>ROUND(D95*G95,)</f>
        <v>0</v>
      </c>
      <c r="J95" s="1">
        <f>H95+I95</f>
        <v>0</v>
      </c>
    </row>
    <row r="97" spans="1:10" ht="25.5" x14ac:dyDescent="0.2">
      <c r="A97" s="6">
        <v>17</v>
      </c>
      <c r="C97" s="12" t="s">
        <v>3652</v>
      </c>
      <c r="D97" s="2">
        <v>1</v>
      </c>
      <c r="E97" s="2" t="s">
        <v>4</v>
      </c>
      <c r="F97" s="1">
        <v>0</v>
      </c>
      <c r="G97" s="1">
        <v>0</v>
      </c>
      <c r="H97" s="1">
        <f>ROUND(D97*F97,)</f>
        <v>0</v>
      </c>
      <c r="I97" s="1">
        <f>ROUND(D97*G97,)</f>
        <v>0</v>
      </c>
      <c r="J97" s="1">
        <f>H97+I97</f>
        <v>0</v>
      </c>
    </row>
    <row r="99" spans="1:10" ht="25.5" x14ac:dyDescent="0.2">
      <c r="A99" s="6">
        <v>18</v>
      </c>
      <c r="C99" s="12" t="s">
        <v>3653</v>
      </c>
      <c r="D99" s="2">
        <v>15</v>
      </c>
      <c r="E99" s="2" t="s">
        <v>4</v>
      </c>
      <c r="F99" s="1">
        <v>0</v>
      </c>
      <c r="G99" s="1">
        <v>0</v>
      </c>
      <c r="H99" s="1">
        <f>ROUND(D99*F99,)</f>
        <v>0</v>
      </c>
      <c r="I99" s="1">
        <f>ROUND(D99*G99,)</f>
        <v>0</v>
      </c>
      <c r="J99" s="1">
        <f>H99+I99</f>
        <v>0</v>
      </c>
    </row>
    <row r="101" spans="1:10" ht="25.5" x14ac:dyDescent="0.2">
      <c r="A101" s="6">
        <v>19</v>
      </c>
      <c r="C101" s="12" t="s">
        <v>3654</v>
      </c>
      <c r="D101" s="2">
        <v>14</v>
      </c>
      <c r="E101" s="2" t="s">
        <v>4</v>
      </c>
      <c r="F101" s="1">
        <v>0</v>
      </c>
      <c r="G101" s="1">
        <v>0</v>
      </c>
      <c r="H101" s="1">
        <f>ROUND(D101*F101,)</f>
        <v>0</v>
      </c>
      <c r="I101" s="1">
        <f>ROUND(D101*G101,)</f>
        <v>0</v>
      </c>
      <c r="J101" s="1">
        <f>H101+I101</f>
        <v>0</v>
      </c>
    </row>
    <row r="103" spans="1:10" ht="25.5" x14ac:dyDescent="0.2">
      <c r="A103" s="6">
        <v>20</v>
      </c>
      <c r="C103" s="12" t="s">
        <v>3655</v>
      </c>
      <c r="D103" s="2">
        <v>7</v>
      </c>
      <c r="E103" s="2" t="s">
        <v>4</v>
      </c>
      <c r="F103" s="1">
        <v>0</v>
      </c>
      <c r="G103" s="1">
        <v>0</v>
      </c>
      <c r="H103" s="1">
        <f>ROUND(D103*F103,)</f>
        <v>0</v>
      </c>
      <c r="I103" s="1">
        <f>ROUND(D103*G103,)</f>
        <v>0</v>
      </c>
      <c r="J103" s="1">
        <f>H103+I103</f>
        <v>0</v>
      </c>
    </row>
    <row r="105" spans="1:10" ht="25.5" x14ac:dyDescent="0.2">
      <c r="A105" s="6">
        <v>21</v>
      </c>
      <c r="C105" s="12" t="s">
        <v>3656</v>
      </c>
      <c r="D105" s="2">
        <v>3</v>
      </c>
      <c r="E105" s="2" t="s">
        <v>4</v>
      </c>
      <c r="F105" s="1">
        <v>0</v>
      </c>
      <c r="G105" s="1">
        <v>0</v>
      </c>
      <c r="H105" s="1">
        <f>ROUND(D105*F105,)</f>
        <v>0</v>
      </c>
      <c r="I105" s="1">
        <f>ROUND(D105*G105,)</f>
        <v>0</v>
      </c>
      <c r="J105" s="1">
        <f>H105+I105</f>
        <v>0</v>
      </c>
    </row>
    <row r="107" spans="1:10" x14ac:dyDescent="0.2">
      <c r="A107" s="6">
        <v>22</v>
      </c>
      <c r="C107" s="12" t="s">
        <v>3657</v>
      </c>
      <c r="D107" s="2">
        <v>5</v>
      </c>
      <c r="E107" s="2" t="s">
        <v>4</v>
      </c>
      <c r="F107" s="1">
        <v>0</v>
      </c>
      <c r="G107" s="1">
        <v>0</v>
      </c>
      <c r="H107" s="1">
        <f>ROUND(D107*F107,)</f>
        <v>0</v>
      </c>
      <c r="I107" s="1">
        <f>ROUND(D107*G107,)</f>
        <v>0</v>
      </c>
      <c r="J107" s="1">
        <f>H107+I107</f>
        <v>0</v>
      </c>
    </row>
    <row r="109" spans="1:10" ht="25.5" x14ac:dyDescent="0.2">
      <c r="A109" s="6">
        <v>23</v>
      </c>
      <c r="C109" s="12" t="s">
        <v>3658</v>
      </c>
      <c r="D109" s="2">
        <v>2</v>
      </c>
      <c r="E109" s="2" t="s">
        <v>4</v>
      </c>
      <c r="F109" s="1">
        <v>0</v>
      </c>
      <c r="G109" s="1">
        <v>0</v>
      </c>
      <c r="H109" s="1">
        <f>ROUND(D109*F109,)</f>
        <v>0</v>
      </c>
      <c r="I109" s="1">
        <f>ROUND(D109*G109,)</f>
        <v>0</v>
      </c>
      <c r="J109" s="1">
        <f>H109+I109</f>
        <v>0</v>
      </c>
    </row>
    <row r="111" spans="1:10" x14ac:dyDescent="0.2">
      <c r="A111" s="6">
        <v>24</v>
      </c>
      <c r="C111" s="12" t="s">
        <v>3659</v>
      </c>
      <c r="D111" s="2">
        <v>3</v>
      </c>
      <c r="E111" s="2" t="s">
        <v>4</v>
      </c>
      <c r="F111" s="1">
        <v>0</v>
      </c>
      <c r="G111" s="1">
        <v>0</v>
      </c>
      <c r="H111" s="1">
        <f>ROUND(D111*F111,)</f>
        <v>0</v>
      </c>
      <c r="I111" s="1">
        <f>ROUND(D111*G111,)</f>
        <v>0</v>
      </c>
      <c r="J111" s="1">
        <f>H111+I111</f>
        <v>0</v>
      </c>
    </row>
    <row r="113" spans="1:10" x14ac:dyDescent="0.2">
      <c r="A113" s="6">
        <v>25</v>
      </c>
      <c r="C113" s="12" t="s">
        <v>3660</v>
      </c>
      <c r="D113" s="2">
        <v>2</v>
      </c>
      <c r="E113" s="2" t="s">
        <v>4</v>
      </c>
      <c r="F113" s="1">
        <v>0</v>
      </c>
      <c r="G113" s="1">
        <v>0</v>
      </c>
      <c r="H113" s="1">
        <f>ROUND(D113*F113,)</f>
        <v>0</v>
      </c>
      <c r="I113" s="1">
        <f>ROUND(D113*G113,)</f>
        <v>0</v>
      </c>
      <c r="J113" s="1">
        <f>H113+I113</f>
        <v>0</v>
      </c>
    </row>
    <row r="115" spans="1:10" ht="25.5" x14ac:dyDescent="0.2">
      <c r="A115" s="6">
        <v>26</v>
      </c>
      <c r="C115" s="12" t="s">
        <v>3661</v>
      </c>
      <c r="D115" s="2">
        <v>78</v>
      </c>
      <c r="E115" s="2" t="s">
        <v>4</v>
      </c>
      <c r="F115" s="1">
        <v>0</v>
      </c>
      <c r="G115" s="1">
        <v>0</v>
      </c>
      <c r="H115" s="1">
        <f>ROUND(D115*F115,)</f>
        <v>0</v>
      </c>
      <c r="I115" s="1">
        <f>ROUND(D115*G115,)</f>
        <v>0</v>
      </c>
      <c r="J115" s="1">
        <f>H115+I115</f>
        <v>0</v>
      </c>
    </row>
    <row r="117" spans="1:10" x14ac:dyDescent="0.2">
      <c r="A117" s="6">
        <v>27</v>
      </c>
      <c r="C117" s="12" t="s">
        <v>3662</v>
      </c>
      <c r="D117" s="2">
        <v>15</v>
      </c>
      <c r="E117" s="2" t="s">
        <v>4</v>
      </c>
      <c r="F117" s="1">
        <v>0</v>
      </c>
      <c r="G117" s="1">
        <v>0</v>
      </c>
      <c r="H117" s="1">
        <f>ROUND(D117*F117,)</f>
        <v>0</v>
      </c>
      <c r="I117" s="1">
        <f>ROUND(D117*G117,)</f>
        <v>0</v>
      </c>
      <c r="J117" s="1">
        <f>H117+I117</f>
        <v>0</v>
      </c>
    </row>
    <row r="119" spans="1:10" ht="25.5" x14ac:dyDescent="0.2">
      <c r="A119" s="6">
        <v>28</v>
      </c>
      <c r="C119" s="12" t="s">
        <v>3663</v>
      </c>
      <c r="D119" s="2">
        <v>75</v>
      </c>
      <c r="E119" s="2" t="s">
        <v>4</v>
      </c>
      <c r="F119" s="1">
        <v>0</v>
      </c>
      <c r="G119" s="1">
        <v>0</v>
      </c>
      <c r="H119" s="1">
        <f>ROUND(D119*F119,)</f>
        <v>0</v>
      </c>
      <c r="I119" s="1">
        <f>ROUND(D119*G119,)</f>
        <v>0</v>
      </c>
      <c r="J119" s="1">
        <f>H119+I119</f>
        <v>0</v>
      </c>
    </row>
    <row r="121" spans="1:10" ht="25.5" x14ac:dyDescent="0.2">
      <c r="A121" s="6">
        <v>29</v>
      </c>
      <c r="C121" s="12" t="s">
        <v>3664</v>
      </c>
      <c r="D121" s="2">
        <v>13</v>
      </c>
      <c r="E121" s="2" t="s">
        <v>4</v>
      </c>
      <c r="F121" s="1">
        <v>0</v>
      </c>
      <c r="G121" s="1">
        <v>0</v>
      </c>
      <c r="H121" s="1">
        <f>ROUND(D121*F121,)</f>
        <v>0</v>
      </c>
      <c r="I121" s="1">
        <f>ROUND(D121*G121,)</f>
        <v>0</v>
      </c>
      <c r="J121" s="1">
        <f>H121+I121</f>
        <v>0</v>
      </c>
    </row>
    <row r="123" spans="1:10" ht="25.5" x14ac:dyDescent="0.2">
      <c r="A123" s="6">
        <v>30</v>
      </c>
      <c r="C123" s="12" t="s">
        <v>3665</v>
      </c>
      <c r="D123" s="2">
        <v>6</v>
      </c>
      <c r="E123" s="2" t="s">
        <v>4</v>
      </c>
      <c r="F123" s="1">
        <v>0</v>
      </c>
      <c r="G123" s="1">
        <v>0</v>
      </c>
      <c r="H123" s="1">
        <f>ROUND(D123*F123,)</f>
        <v>0</v>
      </c>
      <c r="I123" s="1">
        <f>ROUND(D123*G123,)</f>
        <v>0</v>
      </c>
      <c r="J123" s="1">
        <f>H123+I123</f>
        <v>0</v>
      </c>
    </row>
    <row r="125" spans="1:10" x14ac:dyDescent="0.2">
      <c r="A125" s="6">
        <v>31</v>
      </c>
      <c r="C125" s="12" t="s">
        <v>3666</v>
      </c>
      <c r="D125" s="2">
        <v>24</v>
      </c>
      <c r="E125" s="2" t="s">
        <v>4</v>
      </c>
      <c r="F125" s="1">
        <v>0</v>
      </c>
      <c r="G125" s="1">
        <v>0</v>
      </c>
      <c r="H125" s="1">
        <f>ROUND(D125*F125,)</f>
        <v>0</v>
      </c>
      <c r="I125" s="1">
        <f>ROUND(D125*G125,)</f>
        <v>0</v>
      </c>
      <c r="J125" s="1">
        <f>H125+I125</f>
        <v>0</v>
      </c>
    </row>
    <row r="127" spans="1:10" x14ac:dyDescent="0.2">
      <c r="A127" s="6">
        <v>32</v>
      </c>
      <c r="C127" s="12" t="s">
        <v>3667</v>
      </c>
      <c r="D127" s="2">
        <v>39</v>
      </c>
      <c r="E127" s="2" t="s">
        <v>4</v>
      </c>
      <c r="F127" s="1">
        <v>0</v>
      </c>
      <c r="G127" s="1">
        <v>0</v>
      </c>
      <c r="H127" s="1">
        <f>ROUND(D127*F127,)</f>
        <v>0</v>
      </c>
      <c r="I127" s="1">
        <f>ROUND(D127*G127,)</f>
        <v>0</v>
      </c>
      <c r="J127" s="1">
        <f>H127+I127</f>
        <v>0</v>
      </c>
    </row>
    <row r="129" spans="1:10" ht="25.5" x14ac:dyDescent="0.2">
      <c r="A129" s="6">
        <v>33</v>
      </c>
      <c r="C129" s="12" t="s">
        <v>3668</v>
      </c>
      <c r="D129" s="2">
        <v>11</v>
      </c>
      <c r="E129" s="2" t="s">
        <v>4</v>
      </c>
      <c r="F129" s="1">
        <v>0</v>
      </c>
      <c r="G129" s="1">
        <v>0</v>
      </c>
      <c r="H129" s="1">
        <f>ROUND(D129*F129,)</f>
        <v>0</v>
      </c>
      <c r="I129" s="1">
        <f>ROUND(D129*G129,)</f>
        <v>0</v>
      </c>
      <c r="J129" s="1">
        <f>H129+I129</f>
        <v>0</v>
      </c>
    </row>
    <row r="131" spans="1:10" ht="25.5" x14ac:dyDescent="0.2">
      <c r="A131" s="6">
        <v>34</v>
      </c>
      <c r="C131" s="12" t="s">
        <v>3669</v>
      </c>
      <c r="D131" s="2">
        <v>5</v>
      </c>
      <c r="E131" s="2" t="s">
        <v>4</v>
      </c>
      <c r="F131" s="1">
        <v>0</v>
      </c>
      <c r="G131" s="1">
        <v>0</v>
      </c>
      <c r="H131" s="1">
        <f>ROUND(D131*F131,)</f>
        <v>0</v>
      </c>
      <c r="I131" s="1">
        <f>ROUND(D131*G131,)</f>
        <v>0</v>
      </c>
      <c r="J131" s="1">
        <f>H131+I131</f>
        <v>0</v>
      </c>
    </row>
    <row r="133" spans="1:10" ht="25.5" x14ac:dyDescent="0.2">
      <c r="A133" s="6">
        <v>35</v>
      </c>
      <c r="C133" s="12" t="s">
        <v>3670</v>
      </c>
      <c r="D133" s="2">
        <v>3</v>
      </c>
      <c r="E133" s="2" t="s">
        <v>4</v>
      </c>
      <c r="F133" s="1">
        <v>0</v>
      </c>
      <c r="G133" s="1">
        <v>0</v>
      </c>
      <c r="H133" s="1">
        <f>ROUND(D133*F133,)</f>
        <v>0</v>
      </c>
      <c r="I133" s="1">
        <f>ROUND(D133*G133,)</f>
        <v>0</v>
      </c>
      <c r="J133" s="1">
        <f>H133+I133</f>
        <v>0</v>
      </c>
    </row>
    <row r="135" spans="1:10" ht="25.5" x14ac:dyDescent="0.2">
      <c r="A135" s="6">
        <v>36</v>
      </c>
      <c r="C135" s="12" t="s">
        <v>3671</v>
      </c>
      <c r="D135" s="2">
        <v>6</v>
      </c>
      <c r="E135" s="2" t="s">
        <v>4</v>
      </c>
      <c r="F135" s="1">
        <v>0</v>
      </c>
      <c r="G135" s="1">
        <v>0</v>
      </c>
      <c r="H135" s="1">
        <f>ROUND(D135*F135,)</f>
        <v>0</v>
      </c>
      <c r="I135" s="1">
        <f>ROUND(D135*G135,)</f>
        <v>0</v>
      </c>
      <c r="J135" s="1">
        <f>H135+I135</f>
        <v>0</v>
      </c>
    </row>
    <row r="137" spans="1:10" x14ac:dyDescent="0.2">
      <c r="A137" s="6">
        <v>37</v>
      </c>
      <c r="C137" s="12" t="s">
        <v>3672</v>
      </c>
      <c r="D137" s="2">
        <v>11</v>
      </c>
      <c r="E137" s="2" t="s">
        <v>4</v>
      </c>
      <c r="F137" s="1">
        <v>0</v>
      </c>
      <c r="G137" s="1">
        <v>0</v>
      </c>
      <c r="H137" s="1">
        <f>ROUND(D137*F137,)</f>
        <v>0</v>
      </c>
      <c r="I137" s="1">
        <f>ROUND(D137*G137,)</f>
        <v>0</v>
      </c>
      <c r="J137" s="1">
        <f>H137+I137</f>
        <v>0</v>
      </c>
    </row>
    <row r="139" spans="1:10" x14ac:dyDescent="0.2">
      <c r="A139" s="6">
        <v>38</v>
      </c>
      <c r="C139" s="12" t="s">
        <v>3673</v>
      </c>
      <c r="D139" s="2">
        <v>1</v>
      </c>
      <c r="E139" s="2" t="s">
        <v>138</v>
      </c>
      <c r="F139" s="1">
        <v>0</v>
      </c>
      <c r="G139" s="1">
        <v>0</v>
      </c>
      <c r="H139" s="1">
        <f>ROUND(D139*F139,)</f>
        <v>0</v>
      </c>
      <c r="I139" s="1">
        <f>ROUND(D139*G139,)</f>
        <v>0</v>
      </c>
      <c r="J139" s="1">
        <f>H139+I139</f>
        <v>0</v>
      </c>
    </row>
    <row r="141" spans="1:10" x14ac:dyDescent="0.2">
      <c r="A141" s="6">
        <v>39</v>
      </c>
      <c r="C141" s="12" t="s">
        <v>3674</v>
      </c>
      <c r="D141" s="2">
        <v>1</v>
      </c>
      <c r="E141" s="2" t="s">
        <v>138</v>
      </c>
      <c r="F141" s="1">
        <v>0</v>
      </c>
      <c r="G141" s="1">
        <v>0</v>
      </c>
      <c r="H141" s="1">
        <f>ROUND(D141*F141,)</f>
        <v>0</v>
      </c>
      <c r="I141" s="1">
        <f>ROUND(D141*G141,)</f>
        <v>0</v>
      </c>
      <c r="J141" s="1">
        <f>H141+I141</f>
        <v>0</v>
      </c>
    </row>
    <row r="142" spans="1:10" x14ac:dyDescent="0.2">
      <c r="A142" s="47"/>
      <c r="B142" s="48"/>
      <c r="C142" s="24"/>
      <c r="D142" s="23"/>
      <c r="E142" s="23"/>
      <c r="F142" s="11"/>
      <c r="G142" s="11"/>
      <c r="H142" s="11"/>
      <c r="I142" s="11"/>
      <c r="J142" s="11"/>
    </row>
    <row r="143" spans="1:10" x14ac:dyDescent="0.2">
      <c r="C143" s="12" t="str">
        <f>CONCATENATE(C83," összesen:")</f>
        <v>Kapcsolószekrények összesen:</v>
      </c>
      <c r="H143" s="5">
        <f>SUM(H84:H142)</f>
        <v>0</v>
      </c>
      <c r="I143" s="5">
        <f>SUM(I84:I142)</f>
        <v>0</v>
      </c>
      <c r="J143" s="5">
        <f>SUM(J84:J142)</f>
        <v>0</v>
      </c>
    </row>
    <row r="145" spans="1:10" x14ac:dyDescent="0.2">
      <c r="C145" s="25" t="str">
        <f>$C$26</f>
        <v>Terepi eszközök</v>
      </c>
    </row>
    <row r="147" spans="1:10" ht="25.5" x14ac:dyDescent="0.2">
      <c r="A147" s="6">
        <v>40</v>
      </c>
      <c r="B147" s="12"/>
      <c r="C147" s="12" t="s">
        <v>3675</v>
      </c>
      <c r="D147" s="2">
        <v>22</v>
      </c>
      <c r="E147" s="2" t="s">
        <v>4</v>
      </c>
      <c r="F147" s="1">
        <v>0</v>
      </c>
      <c r="G147" s="1">
        <v>0</v>
      </c>
      <c r="H147" s="1">
        <f>ROUND(D147*F147,)</f>
        <v>0</v>
      </c>
      <c r="I147" s="1">
        <f>ROUND(D147*G147,)</f>
        <v>0</v>
      </c>
      <c r="J147" s="1">
        <f>H147+I147</f>
        <v>0</v>
      </c>
    </row>
    <row r="149" spans="1:10" ht="25.5" x14ac:dyDescent="0.2">
      <c r="A149" s="6">
        <v>41</v>
      </c>
      <c r="C149" s="12" t="s">
        <v>3676</v>
      </c>
      <c r="D149" s="2">
        <v>14</v>
      </c>
      <c r="E149" s="2" t="s">
        <v>4</v>
      </c>
      <c r="F149" s="1">
        <v>0</v>
      </c>
      <c r="G149" s="1">
        <v>0</v>
      </c>
      <c r="H149" s="1">
        <f t="shared" ref="H149" si="0">ROUND(D149*F149,)</f>
        <v>0</v>
      </c>
      <c r="I149" s="1">
        <f t="shared" ref="I149" si="1">ROUND(D149*G149,)</f>
        <v>0</v>
      </c>
      <c r="J149" s="1">
        <f t="shared" ref="J149" si="2">H149+I149</f>
        <v>0</v>
      </c>
    </row>
    <row r="151" spans="1:10" ht="25.5" x14ac:dyDescent="0.2">
      <c r="A151" s="6">
        <v>42</v>
      </c>
      <c r="C151" s="12" t="s">
        <v>3677</v>
      </c>
      <c r="D151" s="2">
        <v>39</v>
      </c>
      <c r="E151" s="2" t="s">
        <v>4</v>
      </c>
      <c r="F151" s="1">
        <v>0</v>
      </c>
      <c r="G151" s="1">
        <v>0</v>
      </c>
      <c r="H151" s="1">
        <f t="shared" ref="H151" si="3">ROUND(D151*F151,)</f>
        <v>0</v>
      </c>
      <c r="I151" s="1">
        <f t="shared" ref="I151" si="4">ROUND(D151*G151,)</f>
        <v>0</v>
      </c>
      <c r="J151" s="1">
        <f t="shared" ref="J151" si="5">H151+I151</f>
        <v>0</v>
      </c>
    </row>
    <row r="153" spans="1:10" ht="25.5" x14ac:dyDescent="0.2">
      <c r="A153" s="6">
        <v>43</v>
      </c>
      <c r="C153" s="12" t="s">
        <v>3678</v>
      </c>
      <c r="D153" s="2">
        <v>37</v>
      </c>
      <c r="E153" s="2" t="s">
        <v>4</v>
      </c>
      <c r="F153" s="1">
        <v>0</v>
      </c>
      <c r="G153" s="1">
        <v>0</v>
      </c>
      <c r="H153" s="1">
        <f t="shared" ref="H153" si="6">ROUND(D153*F153,)</f>
        <v>0</v>
      </c>
      <c r="I153" s="1">
        <f t="shared" ref="I153" si="7">ROUND(D153*G153,)</f>
        <v>0</v>
      </c>
      <c r="J153" s="1">
        <f t="shared" ref="J153" si="8">H153+I153</f>
        <v>0</v>
      </c>
    </row>
    <row r="155" spans="1:10" ht="25.5" x14ac:dyDescent="0.2">
      <c r="A155" s="6">
        <v>44</v>
      </c>
      <c r="C155" s="12" t="s">
        <v>3679</v>
      </c>
      <c r="D155" s="2">
        <v>16</v>
      </c>
      <c r="E155" s="2" t="s">
        <v>4</v>
      </c>
      <c r="F155" s="1">
        <v>0</v>
      </c>
      <c r="G155" s="1">
        <v>0</v>
      </c>
      <c r="H155" s="1">
        <f t="shared" ref="H155" si="9">ROUND(D155*F155,)</f>
        <v>0</v>
      </c>
      <c r="I155" s="1">
        <f t="shared" ref="I155" si="10">ROUND(D155*G155,)</f>
        <v>0</v>
      </c>
      <c r="J155" s="1">
        <f t="shared" ref="J155" si="11">H155+I155</f>
        <v>0</v>
      </c>
    </row>
    <row r="157" spans="1:10" ht="25.5" x14ac:dyDescent="0.2">
      <c r="A157" s="6">
        <v>45</v>
      </c>
      <c r="C157" s="12" t="s">
        <v>3680</v>
      </c>
      <c r="D157" s="2">
        <v>4</v>
      </c>
      <c r="E157" s="2" t="s">
        <v>4</v>
      </c>
      <c r="F157" s="1">
        <v>0</v>
      </c>
      <c r="G157" s="1">
        <v>0</v>
      </c>
      <c r="H157" s="1">
        <f t="shared" ref="H157" si="12">ROUND(D157*F157,)</f>
        <v>0</v>
      </c>
      <c r="I157" s="1">
        <f t="shared" ref="I157" si="13">ROUND(D157*G157,)</f>
        <v>0</v>
      </c>
      <c r="J157" s="1">
        <f t="shared" ref="J157" si="14">H157+I157</f>
        <v>0</v>
      </c>
    </row>
    <row r="159" spans="1:10" ht="25.5" x14ac:dyDescent="0.2">
      <c r="A159" s="6">
        <v>46</v>
      </c>
      <c r="C159" s="12" t="s">
        <v>3681</v>
      </c>
      <c r="D159" s="2">
        <v>13</v>
      </c>
      <c r="E159" s="2" t="s">
        <v>4</v>
      </c>
      <c r="F159" s="1">
        <v>0</v>
      </c>
      <c r="G159" s="1">
        <v>0</v>
      </c>
      <c r="H159" s="1">
        <f t="shared" ref="H159" si="15">ROUND(D159*F159,)</f>
        <v>0</v>
      </c>
      <c r="I159" s="1">
        <f t="shared" ref="I159" si="16">ROUND(D159*G159,)</f>
        <v>0</v>
      </c>
      <c r="J159" s="1">
        <f t="shared" ref="J159" si="17">H159+I159</f>
        <v>0</v>
      </c>
    </row>
    <row r="161" spans="1:10" ht="25.5" x14ac:dyDescent="0.2">
      <c r="A161" s="6">
        <v>47</v>
      </c>
      <c r="C161" s="12" t="s">
        <v>3682</v>
      </c>
      <c r="D161" s="2">
        <v>4</v>
      </c>
      <c r="E161" s="2" t="s">
        <v>4</v>
      </c>
      <c r="F161" s="1">
        <v>0</v>
      </c>
      <c r="G161" s="1">
        <v>0</v>
      </c>
      <c r="H161" s="1">
        <f t="shared" ref="H161" si="18">ROUND(D161*F161,)</f>
        <v>0</v>
      </c>
      <c r="I161" s="1">
        <f t="shared" ref="I161" si="19">ROUND(D161*G161,)</f>
        <v>0</v>
      </c>
      <c r="J161" s="1">
        <f t="shared" ref="J161" si="20">H161+I161</f>
        <v>0</v>
      </c>
    </row>
    <row r="163" spans="1:10" ht="25.5" x14ac:dyDescent="0.2">
      <c r="A163" s="6">
        <v>48</v>
      </c>
      <c r="C163" s="12" t="s">
        <v>3683</v>
      </c>
      <c r="D163" s="2">
        <v>10</v>
      </c>
      <c r="E163" s="2" t="s">
        <v>4</v>
      </c>
      <c r="F163" s="1">
        <v>0</v>
      </c>
      <c r="G163" s="1">
        <v>0</v>
      </c>
      <c r="H163" s="1">
        <f t="shared" ref="H163" si="21">ROUND(D163*F163,)</f>
        <v>0</v>
      </c>
      <c r="I163" s="1">
        <f t="shared" ref="I163" si="22">ROUND(D163*G163,)</f>
        <v>0</v>
      </c>
      <c r="J163" s="1">
        <f t="shared" ref="J163" si="23">H163+I163</f>
        <v>0</v>
      </c>
    </row>
    <row r="165" spans="1:10" x14ac:dyDescent="0.2">
      <c r="A165" s="6">
        <v>49</v>
      </c>
      <c r="C165" s="12" t="s">
        <v>3684</v>
      </c>
      <c r="D165" s="2">
        <v>11</v>
      </c>
      <c r="E165" s="2" t="s">
        <v>4</v>
      </c>
      <c r="F165" s="1">
        <v>0</v>
      </c>
      <c r="G165" s="1">
        <v>0</v>
      </c>
      <c r="H165" s="1">
        <f t="shared" ref="H165" si="24">ROUND(D165*F165,)</f>
        <v>0</v>
      </c>
      <c r="I165" s="1">
        <f t="shared" ref="I165" si="25">ROUND(D165*G165,)</f>
        <v>0</v>
      </c>
      <c r="J165" s="1">
        <f t="shared" ref="J165" si="26">H165+I165</f>
        <v>0</v>
      </c>
    </row>
    <row r="167" spans="1:10" x14ac:dyDescent="0.2">
      <c r="A167" s="6">
        <v>50</v>
      </c>
      <c r="C167" s="12" t="s">
        <v>3685</v>
      </c>
      <c r="D167" s="2">
        <v>5</v>
      </c>
      <c r="E167" s="2" t="s">
        <v>4</v>
      </c>
      <c r="F167" s="1">
        <v>0</v>
      </c>
      <c r="G167" s="1">
        <v>0</v>
      </c>
      <c r="H167" s="1">
        <f t="shared" ref="H167" si="27">ROUND(D167*F167,)</f>
        <v>0</v>
      </c>
      <c r="I167" s="1">
        <f t="shared" ref="I167" si="28">ROUND(D167*G167,)</f>
        <v>0</v>
      </c>
      <c r="J167" s="1">
        <f t="shared" ref="J167" si="29">H167+I167</f>
        <v>0</v>
      </c>
    </row>
    <row r="169" spans="1:10" ht="25.5" x14ac:dyDescent="0.2">
      <c r="A169" s="6">
        <v>51</v>
      </c>
      <c r="C169" s="12" t="s">
        <v>3686</v>
      </c>
      <c r="D169" s="2">
        <v>23</v>
      </c>
      <c r="E169" s="2" t="s">
        <v>4</v>
      </c>
      <c r="F169" s="1">
        <v>0</v>
      </c>
      <c r="G169" s="1">
        <v>0</v>
      </c>
      <c r="H169" s="1">
        <f t="shared" ref="H169" si="30">ROUND(D169*F169,)</f>
        <v>0</v>
      </c>
      <c r="I169" s="1">
        <f t="shared" ref="I169" si="31">ROUND(D169*G169,)</f>
        <v>0</v>
      </c>
      <c r="J169" s="1">
        <f t="shared" ref="J169" si="32">H169+I169</f>
        <v>0</v>
      </c>
    </row>
    <row r="171" spans="1:10" ht="25.5" x14ac:dyDescent="0.2">
      <c r="A171" s="6">
        <v>52</v>
      </c>
      <c r="C171" s="12" t="s">
        <v>3687</v>
      </c>
      <c r="D171" s="2">
        <v>18</v>
      </c>
      <c r="E171" s="2" t="s">
        <v>4</v>
      </c>
      <c r="F171" s="1">
        <v>0</v>
      </c>
      <c r="G171" s="1">
        <v>0</v>
      </c>
      <c r="H171" s="1">
        <f t="shared" ref="H171" si="33">ROUND(D171*F171,)</f>
        <v>0</v>
      </c>
      <c r="I171" s="1">
        <f t="shared" ref="I171" si="34">ROUND(D171*G171,)</f>
        <v>0</v>
      </c>
      <c r="J171" s="1">
        <f t="shared" ref="J171" si="35">H171+I171</f>
        <v>0</v>
      </c>
    </row>
    <row r="173" spans="1:10" ht="25.5" x14ac:dyDescent="0.2">
      <c r="A173" s="6">
        <v>53</v>
      </c>
      <c r="C173" s="12" t="s">
        <v>3688</v>
      </c>
      <c r="D173" s="2">
        <v>4</v>
      </c>
      <c r="E173" s="2" t="s">
        <v>4</v>
      </c>
      <c r="F173" s="1">
        <v>0</v>
      </c>
      <c r="G173" s="1">
        <v>0</v>
      </c>
      <c r="H173" s="1">
        <f t="shared" ref="H173" si="36">ROUND(D173*F173,)</f>
        <v>0</v>
      </c>
      <c r="I173" s="1">
        <f t="shared" ref="I173" si="37">ROUND(D173*G173,)</f>
        <v>0</v>
      </c>
      <c r="J173" s="1">
        <f t="shared" ref="J173" si="38">H173+I173</f>
        <v>0</v>
      </c>
    </row>
    <row r="175" spans="1:10" x14ac:dyDescent="0.2">
      <c r="A175" s="6">
        <v>54</v>
      </c>
      <c r="C175" s="12" t="s">
        <v>3689</v>
      </c>
      <c r="D175" s="2">
        <v>160</v>
      </c>
      <c r="E175" s="2" t="s">
        <v>1</v>
      </c>
      <c r="F175" s="1">
        <v>0</v>
      </c>
      <c r="G175" s="1">
        <v>0</v>
      </c>
      <c r="H175" s="1">
        <f t="shared" ref="H175" si="39">ROUND(D175*F175,)</f>
        <v>0</v>
      </c>
      <c r="I175" s="1">
        <f t="shared" ref="I175" si="40">ROUND(D175*G175,)</f>
        <v>0</v>
      </c>
      <c r="J175" s="1">
        <f t="shared" ref="J175" si="41">H175+I175</f>
        <v>0</v>
      </c>
    </row>
    <row r="177" spans="1:10" x14ac:dyDescent="0.2">
      <c r="A177" s="6">
        <v>55</v>
      </c>
      <c r="C177" s="12" t="s">
        <v>3690</v>
      </c>
      <c r="D177" s="2">
        <v>14</v>
      </c>
      <c r="E177" s="2" t="s">
        <v>4</v>
      </c>
      <c r="F177" s="1">
        <v>0</v>
      </c>
      <c r="G177" s="1">
        <v>0</v>
      </c>
      <c r="H177" s="1">
        <f t="shared" ref="H177" si="42">ROUND(D177*F177,)</f>
        <v>0</v>
      </c>
      <c r="I177" s="1">
        <f t="shared" ref="I177" si="43">ROUND(D177*G177,)</f>
        <v>0</v>
      </c>
      <c r="J177" s="1">
        <f t="shared" ref="J177" si="44">H177+I177</f>
        <v>0</v>
      </c>
    </row>
    <row r="178" spans="1:10" s="77" customFormat="1" x14ac:dyDescent="0.2">
      <c r="A178" s="47"/>
      <c r="B178" s="48"/>
      <c r="C178" s="24"/>
      <c r="D178" s="23"/>
      <c r="E178" s="23"/>
      <c r="F178" s="11"/>
      <c r="G178" s="11"/>
      <c r="H178" s="11"/>
      <c r="I178" s="11"/>
      <c r="J178" s="11"/>
    </row>
    <row r="179" spans="1:10" x14ac:dyDescent="0.2">
      <c r="C179" s="12" t="str">
        <f>CONCATENATE(C145," összesen:")</f>
        <v>Terepi eszközök összesen:</v>
      </c>
      <c r="H179" s="5">
        <f>SUM(H146:H178)</f>
        <v>0</v>
      </c>
      <c r="I179" s="5">
        <f>SUM(I146:I178)</f>
        <v>0</v>
      </c>
      <c r="J179" s="5">
        <f>SUM(J146:J178)</f>
        <v>0</v>
      </c>
    </row>
    <row r="181" spans="1:10" s="77" customFormat="1" x14ac:dyDescent="0.2">
      <c r="A181" s="6"/>
      <c r="B181" s="46"/>
      <c r="C181" s="25" t="str">
        <f>$C$27</f>
        <v>Káblek és vezetékek</v>
      </c>
      <c r="D181" s="2"/>
      <c r="E181" s="2"/>
      <c r="F181" s="1"/>
      <c r="G181" s="1"/>
      <c r="H181" s="1"/>
      <c r="I181" s="1"/>
      <c r="J181" s="1"/>
    </row>
    <row r="183" spans="1:10" s="77" customFormat="1" x14ac:dyDescent="0.2">
      <c r="A183" s="6">
        <v>56</v>
      </c>
      <c r="B183" s="12"/>
      <c r="C183" s="12" t="s">
        <v>3691</v>
      </c>
      <c r="D183" s="2">
        <v>7680</v>
      </c>
      <c r="E183" s="2" t="s">
        <v>62</v>
      </c>
      <c r="F183" s="1">
        <v>0</v>
      </c>
      <c r="G183" s="1">
        <v>0</v>
      </c>
      <c r="H183" s="1">
        <f>ROUND(D183*F183,)</f>
        <v>0</v>
      </c>
      <c r="I183" s="1">
        <f>ROUND(D183*G183,)</f>
        <v>0</v>
      </c>
      <c r="J183" s="1">
        <f>H183+I183</f>
        <v>0</v>
      </c>
    </row>
    <row r="185" spans="1:10" x14ac:dyDescent="0.2">
      <c r="A185" s="6">
        <v>57</v>
      </c>
      <c r="C185" s="12" t="s">
        <v>3692</v>
      </c>
      <c r="D185" s="2">
        <v>5120</v>
      </c>
      <c r="E185" s="2" t="s">
        <v>62</v>
      </c>
      <c r="F185" s="1">
        <v>0</v>
      </c>
      <c r="G185" s="1">
        <v>0</v>
      </c>
      <c r="H185" s="1">
        <f t="shared" ref="H185" si="45">ROUND(D185*F185,)</f>
        <v>0</v>
      </c>
      <c r="I185" s="1">
        <f t="shared" ref="I185" si="46">ROUND(D185*G185,)</f>
        <v>0</v>
      </c>
      <c r="J185" s="1">
        <f t="shared" ref="J185" si="47">H185+I185</f>
        <v>0</v>
      </c>
    </row>
    <row r="187" spans="1:10" x14ac:dyDescent="0.2">
      <c r="A187" s="6">
        <v>58</v>
      </c>
      <c r="C187" s="12" t="s">
        <v>3693</v>
      </c>
      <c r="D187" s="2">
        <v>3810</v>
      </c>
      <c r="E187" s="2" t="s">
        <v>62</v>
      </c>
      <c r="F187" s="1">
        <v>0</v>
      </c>
      <c r="G187" s="1">
        <v>0</v>
      </c>
      <c r="H187" s="1">
        <f t="shared" ref="H187" si="48">ROUND(D187*F187,)</f>
        <v>0</v>
      </c>
      <c r="I187" s="1">
        <f t="shared" ref="I187" si="49">ROUND(D187*G187,)</f>
        <v>0</v>
      </c>
      <c r="J187" s="1">
        <f t="shared" ref="J187" si="50">H187+I187</f>
        <v>0</v>
      </c>
    </row>
    <row r="189" spans="1:10" x14ac:dyDescent="0.2">
      <c r="A189" s="6">
        <v>59</v>
      </c>
      <c r="C189" s="12" t="s">
        <v>3694</v>
      </c>
      <c r="D189" s="2">
        <v>860</v>
      </c>
      <c r="E189" s="2" t="s">
        <v>62</v>
      </c>
      <c r="F189" s="1">
        <v>0</v>
      </c>
      <c r="G189" s="1">
        <v>0</v>
      </c>
      <c r="H189" s="1">
        <f t="shared" ref="H189" si="51">ROUND(D189*F189,)</f>
        <v>0</v>
      </c>
      <c r="I189" s="1">
        <f t="shared" ref="I189" si="52">ROUND(D189*G189,)</f>
        <v>0</v>
      </c>
      <c r="J189" s="1">
        <f t="shared" ref="J189" si="53">H189+I189</f>
        <v>0</v>
      </c>
    </row>
    <row r="191" spans="1:10" x14ac:dyDescent="0.2">
      <c r="A191" s="6">
        <v>60</v>
      </c>
      <c r="C191" s="12" t="s">
        <v>3695</v>
      </c>
      <c r="D191" s="2">
        <v>4790</v>
      </c>
      <c r="E191" s="2" t="s">
        <v>62</v>
      </c>
      <c r="F191" s="1">
        <v>0</v>
      </c>
      <c r="G191" s="1">
        <v>0</v>
      </c>
      <c r="H191" s="1">
        <f t="shared" ref="H191" si="54">ROUND(D191*F191,)</f>
        <v>0</v>
      </c>
      <c r="I191" s="1">
        <f t="shared" ref="I191" si="55">ROUND(D191*G191,)</f>
        <v>0</v>
      </c>
      <c r="J191" s="1">
        <f t="shared" ref="J191" si="56">H191+I191</f>
        <v>0</v>
      </c>
    </row>
    <row r="193" spans="1:10" x14ac:dyDescent="0.2">
      <c r="A193" s="6">
        <v>61</v>
      </c>
      <c r="C193" s="12" t="s">
        <v>3696</v>
      </c>
      <c r="D193" s="2">
        <v>920</v>
      </c>
      <c r="E193" s="2" t="s">
        <v>62</v>
      </c>
      <c r="F193" s="1">
        <v>0</v>
      </c>
      <c r="G193" s="1">
        <v>0</v>
      </c>
      <c r="H193" s="1">
        <f t="shared" ref="H193" si="57">ROUND(D193*F193,)</f>
        <v>0</v>
      </c>
      <c r="I193" s="1">
        <f t="shared" ref="I193" si="58">ROUND(D193*G193,)</f>
        <v>0</v>
      </c>
      <c r="J193" s="1">
        <f t="shared" ref="J193" si="59">H193+I193</f>
        <v>0</v>
      </c>
    </row>
    <row r="195" spans="1:10" x14ac:dyDescent="0.2">
      <c r="A195" s="6">
        <v>62</v>
      </c>
      <c r="C195" s="12" t="s">
        <v>3697</v>
      </c>
      <c r="D195" s="2">
        <v>480</v>
      </c>
      <c r="E195" s="2" t="s">
        <v>62</v>
      </c>
      <c r="F195" s="1">
        <v>0</v>
      </c>
      <c r="G195" s="1">
        <v>0</v>
      </c>
      <c r="H195" s="1">
        <f t="shared" ref="H195" si="60">ROUND(D195*F195,)</f>
        <v>0</v>
      </c>
      <c r="I195" s="1">
        <f t="shared" ref="I195" si="61">ROUND(D195*G195,)</f>
        <v>0</v>
      </c>
      <c r="J195" s="1">
        <f t="shared" ref="J195" si="62">H195+I195</f>
        <v>0</v>
      </c>
    </row>
    <row r="197" spans="1:10" x14ac:dyDescent="0.2">
      <c r="A197" s="6">
        <v>63</v>
      </c>
      <c r="C197" s="12" t="s">
        <v>3698</v>
      </c>
      <c r="D197" s="2">
        <v>410</v>
      </c>
      <c r="E197" s="2" t="s">
        <v>62</v>
      </c>
      <c r="F197" s="1">
        <v>0</v>
      </c>
      <c r="G197" s="1">
        <v>0</v>
      </c>
      <c r="H197" s="1">
        <f t="shared" ref="H197" si="63">ROUND(D197*F197,)</f>
        <v>0</v>
      </c>
      <c r="I197" s="1">
        <f t="shared" ref="I197" si="64">ROUND(D197*G197,)</f>
        <v>0</v>
      </c>
      <c r="J197" s="1">
        <f t="shared" ref="J197" si="65">H197+I197</f>
        <v>0</v>
      </c>
    </row>
    <row r="199" spans="1:10" x14ac:dyDescent="0.2">
      <c r="A199" s="6">
        <v>64</v>
      </c>
      <c r="C199" s="12" t="s">
        <v>3699</v>
      </c>
      <c r="D199" s="2">
        <v>270</v>
      </c>
      <c r="E199" s="2" t="s">
        <v>62</v>
      </c>
      <c r="F199" s="1">
        <v>0</v>
      </c>
      <c r="G199" s="1">
        <v>0</v>
      </c>
      <c r="H199" s="1">
        <f t="shared" ref="H199" si="66">ROUND(D199*F199,)</f>
        <v>0</v>
      </c>
      <c r="I199" s="1">
        <f t="shared" ref="I199" si="67">ROUND(D199*G199,)</f>
        <v>0</v>
      </c>
      <c r="J199" s="1">
        <f t="shared" ref="J199" si="68">H199+I199</f>
        <v>0</v>
      </c>
    </row>
    <row r="201" spans="1:10" x14ac:dyDescent="0.2">
      <c r="A201" s="6">
        <v>65</v>
      </c>
      <c r="C201" s="12" t="s">
        <v>3700</v>
      </c>
      <c r="D201" s="2">
        <v>2150</v>
      </c>
      <c r="E201" s="2" t="s">
        <v>62</v>
      </c>
      <c r="F201" s="1">
        <v>0</v>
      </c>
      <c r="G201" s="1">
        <v>0</v>
      </c>
      <c r="H201" s="1">
        <f t="shared" ref="H201" si="69">ROUND(D201*F201,)</f>
        <v>0</v>
      </c>
      <c r="I201" s="1">
        <f t="shared" ref="I201" si="70">ROUND(D201*G201,)</f>
        <v>0</v>
      </c>
      <c r="J201" s="1">
        <f t="shared" ref="J201" si="71">H201+I201</f>
        <v>0</v>
      </c>
    </row>
    <row r="203" spans="1:10" x14ac:dyDescent="0.2">
      <c r="A203" s="6">
        <v>66</v>
      </c>
      <c r="C203" s="12" t="s">
        <v>3701</v>
      </c>
      <c r="D203" s="2">
        <v>270</v>
      </c>
      <c r="E203" s="2" t="s">
        <v>62</v>
      </c>
      <c r="F203" s="1">
        <v>0</v>
      </c>
      <c r="G203" s="1">
        <v>0</v>
      </c>
      <c r="H203" s="1">
        <f t="shared" ref="H203" si="72">ROUND(D203*F203,)</f>
        <v>0</v>
      </c>
      <c r="I203" s="1">
        <f t="shared" ref="I203" si="73">ROUND(D203*G203,)</f>
        <v>0</v>
      </c>
      <c r="J203" s="1">
        <f t="shared" ref="J203" si="74">H203+I203</f>
        <v>0</v>
      </c>
    </row>
    <row r="205" spans="1:10" x14ac:dyDescent="0.2">
      <c r="A205" s="6">
        <v>67</v>
      </c>
      <c r="C205" s="12" t="s">
        <v>3702</v>
      </c>
      <c r="D205" s="2">
        <v>310</v>
      </c>
      <c r="E205" s="2" t="s">
        <v>62</v>
      </c>
      <c r="F205" s="1">
        <v>0</v>
      </c>
      <c r="G205" s="1">
        <v>0</v>
      </c>
      <c r="H205" s="1">
        <f t="shared" ref="H205" si="75">ROUND(D205*F205,)</f>
        <v>0</v>
      </c>
      <c r="I205" s="1">
        <f t="shared" ref="I205" si="76">ROUND(D205*G205,)</f>
        <v>0</v>
      </c>
      <c r="J205" s="1">
        <f t="shared" ref="J205" si="77">H205+I205</f>
        <v>0</v>
      </c>
    </row>
    <row r="207" spans="1:10" x14ac:dyDescent="0.2">
      <c r="A207" s="6">
        <v>68</v>
      </c>
      <c r="C207" s="12" t="s">
        <v>3703</v>
      </c>
      <c r="D207" s="2">
        <v>230</v>
      </c>
      <c r="E207" s="2" t="s">
        <v>62</v>
      </c>
      <c r="F207" s="1">
        <v>0</v>
      </c>
      <c r="G207" s="1">
        <v>0</v>
      </c>
      <c r="H207" s="1">
        <f t="shared" ref="H207" si="78">ROUND(D207*F207,)</f>
        <v>0</v>
      </c>
      <c r="I207" s="1">
        <f t="shared" ref="I207" si="79">ROUND(D207*G207,)</f>
        <v>0</v>
      </c>
      <c r="J207" s="1">
        <f t="shared" ref="J207" si="80">H207+I207</f>
        <v>0</v>
      </c>
    </row>
    <row r="209" spans="1:10" x14ac:dyDescent="0.2">
      <c r="A209" s="6">
        <v>69</v>
      </c>
      <c r="C209" s="12" t="s">
        <v>3704</v>
      </c>
      <c r="D209" s="2">
        <v>520</v>
      </c>
      <c r="E209" s="2" t="s">
        <v>62</v>
      </c>
      <c r="F209" s="1">
        <v>0</v>
      </c>
      <c r="G209" s="1">
        <v>0</v>
      </c>
      <c r="H209" s="1">
        <f t="shared" ref="H209" si="81">ROUND(D209*F209,)</f>
        <v>0</v>
      </c>
      <c r="I209" s="1">
        <f t="shared" ref="I209" si="82">ROUND(D209*G209,)</f>
        <v>0</v>
      </c>
      <c r="J209" s="1">
        <f t="shared" ref="J209" si="83">H209+I209</f>
        <v>0</v>
      </c>
    </row>
    <row r="211" spans="1:10" x14ac:dyDescent="0.2">
      <c r="A211" s="6">
        <v>70</v>
      </c>
      <c r="C211" s="12" t="s">
        <v>3705</v>
      </c>
      <c r="D211" s="2">
        <v>100</v>
      </c>
      <c r="E211" s="2" t="s">
        <v>62</v>
      </c>
      <c r="F211" s="1">
        <v>0</v>
      </c>
      <c r="G211" s="1">
        <v>0</v>
      </c>
      <c r="H211" s="1">
        <f t="shared" ref="H211" si="84">ROUND(D211*F211,)</f>
        <v>0</v>
      </c>
      <c r="I211" s="1">
        <f t="shared" ref="I211" si="85">ROUND(D211*G211,)</f>
        <v>0</v>
      </c>
      <c r="J211" s="1">
        <f t="shared" ref="J211" si="86">H211+I211</f>
        <v>0</v>
      </c>
    </row>
    <row r="213" spans="1:10" x14ac:dyDescent="0.2">
      <c r="A213" s="6">
        <v>71</v>
      </c>
      <c r="C213" s="12" t="s">
        <v>3706</v>
      </c>
      <c r="D213" s="2">
        <v>20</v>
      </c>
      <c r="E213" s="2" t="s">
        <v>62</v>
      </c>
      <c r="F213" s="1">
        <v>0</v>
      </c>
      <c r="G213" s="1">
        <v>0</v>
      </c>
      <c r="H213" s="1">
        <f t="shared" ref="H213" si="87">ROUND(D213*F213,)</f>
        <v>0</v>
      </c>
      <c r="I213" s="1">
        <f t="shared" ref="I213" si="88">ROUND(D213*G213,)</f>
        <v>0</v>
      </c>
      <c r="J213" s="1">
        <f t="shared" ref="J213" si="89">H213+I213</f>
        <v>0</v>
      </c>
    </row>
    <row r="215" spans="1:10" x14ac:dyDescent="0.2">
      <c r="A215" s="6">
        <v>72</v>
      </c>
      <c r="C215" s="12" t="s">
        <v>3707</v>
      </c>
      <c r="D215" s="2">
        <v>150</v>
      </c>
      <c r="E215" s="2" t="s">
        <v>62</v>
      </c>
      <c r="F215" s="1">
        <v>0</v>
      </c>
      <c r="G215" s="1">
        <v>0</v>
      </c>
      <c r="H215" s="1">
        <f t="shared" ref="H215" si="90">ROUND(D215*F215,)</f>
        <v>0</v>
      </c>
      <c r="I215" s="1">
        <f t="shared" ref="I215" si="91">ROUND(D215*G215,)</f>
        <v>0</v>
      </c>
      <c r="J215" s="1">
        <f t="shared" ref="J215" si="92">H215+I215</f>
        <v>0</v>
      </c>
    </row>
    <row r="217" spans="1:10" x14ac:dyDescent="0.2">
      <c r="A217" s="6">
        <v>73</v>
      </c>
      <c r="C217" s="12" t="s">
        <v>3708</v>
      </c>
      <c r="D217" s="2">
        <v>340</v>
      </c>
      <c r="E217" s="2" t="s">
        <v>62</v>
      </c>
      <c r="F217" s="1">
        <v>0</v>
      </c>
      <c r="G217" s="1">
        <v>0</v>
      </c>
      <c r="H217" s="1">
        <f t="shared" ref="H217" si="93">ROUND(D217*F217,)</f>
        <v>0</v>
      </c>
      <c r="I217" s="1">
        <f t="shared" ref="I217" si="94">ROUND(D217*G217,)</f>
        <v>0</v>
      </c>
      <c r="J217" s="1">
        <f t="shared" ref="J217" si="95">H217+I217</f>
        <v>0</v>
      </c>
    </row>
    <row r="219" spans="1:10" x14ac:dyDescent="0.2">
      <c r="A219" s="6">
        <v>74</v>
      </c>
      <c r="C219" s="12" t="s">
        <v>3709</v>
      </c>
      <c r="D219" s="2">
        <v>40</v>
      </c>
      <c r="E219" s="2" t="s">
        <v>62</v>
      </c>
      <c r="F219" s="1">
        <v>0</v>
      </c>
      <c r="G219" s="1">
        <v>0</v>
      </c>
      <c r="H219" s="1">
        <f t="shared" ref="H219" si="96">ROUND(D219*F219,)</f>
        <v>0</v>
      </c>
      <c r="I219" s="1">
        <f t="shared" ref="I219" si="97">ROUND(D219*G219,)</f>
        <v>0</v>
      </c>
      <c r="J219" s="1">
        <f t="shared" ref="J219" si="98">H219+I219</f>
        <v>0</v>
      </c>
    </row>
    <row r="221" spans="1:10" x14ac:dyDescent="0.2">
      <c r="A221" s="6">
        <v>75</v>
      </c>
      <c r="C221" s="12" t="s">
        <v>3710</v>
      </c>
      <c r="D221" s="2">
        <v>140</v>
      </c>
      <c r="E221" s="2" t="s">
        <v>62</v>
      </c>
      <c r="F221" s="1">
        <v>0</v>
      </c>
      <c r="G221" s="1">
        <v>0</v>
      </c>
      <c r="H221" s="1">
        <f t="shared" ref="H221" si="99">ROUND(D221*F221,)</f>
        <v>0</v>
      </c>
      <c r="I221" s="1">
        <f t="shared" ref="I221" si="100">ROUND(D221*G221,)</f>
        <v>0</v>
      </c>
      <c r="J221" s="1">
        <f t="shared" ref="J221" si="101">H221+I221</f>
        <v>0</v>
      </c>
    </row>
    <row r="223" spans="1:10" x14ac:dyDescent="0.2">
      <c r="A223" s="6">
        <v>76</v>
      </c>
      <c r="C223" s="12" t="s">
        <v>3711</v>
      </c>
      <c r="D223" s="2">
        <v>250</v>
      </c>
      <c r="E223" s="2" t="s">
        <v>62</v>
      </c>
      <c r="F223" s="1">
        <v>0</v>
      </c>
      <c r="G223" s="1">
        <v>0</v>
      </c>
      <c r="H223" s="1">
        <f t="shared" ref="H223" si="102">ROUND(D223*F223,)</f>
        <v>0</v>
      </c>
      <c r="I223" s="1">
        <f t="shared" ref="I223" si="103">ROUND(D223*G223,)</f>
        <v>0</v>
      </c>
      <c r="J223" s="1">
        <f t="shared" ref="J223" si="104">H223+I223</f>
        <v>0</v>
      </c>
    </row>
    <row r="225" spans="1:10" x14ac:dyDescent="0.2">
      <c r="A225" s="6">
        <v>77</v>
      </c>
      <c r="C225" s="12" t="s">
        <v>3712</v>
      </c>
      <c r="D225" s="2">
        <v>250</v>
      </c>
      <c r="E225" s="2" t="s">
        <v>62</v>
      </c>
      <c r="F225" s="1">
        <v>0</v>
      </c>
      <c r="G225" s="1">
        <v>0</v>
      </c>
      <c r="H225" s="1">
        <f t="shared" ref="H225" si="105">ROUND(D225*F225,)</f>
        <v>0</v>
      </c>
      <c r="I225" s="1">
        <f t="shared" ref="I225" si="106">ROUND(D225*G225,)</f>
        <v>0</v>
      </c>
      <c r="J225" s="1">
        <f t="shared" ref="J225" si="107">H225+I225</f>
        <v>0</v>
      </c>
    </row>
    <row r="227" spans="1:10" x14ac:dyDescent="0.2">
      <c r="A227" s="6">
        <v>78</v>
      </c>
      <c r="C227" s="12" t="s">
        <v>3713</v>
      </c>
      <c r="D227" s="2">
        <v>40</v>
      </c>
      <c r="E227" s="2" t="s">
        <v>62</v>
      </c>
      <c r="F227" s="1">
        <v>0</v>
      </c>
      <c r="G227" s="1">
        <v>0</v>
      </c>
      <c r="H227" s="1">
        <f t="shared" ref="H227" si="108">ROUND(D227*F227,)</f>
        <v>0</v>
      </c>
      <c r="I227" s="1">
        <f t="shared" ref="I227" si="109">ROUND(D227*G227,)</f>
        <v>0</v>
      </c>
      <c r="J227" s="1">
        <f t="shared" ref="J227" si="110">H227+I227</f>
        <v>0</v>
      </c>
    </row>
    <row r="229" spans="1:10" x14ac:dyDescent="0.2">
      <c r="A229" s="6">
        <v>79</v>
      </c>
      <c r="C229" s="12" t="s">
        <v>3714</v>
      </c>
      <c r="D229" s="2">
        <v>60</v>
      </c>
      <c r="E229" s="2" t="s">
        <v>62</v>
      </c>
      <c r="F229" s="1">
        <v>0</v>
      </c>
      <c r="G229" s="1">
        <v>0</v>
      </c>
      <c r="H229" s="1">
        <f t="shared" ref="H229" si="111">ROUND(D229*F229,)</f>
        <v>0</v>
      </c>
      <c r="I229" s="1">
        <f t="shared" ref="I229" si="112">ROUND(D229*G229,)</f>
        <v>0</v>
      </c>
      <c r="J229" s="1">
        <f t="shared" ref="J229" si="113">H229+I229</f>
        <v>0</v>
      </c>
    </row>
    <row r="230" spans="1:10" s="55" customFormat="1" x14ac:dyDescent="0.2">
      <c r="A230" s="47"/>
      <c r="B230" s="48"/>
      <c r="C230" s="24"/>
      <c r="D230" s="23"/>
      <c r="E230" s="23"/>
      <c r="F230" s="11"/>
      <c r="G230" s="11"/>
      <c r="H230" s="11"/>
      <c r="I230" s="11"/>
      <c r="J230" s="11"/>
    </row>
    <row r="231" spans="1:10" x14ac:dyDescent="0.2">
      <c r="C231" s="12" t="str">
        <f>CONCATENATE(C181," összesen:")</f>
        <v>Káblek és vezetékek összesen:</v>
      </c>
      <c r="H231" s="5">
        <f>SUM(H182:H230)</f>
        <v>0</v>
      </c>
      <c r="I231" s="5">
        <f>SUM(I182:I230)</f>
        <v>0</v>
      </c>
      <c r="J231" s="5">
        <f>SUM(J182:J230)</f>
        <v>0</v>
      </c>
    </row>
    <row r="233" spans="1:10" s="55" customFormat="1" x14ac:dyDescent="0.2">
      <c r="A233" s="6"/>
      <c r="B233" s="46"/>
      <c r="C233" s="25" t="str">
        <f>$C$28</f>
        <v>Kábeltartó szerkezetek</v>
      </c>
      <c r="D233" s="2"/>
      <c r="E233" s="2"/>
      <c r="F233" s="1"/>
      <c r="G233" s="1"/>
      <c r="H233" s="1"/>
      <c r="I233" s="1"/>
      <c r="J233" s="1"/>
    </row>
    <row r="235" spans="1:10" x14ac:dyDescent="0.2">
      <c r="A235" s="6">
        <v>80</v>
      </c>
      <c r="C235" s="12" t="s">
        <v>3715</v>
      </c>
      <c r="D235" s="2">
        <v>570</v>
      </c>
      <c r="E235" s="2" t="s">
        <v>4</v>
      </c>
      <c r="F235" s="1">
        <v>0</v>
      </c>
      <c r="G235" s="1">
        <v>0</v>
      </c>
      <c r="H235" s="1">
        <f>ROUND(D235*F235,)</f>
        <v>0</v>
      </c>
      <c r="I235" s="1">
        <f>ROUND(D235*G235,)</f>
        <v>0</v>
      </c>
      <c r="J235" s="1">
        <f>H235+I235</f>
        <v>0</v>
      </c>
    </row>
    <row r="237" spans="1:10" x14ac:dyDescent="0.2">
      <c r="A237" s="6">
        <v>81</v>
      </c>
      <c r="C237" s="12" t="s">
        <v>3716</v>
      </c>
      <c r="D237" s="2">
        <v>190</v>
      </c>
      <c r="E237" s="2" t="s">
        <v>4</v>
      </c>
      <c r="F237" s="1">
        <v>0</v>
      </c>
      <c r="G237" s="1">
        <v>0</v>
      </c>
      <c r="H237" s="1">
        <f>ROUND(D237*F237,)</f>
        <v>0</v>
      </c>
      <c r="I237" s="1">
        <f>ROUND(D237*G237,)</f>
        <v>0</v>
      </c>
      <c r="J237" s="1">
        <f>H237+I237</f>
        <v>0</v>
      </c>
    </row>
    <row r="239" spans="1:10" s="55" customFormat="1" ht="25.5" x14ac:dyDescent="0.2">
      <c r="A239" s="6">
        <v>82</v>
      </c>
      <c r="B239" s="12"/>
      <c r="C239" s="12" t="s">
        <v>3717</v>
      </c>
      <c r="D239" s="2">
        <v>1760</v>
      </c>
      <c r="E239" s="2" t="s">
        <v>62</v>
      </c>
      <c r="F239" s="1">
        <v>0</v>
      </c>
      <c r="G239" s="1">
        <v>0</v>
      </c>
      <c r="H239" s="1">
        <f>ROUND(D239*F239,)</f>
        <v>0</v>
      </c>
      <c r="I239" s="1">
        <f>ROUND(D239*G239,)</f>
        <v>0</v>
      </c>
      <c r="J239" s="1">
        <f>H239+I239</f>
        <v>0</v>
      </c>
    </row>
    <row r="241" spans="1:10" ht="25.5" x14ac:dyDescent="0.2">
      <c r="A241" s="6">
        <v>83</v>
      </c>
      <c r="C241" s="12" t="s">
        <v>3718</v>
      </c>
      <c r="D241" s="2">
        <v>1220</v>
      </c>
      <c r="E241" s="2" t="s">
        <v>62</v>
      </c>
      <c r="F241" s="1">
        <v>0</v>
      </c>
      <c r="G241" s="1">
        <v>0</v>
      </c>
      <c r="H241" s="1">
        <f t="shared" ref="H241" si="114">ROUND(D241*F241,)</f>
        <v>0</v>
      </c>
      <c r="I241" s="1">
        <f t="shared" ref="I241" si="115">ROUND(D241*G241,)</f>
        <v>0</v>
      </c>
      <c r="J241" s="1">
        <f t="shared" ref="J241" si="116">H241+I241</f>
        <v>0</v>
      </c>
    </row>
    <row r="243" spans="1:10" ht="25.5" x14ac:dyDescent="0.2">
      <c r="A243" s="6">
        <v>84</v>
      </c>
      <c r="C243" s="12" t="s">
        <v>3719</v>
      </c>
      <c r="D243" s="2">
        <v>730</v>
      </c>
      <c r="E243" s="2" t="s">
        <v>62</v>
      </c>
      <c r="F243" s="1">
        <v>0</v>
      </c>
      <c r="G243" s="1">
        <v>0</v>
      </c>
      <c r="H243" s="1">
        <f t="shared" ref="H243" si="117">ROUND(D243*F243,)</f>
        <v>0</v>
      </c>
      <c r="I243" s="1">
        <f t="shared" ref="I243" si="118">ROUND(D243*G243,)</f>
        <v>0</v>
      </c>
      <c r="J243" s="1">
        <f t="shared" ref="J243" si="119">H243+I243</f>
        <v>0</v>
      </c>
    </row>
    <row r="245" spans="1:10" ht="25.5" x14ac:dyDescent="0.2">
      <c r="A245" s="6">
        <v>85</v>
      </c>
      <c r="C245" s="12" t="s">
        <v>3720</v>
      </c>
      <c r="D245" s="2">
        <v>660</v>
      </c>
      <c r="E245" s="2" t="s">
        <v>62</v>
      </c>
      <c r="F245" s="1">
        <v>0</v>
      </c>
      <c r="G245" s="1">
        <v>0</v>
      </c>
      <c r="H245" s="1">
        <f t="shared" ref="H245" si="120">ROUND(D245*F245,)</f>
        <v>0</v>
      </c>
      <c r="I245" s="1">
        <f t="shared" ref="I245" si="121">ROUND(D245*G245,)</f>
        <v>0</v>
      </c>
      <c r="J245" s="1">
        <f t="shared" ref="J245" si="122">H245+I245</f>
        <v>0</v>
      </c>
    </row>
    <row r="247" spans="1:10" ht="25.5" x14ac:dyDescent="0.2">
      <c r="A247" s="6">
        <v>86</v>
      </c>
      <c r="C247" s="12" t="s">
        <v>3721</v>
      </c>
      <c r="D247" s="2">
        <v>540</v>
      </c>
      <c r="E247" s="2" t="s">
        <v>62</v>
      </c>
      <c r="F247" s="1">
        <v>0</v>
      </c>
      <c r="G247" s="1">
        <v>0</v>
      </c>
      <c r="H247" s="1">
        <f t="shared" ref="H247" si="123">ROUND(D247*F247,)</f>
        <v>0</v>
      </c>
      <c r="I247" s="1">
        <f t="shared" ref="I247" si="124">ROUND(D247*G247,)</f>
        <v>0</v>
      </c>
      <c r="J247" s="1">
        <f t="shared" ref="J247" si="125">H247+I247</f>
        <v>0</v>
      </c>
    </row>
    <row r="249" spans="1:10" ht="25.5" x14ac:dyDescent="0.2">
      <c r="A249" s="6">
        <v>87</v>
      </c>
      <c r="C249" s="12" t="s">
        <v>3722</v>
      </c>
      <c r="D249" s="2">
        <v>310</v>
      </c>
      <c r="E249" s="2" t="s">
        <v>62</v>
      </c>
      <c r="F249" s="1">
        <v>0</v>
      </c>
      <c r="G249" s="1">
        <v>0</v>
      </c>
      <c r="H249" s="1">
        <f t="shared" ref="H249" si="126">ROUND(D249*F249,)</f>
        <v>0</v>
      </c>
      <c r="I249" s="1">
        <f t="shared" ref="I249" si="127">ROUND(D249*G249,)</f>
        <v>0</v>
      </c>
      <c r="J249" s="1">
        <f t="shared" ref="J249" si="128">H249+I249</f>
        <v>0</v>
      </c>
    </row>
    <row r="251" spans="1:10" ht="25.5" x14ac:dyDescent="0.2">
      <c r="A251" s="6">
        <v>88</v>
      </c>
      <c r="C251" s="12" t="s">
        <v>3723</v>
      </c>
      <c r="D251" s="2">
        <v>240</v>
      </c>
      <c r="E251" s="2" t="s">
        <v>62</v>
      </c>
      <c r="F251" s="1">
        <v>0</v>
      </c>
      <c r="G251" s="1">
        <v>0</v>
      </c>
      <c r="H251" s="1">
        <f t="shared" ref="H251" si="129">ROUND(D251*F251,)</f>
        <v>0</v>
      </c>
      <c r="I251" s="1">
        <f t="shared" ref="I251" si="130">ROUND(D251*G251,)</f>
        <v>0</v>
      </c>
      <c r="J251" s="1">
        <f t="shared" ref="J251" si="131">H251+I251</f>
        <v>0</v>
      </c>
    </row>
    <row r="253" spans="1:10" ht="25.5" x14ac:dyDescent="0.2">
      <c r="A253" s="6">
        <v>89</v>
      </c>
      <c r="C253" s="12" t="s">
        <v>3724</v>
      </c>
      <c r="D253" s="2">
        <v>110</v>
      </c>
      <c r="E253" s="2" t="s">
        <v>62</v>
      </c>
      <c r="F253" s="1">
        <v>0</v>
      </c>
      <c r="G253" s="1">
        <v>0</v>
      </c>
      <c r="H253" s="1">
        <f t="shared" ref="H253" si="132">ROUND(D253*F253,)</f>
        <v>0</v>
      </c>
      <c r="I253" s="1">
        <f t="shared" ref="I253" si="133">ROUND(D253*G253,)</f>
        <v>0</v>
      </c>
      <c r="J253" s="1">
        <f t="shared" ref="J253" si="134">H253+I253</f>
        <v>0</v>
      </c>
    </row>
    <row r="255" spans="1:10" ht="25.5" x14ac:dyDescent="0.2">
      <c r="A255" s="6">
        <v>90</v>
      </c>
      <c r="C255" s="12" t="s">
        <v>3725</v>
      </c>
      <c r="D255" s="2">
        <v>50</v>
      </c>
      <c r="E255" s="2" t="s">
        <v>62</v>
      </c>
      <c r="F255" s="1">
        <v>0</v>
      </c>
      <c r="G255" s="1">
        <v>0</v>
      </c>
      <c r="H255" s="1">
        <f t="shared" ref="H255" si="135">ROUND(D255*F255,)</f>
        <v>0</v>
      </c>
      <c r="I255" s="1">
        <f t="shared" ref="I255" si="136">ROUND(D255*G255,)</f>
        <v>0</v>
      </c>
      <c r="J255" s="1">
        <f t="shared" ref="J255" si="137">H255+I255</f>
        <v>0</v>
      </c>
    </row>
    <row r="257" spans="1:10" ht="25.5" x14ac:dyDescent="0.2">
      <c r="A257" s="6">
        <v>91</v>
      </c>
      <c r="C257" s="12" t="s">
        <v>3726</v>
      </c>
      <c r="D257" s="2">
        <v>30</v>
      </c>
      <c r="E257" s="2" t="s">
        <v>62</v>
      </c>
      <c r="F257" s="1">
        <v>0</v>
      </c>
      <c r="G257" s="1">
        <v>0</v>
      </c>
      <c r="H257" s="1">
        <f t="shared" ref="H257" si="138">ROUND(D257*F257,)</f>
        <v>0</v>
      </c>
      <c r="I257" s="1">
        <f t="shared" ref="I257" si="139">ROUND(D257*G257,)</f>
        <v>0</v>
      </c>
      <c r="J257" s="1">
        <f t="shared" ref="J257" si="140">H257+I257</f>
        <v>0</v>
      </c>
    </row>
    <row r="258" spans="1:10" x14ac:dyDescent="0.2">
      <c r="A258" s="47"/>
      <c r="B258" s="48"/>
      <c r="C258" s="24"/>
      <c r="D258" s="23"/>
      <c r="E258" s="23"/>
      <c r="F258" s="11"/>
      <c r="G258" s="11"/>
      <c r="H258" s="11"/>
      <c r="I258" s="11"/>
      <c r="J258" s="11"/>
    </row>
    <row r="259" spans="1:10" x14ac:dyDescent="0.2">
      <c r="C259" s="12" t="str">
        <f>CONCATENATE(C233," összesen:")</f>
        <v>Kábeltartó szerkezetek összesen:</v>
      </c>
      <c r="H259" s="5">
        <f>SUM(H234:H258)</f>
        <v>0</v>
      </c>
      <c r="I259" s="5">
        <f>SUM(I234:I258)</f>
        <v>0</v>
      </c>
      <c r="J259" s="5">
        <f>SUM(J234:J258)</f>
        <v>0</v>
      </c>
    </row>
    <row r="261" spans="1:10" x14ac:dyDescent="0.2">
      <c r="C261" s="25" t="str">
        <f>$C$29</f>
        <v>Elektromos szerelések</v>
      </c>
    </row>
    <row r="263" spans="1:10" x14ac:dyDescent="0.2">
      <c r="A263" s="6">
        <v>92</v>
      </c>
      <c r="B263" s="12"/>
      <c r="C263" s="12" t="s">
        <v>3727</v>
      </c>
      <c r="D263" s="2">
        <v>132</v>
      </c>
      <c r="E263" s="2" t="s">
        <v>4</v>
      </c>
      <c r="F263" s="1">
        <v>0</v>
      </c>
      <c r="G263" s="1">
        <v>0</v>
      </c>
      <c r="H263" s="1">
        <f>ROUND(D263*F263,)</f>
        <v>0</v>
      </c>
      <c r="I263" s="1">
        <f>ROUND(D263*G263,)</f>
        <v>0</v>
      </c>
      <c r="J263" s="1">
        <f>H263+I263</f>
        <v>0</v>
      </c>
    </row>
    <row r="265" spans="1:10" x14ac:dyDescent="0.2">
      <c r="A265" s="6">
        <v>93</v>
      </c>
      <c r="C265" s="12" t="s">
        <v>3728</v>
      </c>
      <c r="D265" s="2">
        <v>78</v>
      </c>
      <c r="E265" s="2" t="s">
        <v>4</v>
      </c>
      <c r="F265" s="1">
        <v>0</v>
      </c>
      <c r="G265" s="1">
        <v>0</v>
      </c>
      <c r="H265" s="1">
        <f t="shared" ref="H265" si="141">ROUND(D265*F265,)</f>
        <v>0</v>
      </c>
      <c r="I265" s="1">
        <f t="shared" ref="I265" si="142">ROUND(D265*G265,)</f>
        <v>0</v>
      </c>
      <c r="J265" s="1">
        <f t="shared" ref="J265" si="143">H265+I265</f>
        <v>0</v>
      </c>
    </row>
    <row r="267" spans="1:10" x14ac:dyDescent="0.2">
      <c r="A267" s="6">
        <v>94</v>
      </c>
      <c r="C267" s="12" t="s">
        <v>3729</v>
      </c>
      <c r="D267" s="2">
        <v>10</v>
      </c>
      <c r="E267" s="2" t="s">
        <v>4</v>
      </c>
      <c r="F267" s="1">
        <v>0</v>
      </c>
      <c r="G267" s="1">
        <v>0</v>
      </c>
      <c r="H267" s="1">
        <f t="shared" ref="H267" si="144">ROUND(D267*F267,)</f>
        <v>0</v>
      </c>
      <c r="I267" s="1">
        <f t="shared" ref="I267" si="145">ROUND(D267*G267,)</f>
        <v>0</v>
      </c>
      <c r="J267" s="1">
        <f t="shared" ref="J267" si="146">H267+I267</f>
        <v>0</v>
      </c>
    </row>
    <row r="269" spans="1:10" x14ac:dyDescent="0.2">
      <c r="A269" s="6">
        <v>95</v>
      </c>
      <c r="C269" s="12" t="s">
        <v>3730</v>
      </c>
      <c r="D269" s="2">
        <v>12</v>
      </c>
      <c r="E269" s="2" t="s">
        <v>4</v>
      </c>
      <c r="F269" s="1">
        <v>0</v>
      </c>
      <c r="G269" s="1">
        <v>0</v>
      </c>
      <c r="H269" s="1">
        <f t="shared" ref="H269" si="147">ROUND(D269*F269,)</f>
        <v>0</v>
      </c>
      <c r="I269" s="1">
        <f t="shared" ref="I269" si="148">ROUND(D269*G269,)</f>
        <v>0</v>
      </c>
      <c r="J269" s="1">
        <f t="shared" ref="J269" si="149">H269+I269</f>
        <v>0</v>
      </c>
    </row>
    <row r="271" spans="1:10" x14ac:dyDescent="0.2">
      <c r="A271" s="6">
        <v>96</v>
      </c>
      <c r="C271" s="12" t="s">
        <v>3731</v>
      </c>
      <c r="D271" s="2">
        <v>15</v>
      </c>
      <c r="E271" s="2" t="s">
        <v>4</v>
      </c>
      <c r="F271" s="1">
        <v>0</v>
      </c>
      <c r="G271" s="1">
        <v>0</v>
      </c>
      <c r="H271" s="1">
        <f t="shared" ref="H271" si="150">ROUND(D271*F271,)</f>
        <v>0</v>
      </c>
      <c r="I271" s="1">
        <f t="shared" ref="I271" si="151">ROUND(D271*G271,)</f>
        <v>0</v>
      </c>
      <c r="J271" s="1">
        <f t="shared" ref="J271" si="152">H271+I271</f>
        <v>0</v>
      </c>
    </row>
    <row r="273" spans="1:10" x14ac:dyDescent="0.2">
      <c r="A273" s="6">
        <v>97</v>
      </c>
      <c r="C273" s="12" t="s">
        <v>3732</v>
      </c>
      <c r="D273" s="2">
        <v>14</v>
      </c>
      <c r="E273" s="2" t="s">
        <v>4</v>
      </c>
      <c r="F273" s="1">
        <v>0</v>
      </c>
      <c r="G273" s="1">
        <v>0</v>
      </c>
      <c r="H273" s="1">
        <f t="shared" ref="H273" si="153">ROUND(D273*F273,)</f>
        <v>0</v>
      </c>
      <c r="I273" s="1">
        <f t="shared" ref="I273" si="154">ROUND(D273*G273,)</f>
        <v>0</v>
      </c>
      <c r="J273" s="1">
        <f t="shared" ref="J273" si="155">H273+I273</f>
        <v>0</v>
      </c>
    </row>
    <row r="275" spans="1:10" x14ac:dyDescent="0.2">
      <c r="A275" s="6">
        <v>98</v>
      </c>
      <c r="C275" s="12" t="s">
        <v>3733</v>
      </c>
      <c r="D275" s="2">
        <v>7</v>
      </c>
      <c r="E275" s="2" t="s">
        <v>4</v>
      </c>
      <c r="F275" s="1">
        <v>0</v>
      </c>
      <c r="G275" s="1">
        <v>0</v>
      </c>
      <c r="H275" s="1">
        <f t="shared" ref="H275" si="156">ROUND(D275*F275,)</f>
        <v>0</v>
      </c>
      <c r="I275" s="1">
        <f t="shared" ref="I275" si="157">ROUND(D275*G275,)</f>
        <v>0</v>
      </c>
      <c r="J275" s="1">
        <f t="shared" ref="J275" si="158">H275+I275</f>
        <v>0</v>
      </c>
    </row>
    <row r="277" spans="1:10" x14ac:dyDescent="0.2">
      <c r="A277" s="6">
        <v>99</v>
      </c>
      <c r="C277" s="12" t="s">
        <v>3734</v>
      </c>
      <c r="D277" s="2">
        <v>3</v>
      </c>
      <c r="E277" s="2" t="s">
        <v>4</v>
      </c>
      <c r="F277" s="1">
        <v>0</v>
      </c>
      <c r="G277" s="1">
        <v>0</v>
      </c>
      <c r="H277" s="1">
        <f t="shared" ref="H277" si="159">ROUND(D277*F277,)</f>
        <v>0</v>
      </c>
      <c r="I277" s="1">
        <f t="shared" ref="I277" si="160">ROUND(D277*G277,)</f>
        <v>0</v>
      </c>
      <c r="J277" s="1">
        <f t="shared" ref="J277" si="161">H277+I277</f>
        <v>0</v>
      </c>
    </row>
    <row r="279" spans="1:10" x14ac:dyDescent="0.2">
      <c r="A279" s="6">
        <v>100</v>
      </c>
      <c r="C279" s="12" t="s">
        <v>3735</v>
      </c>
      <c r="D279" s="2">
        <v>5</v>
      </c>
      <c r="E279" s="2" t="s">
        <v>4</v>
      </c>
      <c r="F279" s="1">
        <v>0</v>
      </c>
      <c r="G279" s="1">
        <v>0</v>
      </c>
      <c r="H279" s="1">
        <f t="shared" ref="H279" si="162">ROUND(D279*F279,)</f>
        <v>0</v>
      </c>
      <c r="I279" s="1">
        <f t="shared" ref="I279" si="163">ROUND(D279*G279,)</f>
        <v>0</v>
      </c>
      <c r="J279" s="1">
        <f t="shared" ref="J279" si="164">H279+I279</f>
        <v>0</v>
      </c>
    </row>
    <row r="281" spans="1:10" x14ac:dyDescent="0.2">
      <c r="A281" s="6">
        <v>101</v>
      </c>
      <c r="C281" s="12" t="s">
        <v>3736</v>
      </c>
      <c r="D281" s="2">
        <v>2</v>
      </c>
      <c r="E281" s="2" t="s">
        <v>4</v>
      </c>
      <c r="F281" s="1">
        <v>0</v>
      </c>
      <c r="G281" s="1">
        <v>0</v>
      </c>
      <c r="H281" s="1">
        <f t="shared" ref="H281" si="165">ROUND(D281*F281,)</f>
        <v>0</v>
      </c>
      <c r="I281" s="1">
        <f t="shared" ref="I281" si="166">ROUND(D281*G281,)</f>
        <v>0</v>
      </c>
      <c r="J281" s="1">
        <f t="shared" ref="J281" si="167">H281+I281</f>
        <v>0</v>
      </c>
    </row>
    <row r="283" spans="1:10" x14ac:dyDescent="0.2">
      <c r="A283" s="6">
        <v>102</v>
      </c>
      <c r="C283" s="12" t="s">
        <v>3737</v>
      </c>
      <c r="D283" s="2">
        <v>3</v>
      </c>
      <c r="E283" s="2" t="s">
        <v>4</v>
      </c>
      <c r="F283" s="1">
        <v>0</v>
      </c>
      <c r="G283" s="1">
        <v>0</v>
      </c>
      <c r="H283" s="1">
        <f t="shared" ref="H283" si="168">ROUND(D283*F283,)</f>
        <v>0</v>
      </c>
      <c r="I283" s="1">
        <f t="shared" ref="I283" si="169">ROUND(D283*G283,)</f>
        <v>0</v>
      </c>
      <c r="J283" s="1">
        <f t="shared" ref="J283" si="170">H283+I283</f>
        <v>0</v>
      </c>
    </row>
    <row r="285" spans="1:10" ht="25.5" x14ac:dyDescent="0.2">
      <c r="A285" s="6">
        <v>103</v>
      </c>
      <c r="C285" s="12" t="s">
        <v>3738</v>
      </c>
      <c r="D285" s="2">
        <v>6</v>
      </c>
      <c r="E285" s="2" t="s">
        <v>138</v>
      </c>
      <c r="F285" s="1">
        <v>0</v>
      </c>
      <c r="G285" s="1">
        <v>0</v>
      </c>
      <c r="H285" s="1">
        <f t="shared" ref="H285" si="171">ROUND(D285*F285,)</f>
        <v>0</v>
      </c>
      <c r="I285" s="1">
        <f t="shared" ref="I285" si="172">ROUND(D285*G285,)</f>
        <v>0</v>
      </c>
      <c r="J285" s="1">
        <f t="shared" ref="J285" si="173">H285+I285</f>
        <v>0</v>
      </c>
    </row>
    <row r="286" spans="1:10" x14ac:dyDescent="0.2">
      <c r="A286" s="47"/>
      <c r="B286" s="48"/>
      <c r="C286" s="24"/>
      <c r="D286" s="23"/>
      <c r="E286" s="23"/>
      <c r="F286" s="11"/>
      <c r="G286" s="11"/>
      <c r="H286" s="11"/>
      <c r="I286" s="11"/>
      <c r="J286" s="11"/>
    </row>
    <row r="287" spans="1:10" x14ac:dyDescent="0.2">
      <c r="C287" s="12" t="str">
        <f>CONCATENATE(C261," összesen:")</f>
        <v>Elektromos szerelések összesen:</v>
      </c>
      <c r="H287" s="5">
        <f>SUM(H262:H286)</f>
        <v>0</v>
      </c>
      <c r="I287" s="5">
        <f>SUM(I262:I286)</f>
        <v>0</v>
      </c>
      <c r="J287" s="5">
        <f>SUM(J262:J286)</f>
        <v>0</v>
      </c>
    </row>
    <row r="289" spans="1:10" x14ac:dyDescent="0.2">
      <c r="C289" s="25" t="str">
        <f>$C$30</f>
        <v>Érintésvédelem, földelés</v>
      </c>
    </row>
    <row r="291" spans="1:10" x14ac:dyDescent="0.2">
      <c r="A291" s="6">
        <v>104</v>
      </c>
      <c r="B291" s="12"/>
      <c r="C291" s="12" t="s">
        <v>3739</v>
      </c>
      <c r="D291" s="2">
        <v>2140</v>
      </c>
      <c r="E291" s="2" t="s">
        <v>62</v>
      </c>
      <c r="F291" s="1">
        <v>0</v>
      </c>
      <c r="G291" s="1">
        <v>0</v>
      </c>
      <c r="H291" s="1">
        <f>ROUND(D291*F291,)</f>
        <v>0</v>
      </c>
      <c r="I291" s="1">
        <f>ROUND(D291*G291,)</f>
        <v>0</v>
      </c>
      <c r="J291" s="1">
        <f>H291+I291</f>
        <v>0</v>
      </c>
    </row>
    <row r="293" spans="1:10" x14ac:dyDescent="0.2">
      <c r="A293" s="6">
        <v>105</v>
      </c>
      <c r="C293" s="12" t="s">
        <v>3740</v>
      </c>
      <c r="D293" s="2">
        <v>490</v>
      </c>
      <c r="E293" s="2" t="s">
        <v>62</v>
      </c>
      <c r="F293" s="1">
        <v>0</v>
      </c>
      <c r="G293" s="1">
        <v>0</v>
      </c>
      <c r="H293" s="1">
        <f t="shared" ref="H293" si="174">ROUND(D293*F293,)</f>
        <v>0</v>
      </c>
      <c r="I293" s="1">
        <f t="shared" ref="I293" si="175">ROUND(D293*G293,)</f>
        <v>0</v>
      </c>
      <c r="J293" s="1">
        <f t="shared" ref="J293" si="176">H293+I293</f>
        <v>0</v>
      </c>
    </row>
    <row r="295" spans="1:10" x14ac:dyDescent="0.2">
      <c r="A295" s="6">
        <v>106</v>
      </c>
      <c r="C295" s="12" t="s">
        <v>3739</v>
      </c>
      <c r="D295" s="2">
        <v>270</v>
      </c>
      <c r="E295" s="2" t="s">
        <v>62</v>
      </c>
      <c r="F295" s="1">
        <v>0</v>
      </c>
      <c r="G295" s="1">
        <v>0</v>
      </c>
      <c r="H295" s="1">
        <f t="shared" ref="H295" si="177">ROUND(D295*F295,)</f>
        <v>0</v>
      </c>
      <c r="I295" s="1">
        <f t="shared" ref="I295" si="178">ROUND(D295*G295,)</f>
        <v>0</v>
      </c>
      <c r="J295" s="1">
        <f t="shared" ref="J295" si="179">H295+I295</f>
        <v>0</v>
      </c>
    </row>
    <row r="297" spans="1:10" x14ac:dyDescent="0.2">
      <c r="A297" s="6">
        <v>107</v>
      </c>
      <c r="C297" s="12" t="s">
        <v>3741</v>
      </c>
      <c r="D297" s="2">
        <v>21</v>
      </c>
      <c r="E297" s="2" t="s">
        <v>4</v>
      </c>
      <c r="F297" s="1">
        <v>0</v>
      </c>
      <c r="G297" s="1">
        <v>0</v>
      </c>
      <c r="H297" s="1">
        <f t="shared" ref="H297" si="180">ROUND(D297*F297,)</f>
        <v>0</v>
      </c>
      <c r="I297" s="1">
        <f t="shared" ref="I297" si="181">ROUND(D297*G297,)</f>
        <v>0</v>
      </c>
      <c r="J297" s="1">
        <f t="shared" ref="J297" si="182">H297+I297</f>
        <v>0</v>
      </c>
    </row>
    <row r="299" spans="1:10" x14ac:dyDescent="0.2">
      <c r="A299" s="6">
        <v>108</v>
      </c>
      <c r="C299" s="12" t="s">
        <v>3742</v>
      </c>
      <c r="D299" s="2">
        <v>126</v>
      </c>
      <c r="E299" s="2" t="s">
        <v>4</v>
      </c>
      <c r="F299" s="1">
        <v>0</v>
      </c>
      <c r="G299" s="1">
        <v>0</v>
      </c>
      <c r="H299" s="1">
        <f t="shared" ref="H299" si="183">ROUND(D299*F299,)</f>
        <v>0</v>
      </c>
      <c r="I299" s="1">
        <f t="shared" ref="I299" si="184">ROUND(D299*G299,)</f>
        <v>0</v>
      </c>
      <c r="J299" s="1">
        <f t="shared" ref="J299" si="185">H299+I299</f>
        <v>0</v>
      </c>
    </row>
    <row r="301" spans="1:10" x14ac:dyDescent="0.2">
      <c r="A301" s="6">
        <v>109</v>
      </c>
      <c r="C301" s="12" t="s">
        <v>3743</v>
      </c>
      <c r="D301" s="2">
        <v>57</v>
      </c>
      <c r="E301" s="2" t="s">
        <v>4</v>
      </c>
      <c r="F301" s="1">
        <v>0</v>
      </c>
      <c r="G301" s="1">
        <v>0</v>
      </c>
      <c r="H301" s="1">
        <f t="shared" ref="H301" si="186">ROUND(D301*F301,)</f>
        <v>0</v>
      </c>
      <c r="I301" s="1">
        <f t="shared" ref="I301" si="187">ROUND(D301*G301,)</f>
        <v>0</v>
      </c>
      <c r="J301" s="1">
        <f t="shared" ref="J301" si="188">H301+I301</f>
        <v>0</v>
      </c>
    </row>
    <row r="303" spans="1:10" x14ac:dyDescent="0.2">
      <c r="A303" s="6">
        <v>110</v>
      </c>
      <c r="C303" s="12" t="s">
        <v>3744</v>
      </c>
      <c r="D303" s="2">
        <v>31</v>
      </c>
      <c r="E303" s="2" t="s">
        <v>4</v>
      </c>
      <c r="F303" s="1">
        <v>0</v>
      </c>
      <c r="G303" s="1">
        <v>0</v>
      </c>
      <c r="H303" s="1">
        <f t="shared" ref="H303" si="189">ROUND(D303*F303,)</f>
        <v>0</v>
      </c>
      <c r="I303" s="1">
        <f t="shared" ref="I303" si="190">ROUND(D303*G303,)</f>
        <v>0</v>
      </c>
      <c r="J303" s="1">
        <f t="shared" ref="J303" si="191">H303+I303</f>
        <v>0</v>
      </c>
    </row>
    <row r="305" spans="1:10" x14ac:dyDescent="0.2">
      <c r="A305" s="6">
        <v>111</v>
      </c>
      <c r="C305" s="12" t="s">
        <v>3745</v>
      </c>
      <c r="D305" s="2">
        <v>14</v>
      </c>
      <c r="E305" s="2" t="s">
        <v>4</v>
      </c>
      <c r="F305" s="1">
        <v>0</v>
      </c>
      <c r="G305" s="1">
        <v>0</v>
      </c>
      <c r="H305" s="1">
        <f t="shared" ref="H305" si="192">ROUND(D305*F305,)</f>
        <v>0</v>
      </c>
      <c r="I305" s="1">
        <f t="shared" ref="I305" si="193">ROUND(D305*G305,)</f>
        <v>0</v>
      </c>
      <c r="J305" s="1">
        <f t="shared" ref="J305" si="194">H305+I305</f>
        <v>0</v>
      </c>
    </row>
    <row r="307" spans="1:10" x14ac:dyDescent="0.2">
      <c r="A307" s="6">
        <v>112</v>
      </c>
      <c r="C307" s="12" t="s">
        <v>3746</v>
      </c>
      <c r="D307" s="2">
        <v>27</v>
      </c>
      <c r="E307" s="2" t="s">
        <v>4</v>
      </c>
      <c r="F307" s="1">
        <v>0</v>
      </c>
      <c r="G307" s="1">
        <v>0</v>
      </c>
      <c r="H307" s="1">
        <f t="shared" ref="H307" si="195">ROUND(D307*F307,)</f>
        <v>0</v>
      </c>
      <c r="I307" s="1">
        <f t="shared" ref="I307" si="196">ROUND(D307*G307,)</f>
        <v>0</v>
      </c>
      <c r="J307" s="1">
        <f t="shared" ref="J307" si="197">H307+I307</f>
        <v>0</v>
      </c>
    </row>
    <row r="309" spans="1:10" x14ac:dyDescent="0.2">
      <c r="A309" s="6">
        <v>113</v>
      </c>
      <c r="C309" s="12" t="s">
        <v>3747</v>
      </c>
      <c r="D309" s="2">
        <v>310</v>
      </c>
      <c r="E309" s="2" t="s">
        <v>3748</v>
      </c>
      <c r="F309" s="1">
        <v>0</v>
      </c>
      <c r="G309" s="1">
        <v>0</v>
      </c>
      <c r="H309" s="1">
        <f t="shared" ref="H309" si="198">ROUND(D309*F309,)</f>
        <v>0</v>
      </c>
      <c r="I309" s="1">
        <f t="shared" ref="I309" si="199">ROUND(D309*G309,)</f>
        <v>0</v>
      </c>
      <c r="J309" s="1">
        <f t="shared" ref="J309" si="200">H309+I309</f>
        <v>0</v>
      </c>
    </row>
    <row r="311" spans="1:10" x14ac:dyDescent="0.2">
      <c r="A311" s="6">
        <v>114</v>
      </c>
      <c r="C311" s="3" t="s">
        <v>3749</v>
      </c>
      <c r="D311" s="3">
        <v>1</v>
      </c>
      <c r="E311" s="3" t="s">
        <v>138</v>
      </c>
      <c r="F311" s="1">
        <v>0</v>
      </c>
      <c r="G311" s="1">
        <v>0</v>
      </c>
      <c r="H311" s="1">
        <f t="shared" ref="H311" si="201">ROUND(D311*F311,)</f>
        <v>0</v>
      </c>
      <c r="I311" s="1">
        <f t="shared" ref="I311" si="202">ROUND(D311*G311,)</f>
        <v>0</v>
      </c>
      <c r="J311" s="1">
        <f t="shared" ref="J311" si="203">H311+I311</f>
        <v>0</v>
      </c>
    </row>
    <row r="312" spans="1:10" s="77" customFormat="1" x14ac:dyDescent="0.2">
      <c r="A312" s="47"/>
      <c r="B312" s="48"/>
      <c r="C312" s="24"/>
      <c r="D312" s="23"/>
      <c r="E312" s="23"/>
      <c r="F312" s="11"/>
      <c r="G312" s="11"/>
      <c r="H312" s="11"/>
      <c r="I312" s="11"/>
      <c r="J312" s="11"/>
    </row>
    <row r="313" spans="1:10" x14ac:dyDescent="0.2">
      <c r="C313" s="12" t="str">
        <f>CONCATENATE(C289," összesen:")</f>
        <v>Érintésvédelem, földelés összesen:</v>
      </c>
      <c r="H313" s="5">
        <f>SUM(H290:H312)</f>
        <v>0</v>
      </c>
      <c r="I313" s="5">
        <f>SUM(I290:I312)</f>
        <v>0</v>
      </c>
      <c r="J313" s="5">
        <f>SUM(J290:J312)</f>
        <v>0</v>
      </c>
    </row>
    <row r="315" spans="1:10" s="77" customFormat="1" x14ac:dyDescent="0.2">
      <c r="A315" s="6"/>
      <c r="B315" s="46"/>
      <c r="C315" s="25" t="str">
        <f>$C$31</f>
        <v>Szoftver és vizualizáció</v>
      </c>
      <c r="D315" s="2"/>
      <c r="E315" s="2"/>
      <c r="F315" s="1"/>
      <c r="G315" s="1"/>
      <c r="H315" s="1"/>
      <c r="I315" s="1"/>
      <c r="J315" s="1"/>
    </row>
    <row r="317" spans="1:10" s="77" customFormat="1" ht="25.5" x14ac:dyDescent="0.2">
      <c r="A317" s="6">
        <v>115</v>
      </c>
      <c r="B317" s="12"/>
      <c r="C317" s="12" t="s">
        <v>3750</v>
      </c>
      <c r="D317" s="2">
        <v>188</v>
      </c>
      <c r="E317" s="2" t="s">
        <v>4</v>
      </c>
      <c r="F317" s="1">
        <v>0</v>
      </c>
      <c r="G317" s="1">
        <v>0</v>
      </c>
      <c r="H317" s="1">
        <f>ROUND(D317*F317,)</f>
        <v>0</v>
      </c>
      <c r="I317" s="1">
        <f>ROUND(D317*G317,)</f>
        <v>0</v>
      </c>
      <c r="J317" s="1">
        <f>H317+I317</f>
        <v>0</v>
      </c>
    </row>
    <row r="318" spans="1:10" s="77" customFormat="1" x14ac:dyDescent="0.2">
      <c r="A318" s="6"/>
      <c r="B318" s="12"/>
      <c r="C318" s="12"/>
      <c r="D318" s="2"/>
      <c r="E318" s="2"/>
      <c r="F318" s="1"/>
      <c r="G318" s="1"/>
      <c r="H318" s="1"/>
      <c r="I318" s="1"/>
      <c r="J318" s="1"/>
    </row>
    <row r="319" spans="1:10" s="77" customFormat="1" ht="25.5" x14ac:dyDescent="0.2">
      <c r="A319" s="6">
        <v>116</v>
      </c>
      <c r="B319" s="12"/>
      <c r="C319" s="12" t="s">
        <v>3751</v>
      </c>
      <c r="D319" s="2">
        <v>892</v>
      </c>
      <c r="E319" s="2" t="s">
        <v>4</v>
      </c>
      <c r="F319" s="1">
        <v>0</v>
      </c>
      <c r="G319" s="1">
        <v>0</v>
      </c>
      <c r="H319" s="1">
        <f t="shared" ref="H319" si="204">ROUND(D319*F319,)</f>
        <v>0</v>
      </c>
      <c r="I319" s="1">
        <f t="shared" ref="I319" si="205">ROUND(D319*G319,)</f>
        <v>0</v>
      </c>
      <c r="J319" s="1">
        <f t="shared" ref="J319" si="206">H319+I319</f>
        <v>0</v>
      </c>
    </row>
    <row r="320" spans="1:10" s="77" customFormat="1" x14ac:dyDescent="0.2">
      <c r="A320" s="6"/>
      <c r="B320" s="12"/>
      <c r="C320" s="12"/>
      <c r="D320" s="2"/>
      <c r="E320" s="2"/>
      <c r="F320" s="1"/>
      <c r="G320" s="1"/>
      <c r="H320" s="1"/>
      <c r="I320" s="1"/>
      <c r="J320" s="1"/>
    </row>
    <row r="321" spans="1:10" s="77" customFormat="1" ht="25.5" x14ac:dyDescent="0.2">
      <c r="A321" s="6">
        <v>117</v>
      </c>
      <c r="B321" s="12"/>
      <c r="C321" s="12" t="s">
        <v>3752</v>
      </c>
      <c r="D321" s="2">
        <v>859</v>
      </c>
      <c r="E321" s="2" t="s">
        <v>4</v>
      </c>
      <c r="F321" s="1">
        <v>0</v>
      </c>
      <c r="G321" s="1">
        <v>0</v>
      </c>
      <c r="H321" s="1">
        <f t="shared" ref="H321" si="207">ROUND(D321*F321,)</f>
        <v>0</v>
      </c>
      <c r="I321" s="1">
        <f t="shared" ref="I321" si="208">ROUND(D321*G321,)</f>
        <v>0</v>
      </c>
      <c r="J321" s="1">
        <f t="shared" ref="J321" si="209">H321+I321</f>
        <v>0</v>
      </c>
    </row>
    <row r="322" spans="1:10" s="77" customFormat="1" x14ac:dyDescent="0.2">
      <c r="A322" s="6"/>
      <c r="B322" s="12"/>
      <c r="C322" s="12"/>
      <c r="D322" s="2"/>
      <c r="E322" s="2"/>
      <c r="F322" s="1"/>
      <c r="G322" s="1"/>
      <c r="H322" s="1"/>
      <c r="I322" s="1"/>
      <c r="J322" s="1"/>
    </row>
    <row r="323" spans="1:10" s="77" customFormat="1" ht="25.5" x14ac:dyDescent="0.2">
      <c r="A323" s="6">
        <v>118</v>
      </c>
      <c r="B323" s="12"/>
      <c r="C323" s="12" t="s">
        <v>3753</v>
      </c>
      <c r="D323" s="2">
        <v>55</v>
      </c>
      <c r="E323" s="2" t="s">
        <v>4</v>
      </c>
      <c r="F323" s="1">
        <v>0</v>
      </c>
      <c r="G323" s="1">
        <v>0</v>
      </c>
      <c r="H323" s="1">
        <f t="shared" ref="H323" si="210">ROUND(D323*F323,)</f>
        <v>0</v>
      </c>
      <c r="I323" s="1">
        <f t="shared" ref="I323" si="211">ROUND(D323*G323,)</f>
        <v>0</v>
      </c>
      <c r="J323" s="1">
        <f t="shared" ref="J323" si="212">H323+I323</f>
        <v>0</v>
      </c>
    </row>
    <row r="324" spans="1:10" s="77" customFormat="1" x14ac:dyDescent="0.2">
      <c r="A324" s="6"/>
      <c r="B324" s="12"/>
      <c r="C324" s="12"/>
      <c r="D324" s="2"/>
      <c r="E324" s="2"/>
      <c r="F324" s="1"/>
      <c r="G324" s="1"/>
      <c r="H324" s="1"/>
      <c r="I324" s="1"/>
      <c r="J324" s="1"/>
    </row>
    <row r="325" spans="1:10" s="77" customFormat="1" ht="25.5" x14ac:dyDescent="0.2">
      <c r="A325" s="6">
        <v>119</v>
      </c>
      <c r="B325" s="12"/>
      <c r="C325" s="12" t="s">
        <v>3754</v>
      </c>
      <c r="D325" s="2">
        <v>84</v>
      </c>
      <c r="E325" s="2" t="s">
        <v>4</v>
      </c>
      <c r="F325" s="1">
        <v>0</v>
      </c>
      <c r="G325" s="1">
        <v>0</v>
      </c>
      <c r="H325" s="1">
        <f t="shared" ref="H325" si="213">ROUND(D325*F325,)</f>
        <v>0</v>
      </c>
      <c r="I325" s="1">
        <f t="shared" ref="I325" si="214">ROUND(D325*G325,)</f>
        <v>0</v>
      </c>
      <c r="J325" s="1">
        <f t="shared" ref="J325" si="215">H325+I325</f>
        <v>0</v>
      </c>
    </row>
    <row r="326" spans="1:10" s="77" customFormat="1" x14ac:dyDescent="0.2">
      <c r="A326" s="6"/>
      <c r="B326" s="12"/>
      <c r="C326" s="12"/>
      <c r="D326" s="2"/>
      <c r="E326" s="2"/>
      <c r="F326" s="1"/>
      <c r="G326" s="1"/>
      <c r="H326" s="1"/>
      <c r="I326" s="1"/>
      <c r="J326" s="1"/>
    </row>
    <row r="327" spans="1:10" s="77" customFormat="1" ht="25.5" x14ac:dyDescent="0.2">
      <c r="A327" s="6">
        <v>120</v>
      </c>
      <c r="B327" s="12"/>
      <c r="C327" s="12" t="s">
        <v>3755</v>
      </c>
      <c r="D327" s="2">
        <v>78</v>
      </c>
      <c r="E327" s="2" t="s">
        <v>4</v>
      </c>
      <c r="F327" s="1">
        <v>0</v>
      </c>
      <c r="G327" s="1">
        <v>0</v>
      </c>
      <c r="H327" s="1">
        <f t="shared" ref="H327" si="216">ROUND(D327*F327,)</f>
        <v>0</v>
      </c>
      <c r="I327" s="1">
        <f t="shared" ref="I327" si="217">ROUND(D327*G327,)</f>
        <v>0</v>
      </c>
      <c r="J327" s="1">
        <f t="shared" ref="J327" si="218">H327+I327</f>
        <v>0</v>
      </c>
    </row>
    <row r="328" spans="1:10" s="77" customFormat="1" x14ac:dyDescent="0.2">
      <c r="A328" s="6"/>
      <c r="B328" s="12"/>
      <c r="C328" s="12"/>
      <c r="D328" s="2"/>
      <c r="E328" s="2"/>
      <c r="F328" s="1"/>
      <c r="G328" s="1"/>
      <c r="H328" s="1"/>
      <c r="I328" s="1"/>
      <c r="J328" s="1"/>
    </row>
    <row r="329" spans="1:10" x14ac:dyDescent="0.2">
      <c r="A329" s="6">
        <v>121</v>
      </c>
      <c r="C329" s="12" t="s">
        <v>3756</v>
      </c>
      <c r="D329" s="2">
        <v>2156</v>
      </c>
      <c r="E329" s="2" t="s">
        <v>4</v>
      </c>
      <c r="F329" s="1">
        <v>0</v>
      </c>
      <c r="G329" s="1">
        <v>0</v>
      </c>
      <c r="H329" s="1">
        <f t="shared" ref="H329" si="219">ROUND(D329*F329,)</f>
        <v>0</v>
      </c>
      <c r="I329" s="1">
        <f t="shared" ref="I329" si="220">ROUND(D329*G329,)</f>
        <v>0</v>
      </c>
      <c r="J329" s="1">
        <f t="shared" ref="J329" si="221">H329+I329</f>
        <v>0</v>
      </c>
    </row>
    <row r="331" spans="1:10" x14ac:dyDescent="0.2">
      <c r="A331" s="6">
        <v>122</v>
      </c>
      <c r="C331" s="12" t="s">
        <v>3757</v>
      </c>
      <c r="D331" s="2">
        <v>30</v>
      </c>
      <c r="E331" s="2" t="s">
        <v>4</v>
      </c>
      <c r="F331" s="1">
        <v>0</v>
      </c>
      <c r="G331" s="1">
        <v>0</v>
      </c>
      <c r="H331" s="1">
        <f t="shared" ref="H331" si="222">ROUND(D331*F331,)</f>
        <v>0</v>
      </c>
      <c r="I331" s="1">
        <f t="shared" ref="I331" si="223">ROUND(D331*G331,)</f>
        <v>0</v>
      </c>
      <c r="J331" s="1">
        <f t="shared" ref="J331" si="224">H331+I331</f>
        <v>0</v>
      </c>
    </row>
    <row r="333" spans="1:10" x14ac:dyDescent="0.2">
      <c r="A333" s="6">
        <v>123</v>
      </c>
      <c r="C333" s="12" t="s">
        <v>3758</v>
      </c>
      <c r="D333" s="2">
        <v>22</v>
      </c>
      <c r="E333" s="2" t="s">
        <v>4</v>
      </c>
      <c r="F333" s="1">
        <v>0</v>
      </c>
      <c r="G333" s="1">
        <v>0</v>
      </c>
      <c r="H333" s="1">
        <f t="shared" ref="H333" si="225">ROUND(D333*F333,)</f>
        <v>0</v>
      </c>
      <c r="I333" s="1">
        <f t="shared" ref="I333" si="226">ROUND(D333*G333,)</f>
        <v>0</v>
      </c>
      <c r="J333" s="1">
        <f t="shared" ref="J333" si="227">H333+I333</f>
        <v>0</v>
      </c>
    </row>
    <row r="335" spans="1:10" x14ac:dyDescent="0.2">
      <c r="A335" s="6">
        <v>124</v>
      </c>
      <c r="C335" s="12" t="s">
        <v>3759</v>
      </c>
      <c r="D335" s="2">
        <v>17</v>
      </c>
      <c r="E335" s="2" t="s">
        <v>4</v>
      </c>
      <c r="F335" s="1">
        <v>0</v>
      </c>
      <c r="G335" s="1">
        <v>0</v>
      </c>
      <c r="H335" s="1">
        <f t="shared" ref="H335" si="228">ROUND(D335*F335,)</f>
        <v>0</v>
      </c>
      <c r="I335" s="1">
        <f t="shared" ref="I335" si="229">ROUND(D335*G335,)</f>
        <v>0</v>
      </c>
      <c r="J335" s="1">
        <f t="shared" ref="J335" si="230">H335+I335</f>
        <v>0</v>
      </c>
    </row>
    <row r="337" spans="1:10" x14ac:dyDescent="0.2">
      <c r="A337" s="6">
        <v>125</v>
      </c>
      <c r="C337" s="12" t="s">
        <v>3760</v>
      </c>
      <c r="D337" s="2">
        <v>12</v>
      </c>
      <c r="E337" s="2" t="s">
        <v>4</v>
      </c>
      <c r="F337" s="1">
        <v>0</v>
      </c>
      <c r="G337" s="1">
        <v>0</v>
      </c>
      <c r="H337" s="1">
        <f t="shared" ref="H337" si="231">ROUND(D337*F337,)</f>
        <v>0</v>
      </c>
      <c r="I337" s="1">
        <f t="shared" ref="I337" si="232">ROUND(D337*G337,)</f>
        <v>0</v>
      </c>
      <c r="J337" s="1">
        <f t="shared" ref="J337" si="233">H337+I337</f>
        <v>0</v>
      </c>
    </row>
    <row r="339" spans="1:10" x14ac:dyDescent="0.2">
      <c r="A339" s="6">
        <v>126</v>
      </c>
      <c r="C339" s="12" t="s">
        <v>3761</v>
      </c>
      <c r="D339" s="2">
        <v>5</v>
      </c>
      <c r="E339" s="2" t="s">
        <v>4</v>
      </c>
      <c r="F339" s="1">
        <v>0</v>
      </c>
      <c r="G339" s="1">
        <v>0</v>
      </c>
      <c r="H339" s="1">
        <f t="shared" ref="H339" si="234">ROUND(D339*F339,)</f>
        <v>0</v>
      </c>
      <c r="I339" s="1">
        <f t="shared" ref="I339" si="235">ROUND(D339*G339,)</f>
        <v>0</v>
      </c>
      <c r="J339" s="1">
        <f t="shared" ref="J339" si="236">H339+I339</f>
        <v>0</v>
      </c>
    </row>
    <row r="341" spans="1:10" x14ac:dyDescent="0.2">
      <c r="A341" s="6">
        <v>127</v>
      </c>
      <c r="C341" s="12" t="s">
        <v>3762</v>
      </c>
      <c r="D341" s="2">
        <v>1</v>
      </c>
      <c r="E341" s="2" t="s">
        <v>4</v>
      </c>
      <c r="F341" s="1">
        <v>0</v>
      </c>
      <c r="G341" s="1">
        <v>0</v>
      </c>
      <c r="H341" s="1">
        <f t="shared" ref="H341" si="237">ROUND(D341*F341,)</f>
        <v>0</v>
      </c>
      <c r="I341" s="1">
        <f t="shared" ref="I341" si="238">ROUND(D341*G341,)</f>
        <v>0</v>
      </c>
      <c r="J341" s="1">
        <f t="shared" ref="J341" si="239">H341+I341</f>
        <v>0</v>
      </c>
    </row>
    <row r="343" spans="1:10" x14ac:dyDescent="0.2">
      <c r="A343" s="6">
        <v>128</v>
      </c>
      <c r="C343" s="12" t="s">
        <v>3763</v>
      </c>
      <c r="D343" s="2">
        <v>613</v>
      </c>
      <c r="E343" s="2" t="s">
        <v>4</v>
      </c>
      <c r="F343" s="1">
        <v>0</v>
      </c>
      <c r="G343" s="1">
        <v>0</v>
      </c>
      <c r="H343" s="1">
        <f t="shared" ref="H343" si="240">ROUND(D343*F343,)</f>
        <v>0</v>
      </c>
      <c r="I343" s="1">
        <f t="shared" ref="I343" si="241">ROUND(D343*G343,)</f>
        <v>0</v>
      </c>
      <c r="J343" s="1">
        <f t="shared" ref="J343" si="242">H343+I343</f>
        <v>0</v>
      </c>
    </row>
    <row r="345" spans="1:10" x14ac:dyDescent="0.2">
      <c r="A345" s="6">
        <v>129</v>
      </c>
      <c r="C345" s="12" t="s">
        <v>3764</v>
      </c>
      <c r="D345" s="2">
        <v>1</v>
      </c>
      <c r="E345" s="2" t="s">
        <v>138</v>
      </c>
      <c r="F345" s="1">
        <v>0</v>
      </c>
      <c r="G345" s="1">
        <v>0</v>
      </c>
      <c r="H345" s="1">
        <f t="shared" ref="H345" si="243">ROUND(D345*F345,)</f>
        <v>0</v>
      </c>
      <c r="I345" s="1">
        <f t="shared" ref="I345" si="244">ROUND(D345*G345,)</f>
        <v>0</v>
      </c>
      <c r="J345" s="1">
        <f t="shared" ref="J345" si="245">H345+I345</f>
        <v>0</v>
      </c>
    </row>
    <row r="346" spans="1:10" s="55" customFormat="1" x14ac:dyDescent="0.2">
      <c r="A346" s="47"/>
      <c r="B346" s="48"/>
      <c r="C346" s="24"/>
      <c r="D346" s="23"/>
      <c r="E346" s="23"/>
      <c r="F346" s="11"/>
      <c r="G346" s="11"/>
      <c r="H346" s="11"/>
      <c r="I346" s="11"/>
      <c r="J346" s="11"/>
    </row>
    <row r="347" spans="1:10" x14ac:dyDescent="0.2">
      <c r="C347" s="12" t="str">
        <f>CONCATENATE(C315," összesen:")</f>
        <v>Szoftver és vizualizáció összesen:</v>
      </c>
      <c r="H347" s="5">
        <f>SUM(H316:H346)</f>
        <v>0</v>
      </c>
      <c r="I347" s="5">
        <f>SUM(I316:I346)</f>
        <v>0</v>
      </c>
      <c r="J347" s="5">
        <f>SUM(J316:J346)</f>
        <v>0</v>
      </c>
    </row>
    <row r="349" spans="1:10" s="55" customFormat="1" x14ac:dyDescent="0.2">
      <c r="A349" s="6"/>
      <c r="B349" s="46"/>
      <c r="C349" s="25" t="str">
        <f>$C$32</f>
        <v>Kiegészítő tételek</v>
      </c>
      <c r="D349" s="2"/>
      <c r="E349" s="2"/>
      <c r="F349" s="1"/>
      <c r="G349" s="1"/>
      <c r="H349" s="1"/>
      <c r="I349" s="1"/>
      <c r="J349" s="1"/>
    </row>
    <row r="351" spans="1:10" s="55" customFormat="1" x14ac:dyDescent="0.2">
      <c r="A351" s="6">
        <v>130</v>
      </c>
      <c r="B351" s="12"/>
      <c r="C351" s="12" t="s">
        <v>3765</v>
      </c>
      <c r="D351" s="2">
        <v>1</v>
      </c>
      <c r="E351" s="2" t="s">
        <v>3766</v>
      </c>
      <c r="F351" s="1">
        <v>0</v>
      </c>
      <c r="G351" s="1">
        <v>0</v>
      </c>
      <c r="H351" s="1">
        <f>ROUND(D351*F351,)</f>
        <v>0</v>
      </c>
      <c r="I351" s="1">
        <f>ROUND(D351*G351,)</f>
        <v>0</v>
      </c>
      <c r="J351" s="1">
        <f>H351+I351</f>
        <v>0</v>
      </c>
    </row>
    <row r="352" spans="1:10" x14ac:dyDescent="0.2">
      <c r="C352" s="12" t="s">
        <v>3767</v>
      </c>
    </row>
    <row r="353" spans="1:10" x14ac:dyDescent="0.2">
      <c r="A353" s="6">
        <v>131</v>
      </c>
      <c r="C353" s="12" t="s">
        <v>3768</v>
      </c>
      <c r="D353" s="2">
        <v>1</v>
      </c>
      <c r="E353" s="2" t="s">
        <v>3766</v>
      </c>
      <c r="F353" s="1">
        <v>0</v>
      </c>
      <c r="G353" s="1">
        <v>0</v>
      </c>
      <c r="H353" s="1">
        <f t="shared" ref="H353" si="246">ROUND(D353*F353,)</f>
        <v>0</v>
      </c>
      <c r="I353" s="1">
        <f t="shared" ref="I353" si="247">ROUND(D353*G353,)</f>
        <v>0</v>
      </c>
      <c r="J353" s="1">
        <f t="shared" ref="J353" si="248">H353+I353</f>
        <v>0</v>
      </c>
    </row>
    <row r="354" spans="1:10" x14ac:dyDescent="0.2">
      <c r="C354" s="12" t="s">
        <v>3767</v>
      </c>
    </row>
    <row r="355" spans="1:10" x14ac:dyDescent="0.2">
      <c r="A355" s="6">
        <v>132</v>
      </c>
      <c r="C355" s="12" t="s">
        <v>3769</v>
      </c>
      <c r="D355" s="2">
        <v>1</v>
      </c>
      <c r="E355" s="2" t="s">
        <v>3766</v>
      </c>
      <c r="F355" s="1">
        <v>0</v>
      </c>
      <c r="G355" s="1">
        <v>0</v>
      </c>
      <c r="H355" s="1">
        <f t="shared" ref="H355" si="249">ROUND(D355*F355,)</f>
        <v>0</v>
      </c>
      <c r="I355" s="1">
        <f t="shared" ref="I355" si="250">ROUND(D355*G355,)</f>
        <v>0</v>
      </c>
      <c r="J355" s="1">
        <f t="shared" ref="J355" si="251">H355+I355</f>
        <v>0</v>
      </c>
    </row>
    <row r="356" spans="1:10" x14ac:dyDescent="0.2">
      <c r="C356" s="12" t="s">
        <v>3767</v>
      </c>
    </row>
    <row r="357" spans="1:10" x14ac:dyDescent="0.2">
      <c r="A357" s="6">
        <v>133</v>
      </c>
      <c r="C357" s="12" t="s">
        <v>3770</v>
      </c>
      <c r="D357" s="2">
        <v>1</v>
      </c>
      <c r="E357" s="2" t="s">
        <v>138</v>
      </c>
      <c r="F357" s="1">
        <v>0</v>
      </c>
      <c r="G357" s="1">
        <v>0</v>
      </c>
      <c r="H357" s="1">
        <f t="shared" ref="H357" si="252">ROUND(D357*F357,)</f>
        <v>0</v>
      </c>
      <c r="I357" s="1">
        <f t="shared" ref="I357" si="253">ROUND(D357*G357,)</f>
        <v>0</v>
      </c>
      <c r="J357" s="1">
        <f t="shared" ref="J357" si="254">H357+I357</f>
        <v>0</v>
      </c>
    </row>
    <row r="359" spans="1:10" x14ac:dyDescent="0.2">
      <c r="A359" s="6">
        <v>134</v>
      </c>
      <c r="C359" s="12" t="s">
        <v>3771</v>
      </c>
      <c r="D359" s="2">
        <v>2</v>
      </c>
      <c r="E359" s="2" t="s">
        <v>138</v>
      </c>
      <c r="F359" s="1">
        <v>0</v>
      </c>
      <c r="G359" s="1">
        <v>0</v>
      </c>
      <c r="H359" s="1">
        <f t="shared" ref="H359" si="255">ROUND(D359*F359,)</f>
        <v>0</v>
      </c>
      <c r="I359" s="1">
        <f t="shared" ref="I359" si="256">ROUND(D359*G359,)</f>
        <v>0</v>
      </c>
      <c r="J359" s="1">
        <f t="shared" ref="J359" si="257">H359+I359</f>
        <v>0</v>
      </c>
    </row>
    <row r="361" spans="1:10" x14ac:dyDescent="0.2">
      <c r="A361" s="6">
        <v>135</v>
      </c>
      <c r="C361" s="12" t="s">
        <v>3772</v>
      </c>
      <c r="D361" s="2">
        <v>3</v>
      </c>
      <c r="E361" s="2" t="s">
        <v>138</v>
      </c>
      <c r="F361" s="1">
        <v>0</v>
      </c>
      <c r="G361" s="1">
        <v>0</v>
      </c>
      <c r="H361" s="1">
        <f t="shared" ref="H361" si="258">ROUND(D361*F361,)</f>
        <v>0</v>
      </c>
      <c r="I361" s="1">
        <f t="shared" ref="I361" si="259">ROUND(D361*G361,)</f>
        <v>0</v>
      </c>
      <c r="J361" s="1">
        <f t="shared" ref="J361" si="260">H361+I361</f>
        <v>0</v>
      </c>
    </row>
    <row r="363" spans="1:10" x14ac:dyDescent="0.2">
      <c r="A363" s="6">
        <v>136</v>
      </c>
      <c r="C363" s="12" t="s">
        <v>3773</v>
      </c>
      <c r="D363" s="2">
        <v>4</v>
      </c>
      <c r="E363" s="2" t="s">
        <v>138</v>
      </c>
      <c r="F363" s="1">
        <v>0</v>
      </c>
      <c r="G363" s="1">
        <v>0</v>
      </c>
      <c r="H363" s="1">
        <f t="shared" ref="H363" si="261">ROUND(D363*F363,)</f>
        <v>0</v>
      </c>
      <c r="I363" s="1">
        <f t="shared" ref="I363" si="262">ROUND(D363*G363,)</f>
        <v>0</v>
      </c>
      <c r="J363" s="1">
        <f t="shared" ref="J363" si="263">H363+I363</f>
        <v>0</v>
      </c>
    </row>
    <row r="364" spans="1:10" x14ac:dyDescent="0.2">
      <c r="A364" s="47"/>
      <c r="B364" s="48"/>
      <c r="C364" s="24"/>
      <c r="D364" s="23"/>
      <c r="E364" s="23"/>
      <c r="F364" s="11"/>
      <c r="G364" s="11"/>
      <c r="H364" s="11"/>
      <c r="I364" s="11"/>
      <c r="J364" s="11"/>
    </row>
    <row r="365" spans="1:10" x14ac:dyDescent="0.2">
      <c r="C365" s="12" t="str">
        <f>CONCATENATE(C349," összesen:")</f>
        <v>Kiegészítő tételek összesen:</v>
      </c>
      <c r="H365" s="5">
        <f>SUM(H350:H364)</f>
        <v>0</v>
      </c>
      <c r="I365" s="5">
        <f>SUM(I350:I364)</f>
        <v>0</v>
      </c>
      <c r="J365" s="5">
        <f>SUM(J350:J364)</f>
        <v>0</v>
      </c>
    </row>
  </sheetData>
  <mergeCells count="10">
    <mergeCell ref="A43:J43"/>
    <mergeCell ref="A44:J44"/>
    <mergeCell ref="A46:J46"/>
    <mergeCell ref="A48:J48"/>
    <mergeCell ref="A8:J8"/>
    <mergeCell ref="A10:J10"/>
    <mergeCell ref="A11:J11"/>
    <mergeCell ref="A13:J13"/>
    <mergeCell ref="A15:J15"/>
    <mergeCell ref="A41:J41"/>
  </mergeCells>
  <printOptions horizontalCentered="1"/>
  <pageMargins left="0.59055118110236227" right="0.59055118110236227" top="0.78740157480314965" bottom="0.78740157480314965" header="0.51181102362204722" footer="0.51181102362204722"/>
  <pageSetup paperSize="9" scale="68" orientation="portrait" horizontalDpi="1200" verticalDpi="1200" r:id="rId1"/>
  <headerFooter>
    <oddFooter>&amp;C&amp;8&amp;P&amp;R&amp;8&amp;F</oddFooter>
  </headerFooter>
  <rowBreaks count="8" manualBreakCount="8">
    <brk id="82" max="9" man="1"/>
    <brk id="144" max="9" man="1"/>
    <brk id="180" max="9" man="1"/>
    <brk id="232" max="9" man="1"/>
    <brk id="260" max="9" man="1"/>
    <brk id="288" max="9" man="1"/>
    <brk id="314" max="9" man="1"/>
    <brk id="348" max="9" man="1"/>
  </rowBreak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A5BB3-9747-499F-B570-FFDD3CA0D5E5}">
  <dimension ref="A1"/>
  <sheetViews>
    <sheetView workbookViewId="0">
      <selection activeCell="I25" sqref="I25"/>
    </sheetView>
  </sheetViews>
  <sheetFormatPr defaultRowHeight="12.75" x14ac:dyDescent="0.2"/>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4"/>
  <sheetViews>
    <sheetView view="pageBreakPreview" zoomScale="115" zoomScaleNormal="100" zoomScaleSheetLayoutView="115" workbookViewId="0">
      <pane ySplit="7" topLeftCell="A8" activePane="bottomLeft" state="frozen"/>
      <selection activeCell="K30" sqref="K30"/>
      <selection pane="bottomLeft" activeCell="B26" sqref="B26"/>
    </sheetView>
  </sheetViews>
  <sheetFormatPr defaultColWidth="9.28515625" defaultRowHeight="12.75" x14ac:dyDescent="0.25"/>
  <cols>
    <col min="1" max="1" width="4.42578125" style="454" customWidth="1"/>
    <col min="2" max="2" width="88.42578125" style="461" customWidth="1"/>
    <col min="3" max="256" width="9.28515625" style="458"/>
    <col min="257" max="257" width="4.42578125" style="458" customWidth="1"/>
    <col min="258" max="258" width="88.42578125" style="458" customWidth="1"/>
    <col min="259" max="512" width="9.28515625" style="458"/>
    <col min="513" max="513" width="4.42578125" style="458" customWidth="1"/>
    <col min="514" max="514" width="88.42578125" style="458" customWidth="1"/>
    <col min="515" max="768" width="9.28515625" style="458"/>
    <col min="769" max="769" width="4.42578125" style="458" customWidth="1"/>
    <col min="770" max="770" width="88.42578125" style="458" customWidth="1"/>
    <col min="771" max="1024" width="9.28515625" style="458"/>
    <col min="1025" max="1025" width="4.42578125" style="458" customWidth="1"/>
    <col min="1026" max="1026" width="88.42578125" style="458" customWidth="1"/>
    <col min="1027" max="1280" width="9.28515625" style="458"/>
    <col min="1281" max="1281" width="4.42578125" style="458" customWidth="1"/>
    <col min="1282" max="1282" width="88.42578125" style="458" customWidth="1"/>
    <col min="1283" max="1536" width="9.28515625" style="458"/>
    <col min="1537" max="1537" width="4.42578125" style="458" customWidth="1"/>
    <col min="1538" max="1538" width="88.42578125" style="458" customWidth="1"/>
    <col min="1539" max="1792" width="9.28515625" style="458"/>
    <col min="1793" max="1793" width="4.42578125" style="458" customWidth="1"/>
    <col min="1794" max="1794" width="88.42578125" style="458" customWidth="1"/>
    <col min="1795" max="2048" width="9.28515625" style="458"/>
    <col min="2049" max="2049" width="4.42578125" style="458" customWidth="1"/>
    <col min="2050" max="2050" width="88.42578125" style="458" customWidth="1"/>
    <col min="2051" max="2304" width="9.28515625" style="458"/>
    <col min="2305" max="2305" width="4.42578125" style="458" customWidth="1"/>
    <col min="2306" max="2306" width="88.42578125" style="458" customWidth="1"/>
    <col min="2307" max="2560" width="9.28515625" style="458"/>
    <col min="2561" max="2561" width="4.42578125" style="458" customWidth="1"/>
    <col min="2562" max="2562" width="88.42578125" style="458" customWidth="1"/>
    <col min="2563" max="2816" width="9.28515625" style="458"/>
    <col min="2817" max="2817" width="4.42578125" style="458" customWidth="1"/>
    <col min="2818" max="2818" width="88.42578125" style="458" customWidth="1"/>
    <col min="2819" max="3072" width="9.28515625" style="458"/>
    <col min="3073" max="3073" width="4.42578125" style="458" customWidth="1"/>
    <col min="3074" max="3074" width="88.42578125" style="458" customWidth="1"/>
    <col min="3075" max="3328" width="9.28515625" style="458"/>
    <col min="3329" max="3329" width="4.42578125" style="458" customWidth="1"/>
    <col min="3330" max="3330" width="88.42578125" style="458" customWidth="1"/>
    <col min="3331" max="3584" width="9.28515625" style="458"/>
    <col min="3585" max="3585" width="4.42578125" style="458" customWidth="1"/>
    <col min="3586" max="3586" width="88.42578125" style="458" customWidth="1"/>
    <col min="3587" max="3840" width="9.28515625" style="458"/>
    <col min="3841" max="3841" width="4.42578125" style="458" customWidth="1"/>
    <col min="3842" max="3842" width="88.42578125" style="458" customWidth="1"/>
    <col min="3843" max="4096" width="9.28515625" style="458"/>
    <col min="4097" max="4097" width="4.42578125" style="458" customWidth="1"/>
    <col min="4098" max="4098" width="88.42578125" style="458" customWidth="1"/>
    <col min="4099" max="4352" width="9.28515625" style="458"/>
    <col min="4353" max="4353" width="4.42578125" style="458" customWidth="1"/>
    <col min="4354" max="4354" width="88.42578125" style="458" customWidth="1"/>
    <col min="4355" max="4608" width="9.28515625" style="458"/>
    <col min="4609" max="4609" width="4.42578125" style="458" customWidth="1"/>
    <col min="4610" max="4610" width="88.42578125" style="458" customWidth="1"/>
    <col min="4611" max="4864" width="9.28515625" style="458"/>
    <col min="4865" max="4865" width="4.42578125" style="458" customWidth="1"/>
    <col min="4866" max="4866" width="88.42578125" style="458" customWidth="1"/>
    <col min="4867" max="5120" width="9.28515625" style="458"/>
    <col min="5121" max="5121" width="4.42578125" style="458" customWidth="1"/>
    <col min="5122" max="5122" width="88.42578125" style="458" customWidth="1"/>
    <col min="5123" max="5376" width="9.28515625" style="458"/>
    <col min="5377" max="5377" width="4.42578125" style="458" customWidth="1"/>
    <col min="5378" max="5378" width="88.42578125" style="458" customWidth="1"/>
    <col min="5379" max="5632" width="9.28515625" style="458"/>
    <col min="5633" max="5633" width="4.42578125" style="458" customWidth="1"/>
    <col min="5634" max="5634" width="88.42578125" style="458" customWidth="1"/>
    <col min="5635" max="5888" width="9.28515625" style="458"/>
    <col min="5889" max="5889" width="4.42578125" style="458" customWidth="1"/>
    <col min="5890" max="5890" width="88.42578125" style="458" customWidth="1"/>
    <col min="5891" max="6144" width="9.28515625" style="458"/>
    <col min="6145" max="6145" width="4.42578125" style="458" customWidth="1"/>
    <col min="6146" max="6146" width="88.42578125" style="458" customWidth="1"/>
    <col min="6147" max="6400" width="9.28515625" style="458"/>
    <col min="6401" max="6401" width="4.42578125" style="458" customWidth="1"/>
    <col min="6402" max="6402" width="88.42578125" style="458" customWidth="1"/>
    <col min="6403" max="6656" width="9.28515625" style="458"/>
    <col min="6657" max="6657" width="4.42578125" style="458" customWidth="1"/>
    <col min="6658" max="6658" width="88.42578125" style="458" customWidth="1"/>
    <col min="6659" max="6912" width="9.28515625" style="458"/>
    <col min="6913" max="6913" width="4.42578125" style="458" customWidth="1"/>
    <col min="6914" max="6914" width="88.42578125" style="458" customWidth="1"/>
    <col min="6915" max="7168" width="9.28515625" style="458"/>
    <col min="7169" max="7169" width="4.42578125" style="458" customWidth="1"/>
    <col min="7170" max="7170" width="88.42578125" style="458" customWidth="1"/>
    <col min="7171" max="7424" width="9.28515625" style="458"/>
    <col min="7425" max="7425" width="4.42578125" style="458" customWidth="1"/>
    <col min="7426" max="7426" width="88.42578125" style="458" customWidth="1"/>
    <col min="7427" max="7680" width="9.28515625" style="458"/>
    <col min="7681" max="7681" width="4.42578125" style="458" customWidth="1"/>
    <col min="7682" max="7682" width="88.42578125" style="458" customWidth="1"/>
    <col min="7683" max="7936" width="9.28515625" style="458"/>
    <col min="7937" max="7937" width="4.42578125" style="458" customWidth="1"/>
    <col min="7938" max="7938" width="88.42578125" style="458" customWidth="1"/>
    <col min="7939" max="8192" width="9.28515625" style="458"/>
    <col min="8193" max="8193" width="4.42578125" style="458" customWidth="1"/>
    <col min="8194" max="8194" width="88.42578125" style="458" customWidth="1"/>
    <col min="8195" max="8448" width="9.28515625" style="458"/>
    <col min="8449" max="8449" width="4.42578125" style="458" customWidth="1"/>
    <col min="8450" max="8450" width="88.42578125" style="458" customWidth="1"/>
    <col min="8451" max="8704" width="9.28515625" style="458"/>
    <col min="8705" max="8705" width="4.42578125" style="458" customWidth="1"/>
    <col min="8706" max="8706" width="88.42578125" style="458" customWidth="1"/>
    <col min="8707" max="8960" width="9.28515625" style="458"/>
    <col min="8961" max="8961" width="4.42578125" style="458" customWidth="1"/>
    <col min="8962" max="8962" width="88.42578125" style="458" customWidth="1"/>
    <col min="8963" max="9216" width="9.28515625" style="458"/>
    <col min="9217" max="9217" width="4.42578125" style="458" customWidth="1"/>
    <col min="9218" max="9218" width="88.42578125" style="458" customWidth="1"/>
    <col min="9219" max="9472" width="9.28515625" style="458"/>
    <col min="9473" max="9473" width="4.42578125" style="458" customWidth="1"/>
    <col min="9474" max="9474" width="88.42578125" style="458" customWidth="1"/>
    <col min="9475" max="9728" width="9.28515625" style="458"/>
    <col min="9729" max="9729" width="4.42578125" style="458" customWidth="1"/>
    <col min="9730" max="9730" width="88.42578125" style="458" customWidth="1"/>
    <col min="9731" max="9984" width="9.28515625" style="458"/>
    <col min="9985" max="9985" width="4.42578125" style="458" customWidth="1"/>
    <col min="9986" max="9986" width="88.42578125" style="458" customWidth="1"/>
    <col min="9987" max="10240" width="9.28515625" style="458"/>
    <col min="10241" max="10241" width="4.42578125" style="458" customWidth="1"/>
    <col min="10242" max="10242" width="88.42578125" style="458" customWidth="1"/>
    <col min="10243" max="10496" width="9.28515625" style="458"/>
    <col min="10497" max="10497" width="4.42578125" style="458" customWidth="1"/>
    <col min="10498" max="10498" width="88.42578125" style="458" customWidth="1"/>
    <col min="10499" max="10752" width="9.28515625" style="458"/>
    <col min="10753" max="10753" width="4.42578125" style="458" customWidth="1"/>
    <col min="10754" max="10754" width="88.42578125" style="458" customWidth="1"/>
    <col min="10755" max="11008" width="9.28515625" style="458"/>
    <col min="11009" max="11009" width="4.42578125" style="458" customWidth="1"/>
    <col min="11010" max="11010" width="88.42578125" style="458" customWidth="1"/>
    <col min="11011" max="11264" width="9.28515625" style="458"/>
    <col min="11265" max="11265" width="4.42578125" style="458" customWidth="1"/>
    <col min="11266" max="11266" width="88.42578125" style="458" customWidth="1"/>
    <col min="11267" max="11520" width="9.28515625" style="458"/>
    <col min="11521" max="11521" width="4.42578125" style="458" customWidth="1"/>
    <col min="11522" max="11522" width="88.42578125" style="458" customWidth="1"/>
    <col min="11523" max="11776" width="9.28515625" style="458"/>
    <col min="11777" max="11777" width="4.42578125" style="458" customWidth="1"/>
    <col min="11778" max="11778" width="88.42578125" style="458" customWidth="1"/>
    <col min="11779" max="12032" width="9.28515625" style="458"/>
    <col min="12033" max="12033" width="4.42578125" style="458" customWidth="1"/>
    <col min="12034" max="12034" width="88.42578125" style="458" customWidth="1"/>
    <col min="12035" max="12288" width="9.28515625" style="458"/>
    <col min="12289" max="12289" width="4.42578125" style="458" customWidth="1"/>
    <col min="12290" max="12290" width="88.42578125" style="458" customWidth="1"/>
    <col min="12291" max="12544" width="9.28515625" style="458"/>
    <col min="12545" max="12545" width="4.42578125" style="458" customWidth="1"/>
    <col min="12546" max="12546" width="88.42578125" style="458" customWidth="1"/>
    <col min="12547" max="12800" width="9.28515625" style="458"/>
    <col min="12801" max="12801" width="4.42578125" style="458" customWidth="1"/>
    <col min="12802" max="12802" width="88.42578125" style="458" customWidth="1"/>
    <col min="12803" max="13056" width="9.28515625" style="458"/>
    <col min="13057" max="13057" width="4.42578125" style="458" customWidth="1"/>
    <col min="13058" max="13058" width="88.42578125" style="458" customWidth="1"/>
    <col min="13059" max="13312" width="9.28515625" style="458"/>
    <col min="13313" max="13313" width="4.42578125" style="458" customWidth="1"/>
    <col min="13314" max="13314" width="88.42578125" style="458" customWidth="1"/>
    <col min="13315" max="13568" width="9.28515625" style="458"/>
    <col min="13569" max="13569" width="4.42578125" style="458" customWidth="1"/>
    <col min="13570" max="13570" width="88.42578125" style="458" customWidth="1"/>
    <col min="13571" max="13824" width="9.28515625" style="458"/>
    <col min="13825" max="13825" width="4.42578125" style="458" customWidth="1"/>
    <col min="13826" max="13826" width="88.42578125" style="458" customWidth="1"/>
    <col min="13827" max="14080" width="9.28515625" style="458"/>
    <col min="14081" max="14081" width="4.42578125" style="458" customWidth="1"/>
    <col min="14082" max="14082" width="88.42578125" style="458" customWidth="1"/>
    <col min="14083" max="14336" width="9.28515625" style="458"/>
    <col min="14337" max="14337" width="4.42578125" style="458" customWidth="1"/>
    <col min="14338" max="14338" width="88.42578125" style="458" customWidth="1"/>
    <col min="14339" max="14592" width="9.28515625" style="458"/>
    <col min="14593" max="14593" width="4.42578125" style="458" customWidth="1"/>
    <col min="14594" max="14594" width="88.42578125" style="458" customWidth="1"/>
    <col min="14595" max="14848" width="9.28515625" style="458"/>
    <col min="14849" max="14849" width="4.42578125" style="458" customWidth="1"/>
    <col min="14850" max="14850" width="88.42578125" style="458" customWidth="1"/>
    <col min="14851" max="15104" width="9.28515625" style="458"/>
    <col min="15105" max="15105" width="4.42578125" style="458" customWidth="1"/>
    <col min="15106" max="15106" width="88.42578125" style="458" customWidth="1"/>
    <col min="15107" max="15360" width="9.28515625" style="458"/>
    <col min="15361" max="15361" width="4.42578125" style="458" customWidth="1"/>
    <col min="15362" max="15362" width="88.42578125" style="458" customWidth="1"/>
    <col min="15363" max="15616" width="9.28515625" style="458"/>
    <col min="15617" max="15617" width="4.42578125" style="458" customWidth="1"/>
    <col min="15618" max="15618" width="88.42578125" style="458" customWidth="1"/>
    <col min="15619" max="15872" width="9.28515625" style="458"/>
    <col min="15873" max="15873" width="4.42578125" style="458" customWidth="1"/>
    <col min="15874" max="15874" width="88.42578125" style="458" customWidth="1"/>
    <col min="15875" max="16128" width="9.28515625" style="458"/>
    <col min="16129" max="16129" width="4.42578125" style="458" customWidth="1"/>
    <col min="16130" max="16130" width="88.42578125" style="458" customWidth="1"/>
    <col min="16131" max="16384" width="9.28515625" style="458"/>
  </cols>
  <sheetData>
    <row r="1" spans="1:2" s="456" customFormat="1" ht="13.5" x14ac:dyDescent="0.25">
      <c r="A1" s="454"/>
      <c r="B1" s="455" t="s">
        <v>3808</v>
      </c>
    </row>
    <row r="2" spans="1:2" s="456" customFormat="1" ht="25.5" x14ac:dyDescent="0.25">
      <c r="A2" s="454">
        <v>1</v>
      </c>
      <c r="B2" s="457" t="s">
        <v>3805</v>
      </c>
    </row>
    <row r="3" spans="1:2" x14ac:dyDescent="0.25">
      <c r="A3" s="454">
        <v>2</v>
      </c>
      <c r="B3" s="457" t="s">
        <v>3806</v>
      </c>
    </row>
    <row r="4" spans="1:2" x14ac:dyDescent="0.25">
      <c r="A4" s="454">
        <v>3</v>
      </c>
      <c r="B4" s="457" t="s">
        <v>1806</v>
      </c>
    </row>
    <row r="5" spans="1:2" x14ac:dyDescent="0.25">
      <c r="A5" s="454">
        <v>4</v>
      </c>
      <c r="B5" s="457" t="s">
        <v>3810</v>
      </c>
    </row>
    <row r="6" spans="1:2" ht="25.5" x14ac:dyDescent="0.25">
      <c r="A6" s="454">
        <v>5</v>
      </c>
      <c r="B6" s="457" t="s">
        <v>3807</v>
      </c>
    </row>
    <row r="7" spans="1:2" ht="25.5" x14ac:dyDescent="0.25">
      <c r="A7" s="454">
        <v>6</v>
      </c>
      <c r="B7" s="459" t="s">
        <v>1805</v>
      </c>
    </row>
    <row r="8" spans="1:2" ht="25.5" x14ac:dyDescent="0.25">
      <c r="A8" s="454">
        <v>7</v>
      </c>
      <c r="B8" s="459" t="s">
        <v>1804</v>
      </c>
    </row>
    <row r="9" spans="1:2" ht="38.25" x14ac:dyDescent="0.25">
      <c r="A9" s="454">
        <v>8</v>
      </c>
      <c r="B9" s="459" t="s">
        <v>1803</v>
      </c>
    </row>
    <row r="10" spans="1:2" ht="38.25" x14ac:dyDescent="0.25">
      <c r="A10" s="454">
        <v>9</v>
      </c>
      <c r="B10" s="459" t="s">
        <v>1802</v>
      </c>
    </row>
    <row r="11" spans="1:2" x14ac:dyDescent="0.25">
      <c r="A11" s="454">
        <v>10</v>
      </c>
      <c r="B11" s="459" t="s">
        <v>1801</v>
      </c>
    </row>
    <row r="12" spans="1:2" x14ac:dyDescent="0.25">
      <c r="A12" s="454">
        <v>11</v>
      </c>
      <c r="B12" s="457" t="s">
        <v>1800</v>
      </c>
    </row>
    <row r="13" spans="1:2" ht="25.5" x14ac:dyDescent="0.25">
      <c r="A13" s="454">
        <v>12</v>
      </c>
      <c r="B13" s="459" t="s">
        <v>1799</v>
      </c>
    </row>
    <row r="14" spans="1:2" ht="38.25" x14ac:dyDescent="0.25">
      <c r="A14" s="454">
        <v>13</v>
      </c>
      <c r="B14" s="459" t="s">
        <v>1798</v>
      </c>
    </row>
    <row r="15" spans="1:2" ht="25.5" x14ac:dyDescent="0.25">
      <c r="A15" s="454">
        <v>14</v>
      </c>
      <c r="B15" s="457" t="s">
        <v>1797</v>
      </c>
    </row>
    <row r="16" spans="1:2" x14ac:dyDescent="0.25">
      <c r="A16" s="454">
        <v>15</v>
      </c>
      <c r="B16" s="459" t="s">
        <v>1796</v>
      </c>
    </row>
    <row r="17" spans="1:2" ht="25.5" x14ac:dyDescent="0.25">
      <c r="A17" s="454">
        <v>16</v>
      </c>
      <c r="B17" s="457" t="s">
        <v>1795</v>
      </c>
    </row>
    <row r="18" spans="1:2" x14ac:dyDescent="0.25">
      <c r="A18" s="454">
        <v>17</v>
      </c>
      <c r="B18" s="457" t="s">
        <v>1794</v>
      </c>
    </row>
    <row r="19" spans="1:2" ht="38.25" x14ac:dyDescent="0.25">
      <c r="A19" s="454">
        <v>18</v>
      </c>
      <c r="B19" s="459" t="s">
        <v>1793</v>
      </c>
    </row>
    <row r="20" spans="1:2" ht="25.5" x14ac:dyDescent="0.25">
      <c r="A20" s="454">
        <v>19</v>
      </c>
      <c r="B20" s="459" t="s">
        <v>1792</v>
      </c>
    </row>
    <row r="21" spans="1:2" x14ac:dyDescent="0.25">
      <c r="A21" s="454">
        <v>20</v>
      </c>
      <c r="B21" s="459" t="s">
        <v>1791</v>
      </c>
    </row>
    <row r="22" spans="1:2" ht="38.25" x14ac:dyDescent="0.25">
      <c r="A22" s="454">
        <v>21</v>
      </c>
      <c r="B22" s="457" t="s">
        <v>1790</v>
      </c>
    </row>
    <row r="23" spans="1:2" ht="25.5" x14ac:dyDescent="0.25">
      <c r="A23" s="454">
        <v>22</v>
      </c>
      <c r="B23" s="457" t="s">
        <v>1789</v>
      </c>
    </row>
    <row r="24" spans="1:2" x14ac:dyDescent="0.25">
      <c r="A24" s="454">
        <v>23</v>
      </c>
      <c r="B24" s="459" t="s">
        <v>1788</v>
      </c>
    </row>
    <row r="25" spans="1:2" ht="13.5" thickBot="1" x14ac:dyDescent="0.3">
      <c r="A25" s="454">
        <v>24</v>
      </c>
      <c r="B25" s="460" t="s">
        <v>1787</v>
      </c>
    </row>
    <row r="26" spans="1:2" x14ac:dyDescent="0.25">
      <c r="B26" s="462"/>
    </row>
    <row r="27" spans="1:2" x14ac:dyDescent="0.25">
      <c r="B27" s="462"/>
    </row>
    <row r="30" spans="1:2" x14ac:dyDescent="0.25">
      <c r="B30" s="461" t="s">
        <v>1786</v>
      </c>
    </row>
    <row r="32" spans="1:2" x14ac:dyDescent="0.25">
      <c r="B32" s="461" t="s">
        <v>1785</v>
      </c>
    </row>
    <row r="35" spans="2:10" ht="13.5" x14ac:dyDescent="0.25">
      <c r="B35" s="35" t="s">
        <v>3811</v>
      </c>
      <c r="C35" s="34"/>
      <c r="D35" s="34"/>
      <c r="E35" s="34"/>
      <c r="F35" s="34"/>
      <c r="G35" s="34"/>
      <c r="H35" s="33"/>
      <c r="I35" s="33"/>
      <c r="J35" s="33"/>
    </row>
    <row r="36" spans="2:10" ht="13.5" x14ac:dyDescent="0.25">
      <c r="B36" s="62"/>
      <c r="C36" s="34"/>
      <c r="D36" s="34"/>
      <c r="E36" s="34"/>
      <c r="F36" s="34"/>
      <c r="G36" s="34"/>
      <c r="H36" s="33"/>
      <c r="I36" s="33"/>
      <c r="J36" s="33"/>
    </row>
    <row r="37" spans="2:10" ht="13.5" x14ac:dyDescent="0.25">
      <c r="B37" s="62"/>
      <c r="C37" s="34"/>
      <c r="D37" s="34"/>
      <c r="E37" s="34"/>
      <c r="F37" s="34"/>
      <c r="G37" s="34"/>
      <c r="H37" s="33"/>
      <c r="I37" s="33"/>
      <c r="J37" s="33"/>
    </row>
    <row r="38" spans="2:10" ht="13.5" x14ac:dyDescent="0.25">
      <c r="B38" s="36"/>
      <c r="C38" s="34"/>
      <c r="D38" s="34"/>
      <c r="E38" s="34"/>
      <c r="F38" s="34"/>
      <c r="G38" s="34"/>
      <c r="H38" s="33"/>
      <c r="I38" s="33"/>
      <c r="J38" s="33"/>
    </row>
    <row r="39" spans="2:10" ht="13.5" x14ac:dyDescent="0.25">
      <c r="B39" s="36"/>
      <c r="C39" s="34"/>
      <c r="D39" s="34"/>
      <c r="E39" s="34"/>
      <c r="F39" s="34"/>
      <c r="G39" s="34"/>
      <c r="H39" s="33"/>
      <c r="I39" s="33"/>
      <c r="J39" s="33"/>
    </row>
    <row r="40" spans="2:10" ht="13.5" x14ac:dyDescent="0.25">
      <c r="B40" s="36"/>
      <c r="C40" s="34"/>
      <c r="D40" s="34"/>
      <c r="E40" s="34"/>
      <c r="F40" s="34"/>
      <c r="G40" s="34"/>
      <c r="H40" s="33"/>
      <c r="I40" s="33"/>
      <c r="J40" s="33"/>
    </row>
    <row r="41" spans="2:10" ht="13.5" x14ac:dyDescent="0.25">
      <c r="B41" s="36" t="s">
        <v>3809</v>
      </c>
      <c r="C41" s="34"/>
      <c r="D41" s="34"/>
      <c r="E41" s="34"/>
      <c r="F41" s="34"/>
      <c r="G41" s="34"/>
      <c r="H41" s="33"/>
      <c r="I41" s="33"/>
      <c r="J41" s="33"/>
    </row>
    <row r="42" spans="2:10" ht="13.5" x14ac:dyDescent="0.25">
      <c r="B42" s="36"/>
      <c r="C42" s="34"/>
      <c r="D42" s="34"/>
      <c r="E42" s="34"/>
      <c r="F42" s="34"/>
      <c r="G42" s="34"/>
      <c r="H42" s="33"/>
      <c r="I42" s="33"/>
      <c r="J42" s="33"/>
    </row>
    <row r="43" spans="2:10" ht="13.5" x14ac:dyDescent="0.25">
      <c r="B43" s="36"/>
      <c r="C43" s="34"/>
      <c r="D43" s="34"/>
      <c r="E43" s="34"/>
      <c r="F43" s="34"/>
      <c r="G43" s="34"/>
      <c r="H43" s="33"/>
      <c r="I43" s="33"/>
      <c r="J43" s="33"/>
    </row>
    <row r="44" spans="2:10" ht="13.5" x14ac:dyDescent="0.25">
      <c r="B44" s="36"/>
      <c r="C44" s="34"/>
      <c r="D44" s="34"/>
      <c r="E44" s="34"/>
      <c r="F44" s="34"/>
      <c r="G44" s="34"/>
      <c r="H44" s="33"/>
      <c r="I44" s="33"/>
      <c r="J44" s="33"/>
    </row>
  </sheetData>
  <pageMargins left="0.59055118110236227" right="0.59055118110236227" top="1.9291338582677167" bottom="0.98425196850393704" header="0.51181102362204722" footer="0.51181102362204722"/>
  <pageSetup paperSize="9" scale="97" orientation="portrait" r:id="rId1"/>
  <headerFooter alignWithMargins="0">
    <oddHeader xml:space="preserve">&amp;L
&amp;C&amp;"Arial CE,Félkövér"&amp;14Árazatlan költségvetés
Épületgépészet </oddHeader>
    <oddFooter>&amp;L&amp;A&amp;C&amp;P / &amp;N&amp;R2019. október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7DC43-10C3-4C76-AC48-5FB3C64D94DA}">
  <dimension ref="A1:J17"/>
  <sheetViews>
    <sheetView view="pageBreakPreview" zoomScale="130" zoomScaleNormal="85" zoomScaleSheetLayoutView="130" workbookViewId="0">
      <selection activeCell="H17" sqref="H17"/>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9" customFormat="1" ht="25.5" x14ac:dyDescent="0.2">
      <c r="A1" s="7" t="s">
        <v>25</v>
      </c>
      <c r="B1" s="69" t="s">
        <v>20</v>
      </c>
      <c r="C1" s="45" t="s">
        <v>21</v>
      </c>
      <c r="D1" s="8" t="s">
        <v>24</v>
      </c>
      <c r="E1" s="8" t="s">
        <v>30</v>
      </c>
      <c r="F1" s="9" t="s">
        <v>29</v>
      </c>
      <c r="G1" s="9" t="s">
        <v>27</v>
      </c>
      <c r="H1" s="9" t="s">
        <v>23</v>
      </c>
      <c r="I1" s="9" t="s">
        <v>26</v>
      </c>
      <c r="J1" s="9" t="s">
        <v>33</v>
      </c>
    </row>
    <row r="2" spans="1:10" x14ac:dyDescent="0.2">
      <c r="C2" s="25" t="s">
        <v>3071</v>
      </c>
    </row>
    <row r="4" spans="1:10" ht="102" x14ac:dyDescent="0.2">
      <c r="C4" s="275" t="s">
        <v>3072</v>
      </c>
      <c r="D4" s="277"/>
      <c r="E4" s="277"/>
    </row>
    <row r="5" spans="1:10" x14ac:dyDescent="0.2">
      <c r="B5" s="278">
        <v>1</v>
      </c>
      <c r="C5" s="159" t="s">
        <v>3073</v>
      </c>
      <c r="D5" s="277">
        <v>211</v>
      </c>
      <c r="E5" s="277" t="s">
        <v>62</v>
      </c>
      <c r="F5" s="1">
        <v>0</v>
      </c>
      <c r="G5" s="1">
        <v>0</v>
      </c>
      <c r="H5" s="1">
        <f>ROUND(D5*F5,)</f>
        <v>0</v>
      </c>
      <c r="I5" s="1">
        <f>ROUND(D5*G5,)</f>
        <v>0</v>
      </c>
      <c r="J5" s="1">
        <f>H5+I5</f>
        <v>0</v>
      </c>
    </row>
    <row r="6" spans="1:10" x14ac:dyDescent="0.2">
      <c r="B6" s="278"/>
      <c r="C6" s="159"/>
      <c r="D6" s="277"/>
      <c r="E6" s="277"/>
    </row>
    <row r="7" spans="1:10" ht="51" x14ac:dyDescent="0.2">
      <c r="B7" s="278"/>
      <c r="C7" s="275" t="s">
        <v>3074</v>
      </c>
      <c r="D7" s="277"/>
      <c r="E7" s="277"/>
    </row>
    <row r="8" spans="1:10" x14ac:dyDescent="0.2">
      <c r="B8" s="278">
        <v>2</v>
      </c>
      <c r="C8" s="159" t="s">
        <v>1817</v>
      </c>
      <c r="D8" s="277">
        <v>2020</v>
      </c>
      <c r="E8" s="277" t="s">
        <v>62</v>
      </c>
      <c r="F8" s="1">
        <v>0</v>
      </c>
      <c r="G8" s="1">
        <v>0</v>
      </c>
      <c r="H8" s="1">
        <f>ROUND(D8*F8,)</f>
        <v>0</v>
      </c>
      <c r="I8" s="1">
        <f>ROUND(D8*G8,)</f>
        <v>0</v>
      </c>
      <c r="J8" s="1">
        <f>H8+I8</f>
        <v>0</v>
      </c>
    </row>
    <row r="9" spans="1:10" x14ac:dyDescent="0.2">
      <c r="B9" s="278"/>
      <c r="C9" s="159"/>
      <c r="D9" s="277"/>
      <c r="E9" s="277"/>
    </row>
    <row r="10" spans="1:10" ht="89.25" x14ac:dyDescent="0.2">
      <c r="B10" s="278"/>
      <c r="C10" s="275" t="s">
        <v>3068</v>
      </c>
      <c r="D10" s="277"/>
      <c r="E10" s="277"/>
    </row>
    <row r="11" spans="1:10" x14ac:dyDescent="0.2">
      <c r="B11" s="278">
        <v>3</v>
      </c>
      <c r="C11" s="159" t="s">
        <v>2071</v>
      </c>
      <c r="D11" s="277">
        <v>546</v>
      </c>
      <c r="E11" s="277" t="s">
        <v>62</v>
      </c>
    </row>
    <row r="12" spans="1:10" x14ac:dyDescent="0.2">
      <c r="B12" s="278"/>
      <c r="C12" s="159"/>
      <c r="D12" s="277"/>
      <c r="E12" s="277"/>
    </row>
    <row r="13" spans="1:10" x14ac:dyDescent="0.2">
      <c r="B13" s="278"/>
      <c r="C13" s="159"/>
      <c r="D13" s="277"/>
      <c r="E13" s="277"/>
    </row>
    <row r="14" spans="1:10" x14ac:dyDescent="0.2">
      <c r="B14" s="278"/>
      <c r="C14" s="159"/>
      <c r="D14" s="277"/>
      <c r="E14" s="277"/>
    </row>
    <row r="15" spans="1:10" x14ac:dyDescent="0.2">
      <c r="B15" s="278"/>
      <c r="C15" s="159"/>
      <c r="D15" s="277"/>
      <c r="E15" s="277"/>
    </row>
    <row r="16" spans="1:10" x14ac:dyDescent="0.2">
      <c r="A16" s="47"/>
      <c r="B16" s="48"/>
      <c r="C16" s="24"/>
      <c r="D16" s="23"/>
      <c r="E16" s="23"/>
      <c r="F16" s="11"/>
      <c r="G16" s="11"/>
      <c r="H16" s="11"/>
      <c r="I16" s="11"/>
      <c r="J16" s="11"/>
    </row>
    <row r="17" spans="3:10" x14ac:dyDescent="0.2">
      <c r="C17" s="12" t="str">
        <f>CONCATENATE(C2," összesen:")</f>
        <v>Esővíz elvezetés összesen:</v>
      </c>
      <c r="H17" s="5">
        <f>SUM(H3:H16)</f>
        <v>0</v>
      </c>
      <c r="I17" s="5">
        <f>SUM(I3:I16)</f>
        <v>0</v>
      </c>
      <c r="J17" s="5">
        <f>SUM(J3:J16)</f>
        <v>0</v>
      </c>
    </row>
  </sheetData>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0248-FA67-41B8-91AE-3B4EB2E44C90}">
  <dimension ref="A1:J134"/>
  <sheetViews>
    <sheetView view="pageBreakPreview" zoomScaleNormal="85" zoomScaleSheetLayoutView="100" workbookViewId="0">
      <selection activeCell="A15" sqref="A15:J15"/>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t="s">
        <v>42</v>
      </c>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3075</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3076</v>
      </c>
      <c r="D24" s="13"/>
      <c r="E24" s="13"/>
      <c r="F24" s="20"/>
      <c r="G24" s="20"/>
      <c r="H24" s="20">
        <f>H104</f>
        <v>0</v>
      </c>
      <c r="I24" s="20">
        <f>I104</f>
        <v>0</v>
      </c>
      <c r="J24" s="20">
        <f>J104</f>
        <v>0</v>
      </c>
    </row>
    <row r="25" spans="1:10" s="10" customFormat="1" ht="15" customHeight="1" x14ac:dyDescent="0.2">
      <c r="A25" s="14"/>
      <c r="B25" s="14"/>
      <c r="C25" s="13" t="s">
        <v>3077</v>
      </c>
      <c r="D25" s="13"/>
      <c r="E25" s="13"/>
      <c r="F25" s="20"/>
      <c r="G25" s="20"/>
      <c r="H25" s="20">
        <f>H134</f>
        <v>0</v>
      </c>
      <c r="I25" s="20">
        <f>I134</f>
        <v>0</v>
      </c>
      <c r="J25" s="20">
        <f>J134</f>
        <v>0</v>
      </c>
    </row>
    <row r="26" spans="1:10" s="10" customFormat="1" ht="2.4500000000000002" customHeight="1" x14ac:dyDescent="0.2">
      <c r="A26" s="14"/>
      <c r="B26" s="14"/>
      <c r="C26" s="15"/>
      <c r="D26" s="15"/>
      <c r="E26" s="15"/>
      <c r="F26" s="21"/>
      <c r="G26" s="21"/>
      <c r="H26" s="21"/>
      <c r="I26" s="21"/>
      <c r="J26" s="21"/>
    </row>
    <row r="27" spans="1:10" s="10" customFormat="1" x14ac:dyDescent="0.2">
      <c r="A27" s="14"/>
      <c r="B27" s="14"/>
      <c r="C27" s="17" t="s">
        <v>6</v>
      </c>
      <c r="D27" s="13"/>
      <c r="E27" s="13"/>
      <c r="F27" s="20"/>
      <c r="G27" s="20"/>
      <c r="H27" s="22">
        <f>SUM(H24:H26)</f>
        <v>0</v>
      </c>
      <c r="I27" s="22">
        <f>SUM(I24:I26)</f>
        <v>0</v>
      </c>
      <c r="J27" s="22">
        <f>SUM(J24:J26)</f>
        <v>0</v>
      </c>
    </row>
    <row r="28" spans="1:10" s="10" customFormat="1" x14ac:dyDescent="0.2">
      <c r="A28" s="14"/>
      <c r="B28" s="14"/>
      <c r="C28" s="13"/>
      <c r="D28" s="13"/>
      <c r="E28" s="13"/>
      <c r="F28" s="20"/>
      <c r="G28" s="20"/>
      <c r="H28" s="20"/>
      <c r="I28" s="20"/>
      <c r="J28" s="20"/>
    </row>
    <row r="29" spans="1:10" s="10" customFormat="1" x14ac:dyDescent="0.2">
      <c r="A29" s="31"/>
      <c r="B29" s="31"/>
      <c r="C29" s="13"/>
      <c r="D29" s="13"/>
      <c r="E29" s="13"/>
      <c r="F29" s="20"/>
      <c r="G29" s="20"/>
      <c r="H29" s="20"/>
      <c r="I29" s="20"/>
      <c r="J29" s="32">
        <f>J1</f>
        <v>0</v>
      </c>
    </row>
    <row r="30" spans="1:10" s="10" customFormat="1" x14ac:dyDescent="0.2">
      <c r="A30" s="31"/>
      <c r="B30" s="31"/>
      <c r="C30" s="13"/>
      <c r="D30" s="13"/>
      <c r="E30" s="13"/>
      <c r="F30" s="20"/>
      <c r="G30" s="20"/>
      <c r="H30" s="20"/>
      <c r="I30" s="20"/>
      <c r="J30" s="29"/>
    </row>
    <row r="31" spans="1:10" s="10" customFormat="1" x14ac:dyDescent="0.2">
      <c r="A31" s="31"/>
      <c r="B31" s="31"/>
      <c r="C31" s="13"/>
      <c r="D31" s="13"/>
      <c r="E31" s="13"/>
      <c r="F31" s="20"/>
      <c r="G31" s="20"/>
      <c r="H31" s="20"/>
      <c r="I31" s="20"/>
      <c r="J31" s="29"/>
    </row>
    <row r="32" spans="1:10" s="10" customFormat="1" x14ac:dyDescent="0.2">
      <c r="A32" s="31"/>
      <c r="B32" s="31"/>
      <c r="C32" s="13"/>
      <c r="D32" s="13"/>
      <c r="E32" s="13"/>
      <c r="F32" s="20"/>
      <c r="G32" s="20"/>
      <c r="H32" s="20"/>
      <c r="I32" s="20"/>
      <c r="J32" s="20"/>
    </row>
    <row r="33" spans="1:10" s="10" customFormat="1" x14ac:dyDescent="0.2">
      <c r="A33" s="31"/>
      <c r="B33" s="31"/>
      <c r="C33" s="13"/>
      <c r="D33" s="13"/>
      <c r="E33" s="13"/>
      <c r="F33" s="20"/>
      <c r="G33" s="20"/>
      <c r="H33" s="20"/>
      <c r="I33" s="20"/>
      <c r="J33" s="20"/>
    </row>
    <row r="34" spans="1:10" s="10" customFormat="1" x14ac:dyDescent="0.2">
      <c r="A34" s="14"/>
      <c r="B34" s="14"/>
      <c r="C34" s="13"/>
      <c r="D34" s="13"/>
      <c r="E34" s="13"/>
      <c r="F34" s="20"/>
      <c r="G34" s="20"/>
      <c r="H34" s="20"/>
      <c r="I34" s="20"/>
      <c r="J34" s="20"/>
    </row>
    <row r="35" spans="1:10" s="10" customFormat="1" x14ac:dyDescent="0.2">
      <c r="A35" s="14"/>
      <c r="B35" s="14"/>
      <c r="C35" s="13"/>
      <c r="D35" s="13"/>
      <c r="E35" s="13"/>
      <c r="F35" s="20"/>
      <c r="G35" s="20"/>
      <c r="H35" s="20"/>
      <c r="I35" s="20"/>
      <c r="J35" s="20"/>
    </row>
    <row r="36" spans="1:10" s="10" customFormat="1" ht="20.25" x14ac:dyDescent="0.3">
      <c r="A36" s="533" t="s">
        <v>3</v>
      </c>
      <c r="B36" s="533"/>
      <c r="C36" s="533"/>
      <c r="D36" s="533"/>
      <c r="E36" s="533"/>
      <c r="F36" s="533"/>
      <c r="G36" s="533"/>
      <c r="H36" s="533"/>
      <c r="I36" s="533"/>
      <c r="J36" s="533"/>
    </row>
    <row r="37" spans="1:10" s="10" customFormat="1" x14ac:dyDescent="0.2">
      <c r="A37" s="13"/>
      <c r="B37" s="13"/>
      <c r="C37" s="13"/>
      <c r="D37" s="13"/>
      <c r="E37" s="13"/>
    </row>
    <row r="38" spans="1:10" s="10" customFormat="1" ht="18" x14ac:dyDescent="0.25">
      <c r="A38" s="530">
        <f>A10</f>
        <v>0</v>
      </c>
      <c r="B38" s="530"/>
      <c r="C38" s="530"/>
      <c r="D38" s="530"/>
      <c r="E38" s="530"/>
      <c r="F38" s="530"/>
      <c r="G38" s="530"/>
      <c r="H38" s="530"/>
      <c r="I38" s="530"/>
      <c r="J38" s="530"/>
    </row>
    <row r="39" spans="1:10" s="10" customFormat="1" ht="18" x14ac:dyDescent="0.25">
      <c r="A39" s="530">
        <f>A11</f>
        <v>0</v>
      </c>
      <c r="B39" s="530"/>
      <c r="C39" s="530"/>
      <c r="D39" s="530"/>
      <c r="E39" s="530"/>
      <c r="F39" s="530"/>
      <c r="G39" s="530"/>
      <c r="H39" s="530"/>
      <c r="I39" s="530"/>
      <c r="J39" s="530"/>
    </row>
    <row r="40" spans="1:10" s="10" customFormat="1" x14ac:dyDescent="0.2">
      <c r="A40" s="14"/>
      <c r="B40" s="14"/>
      <c r="C40" s="13"/>
      <c r="D40" s="13"/>
      <c r="E40" s="13"/>
      <c r="F40" s="20"/>
      <c r="G40" s="20"/>
      <c r="H40" s="20"/>
      <c r="I40" s="20"/>
      <c r="J40" s="20"/>
    </row>
    <row r="41" spans="1:10" s="10" customFormat="1" ht="15.75" x14ac:dyDescent="0.25">
      <c r="A41" s="531" t="str">
        <f>A13</f>
        <v>ÉPÍTÉSI MUNKÁI</v>
      </c>
      <c r="B41" s="531"/>
      <c r="C41" s="531"/>
      <c r="D41" s="531"/>
      <c r="E41" s="531"/>
      <c r="F41" s="531"/>
      <c r="G41" s="531"/>
      <c r="H41" s="531"/>
      <c r="I41" s="531"/>
      <c r="J41" s="531"/>
    </row>
    <row r="42" spans="1:10" s="10" customFormat="1" x14ac:dyDescent="0.2">
      <c r="A42" s="14"/>
      <c r="B42" s="14"/>
      <c r="C42" s="13"/>
      <c r="D42" s="13"/>
      <c r="E42" s="13"/>
      <c r="F42" s="20"/>
      <c r="G42" s="20"/>
      <c r="H42" s="20"/>
      <c r="I42" s="20"/>
      <c r="J42" s="20"/>
    </row>
    <row r="43" spans="1:10" s="10" customFormat="1" ht="15.75" x14ac:dyDescent="0.25">
      <c r="A43" s="532" t="str">
        <f>A15</f>
        <v>ELEKTROMOS MUNKÁK - ORGANIZÁCIÓ</v>
      </c>
      <c r="B43" s="532"/>
      <c r="C43" s="532"/>
      <c r="D43" s="532"/>
      <c r="E43" s="532"/>
      <c r="F43" s="532"/>
      <c r="G43" s="532"/>
      <c r="H43" s="532"/>
      <c r="I43" s="532"/>
      <c r="J43" s="532"/>
    </row>
    <row r="44" spans="1:10" s="10" customFormat="1" x14ac:dyDescent="0.2">
      <c r="A44" s="14"/>
      <c r="B44" s="14"/>
      <c r="C44" s="13"/>
      <c r="D44" s="13"/>
      <c r="E44" s="13"/>
      <c r="F44" s="20"/>
      <c r="G44" s="20"/>
      <c r="H44" s="20"/>
      <c r="I44" s="20"/>
      <c r="J44" s="20"/>
    </row>
    <row r="45" spans="1:10" s="10" customFormat="1" x14ac:dyDescent="0.2">
      <c r="A45" s="14"/>
      <c r="B45" s="14"/>
      <c r="C45" s="13"/>
      <c r="D45" s="13"/>
      <c r="E45" s="13"/>
      <c r="F45" s="20"/>
      <c r="G45" s="20"/>
      <c r="H45" s="20"/>
      <c r="I45" s="20"/>
      <c r="J45" s="20"/>
    </row>
    <row r="46" spans="1:10" s="10" customFormat="1" x14ac:dyDescent="0.2">
      <c r="A46" s="14"/>
      <c r="B46" s="14"/>
      <c r="C46" s="13"/>
      <c r="D46" s="13"/>
      <c r="E46" s="13"/>
      <c r="F46" s="20"/>
      <c r="G46" s="20"/>
      <c r="H46" s="20"/>
      <c r="I46" s="20"/>
      <c r="J46" s="20"/>
    </row>
    <row r="47" spans="1:10" s="10" customFormat="1" x14ac:dyDescent="0.2">
      <c r="A47" s="14"/>
      <c r="B47" s="14"/>
      <c r="C47" s="13"/>
      <c r="D47" s="13"/>
      <c r="E47" s="13"/>
      <c r="F47" s="20"/>
      <c r="G47" s="20"/>
      <c r="H47" s="20"/>
      <c r="I47" s="20"/>
      <c r="J47" s="20"/>
    </row>
    <row r="48" spans="1:10" s="10" customFormat="1" x14ac:dyDescent="0.2">
      <c r="A48" s="14"/>
      <c r="B48" s="14"/>
      <c r="C48" s="13"/>
      <c r="D48" s="13"/>
      <c r="E48" s="13"/>
      <c r="F48" s="20"/>
      <c r="G48" s="20"/>
      <c r="H48" s="20"/>
      <c r="I48" s="20"/>
      <c r="J48" s="20"/>
    </row>
    <row r="49" spans="1:10" s="10" customFormat="1" x14ac:dyDescent="0.2">
      <c r="A49" s="14"/>
      <c r="B49" s="14"/>
      <c r="C49" s="13"/>
      <c r="D49" s="13"/>
      <c r="E49" s="13"/>
      <c r="F49" s="20"/>
      <c r="G49" s="20"/>
      <c r="H49" s="20"/>
      <c r="I49" s="20"/>
      <c r="J49" s="20"/>
    </row>
    <row r="50" spans="1:10" s="10" customFormat="1" x14ac:dyDescent="0.2">
      <c r="A50" s="14"/>
      <c r="B50" s="14"/>
      <c r="C50" s="13"/>
      <c r="D50" s="13"/>
      <c r="E50" s="13"/>
      <c r="F50" s="20"/>
      <c r="G50" s="20"/>
      <c r="H50" s="20"/>
      <c r="I50" s="20"/>
      <c r="J50" s="20"/>
    </row>
    <row r="51" spans="1:10" s="19" customFormat="1" ht="25.5" x14ac:dyDescent="0.2">
      <c r="A51" s="7" t="s">
        <v>25</v>
      </c>
      <c r="B51" s="69" t="s">
        <v>20</v>
      </c>
      <c r="C51" s="45" t="s">
        <v>21</v>
      </c>
      <c r="D51" s="8" t="s">
        <v>24</v>
      </c>
      <c r="E51" s="8" t="s">
        <v>30</v>
      </c>
      <c r="F51" s="9" t="s">
        <v>29</v>
      </c>
      <c r="G51" s="9" t="s">
        <v>27</v>
      </c>
      <c r="H51" s="9" t="s">
        <v>23</v>
      </c>
      <c r="I51" s="9" t="s">
        <v>26</v>
      </c>
      <c r="J51" s="9" t="s">
        <v>33</v>
      </c>
    </row>
    <row r="53" spans="1:10" x14ac:dyDescent="0.2">
      <c r="C53" s="25" t="str">
        <f>$C$24</f>
        <v>Földelés és villámvédelem</v>
      </c>
    </row>
    <row r="55" spans="1:10" ht="76.5" x14ac:dyDescent="0.2">
      <c r="A55" s="6">
        <v>1</v>
      </c>
      <c r="B55" s="12"/>
      <c r="C55" s="12" t="s">
        <v>3078</v>
      </c>
      <c r="D55" s="2">
        <v>50</v>
      </c>
      <c r="E55" s="2" t="s">
        <v>4</v>
      </c>
      <c r="F55" s="1">
        <v>0</v>
      </c>
      <c r="G55" s="1">
        <v>0</v>
      </c>
      <c r="H55" s="1">
        <f>ROUND(D55*F55,)</f>
        <v>0</v>
      </c>
      <c r="I55" s="1">
        <f>ROUND(D55*G55,)</f>
        <v>0</v>
      </c>
      <c r="J55" s="1">
        <f>H55+I55</f>
        <v>0</v>
      </c>
    </row>
    <row r="57" spans="1:10" ht="102" x14ac:dyDescent="0.2">
      <c r="A57" s="6">
        <v>2</v>
      </c>
      <c r="C57" s="12" t="s">
        <v>3079</v>
      </c>
      <c r="D57" s="2">
        <v>50</v>
      </c>
      <c r="E57" s="2" t="s">
        <v>4</v>
      </c>
      <c r="F57" s="1">
        <v>0</v>
      </c>
      <c r="G57" s="1">
        <v>0</v>
      </c>
      <c r="H57" s="1">
        <f>ROUND(D57*F57,)</f>
        <v>0</v>
      </c>
      <c r="I57" s="1">
        <f>ROUND(D57*G57,)</f>
        <v>0</v>
      </c>
      <c r="J57" s="1">
        <f>H57+I57</f>
        <v>0</v>
      </c>
    </row>
    <row r="59" spans="1:10" ht="51" x14ac:dyDescent="0.2">
      <c r="A59" s="6">
        <v>3</v>
      </c>
      <c r="C59" s="12" t="s">
        <v>3080</v>
      </c>
      <c r="D59" s="2">
        <v>750</v>
      </c>
      <c r="E59" s="2" t="s">
        <v>4</v>
      </c>
      <c r="F59" s="1">
        <v>0</v>
      </c>
      <c r="G59" s="1">
        <v>0</v>
      </c>
      <c r="H59" s="1">
        <f>ROUND(D59*F59,)</f>
        <v>0</v>
      </c>
      <c r="I59" s="1">
        <f>ROUND(D59*G59,)</f>
        <v>0</v>
      </c>
      <c r="J59" s="1">
        <f>H59+I59</f>
        <v>0</v>
      </c>
    </row>
    <row r="61" spans="1:10" ht="38.25" x14ac:dyDescent="0.2">
      <c r="A61" s="6">
        <v>4</v>
      </c>
      <c r="C61" s="12" t="s">
        <v>3081</v>
      </c>
      <c r="D61" s="2">
        <v>500</v>
      </c>
      <c r="E61" s="2" t="s">
        <v>4</v>
      </c>
      <c r="F61" s="1">
        <v>0</v>
      </c>
      <c r="G61" s="1">
        <v>0</v>
      </c>
      <c r="H61" s="1">
        <f>ROUND(D61*F61,)</f>
        <v>0</v>
      </c>
      <c r="I61" s="1">
        <f>ROUND(D61*G61,)</f>
        <v>0</v>
      </c>
      <c r="J61" s="1">
        <f>H61+I61</f>
        <v>0</v>
      </c>
    </row>
    <row r="63" spans="1:10" ht="38.25" x14ac:dyDescent="0.2">
      <c r="A63" s="6">
        <v>5</v>
      </c>
      <c r="C63" s="12" t="s">
        <v>3082</v>
      </c>
      <c r="D63" s="2">
        <v>250</v>
      </c>
      <c r="E63" s="2" t="s">
        <v>4</v>
      </c>
      <c r="F63" s="1">
        <v>0</v>
      </c>
      <c r="G63" s="1">
        <v>0</v>
      </c>
      <c r="H63" s="1">
        <f>ROUND(D63*F63,)</f>
        <v>0</v>
      </c>
      <c r="I63" s="1">
        <f>ROUND(D63*G63,)</f>
        <v>0</v>
      </c>
      <c r="J63" s="1">
        <f>H63+I63</f>
        <v>0</v>
      </c>
    </row>
    <row r="65" spans="1:10" ht="38.25" x14ac:dyDescent="0.2">
      <c r="A65" s="6">
        <v>6</v>
      </c>
      <c r="C65" s="12" t="s">
        <v>3083</v>
      </c>
      <c r="D65" s="2">
        <v>250</v>
      </c>
      <c r="E65" s="2" t="s">
        <v>4</v>
      </c>
      <c r="F65" s="1">
        <v>0</v>
      </c>
      <c r="G65" s="1">
        <v>0</v>
      </c>
      <c r="H65" s="1">
        <f>ROUND(D65*F65,)</f>
        <v>0</v>
      </c>
      <c r="I65" s="1">
        <f>ROUND(D65*G65,)</f>
        <v>0</v>
      </c>
      <c r="J65" s="1">
        <f>H65+I65</f>
        <v>0</v>
      </c>
    </row>
    <row r="67" spans="1:10" ht="25.5" x14ac:dyDescent="0.2">
      <c r="A67" s="6">
        <v>7</v>
      </c>
      <c r="C67" s="12" t="s">
        <v>3084</v>
      </c>
      <c r="D67" s="2">
        <v>250</v>
      </c>
      <c r="E67" s="2" t="s">
        <v>4</v>
      </c>
      <c r="F67" s="1">
        <v>0</v>
      </c>
      <c r="G67" s="1">
        <v>0</v>
      </c>
      <c r="H67" s="1">
        <f>ROUND(D67*F67,)</f>
        <v>0</v>
      </c>
      <c r="I67" s="1">
        <f>ROUND(D67*G67,)</f>
        <v>0</v>
      </c>
      <c r="J67" s="1">
        <f>H67+I67</f>
        <v>0</v>
      </c>
    </row>
    <row r="69" spans="1:10" ht="25.5" x14ac:dyDescent="0.2">
      <c r="A69" s="6">
        <v>8</v>
      </c>
      <c r="C69" s="12" t="s">
        <v>3085</v>
      </c>
      <c r="D69" s="2">
        <v>100</v>
      </c>
      <c r="E69" s="2" t="s">
        <v>4</v>
      </c>
      <c r="F69" s="1">
        <v>0</v>
      </c>
      <c r="G69" s="1">
        <v>0</v>
      </c>
      <c r="H69" s="1">
        <f>ROUND(D69*F69,)</f>
        <v>0</v>
      </c>
      <c r="I69" s="1">
        <f>ROUND(D69*G69,)</f>
        <v>0</v>
      </c>
      <c r="J69" s="1">
        <f>H69+I69</f>
        <v>0</v>
      </c>
    </row>
    <row r="71" spans="1:10" ht="25.5" x14ac:dyDescent="0.2">
      <c r="A71" s="6">
        <v>9</v>
      </c>
      <c r="C71" s="12" t="s">
        <v>3086</v>
      </c>
      <c r="D71" s="2">
        <v>100</v>
      </c>
      <c r="E71" s="2" t="s">
        <v>4</v>
      </c>
      <c r="F71" s="1">
        <v>0</v>
      </c>
      <c r="G71" s="1">
        <v>0</v>
      </c>
      <c r="H71" s="1">
        <f>ROUND(D71*F71,)</f>
        <v>0</v>
      </c>
      <c r="I71" s="1">
        <f>ROUND(D71*G71,)</f>
        <v>0</v>
      </c>
      <c r="J71" s="1">
        <f>H71+I71</f>
        <v>0</v>
      </c>
    </row>
    <row r="73" spans="1:10" ht="25.5" x14ac:dyDescent="0.2">
      <c r="A73" s="6">
        <v>10</v>
      </c>
      <c r="C73" s="12" t="s">
        <v>3087</v>
      </c>
      <c r="D73" s="2">
        <v>50</v>
      </c>
      <c r="E73" s="2" t="s">
        <v>4</v>
      </c>
      <c r="F73" s="1">
        <v>0</v>
      </c>
      <c r="G73" s="1">
        <v>0</v>
      </c>
      <c r="H73" s="1">
        <f>ROUND(D73*F73,)</f>
        <v>0</v>
      </c>
      <c r="I73" s="1">
        <f>ROUND(D73*G73,)</f>
        <v>0</v>
      </c>
      <c r="J73" s="1">
        <f>H73+I73</f>
        <v>0</v>
      </c>
    </row>
    <row r="75" spans="1:10" ht="25.5" x14ac:dyDescent="0.2">
      <c r="A75" s="6">
        <v>11</v>
      </c>
      <c r="C75" s="12" t="s">
        <v>3088</v>
      </c>
      <c r="D75" s="2">
        <v>50</v>
      </c>
      <c r="E75" s="2" t="s">
        <v>4</v>
      </c>
      <c r="F75" s="1">
        <v>0</v>
      </c>
      <c r="G75" s="1">
        <v>0</v>
      </c>
      <c r="H75" s="1">
        <f>ROUND(D75*F75,)</f>
        <v>0</v>
      </c>
      <c r="I75" s="1">
        <f>ROUND(D75*G75,)</f>
        <v>0</v>
      </c>
      <c r="J75" s="1">
        <f>H75+I75</f>
        <v>0</v>
      </c>
    </row>
    <row r="77" spans="1:10" ht="38.25" x14ac:dyDescent="0.2">
      <c r="A77" s="6">
        <v>12</v>
      </c>
      <c r="C77" s="12" t="s">
        <v>3089</v>
      </c>
      <c r="D77" s="2">
        <v>5</v>
      </c>
      <c r="E77" s="2" t="s">
        <v>62</v>
      </c>
      <c r="F77" s="1">
        <v>0</v>
      </c>
      <c r="G77" s="1">
        <v>0</v>
      </c>
      <c r="H77" s="1">
        <f>ROUND(D77*F77,)</f>
        <v>0</v>
      </c>
      <c r="I77" s="1">
        <f>ROUND(D77*G77,)</f>
        <v>0</v>
      </c>
      <c r="J77" s="1">
        <f>H77+I77</f>
        <v>0</v>
      </c>
    </row>
    <row r="79" spans="1:10" ht="25.5" x14ac:dyDescent="0.2">
      <c r="A79" s="6">
        <v>13</v>
      </c>
      <c r="C79" s="12" t="s">
        <v>3090</v>
      </c>
      <c r="D79" s="2">
        <v>2000</v>
      </c>
      <c r="E79" s="2" t="s">
        <v>62</v>
      </c>
      <c r="F79" s="1">
        <v>0</v>
      </c>
      <c r="G79" s="1">
        <v>0</v>
      </c>
      <c r="H79" s="1">
        <f>ROUND(D79*F79,)</f>
        <v>0</v>
      </c>
      <c r="I79" s="1">
        <f>ROUND(D79*G79,)</f>
        <v>0</v>
      </c>
      <c r="J79" s="1">
        <f>H79+I79</f>
        <v>0</v>
      </c>
    </row>
    <row r="81" spans="1:10" ht="25.5" x14ac:dyDescent="0.2">
      <c r="A81" s="6">
        <v>14</v>
      </c>
      <c r="C81" s="12" t="s">
        <v>3091</v>
      </c>
      <c r="D81" s="2">
        <v>250</v>
      </c>
      <c r="E81" s="2" t="s">
        <v>62</v>
      </c>
      <c r="F81" s="1">
        <v>0</v>
      </c>
      <c r="G81" s="1">
        <v>0</v>
      </c>
      <c r="H81" s="1">
        <f>ROUND(D81*F81,)</f>
        <v>0</v>
      </c>
      <c r="I81" s="1">
        <f>ROUND(D81*G81,)</f>
        <v>0</v>
      </c>
      <c r="J81" s="1">
        <f>H81+I81</f>
        <v>0</v>
      </c>
    </row>
    <row r="83" spans="1:10" ht="25.5" x14ac:dyDescent="0.2">
      <c r="A83" s="6">
        <v>15</v>
      </c>
      <c r="C83" s="12" t="s">
        <v>3092</v>
      </c>
      <c r="D83" s="2">
        <v>5</v>
      </c>
      <c r="E83" s="2" t="s">
        <v>4</v>
      </c>
      <c r="F83" s="1">
        <v>0</v>
      </c>
      <c r="G83" s="1">
        <v>0</v>
      </c>
      <c r="H83" s="1">
        <f>ROUND(D83*F83,)</f>
        <v>0</v>
      </c>
      <c r="I83" s="1">
        <f>ROUND(D83*G83,)</f>
        <v>0</v>
      </c>
      <c r="J83" s="1">
        <f>H83+I83</f>
        <v>0</v>
      </c>
    </row>
    <row r="85" spans="1:10" ht="25.5" x14ac:dyDescent="0.2">
      <c r="A85" s="6">
        <v>16</v>
      </c>
      <c r="C85" s="12" t="s">
        <v>3093</v>
      </c>
      <c r="D85" s="2">
        <v>5</v>
      </c>
      <c r="E85" s="2" t="s">
        <v>4</v>
      </c>
      <c r="F85" s="1">
        <v>0</v>
      </c>
      <c r="G85" s="1">
        <v>0</v>
      </c>
      <c r="H85" s="1">
        <f>ROUND(D85*F85,)</f>
        <v>0</v>
      </c>
      <c r="I85" s="1">
        <f>ROUND(D85*G85,)</f>
        <v>0</v>
      </c>
      <c r="J85" s="1">
        <f>H85+I85</f>
        <v>0</v>
      </c>
    </row>
    <row r="87" spans="1:10" ht="51" x14ac:dyDescent="0.2">
      <c r="A87" s="6">
        <v>16</v>
      </c>
      <c r="C87" s="12" t="s">
        <v>3094</v>
      </c>
      <c r="D87" s="2">
        <v>5</v>
      </c>
      <c r="E87" s="2" t="s">
        <v>4</v>
      </c>
      <c r="F87" s="1">
        <v>0</v>
      </c>
      <c r="G87" s="1">
        <v>0</v>
      </c>
      <c r="H87" s="1">
        <f>ROUND(D87*F87,)</f>
        <v>0</v>
      </c>
      <c r="I87" s="1">
        <f>ROUND(D87*G87,)</f>
        <v>0</v>
      </c>
      <c r="J87" s="1">
        <f>H87+I87</f>
        <v>0</v>
      </c>
    </row>
    <row r="89" spans="1:10" ht="38.25" x14ac:dyDescent="0.2">
      <c r="A89" s="6">
        <v>16</v>
      </c>
      <c r="C89" s="12" t="s">
        <v>3095</v>
      </c>
      <c r="D89" s="2">
        <v>5</v>
      </c>
      <c r="E89" s="2" t="s">
        <v>4</v>
      </c>
      <c r="F89" s="1">
        <v>0</v>
      </c>
      <c r="G89" s="1">
        <v>0</v>
      </c>
      <c r="H89" s="1">
        <f>ROUND(D89*F89,)</f>
        <v>0</v>
      </c>
      <c r="I89" s="1">
        <f>ROUND(D89*G89,)</f>
        <v>0</v>
      </c>
      <c r="J89" s="1">
        <f>H89+I89</f>
        <v>0</v>
      </c>
    </row>
    <row r="91" spans="1:10" ht="38.25" x14ac:dyDescent="0.2">
      <c r="A91" s="6">
        <v>16</v>
      </c>
      <c r="C91" s="12" t="s">
        <v>3096</v>
      </c>
      <c r="D91" s="2">
        <v>500</v>
      </c>
      <c r="E91" s="2" t="s">
        <v>4</v>
      </c>
      <c r="F91" s="1">
        <v>0</v>
      </c>
      <c r="G91" s="1">
        <v>0</v>
      </c>
      <c r="H91" s="1">
        <f>ROUND(D91*F91,)</f>
        <v>0</v>
      </c>
      <c r="I91" s="1">
        <f>ROUND(D91*G91,)</f>
        <v>0</v>
      </c>
      <c r="J91" s="1">
        <f>H91+I91</f>
        <v>0</v>
      </c>
    </row>
    <row r="93" spans="1:10" ht="25.5" x14ac:dyDescent="0.2">
      <c r="A93" s="6">
        <v>16</v>
      </c>
      <c r="C93" s="12" t="s">
        <v>3097</v>
      </c>
      <c r="D93" s="2">
        <v>300</v>
      </c>
      <c r="E93" s="2" t="s">
        <v>62</v>
      </c>
      <c r="F93" s="1">
        <v>0</v>
      </c>
      <c r="G93" s="1">
        <v>0</v>
      </c>
      <c r="H93" s="1">
        <f>ROUND(D93*F93,)</f>
        <v>0</v>
      </c>
      <c r="I93" s="1">
        <f>ROUND(D93*G93,)</f>
        <v>0</v>
      </c>
      <c r="J93" s="1">
        <f>H93+I93</f>
        <v>0</v>
      </c>
    </row>
    <row r="95" spans="1:10" x14ac:dyDescent="0.2">
      <c r="A95" s="6">
        <v>17</v>
      </c>
      <c r="B95" s="12"/>
      <c r="C95" s="12" t="s">
        <v>3098</v>
      </c>
      <c r="D95" s="2">
        <v>11000</v>
      </c>
      <c r="E95" s="2" t="s">
        <v>62</v>
      </c>
      <c r="F95" s="1">
        <v>0</v>
      </c>
      <c r="G95" s="1">
        <v>0</v>
      </c>
      <c r="H95" s="1">
        <f>ROUND(D95*F95,)</f>
        <v>0</v>
      </c>
      <c r="I95" s="1">
        <f>ROUND(D95*G95,)</f>
        <v>0</v>
      </c>
      <c r="J95" s="1">
        <f>H95+I95</f>
        <v>0</v>
      </c>
    </row>
    <row r="97" spans="1:10" ht="25.5" x14ac:dyDescent="0.2">
      <c r="A97" s="6">
        <v>18</v>
      </c>
      <c r="B97" s="12"/>
      <c r="C97" s="12" t="s">
        <v>3099</v>
      </c>
      <c r="D97" s="2">
        <v>11500</v>
      </c>
      <c r="E97" s="2" t="s">
        <v>62</v>
      </c>
      <c r="F97" s="1">
        <v>0</v>
      </c>
      <c r="G97" s="1">
        <v>0</v>
      </c>
      <c r="H97" s="1">
        <f>ROUND(D97*F97,)</f>
        <v>0</v>
      </c>
      <c r="I97" s="1">
        <f>ROUND(D97*G97,)</f>
        <v>0</v>
      </c>
      <c r="J97" s="1">
        <f>H97+I97</f>
        <v>0</v>
      </c>
    </row>
    <row r="99" spans="1:10" ht="25.5" x14ac:dyDescent="0.2">
      <c r="A99" s="6">
        <v>19</v>
      </c>
      <c r="B99" s="12"/>
      <c r="C99" s="12" t="s">
        <v>3100</v>
      </c>
      <c r="D99" s="2">
        <v>1600</v>
      </c>
      <c r="E99" s="2" t="s">
        <v>4</v>
      </c>
      <c r="F99" s="1">
        <v>0</v>
      </c>
      <c r="G99" s="1">
        <v>0</v>
      </c>
      <c r="H99" s="1">
        <f>ROUND(D99*F99,)</f>
        <v>0</v>
      </c>
      <c r="I99" s="1">
        <f>ROUND(D99*G99,)</f>
        <v>0</v>
      </c>
      <c r="J99" s="1">
        <f>H99+I99</f>
        <v>0</v>
      </c>
    </row>
    <row r="100" spans="1:10" x14ac:dyDescent="0.2">
      <c r="B100" s="12"/>
    </row>
    <row r="101" spans="1:10" ht="25.5" x14ac:dyDescent="0.2">
      <c r="A101" s="6">
        <v>20</v>
      </c>
      <c r="B101" s="12"/>
      <c r="C101" s="12" t="s">
        <v>3101</v>
      </c>
      <c r="D101" s="2">
        <v>5700</v>
      </c>
      <c r="E101" s="2" t="s">
        <v>4</v>
      </c>
      <c r="F101" s="1">
        <v>0</v>
      </c>
      <c r="G101" s="1">
        <v>0</v>
      </c>
      <c r="H101" s="1">
        <f>ROUND(D101*F101,)</f>
        <v>0</v>
      </c>
      <c r="I101" s="1">
        <f>ROUND(D101*G101,)</f>
        <v>0</v>
      </c>
      <c r="J101" s="1">
        <f>H101+I101</f>
        <v>0</v>
      </c>
    </row>
    <row r="102" spans="1:10" x14ac:dyDescent="0.2">
      <c r="B102" s="12"/>
    </row>
    <row r="103" spans="1:10" x14ac:dyDescent="0.2">
      <c r="A103" s="47"/>
      <c r="B103" s="48"/>
      <c r="C103" s="24"/>
      <c r="D103" s="23"/>
      <c r="E103" s="23"/>
      <c r="F103" s="11"/>
      <c r="G103" s="11"/>
      <c r="H103" s="11"/>
      <c r="I103" s="11"/>
      <c r="J103" s="11"/>
    </row>
    <row r="104" spans="1:10" x14ac:dyDescent="0.2">
      <c r="C104" s="12" t="str">
        <f>CONCATENATE(C53," összesen:")</f>
        <v>Földelés és villámvédelem összesen:</v>
      </c>
      <c r="H104" s="5">
        <f>SUM(H54:H103)</f>
        <v>0</v>
      </c>
      <c r="I104" s="5">
        <f>SUM(I54:I103)</f>
        <v>0</v>
      </c>
      <c r="J104" s="5">
        <f>SUM(J54:J103)</f>
        <v>0</v>
      </c>
    </row>
    <row r="106" spans="1:10" x14ac:dyDescent="0.2">
      <c r="C106" s="25" t="str">
        <f>$C$25</f>
        <v>Organizáció és felvonulási munkák</v>
      </c>
    </row>
    <row r="108" spans="1:10" ht="51" x14ac:dyDescent="0.2">
      <c r="A108" s="6">
        <v>1</v>
      </c>
      <c r="B108" s="12"/>
      <c r="C108" s="12" t="s">
        <v>3102</v>
      </c>
      <c r="D108" s="2">
        <v>2</v>
      </c>
      <c r="E108" s="2" t="s">
        <v>4</v>
      </c>
      <c r="F108" s="1">
        <v>0</v>
      </c>
      <c r="G108" s="1">
        <v>0</v>
      </c>
      <c r="H108" s="1">
        <f>ROUND(D108*F108,)</f>
        <v>0</v>
      </c>
      <c r="I108" s="1">
        <f>ROUND(D108*G108,)</f>
        <v>0</v>
      </c>
      <c r="J108" s="1">
        <f>H108+I108</f>
        <v>0</v>
      </c>
    </row>
    <row r="110" spans="1:10" ht="38.25" x14ac:dyDescent="0.2">
      <c r="A110" s="6">
        <v>2</v>
      </c>
      <c r="C110" s="12" t="s">
        <v>3103</v>
      </c>
      <c r="D110" s="2">
        <v>7</v>
      </c>
      <c r="E110" s="2" t="s">
        <v>4</v>
      </c>
      <c r="F110" s="1">
        <v>0</v>
      </c>
      <c r="G110" s="1">
        <v>0</v>
      </c>
      <c r="H110" s="1">
        <f>ROUND(D110*F110,)</f>
        <v>0</v>
      </c>
      <c r="I110" s="1">
        <f>ROUND(D110*G110,)</f>
        <v>0</v>
      </c>
      <c r="J110" s="1">
        <f>H110+I110</f>
        <v>0</v>
      </c>
    </row>
    <row r="112" spans="1:10" ht="38.25" x14ac:dyDescent="0.2">
      <c r="A112" s="6">
        <v>3</v>
      </c>
      <c r="C112" s="12" t="s">
        <v>3104</v>
      </c>
      <c r="D112" s="2">
        <v>1400</v>
      </c>
      <c r="E112" s="2" t="s">
        <v>3105</v>
      </c>
      <c r="F112" s="1">
        <v>0</v>
      </c>
      <c r="G112" s="1">
        <v>0</v>
      </c>
      <c r="H112" s="1">
        <f t="shared" ref="H112" si="0">ROUND(D112*F112,)</f>
        <v>0</v>
      </c>
      <c r="I112" s="1">
        <f t="shared" ref="I112" si="1">ROUND(D112*G112,)</f>
        <v>0</v>
      </c>
      <c r="J112" s="1">
        <f t="shared" ref="J112" si="2">H112+I112</f>
        <v>0</v>
      </c>
    </row>
    <row r="114" spans="1:10" ht="38.25" x14ac:dyDescent="0.2">
      <c r="A114" s="6">
        <v>4</v>
      </c>
      <c r="C114" s="12" t="s">
        <v>3106</v>
      </c>
      <c r="D114" s="2">
        <v>800</v>
      </c>
      <c r="E114" s="2" t="s">
        <v>3105</v>
      </c>
      <c r="F114" s="1">
        <v>0</v>
      </c>
      <c r="G114" s="1">
        <v>0</v>
      </c>
      <c r="H114" s="1">
        <f t="shared" ref="H114" si="3">ROUND(D114*F114,)</f>
        <v>0</v>
      </c>
      <c r="I114" s="1">
        <f t="shared" ref="I114" si="4">ROUND(D114*G114,)</f>
        <v>0</v>
      </c>
      <c r="J114" s="1">
        <f t="shared" ref="J114" si="5">H114+I114</f>
        <v>0</v>
      </c>
    </row>
    <row r="116" spans="1:10" ht="38.25" x14ac:dyDescent="0.2">
      <c r="A116" s="6">
        <v>5</v>
      </c>
      <c r="C116" s="12" t="s">
        <v>3107</v>
      </c>
      <c r="D116" s="2">
        <v>900</v>
      </c>
      <c r="E116" s="2" t="s">
        <v>3105</v>
      </c>
      <c r="F116" s="1">
        <v>0</v>
      </c>
      <c r="G116" s="1">
        <v>0</v>
      </c>
      <c r="H116" s="1">
        <f t="shared" ref="H116" si="6">ROUND(D116*F116,)</f>
        <v>0</v>
      </c>
      <c r="I116" s="1">
        <f t="shared" ref="I116" si="7">ROUND(D116*G116,)</f>
        <v>0</v>
      </c>
      <c r="J116" s="1">
        <f t="shared" ref="J116" si="8">H116+I116</f>
        <v>0</v>
      </c>
    </row>
    <row r="118" spans="1:10" x14ac:dyDescent="0.2">
      <c r="A118" s="6">
        <v>6</v>
      </c>
      <c r="C118" s="12" t="s">
        <v>3108</v>
      </c>
      <c r="D118" s="2">
        <v>600</v>
      </c>
      <c r="E118" s="2" t="s">
        <v>3105</v>
      </c>
      <c r="F118" s="1">
        <v>0</v>
      </c>
      <c r="G118" s="1">
        <v>0</v>
      </c>
      <c r="H118" s="1">
        <f t="shared" ref="H118" si="9">ROUND(D118*F118,)</f>
        <v>0</v>
      </c>
      <c r="I118" s="1">
        <f t="shared" ref="I118" si="10">ROUND(D118*G118,)</f>
        <v>0</v>
      </c>
      <c r="J118" s="1">
        <f t="shared" ref="J118" si="11">H118+I118</f>
        <v>0</v>
      </c>
    </row>
    <row r="120" spans="1:10" x14ac:dyDescent="0.2">
      <c r="A120" s="6">
        <v>7</v>
      </c>
      <c r="C120" s="12" t="s">
        <v>3109</v>
      </c>
      <c r="D120" s="2">
        <v>1500</v>
      </c>
      <c r="E120" s="2" t="s">
        <v>3105</v>
      </c>
      <c r="F120" s="1">
        <v>0</v>
      </c>
      <c r="G120" s="1">
        <v>0</v>
      </c>
      <c r="H120" s="1">
        <f t="shared" ref="H120" si="12">ROUND(D120*F120,)</f>
        <v>0</v>
      </c>
      <c r="I120" s="1">
        <f t="shared" ref="I120" si="13">ROUND(D120*G120,)</f>
        <v>0</v>
      </c>
      <c r="J120" s="1">
        <f t="shared" ref="J120" si="14">H120+I120</f>
        <v>0</v>
      </c>
    </row>
    <row r="122" spans="1:10" ht="25.5" x14ac:dyDescent="0.2">
      <c r="A122" s="6">
        <v>8</v>
      </c>
      <c r="C122" s="12" t="s">
        <v>3110</v>
      </c>
      <c r="D122" s="2">
        <v>1200</v>
      </c>
      <c r="E122" s="2" t="s">
        <v>3105</v>
      </c>
      <c r="F122" s="1">
        <v>0</v>
      </c>
      <c r="G122" s="1">
        <v>0</v>
      </c>
      <c r="H122" s="1">
        <f t="shared" ref="H122" si="15">ROUND(D122*F122,)</f>
        <v>0</v>
      </c>
      <c r="I122" s="1">
        <f t="shared" ref="I122" si="16">ROUND(D122*G122,)</f>
        <v>0</v>
      </c>
      <c r="J122" s="1">
        <f t="shared" ref="J122" si="17">H122+I122</f>
        <v>0</v>
      </c>
    </row>
    <row r="124" spans="1:10" x14ac:dyDescent="0.2">
      <c r="A124" s="6">
        <v>9</v>
      </c>
      <c r="C124" s="12" t="s">
        <v>3111</v>
      </c>
      <c r="D124" s="2">
        <v>1</v>
      </c>
      <c r="E124" s="2" t="s">
        <v>138</v>
      </c>
      <c r="F124" s="1">
        <v>0</v>
      </c>
      <c r="G124" s="1">
        <v>0</v>
      </c>
      <c r="H124" s="1">
        <f t="shared" ref="H124" si="18">ROUND(D124*F124,)</f>
        <v>0</v>
      </c>
      <c r="I124" s="1">
        <f t="shared" ref="I124" si="19">ROUND(D124*G124,)</f>
        <v>0</v>
      </c>
      <c r="J124" s="1">
        <f t="shared" ref="J124" si="20">H124+I124</f>
        <v>0</v>
      </c>
    </row>
    <row r="126" spans="1:10" x14ac:dyDescent="0.2">
      <c r="A126" s="6">
        <v>10</v>
      </c>
      <c r="C126" s="12" t="s">
        <v>3112</v>
      </c>
      <c r="D126" s="2">
        <v>1</v>
      </c>
      <c r="E126" s="2" t="s">
        <v>138</v>
      </c>
      <c r="F126" s="1">
        <v>0</v>
      </c>
      <c r="G126" s="1">
        <v>0</v>
      </c>
      <c r="H126" s="1">
        <f t="shared" ref="H126" si="21">ROUND(D126*F126,)</f>
        <v>0</v>
      </c>
      <c r="I126" s="1">
        <f t="shared" ref="I126" si="22">ROUND(D126*G126,)</f>
        <v>0</v>
      </c>
      <c r="J126" s="1">
        <f t="shared" ref="J126" si="23">H126+I126</f>
        <v>0</v>
      </c>
    </row>
    <row r="128" spans="1:10" x14ac:dyDescent="0.2">
      <c r="A128" s="6">
        <v>11</v>
      </c>
      <c r="C128" s="12" t="s">
        <v>3113</v>
      </c>
      <c r="D128" s="2">
        <v>1</v>
      </c>
      <c r="E128" s="2" t="s">
        <v>4</v>
      </c>
      <c r="F128" s="1">
        <v>0</v>
      </c>
      <c r="G128" s="1">
        <v>0</v>
      </c>
      <c r="H128" s="1">
        <f t="shared" ref="H128" si="24">ROUND(D128*F128,)</f>
        <v>0</v>
      </c>
      <c r="I128" s="1">
        <f t="shared" ref="I128" si="25">ROUND(D128*G128,)</f>
        <v>0</v>
      </c>
      <c r="J128" s="1">
        <f t="shared" ref="J128" si="26">H128+I128</f>
        <v>0</v>
      </c>
    </row>
    <row r="130" spans="1:10" x14ac:dyDescent="0.2">
      <c r="A130" s="6">
        <v>12</v>
      </c>
      <c r="C130" s="12" t="s">
        <v>3114</v>
      </c>
      <c r="D130" s="2">
        <v>7</v>
      </c>
      <c r="E130" s="2" t="s">
        <v>4</v>
      </c>
      <c r="F130" s="1">
        <v>0</v>
      </c>
      <c r="G130" s="1">
        <v>0</v>
      </c>
      <c r="H130" s="1">
        <f t="shared" ref="H130" si="27">ROUND(D130*F130,)</f>
        <v>0</v>
      </c>
      <c r="I130" s="1">
        <f t="shared" ref="I130" si="28">ROUND(D130*G130,)</f>
        <v>0</v>
      </c>
      <c r="J130" s="1">
        <f t="shared" ref="J130" si="29">H130+I130</f>
        <v>0</v>
      </c>
    </row>
    <row r="132" spans="1:10" x14ac:dyDescent="0.2">
      <c r="A132" s="6">
        <v>13</v>
      </c>
      <c r="C132" s="12" t="s">
        <v>3115</v>
      </c>
      <c r="D132" s="2">
        <v>2100</v>
      </c>
      <c r="E132" s="2" t="s">
        <v>62</v>
      </c>
      <c r="F132" s="1">
        <v>0</v>
      </c>
      <c r="G132" s="1">
        <v>0</v>
      </c>
      <c r="H132" s="1">
        <f t="shared" ref="H132" si="30">ROUND(D132*F132,)</f>
        <v>0</v>
      </c>
      <c r="I132" s="1">
        <f t="shared" ref="I132" si="31">ROUND(D132*G132,)</f>
        <v>0</v>
      </c>
      <c r="J132" s="1">
        <f t="shared" ref="J132" si="32">H132+I132</f>
        <v>0</v>
      </c>
    </row>
    <row r="133" spans="1:10" x14ac:dyDescent="0.2">
      <c r="A133" s="47"/>
      <c r="B133" s="48"/>
      <c r="C133" s="24"/>
      <c r="D133" s="23"/>
      <c r="E133" s="23"/>
      <c r="F133" s="11"/>
      <c r="G133" s="11"/>
      <c r="H133" s="11"/>
      <c r="I133" s="11"/>
      <c r="J133" s="11"/>
    </row>
    <row r="134" spans="1:10" x14ac:dyDescent="0.2">
      <c r="C134" s="12" t="str">
        <f>CONCATENATE(C106," összesen:")</f>
        <v>Organizáció és felvonulási munkák összesen:</v>
      </c>
      <c r="H134" s="5">
        <f>SUM(H107:H133)</f>
        <v>0</v>
      </c>
      <c r="I134" s="5">
        <f>SUM(I107:I133)</f>
        <v>0</v>
      </c>
      <c r="J134" s="5">
        <f>SUM(J107:J133)</f>
        <v>0</v>
      </c>
    </row>
  </sheetData>
  <mergeCells count="10">
    <mergeCell ref="A38:J38"/>
    <mergeCell ref="A39:J39"/>
    <mergeCell ref="A41:J41"/>
    <mergeCell ref="A43:J43"/>
    <mergeCell ref="A8:J8"/>
    <mergeCell ref="A10:J10"/>
    <mergeCell ref="A11:J11"/>
    <mergeCell ref="A13:J13"/>
    <mergeCell ref="A15:J15"/>
    <mergeCell ref="A36:J36"/>
  </mergeCell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2" manualBreakCount="2">
    <brk id="28" max="7" man="1"/>
    <brk id="105" max="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A12C-F62E-4A97-BD7B-BB557B19D499}">
  <dimension ref="A1:J156"/>
  <sheetViews>
    <sheetView view="pageBreakPreview" zoomScaleNormal="85" workbookViewId="0">
      <selection activeCell="F27" sqref="F27"/>
    </sheetView>
  </sheetViews>
  <sheetFormatPr defaultColWidth="9.140625" defaultRowHeight="12.75" x14ac:dyDescent="0.2"/>
  <cols>
    <col min="1" max="1" width="3.5703125" style="6" customWidth="1"/>
    <col min="2" max="2" width="12.140625" style="46" customWidth="1"/>
    <col min="3" max="3" width="40.7109375" style="12" customWidth="1"/>
    <col min="4" max="4" width="7.14062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t="str">
        <f>[1]Főösszesítő!$A$13</f>
        <v>ÉPÍTÉSI MUNKÁI</v>
      </c>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2976</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7</v>
      </c>
      <c r="D24" s="13"/>
      <c r="E24" s="13"/>
      <c r="F24" s="20"/>
      <c r="G24" s="20"/>
      <c r="H24" s="20">
        <f>H84</f>
        <v>0</v>
      </c>
      <c r="I24" s="20">
        <f>I84</f>
        <v>0</v>
      </c>
      <c r="J24" s="20">
        <f>J84</f>
        <v>0</v>
      </c>
    </row>
    <row r="25" spans="1:10" s="10" customFormat="1" ht="15" customHeight="1" x14ac:dyDescent="0.2">
      <c r="A25" s="14"/>
      <c r="B25" s="14"/>
      <c r="C25" s="43" t="s">
        <v>8</v>
      </c>
      <c r="D25" s="13"/>
      <c r="E25" s="13"/>
      <c r="F25" s="20"/>
      <c r="G25" s="20"/>
      <c r="H25" s="20" t="s">
        <v>2977</v>
      </c>
      <c r="I25" s="20"/>
      <c r="J25" s="20"/>
    </row>
    <row r="26" spans="1:10" s="10" customFormat="1" ht="15" customHeight="1" x14ac:dyDescent="0.2">
      <c r="A26" s="14"/>
      <c r="B26" s="14"/>
      <c r="C26" s="13" t="s">
        <v>9</v>
      </c>
      <c r="D26" s="13"/>
      <c r="E26" s="13"/>
      <c r="F26" s="20"/>
      <c r="G26" s="20"/>
      <c r="H26" s="20">
        <f>H106</f>
        <v>0</v>
      </c>
      <c r="I26" s="20">
        <f>I106</f>
        <v>0</v>
      </c>
      <c r="J26" s="20">
        <f>J106</f>
        <v>0</v>
      </c>
    </row>
    <row r="27" spans="1:10" s="10" customFormat="1" ht="15" customHeight="1" x14ac:dyDescent="0.2">
      <c r="A27" s="14"/>
      <c r="B27" s="14"/>
      <c r="C27" s="13" t="s">
        <v>2978</v>
      </c>
      <c r="D27" s="13"/>
      <c r="E27" s="13"/>
      <c r="F27" s="20"/>
      <c r="G27" s="20"/>
      <c r="H27" s="20" t="s">
        <v>2979</v>
      </c>
      <c r="I27" s="20"/>
      <c r="J27" s="20"/>
    </row>
    <row r="28" spans="1:10" s="10" customFormat="1" ht="15" customHeight="1" x14ac:dyDescent="0.2">
      <c r="A28" s="14"/>
      <c r="B28" s="14"/>
      <c r="C28" s="13" t="s">
        <v>10</v>
      </c>
      <c r="D28" s="13"/>
      <c r="E28" s="13"/>
      <c r="F28" s="20"/>
      <c r="G28" s="20"/>
      <c r="H28" s="20">
        <f>H124</f>
        <v>0</v>
      </c>
      <c r="I28" s="20">
        <f>I124</f>
        <v>0</v>
      </c>
      <c r="J28" s="20">
        <f>J124</f>
        <v>0</v>
      </c>
    </row>
    <row r="29" spans="1:10" s="10" customFormat="1" ht="15" customHeight="1" x14ac:dyDescent="0.2">
      <c r="A29" s="14"/>
      <c r="B29" s="14"/>
      <c r="C29" s="13" t="s">
        <v>37</v>
      </c>
      <c r="D29" s="13"/>
      <c r="E29" s="13"/>
      <c r="F29" s="20"/>
      <c r="G29" s="20"/>
      <c r="H29" s="20">
        <f>H150</f>
        <v>0</v>
      </c>
      <c r="I29" s="20">
        <f>I150</f>
        <v>0</v>
      </c>
      <c r="J29" s="20">
        <f>J150</f>
        <v>0</v>
      </c>
    </row>
    <row r="30" spans="1:10" s="10" customFormat="1" ht="15" customHeight="1" x14ac:dyDescent="0.2">
      <c r="A30" s="14"/>
      <c r="B30" s="14"/>
      <c r="C30" s="13" t="s">
        <v>17</v>
      </c>
      <c r="D30" s="13"/>
      <c r="E30" s="13"/>
      <c r="F30" s="20"/>
      <c r="G30" s="20"/>
      <c r="H30" s="20">
        <f>H156</f>
        <v>0</v>
      </c>
      <c r="I30" s="20">
        <f>I156</f>
        <v>0</v>
      </c>
      <c r="J30" s="20">
        <f>J156</f>
        <v>0</v>
      </c>
    </row>
    <row r="31" spans="1:10" s="10" customFormat="1" ht="2.4500000000000002" customHeight="1" x14ac:dyDescent="0.2">
      <c r="A31" s="14"/>
      <c r="B31" s="14"/>
      <c r="C31" s="15"/>
      <c r="D31" s="15"/>
      <c r="E31" s="15"/>
      <c r="F31" s="21"/>
      <c r="G31" s="21"/>
      <c r="H31" s="21"/>
      <c r="I31" s="21"/>
      <c r="J31" s="21"/>
    </row>
    <row r="32" spans="1:10" s="10" customFormat="1" x14ac:dyDescent="0.2">
      <c r="A32" s="14"/>
      <c r="B32" s="14"/>
      <c r="C32" s="17" t="s">
        <v>6</v>
      </c>
      <c r="D32" s="13"/>
      <c r="E32" s="13"/>
      <c r="F32" s="20"/>
      <c r="G32" s="20"/>
      <c r="H32" s="22">
        <f>SUM(H24:H31)</f>
        <v>0</v>
      </c>
      <c r="I32" s="22">
        <f>SUM(I24:I31)</f>
        <v>0</v>
      </c>
      <c r="J32" s="22">
        <f>SUM(J24:J31)</f>
        <v>0</v>
      </c>
    </row>
    <row r="33" spans="1:10" s="10" customFormat="1" x14ac:dyDescent="0.2">
      <c r="A33" s="14"/>
      <c r="B33" s="14"/>
      <c r="C33" s="13"/>
      <c r="D33" s="13"/>
      <c r="E33" s="13"/>
      <c r="F33" s="20"/>
      <c r="G33" s="20"/>
      <c r="H33" s="20"/>
      <c r="I33" s="20"/>
      <c r="J33" s="20"/>
    </row>
    <row r="34" spans="1:10" s="10" customFormat="1" x14ac:dyDescent="0.2">
      <c r="A34" s="31">
        <f>A1</f>
        <v>0</v>
      </c>
      <c r="B34" s="31"/>
      <c r="C34" s="13"/>
      <c r="D34" s="13"/>
      <c r="E34" s="13"/>
      <c r="F34" s="20"/>
      <c r="G34" s="20"/>
      <c r="H34" s="20"/>
      <c r="I34" s="20"/>
      <c r="J34" s="32">
        <f>J1</f>
        <v>0</v>
      </c>
    </row>
    <row r="35" spans="1:10" s="10" customFormat="1" x14ac:dyDescent="0.2">
      <c r="A35" s="31">
        <f>A2</f>
        <v>0</v>
      </c>
      <c r="B35" s="31"/>
      <c r="C35" s="13"/>
      <c r="D35" s="13"/>
      <c r="E35" s="13"/>
      <c r="F35" s="20"/>
      <c r="G35" s="20"/>
      <c r="H35" s="20"/>
      <c r="I35" s="20"/>
      <c r="J35" s="29"/>
    </row>
    <row r="36" spans="1:10" s="10" customFormat="1" x14ac:dyDescent="0.2">
      <c r="A36" s="31"/>
      <c r="B36" s="31"/>
      <c r="C36" s="13"/>
      <c r="D36" s="13"/>
      <c r="E36" s="13"/>
      <c r="F36" s="20"/>
      <c r="G36" s="20"/>
      <c r="H36" s="20"/>
      <c r="I36" s="20"/>
      <c r="J36" s="29"/>
    </row>
    <row r="37" spans="1:10" s="10" customFormat="1" x14ac:dyDescent="0.2">
      <c r="A37" s="31"/>
      <c r="B37" s="31"/>
      <c r="C37" s="13"/>
      <c r="D37" s="13"/>
      <c r="E37" s="13"/>
      <c r="F37" s="20"/>
      <c r="G37" s="20"/>
      <c r="H37" s="20"/>
      <c r="I37" s="20"/>
      <c r="J37" s="20"/>
    </row>
    <row r="38" spans="1:10" s="10" customFormat="1" x14ac:dyDescent="0.2">
      <c r="A38" s="31"/>
      <c r="B38" s="31"/>
      <c r="C38" s="13"/>
      <c r="D38" s="13"/>
      <c r="E38" s="13"/>
      <c r="F38" s="20"/>
      <c r="G38" s="20"/>
      <c r="H38" s="20"/>
      <c r="I38" s="20"/>
      <c r="J38" s="20"/>
    </row>
    <row r="39" spans="1:10" s="10" customFormat="1" x14ac:dyDescent="0.2">
      <c r="A39" s="14"/>
      <c r="B39" s="14"/>
      <c r="C39" s="13"/>
      <c r="D39" s="13"/>
      <c r="E39" s="13"/>
      <c r="F39" s="20"/>
      <c r="G39" s="20"/>
      <c r="H39" s="20"/>
      <c r="I39" s="20"/>
      <c r="J39" s="20"/>
    </row>
    <row r="40" spans="1:10" s="10" customFormat="1" x14ac:dyDescent="0.2">
      <c r="A40" s="14"/>
      <c r="B40" s="14"/>
      <c r="C40" s="13"/>
      <c r="D40" s="13"/>
      <c r="E40" s="13"/>
      <c r="F40" s="20"/>
      <c r="G40" s="20"/>
      <c r="H40" s="20"/>
      <c r="I40" s="20"/>
      <c r="J40" s="20"/>
    </row>
    <row r="41" spans="1:10" s="10" customFormat="1" ht="20.25" x14ac:dyDescent="0.3">
      <c r="A41" s="533" t="s">
        <v>3</v>
      </c>
      <c r="B41" s="533"/>
      <c r="C41" s="533"/>
      <c r="D41" s="533"/>
      <c r="E41" s="533"/>
      <c r="F41" s="533"/>
      <c r="G41" s="533"/>
      <c r="H41" s="533"/>
      <c r="I41" s="533"/>
      <c r="J41" s="533"/>
    </row>
    <row r="42" spans="1:10" s="10" customFormat="1" x14ac:dyDescent="0.2">
      <c r="A42" s="13"/>
      <c r="B42" s="13"/>
      <c r="C42" s="13"/>
      <c r="D42" s="13"/>
      <c r="E42" s="13"/>
    </row>
    <row r="43" spans="1:10" s="10" customFormat="1" ht="18" x14ac:dyDescent="0.25">
      <c r="A43" s="530">
        <f>A10</f>
        <v>0</v>
      </c>
      <c r="B43" s="530"/>
      <c r="C43" s="530"/>
      <c r="D43" s="530"/>
      <c r="E43" s="530"/>
      <c r="F43" s="530"/>
      <c r="G43" s="530"/>
      <c r="H43" s="530"/>
      <c r="I43" s="530"/>
      <c r="J43" s="530"/>
    </row>
    <row r="44" spans="1:10" s="10" customFormat="1" ht="18" x14ac:dyDescent="0.25">
      <c r="A44" s="530">
        <f>A11</f>
        <v>0</v>
      </c>
      <c r="B44" s="530"/>
      <c r="C44" s="530"/>
      <c r="D44" s="530"/>
      <c r="E44" s="530"/>
      <c r="F44" s="530"/>
      <c r="G44" s="530"/>
      <c r="H44" s="530"/>
      <c r="I44" s="530"/>
      <c r="J44" s="530"/>
    </row>
    <row r="45" spans="1:10" s="10" customFormat="1" x14ac:dyDescent="0.2">
      <c r="A45" s="14"/>
      <c r="B45" s="14"/>
      <c r="C45" s="13"/>
      <c r="D45" s="13"/>
      <c r="E45" s="13"/>
      <c r="F45" s="20"/>
      <c r="G45" s="20"/>
      <c r="H45" s="20"/>
      <c r="I45" s="20"/>
      <c r="J45" s="20"/>
    </row>
    <row r="46" spans="1:10" s="10" customFormat="1" ht="15.75" x14ac:dyDescent="0.25">
      <c r="A46" s="531" t="str">
        <f>A13</f>
        <v>ÉPÍTÉSI MUNKÁI</v>
      </c>
      <c r="B46" s="531"/>
      <c r="C46" s="531"/>
      <c r="D46" s="531"/>
      <c r="E46" s="531"/>
      <c r="F46" s="531"/>
      <c r="G46" s="531"/>
      <c r="H46" s="531"/>
      <c r="I46" s="531"/>
      <c r="J46" s="531"/>
    </row>
    <row r="47" spans="1:10" s="10" customFormat="1" x14ac:dyDescent="0.2">
      <c r="A47" s="14"/>
      <c r="B47" s="14"/>
      <c r="C47" s="13"/>
      <c r="D47" s="13"/>
      <c r="E47" s="13"/>
      <c r="F47" s="20"/>
      <c r="G47" s="20"/>
      <c r="H47" s="20"/>
      <c r="I47" s="20"/>
      <c r="J47" s="20"/>
    </row>
    <row r="48" spans="1:10" s="10" customFormat="1" ht="15.75" x14ac:dyDescent="0.25">
      <c r="A48" s="532" t="str">
        <f>A15</f>
        <v>ALAPOZÁSI MUNKÁK</v>
      </c>
      <c r="B48" s="532"/>
      <c r="C48" s="532"/>
      <c r="D48" s="532"/>
      <c r="E48" s="532"/>
      <c r="F48" s="532"/>
      <c r="G48" s="532"/>
      <c r="H48" s="532"/>
      <c r="I48" s="532"/>
      <c r="J48" s="532"/>
    </row>
    <row r="49" spans="1:10" s="10" customFormat="1" x14ac:dyDescent="0.2">
      <c r="A49" s="14"/>
      <c r="B49" s="14"/>
      <c r="C49" s="13"/>
      <c r="D49" s="13"/>
      <c r="E49" s="13"/>
      <c r="F49" s="20"/>
      <c r="G49" s="20"/>
      <c r="H49" s="20"/>
      <c r="I49" s="20"/>
      <c r="J49" s="20"/>
    </row>
    <row r="50" spans="1:10" s="10" customFormat="1" x14ac:dyDescent="0.2">
      <c r="A50" s="14"/>
      <c r="B50" s="14"/>
      <c r="C50" s="13"/>
      <c r="D50" s="13"/>
      <c r="E50" s="13"/>
      <c r="F50" s="20"/>
      <c r="G50" s="20"/>
      <c r="H50" s="20"/>
      <c r="I50" s="20"/>
      <c r="J50" s="20"/>
    </row>
    <row r="51" spans="1:10" s="10" customFormat="1" x14ac:dyDescent="0.2">
      <c r="A51" s="14"/>
      <c r="B51" s="14"/>
      <c r="C51" s="13"/>
      <c r="D51" s="13"/>
      <c r="E51" s="13"/>
      <c r="F51" s="20"/>
      <c r="G51" s="20"/>
      <c r="H51" s="20"/>
      <c r="I51" s="20"/>
      <c r="J51" s="20"/>
    </row>
    <row r="52" spans="1:10" s="10" customFormat="1" x14ac:dyDescent="0.2">
      <c r="A52" s="14"/>
      <c r="B52" s="14"/>
      <c r="C52" s="13"/>
      <c r="D52" s="13"/>
      <c r="E52" s="13"/>
      <c r="F52" s="20"/>
      <c r="G52" s="20"/>
      <c r="H52" s="20"/>
      <c r="I52" s="20"/>
      <c r="J52" s="20"/>
    </row>
    <row r="53" spans="1:10" s="10" customFormat="1" x14ac:dyDescent="0.2">
      <c r="A53" s="14"/>
      <c r="B53" s="14"/>
      <c r="C53" s="13"/>
      <c r="D53" s="13"/>
      <c r="E53" s="13"/>
      <c r="F53" s="20"/>
      <c r="G53" s="20"/>
      <c r="H53" s="20"/>
      <c r="I53" s="20"/>
      <c r="J53" s="20"/>
    </row>
    <row r="54" spans="1:10" s="10" customFormat="1" x14ac:dyDescent="0.2">
      <c r="A54" s="14"/>
      <c r="B54" s="14"/>
      <c r="C54" s="13"/>
      <c r="D54" s="13"/>
      <c r="E54" s="13"/>
      <c r="F54" s="20"/>
      <c r="G54" s="20"/>
      <c r="H54" s="20"/>
      <c r="I54" s="20"/>
      <c r="J54" s="20"/>
    </row>
    <row r="55" spans="1:10" s="10" customFormat="1" x14ac:dyDescent="0.2">
      <c r="A55" s="14"/>
      <c r="B55" s="14"/>
      <c r="C55" s="13"/>
      <c r="D55" s="13"/>
      <c r="E55" s="13"/>
      <c r="F55" s="20"/>
      <c r="G55" s="20"/>
      <c r="H55" s="20"/>
      <c r="I55" s="20"/>
      <c r="J55" s="20"/>
    </row>
    <row r="56" spans="1:10" s="19" customFormat="1" ht="25.5" x14ac:dyDescent="0.2">
      <c r="A56" s="7" t="s">
        <v>25</v>
      </c>
      <c r="B56" s="69" t="s">
        <v>20</v>
      </c>
      <c r="C56" s="45" t="s">
        <v>21</v>
      </c>
      <c r="D56" s="8" t="s">
        <v>24</v>
      </c>
      <c r="E56" s="8" t="s">
        <v>30</v>
      </c>
      <c r="F56" s="9" t="s">
        <v>29</v>
      </c>
      <c r="G56" s="9" t="s">
        <v>27</v>
      </c>
      <c r="H56" s="9" t="s">
        <v>23</v>
      </c>
      <c r="I56" s="9" t="s">
        <v>26</v>
      </c>
      <c r="J56" s="9" t="s">
        <v>33</v>
      </c>
    </row>
    <row r="58" spans="1:10" x14ac:dyDescent="0.2">
      <c r="C58" s="25" t="str">
        <f>$C$24</f>
        <v>15. Zsaluzás és állványozás</v>
      </c>
    </row>
    <row r="60" spans="1:10" ht="38.25" x14ac:dyDescent="0.2">
      <c r="A60" s="6">
        <v>1</v>
      </c>
      <c r="B60" s="12" t="s">
        <v>2980</v>
      </c>
      <c r="C60" s="12" t="s">
        <v>2981</v>
      </c>
      <c r="D60" s="2">
        <v>117.55</v>
      </c>
      <c r="E60" s="2" t="s">
        <v>1</v>
      </c>
      <c r="F60" s="1">
        <v>0</v>
      </c>
      <c r="G60" s="1">
        <v>0</v>
      </c>
      <c r="H60" s="1">
        <f>ROUND(D60*F60,)</f>
        <v>0</v>
      </c>
      <c r="I60" s="1">
        <f>ROUND(D60*G60,)</f>
        <v>0</v>
      </c>
      <c r="J60" s="1">
        <f>H60+I60</f>
        <v>0</v>
      </c>
    </row>
    <row r="62" spans="1:10" ht="38.25" x14ac:dyDescent="0.2">
      <c r="A62" s="6">
        <f>MAX($A$59:A61)+1</f>
        <v>2</v>
      </c>
      <c r="B62" s="12" t="s">
        <v>2982</v>
      </c>
      <c r="C62" s="12" t="s">
        <v>2983</v>
      </c>
      <c r="D62" s="2">
        <v>139.19999999999999</v>
      </c>
      <c r="E62" s="2" t="s">
        <v>1</v>
      </c>
      <c r="F62" s="1">
        <v>0</v>
      </c>
      <c r="G62" s="1">
        <v>0</v>
      </c>
      <c r="H62" s="1">
        <f>ROUND(D62*F62,)</f>
        <v>0</v>
      </c>
      <c r="I62" s="1">
        <f>ROUND(D62*G62,)</f>
        <v>0</v>
      </c>
      <c r="J62" s="1">
        <f>H62+I62</f>
        <v>0</v>
      </c>
    </row>
    <row r="63" spans="1:10" s="10" customFormat="1" x14ac:dyDescent="0.2">
      <c r="A63" s="6"/>
      <c r="B63" s="46"/>
      <c r="C63" s="51"/>
      <c r="D63" s="2"/>
      <c r="E63" s="2"/>
      <c r="F63" s="1"/>
      <c r="G63" s="1"/>
      <c r="H63" s="1"/>
      <c r="I63" s="1"/>
      <c r="J63" s="1"/>
    </row>
    <row r="64" spans="1:10" s="10" customFormat="1" ht="38.25" x14ac:dyDescent="0.2">
      <c r="A64" s="6">
        <f>MAX($A$59:A63)+1</f>
        <v>3</v>
      </c>
      <c r="B64" s="12" t="s">
        <v>2984</v>
      </c>
      <c r="C64" s="12" t="s">
        <v>2985</v>
      </c>
      <c r="D64" s="2">
        <v>2827.56</v>
      </c>
      <c r="E64" s="2" t="s">
        <v>1</v>
      </c>
      <c r="F64" s="1">
        <v>0</v>
      </c>
      <c r="G64" s="1">
        <v>0</v>
      </c>
      <c r="H64" s="1">
        <f>ROUND(D64*F64,)</f>
        <v>0</v>
      </c>
      <c r="I64" s="1">
        <f>ROUND(D64*G64,)</f>
        <v>0</v>
      </c>
      <c r="J64" s="1">
        <f>H64+I64</f>
        <v>0</v>
      </c>
    </row>
    <row r="65" spans="1:10" s="10" customFormat="1" x14ac:dyDescent="0.2">
      <c r="A65" s="6"/>
      <c r="B65" s="46"/>
      <c r="C65" s="51"/>
      <c r="D65" s="2"/>
      <c r="E65" s="2"/>
      <c r="F65" s="1"/>
      <c r="G65" s="1"/>
      <c r="H65" s="1"/>
      <c r="I65" s="1"/>
      <c r="J65" s="1"/>
    </row>
    <row r="66" spans="1:10" s="10" customFormat="1" ht="25.5" x14ac:dyDescent="0.2">
      <c r="A66" s="6">
        <f>MAX($A$59:A65)+1</f>
        <v>4</v>
      </c>
      <c r="B66" s="12" t="s">
        <v>225</v>
      </c>
      <c r="C66" s="12" t="s">
        <v>2986</v>
      </c>
      <c r="D66" s="2">
        <v>20.16</v>
      </c>
      <c r="E66" s="2" t="s">
        <v>1</v>
      </c>
      <c r="F66" s="1">
        <v>0</v>
      </c>
      <c r="G66" s="1">
        <v>0</v>
      </c>
      <c r="H66" s="1">
        <f>ROUND(D66*F66,)</f>
        <v>0</v>
      </c>
      <c r="I66" s="1">
        <f>ROUND(D66*G66,)</f>
        <v>0</v>
      </c>
      <c r="J66" s="1">
        <f>H66+I66</f>
        <v>0</v>
      </c>
    </row>
    <row r="67" spans="1:10" s="10" customFormat="1" x14ac:dyDescent="0.2">
      <c r="A67" s="6"/>
      <c r="B67" s="46"/>
      <c r="C67" s="51"/>
      <c r="D67" s="2"/>
      <c r="E67" s="2"/>
      <c r="F67" s="1"/>
      <c r="G67" s="1"/>
      <c r="H67" s="1"/>
      <c r="I67" s="1"/>
      <c r="J67" s="1"/>
    </row>
    <row r="68" spans="1:10" s="10" customFormat="1" ht="38.25" x14ac:dyDescent="0.2">
      <c r="A68" s="6">
        <f>MAX($A$59:A67)+1</f>
        <v>5</v>
      </c>
      <c r="B68" s="27" t="s">
        <v>2987</v>
      </c>
      <c r="C68" s="12" t="s">
        <v>2988</v>
      </c>
      <c r="D68" s="2">
        <v>541.19000000000005</v>
      </c>
      <c r="E68" s="2" t="s">
        <v>1</v>
      </c>
      <c r="F68" s="1">
        <v>0</v>
      </c>
      <c r="G68" s="1">
        <v>0</v>
      </c>
      <c r="H68" s="1">
        <f>ROUND(D68*F68,)</f>
        <v>0</v>
      </c>
      <c r="I68" s="1">
        <f>ROUND(D68*G68,)</f>
        <v>0</v>
      </c>
      <c r="J68" s="1">
        <f>H68+I68</f>
        <v>0</v>
      </c>
    </row>
    <row r="69" spans="1:10" s="10" customFormat="1" x14ac:dyDescent="0.2">
      <c r="A69" s="6"/>
      <c r="B69" s="46"/>
      <c r="C69" s="51"/>
      <c r="D69" s="2"/>
      <c r="E69" s="2"/>
      <c r="F69" s="1"/>
      <c r="G69" s="1"/>
      <c r="H69" s="1"/>
      <c r="I69" s="1"/>
      <c r="J69" s="1"/>
    </row>
    <row r="70" spans="1:10" s="10" customFormat="1" ht="38.25" x14ac:dyDescent="0.2">
      <c r="A70" s="6">
        <f>MAX($A$59:A69)+1</f>
        <v>6</v>
      </c>
      <c r="B70" s="12" t="s">
        <v>2989</v>
      </c>
      <c r="C70" s="12" t="s">
        <v>2990</v>
      </c>
      <c r="D70" s="2">
        <v>2516.54</v>
      </c>
      <c r="E70" s="2" t="s">
        <v>1</v>
      </c>
      <c r="F70" s="1">
        <v>0</v>
      </c>
      <c r="G70" s="1">
        <v>0</v>
      </c>
      <c r="H70" s="1">
        <f>ROUND(D70*F70,)</f>
        <v>0</v>
      </c>
      <c r="I70" s="1">
        <f>ROUND(D70*G70,)</f>
        <v>0</v>
      </c>
      <c r="J70" s="1">
        <f>H70+I70</f>
        <v>0</v>
      </c>
    </row>
    <row r="71" spans="1:10" s="10" customFormat="1" x14ac:dyDescent="0.2">
      <c r="A71" s="6"/>
      <c r="B71" s="46"/>
      <c r="C71" s="51"/>
      <c r="D71" s="2"/>
      <c r="E71" s="2"/>
      <c r="F71" s="1"/>
      <c r="G71" s="1"/>
      <c r="H71" s="1"/>
      <c r="I71" s="1"/>
      <c r="J71" s="1"/>
    </row>
    <row r="72" spans="1:10" s="10" customFormat="1" ht="38.25" x14ac:dyDescent="0.2">
      <c r="A72" s="6">
        <f>MAX($A$59:A71)+1</f>
        <v>7</v>
      </c>
      <c r="B72" s="27" t="s">
        <v>2991</v>
      </c>
      <c r="C72" s="27" t="s">
        <v>2992</v>
      </c>
      <c r="D72" s="2">
        <v>461.67</v>
      </c>
      <c r="E72" s="2" t="s">
        <v>1</v>
      </c>
      <c r="F72" s="1">
        <v>0</v>
      </c>
      <c r="G72" s="1">
        <v>0</v>
      </c>
      <c r="H72" s="1">
        <f>ROUND(D72*F72,)</f>
        <v>0</v>
      </c>
      <c r="I72" s="1">
        <f>ROUND(D72*G72,)</f>
        <v>0</v>
      </c>
      <c r="J72" s="1">
        <f>H72+I72</f>
        <v>0</v>
      </c>
    </row>
    <row r="73" spans="1:10" s="10" customFormat="1" x14ac:dyDescent="0.2">
      <c r="A73" s="6"/>
      <c r="B73" s="46"/>
      <c r="C73" s="51"/>
      <c r="D73" s="2"/>
      <c r="E73" s="2"/>
      <c r="F73" s="1"/>
      <c r="G73" s="1"/>
      <c r="H73" s="1"/>
      <c r="I73" s="1"/>
      <c r="J73" s="1"/>
    </row>
    <row r="74" spans="1:10" s="10" customFormat="1" ht="38.25" x14ac:dyDescent="0.2">
      <c r="A74" s="6">
        <f>MAX($A$59:A73)+1</f>
        <v>8</v>
      </c>
      <c r="B74" s="12" t="s">
        <v>2993</v>
      </c>
      <c r="C74" s="12" t="s">
        <v>2994</v>
      </c>
      <c r="D74" s="2">
        <v>31.17</v>
      </c>
      <c r="E74" s="2" t="s">
        <v>1</v>
      </c>
      <c r="F74" s="1">
        <v>0</v>
      </c>
      <c r="G74" s="1">
        <v>0</v>
      </c>
      <c r="H74" s="1">
        <f>ROUND(D74*F74,)</f>
        <v>0</v>
      </c>
      <c r="I74" s="1">
        <f>ROUND(D74*G74,)</f>
        <v>0</v>
      </c>
      <c r="J74" s="1">
        <f>H74+I74</f>
        <v>0</v>
      </c>
    </row>
    <row r="75" spans="1:10" s="10" customFormat="1" x14ac:dyDescent="0.2">
      <c r="A75" s="6"/>
      <c r="B75" s="46"/>
      <c r="C75" s="51"/>
      <c r="D75" s="2"/>
      <c r="E75" s="2"/>
      <c r="F75" s="1"/>
      <c r="G75" s="1"/>
      <c r="H75" s="1"/>
      <c r="I75" s="1"/>
      <c r="J75" s="1"/>
    </row>
    <row r="76" spans="1:10" s="10" customFormat="1" ht="25.5" x14ac:dyDescent="0.2">
      <c r="A76" s="6">
        <f>MAX($A$59:A75)+1</f>
        <v>9</v>
      </c>
      <c r="B76" s="12" t="s">
        <v>2995</v>
      </c>
      <c r="C76" s="12" t="s">
        <v>2996</v>
      </c>
      <c r="D76" s="2">
        <v>2.75</v>
      </c>
      <c r="E76" s="2" t="s">
        <v>1</v>
      </c>
      <c r="F76" s="1">
        <v>0</v>
      </c>
      <c r="G76" s="1">
        <v>0</v>
      </c>
      <c r="H76" s="1">
        <f>ROUND(D76*F76,)</f>
        <v>0</v>
      </c>
      <c r="I76" s="1">
        <f>ROUND(D76*G76,)</f>
        <v>0</v>
      </c>
      <c r="J76" s="1">
        <f>H76+I76</f>
        <v>0</v>
      </c>
    </row>
    <row r="77" spans="1:10" s="10" customFormat="1" x14ac:dyDescent="0.2">
      <c r="A77" s="6"/>
      <c r="B77" s="46"/>
      <c r="C77" s="51"/>
      <c r="D77" s="2"/>
      <c r="E77" s="2"/>
      <c r="F77" s="1"/>
      <c r="G77" s="1"/>
      <c r="H77" s="1"/>
      <c r="I77" s="1"/>
      <c r="J77" s="1"/>
    </row>
    <row r="78" spans="1:10" s="10" customFormat="1" ht="25.5" x14ac:dyDescent="0.2">
      <c r="A78" s="6">
        <f>MAX($A$59:A77)+1</f>
        <v>10</v>
      </c>
      <c r="B78" s="12" t="s">
        <v>2997</v>
      </c>
      <c r="C78" s="12" t="s">
        <v>2998</v>
      </c>
      <c r="D78" s="2">
        <v>21.6</v>
      </c>
      <c r="E78" s="2" t="s">
        <v>1</v>
      </c>
      <c r="F78" s="1">
        <v>0</v>
      </c>
      <c r="G78" s="1">
        <v>0</v>
      </c>
      <c r="H78" s="1">
        <f>ROUND(D78*F78,)</f>
        <v>0</v>
      </c>
      <c r="I78" s="1">
        <f>ROUND(D78*G78,)</f>
        <v>0</v>
      </c>
      <c r="J78" s="1">
        <f>H78+I78</f>
        <v>0</v>
      </c>
    </row>
    <row r="79" spans="1:10" s="10" customFormat="1" x14ac:dyDescent="0.2">
      <c r="A79" s="6"/>
      <c r="B79" s="46"/>
      <c r="C79" s="51"/>
      <c r="D79" s="2"/>
      <c r="E79" s="2"/>
      <c r="F79" s="1"/>
      <c r="G79" s="1"/>
      <c r="H79" s="1"/>
      <c r="I79" s="1"/>
      <c r="J79" s="1"/>
    </row>
    <row r="80" spans="1:10" s="10" customFormat="1" ht="25.5" x14ac:dyDescent="0.2">
      <c r="A80" s="6">
        <f>MAX($A$59:A79)+1</f>
        <v>11</v>
      </c>
      <c r="B80" s="12" t="s">
        <v>2999</v>
      </c>
      <c r="C80" s="12" t="s">
        <v>3000</v>
      </c>
      <c r="D80" s="2">
        <v>8.4</v>
      </c>
      <c r="E80" s="2" t="s">
        <v>1</v>
      </c>
      <c r="F80" s="1">
        <v>0</v>
      </c>
      <c r="G80" s="1">
        <v>0</v>
      </c>
      <c r="H80" s="1">
        <f>ROUND(D80*F80,)</f>
        <v>0</v>
      </c>
      <c r="I80" s="1">
        <f>ROUND(D80*G80,)</f>
        <v>0</v>
      </c>
      <c r="J80" s="1">
        <f>H80+I80</f>
        <v>0</v>
      </c>
    </row>
    <row r="81" spans="1:10" s="10" customFormat="1" x14ac:dyDescent="0.2">
      <c r="A81" s="6"/>
      <c r="B81" s="46"/>
      <c r="C81" s="51"/>
      <c r="D81" s="2"/>
      <c r="E81" s="2"/>
      <c r="F81" s="1"/>
      <c r="G81" s="1"/>
      <c r="H81" s="1"/>
      <c r="I81" s="1"/>
      <c r="J81" s="1"/>
    </row>
    <row r="82" spans="1:10" s="10" customFormat="1" ht="51" x14ac:dyDescent="0.2">
      <c r="A82" s="6">
        <f>MAX($A$59:A81)+1</f>
        <v>12</v>
      </c>
      <c r="B82" s="12" t="s">
        <v>265</v>
      </c>
      <c r="C82" s="12" t="s">
        <v>3001</v>
      </c>
      <c r="D82" s="2">
        <v>1</v>
      </c>
      <c r="E82" s="2" t="s">
        <v>205</v>
      </c>
      <c r="F82" s="1">
        <v>0</v>
      </c>
      <c r="G82" s="1">
        <v>0</v>
      </c>
      <c r="H82" s="1">
        <f>ROUND(D82*F82,)</f>
        <v>0</v>
      </c>
      <c r="I82" s="1">
        <f>ROUND(D82*G82,)</f>
        <v>0</v>
      </c>
      <c r="J82" s="1">
        <f>H82+I82</f>
        <v>0</v>
      </c>
    </row>
    <row r="83" spans="1:10" x14ac:dyDescent="0.2">
      <c r="A83" s="47"/>
      <c r="B83" s="48"/>
      <c r="C83" s="24"/>
      <c r="D83" s="23"/>
      <c r="E83" s="23"/>
      <c r="F83" s="11"/>
      <c r="G83" s="11"/>
      <c r="H83" s="11"/>
      <c r="I83" s="11"/>
      <c r="J83" s="11"/>
    </row>
    <row r="84" spans="1:10" x14ac:dyDescent="0.2">
      <c r="C84" s="12" t="str">
        <f>CONCATENATE(Munkanem_15," összesen:")</f>
        <v>15. Zsaluzás és állványozás összesen:</v>
      </c>
      <c r="H84" s="5">
        <f>SUM(H59:H83)</f>
        <v>0</v>
      </c>
      <c r="I84" s="5">
        <f>SUM(I59:I83)</f>
        <v>0</v>
      </c>
      <c r="J84" s="5">
        <f>SUM(J59:J83)</f>
        <v>0</v>
      </c>
    </row>
    <row r="86" spans="1:10" x14ac:dyDescent="0.2">
      <c r="C86" s="25" t="str">
        <f>$C$26</f>
        <v>23. Síkalapozás</v>
      </c>
    </row>
    <row r="88" spans="1:10" ht="38.25" x14ac:dyDescent="0.2">
      <c r="A88" s="6">
        <v>1</v>
      </c>
      <c r="B88" s="12" t="s">
        <v>3002</v>
      </c>
      <c r="C88" s="12" t="s">
        <v>3003</v>
      </c>
      <c r="D88" s="2">
        <v>1858.1</v>
      </c>
      <c r="E88" s="2" t="s">
        <v>194</v>
      </c>
      <c r="F88" s="1">
        <v>0</v>
      </c>
      <c r="G88" s="1">
        <v>0</v>
      </c>
      <c r="H88" s="1">
        <f>ROUND(D88*F88,)</f>
        <v>0</v>
      </c>
      <c r="I88" s="1">
        <f>ROUND(D88*G88,)</f>
        <v>0</v>
      </c>
      <c r="J88" s="1">
        <f>H88+I88</f>
        <v>0</v>
      </c>
    </row>
    <row r="90" spans="1:10" ht="38.25" x14ac:dyDescent="0.2">
      <c r="A90" s="6">
        <f>MAX($A$87:A89)+1</f>
        <v>2</v>
      </c>
      <c r="B90" s="12" t="s">
        <v>3002</v>
      </c>
      <c r="C90" s="12" t="s">
        <v>3004</v>
      </c>
      <c r="D90" s="2">
        <v>547.98</v>
      </c>
      <c r="E90" s="2" t="s">
        <v>194</v>
      </c>
      <c r="F90" s="1">
        <v>0</v>
      </c>
      <c r="G90" s="1">
        <v>0</v>
      </c>
      <c r="H90" s="1">
        <f>ROUND(D90*F90,)</f>
        <v>0</v>
      </c>
      <c r="I90" s="1">
        <f>ROUND(D90*G90,)</f>
        <v>0</v>
      </c>
      <c r="J90" s="1">
        <f>H90+I90</f>
        <v>0</v>
      </c>
    </row>
    <row r="92" spans="1:10" ht="38.25" x14ac:dyDescent="0.2">
      <c r="A92" s="6">
        <f>MAX($A$87:A91)+1</f>
        <v>3</v>
      </c>
      <c r="B92" s="12" t="s">
        <v>3002</v>
      </c>
      <c r="C92" s="12" t="s">
        <v>3005</v>
      </c>
      <c r="D92" s="2">
        <v>25.96</v>
      </c>
      <c r="E92" s="2" t="s">
        <v>194</v>
      </c>
      <c r="F92" s="1">
        <v>0</v>
      </c>
      <c r="G92" s="1">
        <v>0</v>
      </c>
      <c r="H92" s="1">
        <f>ROUND(D92*F92,)</f>
        <v>0</v>
      </c>
      <c r="I92" s="1">
        <f>ROUND(D92*G92,)</f>
        <v>0</v>
      </c>
      <c r="J92" s="1">
        <f>H92+I92</f>
        <v>0</v>
      </c>
    </row>
    <row r="94" spans="1:10" ht="38.25" x14ac:dyDescent="0.2">
      <c r="A94" s="6">
        <f>MAX($A$87:A93)+1</f>
        <v>4</v>
      </c>
      <c r="B94" s="12" t="s">
        <v>3002</v>
      </c>
      <c r="C94" s="12" t="s">
        <v>3006</v>
      </c>
      <c r="D94" s="2">
        <v>14.23</v>
      </c>
      <c r="E94" s="2" t="s">
        <v>194</v>
      </c>
      <c r="F94" s="1">
        <v>0</v>
      </c>
      <c r="G94" s="1">
        <v>0</v>
      </c>
      <c r="H94" s="1">
        <f>ROUND(D94*F94,)</f>
        <v>0</v>
      </c>
      <c r="I94" s="1">
        <f>ROUND(D94*G94,)</f>
        <v>0</v>
      </c>
      <c r="J94" s="1">
        <f>H94+I94</f>
        <v>0</v>
      </c>
    </row>
    <row r="96" spans="1:10" ht="38.25" x14ac:dyDescent="0.2">
      <c r="A96" s="6">
        <f>MAX($A$87:A95)+1</f>
        <v>5</v>
      </c>
      <c r="B96" s="12" t="s">
        <v>3002</v>
      </c>
      <c r="C96" s="27" t="s">
        <v>3007</v>
      </c>
      <c r="D96" s="2">
        <v>25.67</v>
      </c>
      <c r="E96" s="2" t="s">
        <v>194</v>
      </c>
      <c r="F96" s="1">
        <v>0</v>
      </c>
      <c r="G96" s="1">
        <v>0</v>
      </c>
      <c r="H96" s="1">
        <f>ROUND(D96*F96,)</f>
        <v>0</v>
      </c>
      <c r="I96" s="1">
        <f>ROUND(D96*G96,)</f>
        <v>0</v>
      </c>
      <c r="J96" s="1">
        <f>H96+I96</f>
        <v>0</v>
      </c>
    </row>
    <row r="98" spans="1:10" ht="38.25" x14ac:dyDescent="0.2">
      <c r="A98" s="6">
        <f>MAX($A$87:A97)+1</f>
        <v>6</v>
      </c>
      <c r="B98" s="12" t="s">
        <v>3002</v>
      </c>
      <c r="C98" s="12" t="s">
        <v>3008</v>
      </c>
      <c r="D98" s="2">
        <v>60.7</v>
      </c>
      <c r="E98" s="2" t="s">
        <v>194</v>
      </c>
      <c r="F98" s="1">
        <v>0</v>
      </c>
      <c r="G98" s="1">
        <v>0</v>
      </c>
      <c r="H98" s="1">
        <f>ROUND(D98*F98,)</f>
        <v>0</v>
      </c>
      <c r="I98" s="1">
        <f>ROUND(D98*G98,)</f>
        <v>0</v>
      </c>
      <c r="J98" s="1">
        <f>H98+I98</f>
        <v>0</v>
      </c>
    </row>
    <row r="100" spans="1:10" ht="38.25" x14ac:dyDescent="0.2">
      <c r="A100" s="6">
        <f>MAX($A$87:A99)+1</f>
        <v>7</v>
      </c>
      <c r="B100" s="12" t="s">
        <v>3002</v>
      </c>
      <c r="C100" s="12" t="s">
        <v>3009</v>
      </c>
      <c r="D100" s="2">
        <v>244.54</v>
      </c>
      <c r="E100" s="2" t="s">
        <v>194</v>
      </c>
      <c r="F100" s="1">
        <v>0</v>
      </c>
      <c r="G100" s="1">
        <v>0</v>
      </c>
      <c r="H100" s="1">
        <f>ROUND(D100*F100,)</f>
        <v>0</v>
      </c>
      <c r="I100" s="1">
        <f>ROUND(D100*G100,)</f>
        <v>0</v>
      </c>
      <c r="J100" s="1">
        <f>H100+I100</f>
        <v>0</v>
      </c>
    </row>
    <row r="101" spans="1:10" s="10" customFormat="1" x14ac:dyDescent="0.2">
      <c r="A101" s="6"/>
      <c r="B101" s="46"/>
      <c r="C101" s="51"/>
      <c r="D101" s="2"/>
      <c r="E101" s="2"/>
      <c r="F101" s="1"/>
      <c r="G101" s="1"/>
      <c r="H101" s="1"/>
      <c r="I101" s="1"/>
      <c r="J101" s="1"/>
    </row>
    <row r="102" spans="1:10" s="10" customFormat="1" ht="25.5" x14ac:dyDescent="0.2">
      <c r="A102" s="6">
        <f>MAX($A$87:A101)+1</f>
        <v>8</v>
      </c>
      <c r="B102" s="12" t="s">
        <v>3002</v>
      </c>
      <c r="C102" s="12" t="s">
        <v>3010</v>
      </c>
      <c r="D102" s="2">
        <v>35.76</v>
      </c>
      <c r="E102" s="2" t="s">
        <v>194</v>
      </c>
      <c r="F102" s="1">
        <v>0</v>
      </c>
      <c r="G102" s="1">
        <v>0</v>
      </c>
      <c r="H102" s="1">
        <f>ROUND(D102*F102,)</f>
        <v>0</v>
      </c>
      <c r="I102" s="1">
        <f>ROUND(D102*G102,)</f>
        <v>0</v>
      </c>
      <c r="J102" s="1">
        <f>H102+I102</f>
        <v>0</v>
      </c>
    </row>
    <row r="103" spans="1:10" s="10" customFormat="1" x14ac:dyDescent="0.2">
      <c r="A103" s="6"/>
      <c r="B103" s="46"/>
      <c r="C103" s="51"/>
      <c r="D103" s="2"/>
      <c r="E103" s="2"/>
      <c r="F103" s="1"/>
      <c r="G103" s="1"/>
      <c r="H103" s="1"/>
      <c r="I103" s="1"/>
      <c r="J103" s="1"/>
    </row>
    <row r="104" spans="1:10" s="10" customFormat="1" ht="25.5" x14ac:dyDescent="0.2">
      <c r="A104" s="6">
        <f>MAX($A$87:A103)+1</f>
        <v>9</v>
      </c>
      <c r="B104" s="12" t="s">
        <v>3011</v>
      </c>
      <c r="C104" s="12" t="s">
        <v>3012</v>
      </c>
      <c r="D104" s="2">
        <v>465.63</v>
      </c>
      <c r="E104" s="2" t="s">
        <v>194</v>
      </c>
      <c r="F104" s="1">
        <v>0</v>
      </c>
      <c r="G104" s="1">
        <v>0</v>
      </c>
      <c r="H104" s="1">
        <f>ROUND(D104*F104,)</f>
        <v>0</v>
      </c>
      <c r="I104" s="1">
        <f>ROUND(D104*G104,)</f>
        <v>0</v>
      </c>
      <c r="J104" s="1">
        <f>H104+I104</f>
        <v>0</v>
      </c>
    </row>
    <row r="105" spans="1:10" x14ac:dyDescent="0.2">
      <c r="A105" s="47"/>
      <c r="B105" s="48"/>
      <c r="C105" s="24"/>
      <c r="D105" s="23"/>
      <c r="E105" s="23"/>
      <c r="F105" s="11"/>
      <c r="G105" s="11"/>
      <c r="H105" s="11"/>
      <c r="I105" s="11"/>
      <c r="J105" s="11"/>
    </row>
    <row r="106" spans="1:10" x14ac:dyDescent="0.2">
      <c r="C106" s="12" t="str">
        <f>CONCATENATE(Munkanem_23," összesen:")</f>
        <v>23. Síkalapozás összesen:</v>
      </c>
      <c r="H106" s="5">
        <f>SUM(H87:H105)</f>
        <v>0</v>
      </c>
      <c r="I106" s="5">
        <f>SUM(I87:I105)</f>
        <v>0</v>
      </c>
      <c r="J106" s="5">
        <f>SUM(J87:J105)</f>
        <v>0</v>
      </c>
    </row>
    <row r="108" spans="1:10" x14ac:dyDescent="0.2">
      <c r="C108" s="25" t="str">
        <f>$C$28</f>
        <v>31. Helyszíni beton és vasbeton munka</v>
      </c>
    </row>
    <row r="110" spans="1:10" ht="51" x14ac:dyDescent="0.2">
      <c r="A110" s="6">
        <v>1</v>
      </c>
      <c r="B110" s="12" t="s">
        <v>3013</v>
      </c>
      <c r="C110" s="12" t="s">
        <v>3014</v>
      </c>
      <c r="D110" s="4">
        <v>367</v>
      </c>
      <c r="E110" s="2" t="s">
        <v>223</v>
      </c>
      <c r="F110" s="1">
        <v>0</v>
      </c>
      <c r="G110" s="1">
        <v>0</v>
      </c>
      <c r="H110" s="1">
        <f>ROUND(D110*F110,)</f>
        <v>0</v>
      </c>
      <c r="I110" s="1">
        <f>ROUND(D110*G110,)</f>
        <v>0</v>
      </c>
      <c r="J110" s="1">
        <f>H110+I110</f>
        <v>0</v>
      </c>
    </row>
    <row r="111" spans="1:10" s="10" customFormat="1" x14ac:dyDescent="0.2">
      <c r="A111" s="6"/>
      <c r="B111" s="46"/>
      <c r="C111" s="12"/>
      <c r="D111" s="2"/>
      <c r="E111" s="2"/>
      <c r="F111" s="1"/>
      <c r="G111" s="1"/>
      <c r="H111" s="1"/>
      <c r="I111" s="1"/>
      <c r="J111" s="1"/>
    </row>
    <row r="112" spans="1:10" s="10" customFormat="1" ht="38.25" x14ac:dyDescent="0.2">
      <c r="A112" s="6">
        <f>MAX($A$109:A111)+1</f>
        <v>2</v>
      </c>
      <c r="B112" s="12" t="s">
        <v>560</v>
      </c>
      <c r="C112" s="12" t="s">
        <v>3015</v>
      </c>
      <c r="D112" s="2">
        <v>10.09</v>
      </c>
      <c r="E112" s="2" t="s">
        <v>194</v>
      </c>
      <c r="F112" s="1">
        <v>0</v>
      </c>
      <c r="G112" s="1">
        <v>0</v>
      </c>
      <c r="H112" s="1">
        <f>ROUND(D112*F112,)</f>
        <v>0</v>
      </c>
      <c r="I112" s="1">
        <f>ROUND(D112*G112,)</f>
        <v>0</v>
      </c>
      <c r="J112" s="1">
        <f>H112+I112</f>
        <v>0</v>
      </c>
    </row>
    <row r="113" spans="1:10" s="10" customFormat="1" x14ac:dyDescent="0.2">
      <c r="A113" s="6"/>
      <c r="B113" s="46"/>
      <c r="C113" s="12"/>
      <c r="D113" s="2"/>
      <c r="E113" s="2"/>
      <c r="F113" s="1"/>
      <c r="G113" s="1"/>
      <c r="H113" s="1"/>
      <c r="I113" s="1"/>
      <c r="J113" s="1"/>
    </row>
    <row r="114" spans="1:10" s="10" customFormat="1" ht="38.25" x14ac:dyDescent="0.2">
      <c r="A114" s="6">
        <f>MAX($A$109:A113)+1</f>
        <v>3</v>
      </c>
      <c r="B114" s="12" t="s">
        <v>560</v>
      </c>
      <c r="C114" s="12" t="s">
        <v>3016</v>
      </c>
      <c r="D114" s="2">
        <v>7.41</v>
      </c>
      <c r="E114" s="2" t="s">
        <v>194</v>
      </c>
      <c r="F114" s="1">
        <v>0</v>
      </c>
      <c r="G114" s="1">
        <v>0</v>
      </c>
      <c r="H114" s="1">
        <f>ROUND(D114*F114,)</f>
        <v>0</v>
      </c>
      <c r="I114" s="1">
        <f>ROUND(D114*G114,)</f>
        <v>0</v>
      </c>
      <c r="J114" s="1">
        <f>H114+I114</f>
        <v>0</v>
      </c>
    </row>
    <row r="115" spans="1:10" s="10" customFormat="1" x14ac:dyDescent="0.2">
      <c r="A115" s="6"/>
      <c r="B115" s="46"/>
      <c r="C115" s="12"/>
      <c r="D115" s="2"/>
      <c r="E115" s="2"/>
      <c r="F115" s="1"/>
      <c r="G115" s="1"/>
      <c r="H115" s="1"/>
      <c r="I115" s="1"/>
      <c r="J115" s="1"/>
    </row>
    <row r="116" spans="1:10" s="10" customFormat="1" ht="38.25" x14ac:dyDescent="0.2">
      <c r="A116" s="6">
        <f>MAX($A$109:A115)+1</f>
        <v>4</v>
      </c>
      <c r="B116" s="12" t="s">
        <v>578</v>
      </c>
      <c r="C116" s="12" t="s">
        <v>3017</v>
      </c>
      <c r="D116" s="2">
        <v>28.65</v>
      </c>
      <c r="E116" s="2" t="s">
        <v>194</v>
      </c>
      <c r="F116" s="1">
        <v>0</v>
      </c>
      <c r="G116" s="1">
        <v>0</v>
      </c>
      <c r="H116" s="1">
        <f>ROUND(D116*F116,)</f>
        <v>0</v>
      </c>
      <c r="I116" s="1">
        <f>ROUND(D116*G116,)</f>
        <v>0</v>
      </c>
      <c r="J116" s="1">
        <f>H116+I116</f>
        <v>0</v>
      </c>
    </row>
    <row r="117" spans="1:10" s="10" customFormat="1" x14ac:dyDescent="0.2">
      <c r="A117" s="6"/>
      <c r="B117" s="46"/>
      <c r="C117" s="12"/>
      <c r="D117" s="2"/>
      <c r="E117" s="2"/>
      <c r="F117" s="1"/>
      <c r="G117" s="1"/>
      <c r="H117" s="1"/>
      <c r="I117" s="1"/>
      <c r="J117" s="1"/>
    </row>
    <row r="118" spans="1:10" s="10" customFormat="1" ht="38.25" x14ac:dyDescent="0.2">
      <c r="A118" s="6">
        <f>MAX($A$109:A117)+1</f>
        <v>5</v>
      </c>
      <c r="B118" s="12" t="s">
        <v>578</v>
      </c>
      <c r="C118" s="12" t="s">
        <v>3018</v>
      </c>
      <c r="D118" s="2">
        <v>394.25</v>
      </c>
      <c r="E118" s="2" t="s">
        <v>194</v>
      </c>
      <c r="F118" s="1">
        <v>0</v>
      </c>
      <c r="G118" s="1">
        <v>0</v>
      </c>
      <c r="H118" s="1">
        <f>ROUND(D118*F118,)</f>
        <v>0</v>
      </c>
      <c r="I118" s="1">
        <f>ROUND(D118*G118,)</f>
        <v>0</v>
      </c>
      <c r="J118" s="1">
        <f>H118+I118</f>
        <v>0</v>
      </c>
    </row>
    <row r="119" spans="1:10" s="10" customFormat="1" x14ac:dyDescent="0.2">
      <c r="A119" s="6"/>
      <c r="B119" s="46"/>
      <c r="C119" s="12"/>
      <c r="D119" s="2"/>
      <c r="E119" s="2"/>
      <c r="F119" s="1"/>
      <c r="G119" s="1"/>
      <c r="H119" s="1"/>
      <c r="I119" s="1"/>
      <c r="J119" s="1"/>
    </row>
    <row r="120" spans="1:10" s="10" customFormat="1" ht="51" x14ac:dyDescent="0.2">
      <c r="A120" s="6">
        <f>MAX($A$109:A119)+1</f>
        <v>6</v>
      </c>
      <c r="B120" s="12" t="s">
        <v>556</v>
      </c>
      <c r="C120" s="12" t="s">
        <v>3019</v>
      </c>
      <c r="D120" s="2">
        <v>155.31</v>
      </c>
      <c r="E120" s="2" t="s">
        <v>194</v>
      </c>
      <c r="F120" s="1">
        <v>0</v>
      </c>
      <c r="G120" s="1">
        <v>0</v>
      </c>
      <c r="H120" s="1">
        <f>ROUND(D120*F120,)</f>
        <v>0</v>
      </c>
      <c r="I120" s="1">
        <f>ROUND(D120*G120,)</f>
        <v>0</v>
      </c>
      <c r="J120" s="1">
        <f>H120+I120</f>
        <v>0</v>
      </c>
    </row>
    <row r="121" spans="1:10" s="10" customFormat="1" x14ac:dyDescent="0.2">
      <c r="A121" s="6"/>
      <c r="B121" s="46"/>
      <c r="C121" s="12"/>
      <c r="D121" s="2"/>
      <c r="E121" s="4"/>
      <c r="F121" s="1"/>
      <c r="G121" s="1"/>
      <c r="H121" s="1"/>
      <c r="I121" s="1"/>
      <c r="J121" s="1"/>
    </row>
    <row r="122" spans="1:10" s="10" customFormat="1" ht="38.25" x14ac:dyDescent="0.2">
      <c r="A122" s="6">
        <f>MAX($A$109:A121)+1</f>
        <v>7</v>
      </c>
      <c r="B122" s="12" t="s">
        <v>3020</v>
      </c>
      <c r="C122" s="12" t="s">
        <v>3021</v>
      </c>
      <c r="D122" s="2">
        <v>287.85000000000002</v>
      </c>
      <c r="E122" s="4" t="s">
        <v>62</v>
      </c>
      <c r="F122" s="1">
        <v>0</v>
      </c>
      <c r="G122" s="1">
        <v>0</v>
      </c>
      <c r="H122" s="1">
        <f>ROUND(D122*F122,)</f>
        <v>0</v>
      </c>
      <c r="I122" s="1">
        <f>ROUND(D122*G122,)</f>
        <v>0</v>
      </c>
      <c r="J122" s="1">
        <f>H122+I122</f>
        <v>0</v>
      </c>
    </row>
    <row r="123" spans="1:10" x14ac:dyDescent="0.2">
      <c r="A123" s="47"/>
      <c r="B123" s="48"/>
      <c r="C123" s="24"/>
      <c r="D123" s="23"/>
      <c r="E123" s="23"/>
      <c r="F123" s="11"/>
      <c r="G123" s="11"/>
      <c r="H123" s="11"/>
      <c r="I123" s="11"/>
      <c r="J123" s="11"/>
    </row>
    <row r="124" spans="1:10" x14ac:dyDescent="0.2">
      <c r="C124" s="12" t="str">
        <f>CONCATENATE(Munkanem_31," összesen:")</f>
        <v>31. Helyszíni beton és vasbeton munka összesen:</v>
      </c>
      <c r="H124" s="5">
        <f>SUM(H109:H123)</f>
        <v>0</v>
      </c>
      <c r="I124" s="5">
        <f>SUM(I109:I123)</f>
        <v>0</v>
      </c>
      <c r="J124" s="5">
        <f>SUM(J109:J123)</f>
        <v>0</v>
      </c>
    </row>
    <row r="126" spans="1:10" x14ac:dyDescent="0.2">
      <c r="C126" s="25" t="str">
        <f>$C$29</f>
        <v>32. Előregyártott épületszerkezeti elemek</v>
      </c>
    </row>
    <row r="127" spans="1:10" s="10" customFormat="1" x14ac:dyDescent="0.2">
      <c r="A127" s="6"/>
      <c r="B127" s="46"/>
      <c r="C127" s="12"/>
      <c r="D127" s="2"/>
      <c r="E127" s="2"/>
      <c r="F127" s="1"/>
      <c r="G127" s="1"/>
      <c r="H127" s="1"/>
      <c r="I127" s="1"/>
      <c r="J127" s="1"/>
    </row>
    <row r="128" spans="1:10" s="10" customFormat="1" ht="89.25" x14ac:dyDescent="0.2">
      <c r="A128" s="6"/>
      <c r="B128" s="46"/>
      <c r="C128" s="70" t="s">
        <v>543</v>
      </c>
      <c r="D128" s="2"/>
      <c r="E128" s="2"/>
      <c r="F128" s="1"/>
      <c r="G128" s="1"/>
      <c r="H128" s="1"/>
      <c r="I128" s="1"/>
      <c r="J128" s="1"/>
    </row>
    <row r="130" spans="1:10" ht="38.25" x14ac:dyDescent="0.2">
      <c r="A130" s="6">
        <v>1</v>
      </c>
      <c r="B130" s="12" t="s">
        <v>3022</v>
      </c>
      <c r="C130" s="12" t="s">
        <v>3023</v>
      </c>
      <c r="D130" s="2">
        <v>250</v>
      </c>
      <c r="E130" s="2" t="s">
        <v>4</v>
      </c>
      <c r="F130" s="1">
        <v>0</v>
      </c>
      <c r="G130" s="1">
        <v>0</v>
      </c>
      <c r="H130" s="1">
        <f>ROUND(D130*F130,)</f>
        <v>0</v>
      </c>
      <c r="I130" s="1">
        <f>ROUND(D130*G130,)</f>
        <v>0</v>
      </c>
      <c r="J130" s="1">
        <f>H130+I130</f>
        <v>0</v>
      </c>
    </row>
    <row r="131" spans="1:10" s="10" customFormat="1" x14ac:dyDescent="0.2">
      <c r="A131" s="6"/>
      <c r="B131" s="46"/>
      <c r="C131" s="70"/>
      <c r="D131" s="2"/>
      <c r="E131" s="2"/>
      <c r="F131" s="1"/>
      <c r="G131" s="1"/>
      <c r="H131" s="1"/>
      <c r="I131" s="1"/>
      <c r="J131" s="1"/>
    </row>
    <row r="132" spans="1:10" s="10" customFormat="1" x14ac:dyDescent="0.2">
      <c r="A132" s="6"/>
      <c r="B132" s="46"/>
      <c r="C132" s="12" t="s">
        <v>3024</v>
      </c>
      <c r="D132" s="2">
        <v>48</v>
      </c>
      <c r="E132" s="2" t="s">
        <v>4</v>
      </c>
      <c r="F132" s="1">
        <v>0</v>
      </c>
      <c r="G132" s="1">
        <v>0</v>
      </c>
      <c r="H132" s="1">
        <f>ROUND(D132*F132,)</f>
        <v>0</v>
      </c>
      <c r="I132" s="1">
        <f>ROUND(D132*G132,)</f>
        <v>0</v>
      </c>
      <c r="J132" s="1">
        <f>H132+I132</f>
        <v>0</v>
      </c>
    </row>
    <row r="133" spans="1:10" s="10" customFormat="1" x14ac:dyDescent="0.2">
      <c r="A133" s="6"/>
      <c r="B133" s="46"/>
      <c r="C133" s="12"/>
      <c r="D133" s="2"/>
      <c r="E133" s="2"/>
      <c r="F133" s="1"/>
      <c r="G133" s="1"/>
      <c r="H133" s="1"/>
      <c r="I133" s="1"/>
      <c r="J133" s="1"/>
    </row>
    <row r="134" spans="1:10" s="10" customFormat="1" x14ac:dyDescent="0.2">
      <c r="A134" s="6"/>
      <c r="B134" s="46"/>
      <c r="C134" s="12" t="s">
        <v>3025</v>
      </c>
      <c r="D134" s="2">
        <v>3</v>
      </c>
      <c r="E134" s="2" t="s">
        <v>4</v>
      </c>
      <c r="F134" s="1">
        <v>0</v>
      </c>
      <c r="G134" s="1">
        <v>0</v>
      </c>
      <c r="H134" s="1">
        <f>ROUND(D134*F134,)</f>
        <v>0</v>
      </c>
      <c r="I134" s="1">
        <f>ROUND(D134*G134,)</f>
        <v>0</v>
      </c>
      <c r="J134" s="1">
        <f>H134+I134</f>
        <v>0</v>
      </c>
    </row>
    <row r="135" spans="1:10" s="10" customFormat="1" x14ac:dyDescent="0.2">
      <c r="A135" s="6"/>
      <c r="B135" s="46"/>
      <c r="C135" s="70"/>
      <c r="D135" s="2"/>
      <c r="E135" s="2"/>
      <c r="F135" s="1"/>
      <c r="G135" s="1"/>
      <c r="H135" s="1"/>
      <c r="I135" s="1"/>
      <c r="J135" s="1"/>
    </row>
    <row r="136" spans="1:10" s="10" customFormat="1" x14ac:dyDescent="0.2">
      <c r="A136" s="6"/>
      <c r="B136" s="46"/>
      <c r="C136" s="12" t="s">
        <v>3026</v>
      </c>
      <c r="D136" s="2">
        <v>2</v>
      </c>
      <c r="E136" s="2" t="s">
        <v>4</v>
      </c>
      <c r="F136" s="1">
        <v>0</v>
      </c>
      <c r="G136" s="1">
        <v>0</v>
      </c>
      <c r="H136" s="1">
        <f>ROUND(D136*F136,)</f>
        <v>0</v>
      </c>
      <c r="I136" s="1">
        <f>ROUND(D136*G136,)</f>
        <v>0</v>
      </c>
      <c r="J136" s="1">
        <f>H136+I136</f>
        <v>0</v>
      </c>
    </row>
    <row r="137" spans="1:10" s="10" customFormat="1" x14ac:dyDescent="0.2">
      <c r="A137" s="6"/>
      <c r="B137" s="46"/>
      <c r="C137" s="12"/>
      <c r="D137" s="2"/>
      <c r="E137" s="2"/>
      <c r="F137" s="1"/>
      <c r="G137" s="1"/>
      <c r="H137" s="1"/>
      <c r="I137" s="1"/>
      <c r="J137" s="1"/>
    </row>
    <row r="138" spans="1:10" s="10" customFormat="1" x14ac:dyDescent="0.2">
      <c r="A138" s="6"/>
      <c r="B138" s="46"/>
      <c r="C138" s="12" t="s">
        <v>3027</v>
      </c>
      <c r="D138" s="2">
        <v>6</v>
      </c>
      <c r="E138" s="2" t="s">
        <v>4</v>
      </c>
      <c r="F138" s="1">
        <v>0</v>
      </c>
      <c r="G138" s="1">
        <v>0</v>
      </c>
      <c r="H138" s="1">
        <f>ROUND(D138*F138,)</f>
        <v>0</v>
      </c>
      <c r="I138" s="1">
        <f>ROUND(D138*G138,)</f>
        <v>0</v>
      </c>
      <c r="J138" s="1">
        <f>H138+I138</f>
        <v>0</v>
      </c>
    </row>
    <row r="139" spans="1:10" s="10" customFormat="1" x14ac:dyDescent="0.2">
      <c r="A139" s="6"/>
      <c r="B139" s="46"/>
      <c r="C139" s="12"/>
      <c r="D139" s="2"/>
      <c r="E139" s="2"/>
      <c r="F139" s="1"/>
      <c r="G139" s="1"/>
      <c r="H139" s="1"/>
      <c r="I139" s="1"/>
      <c r="J139" s="1"/>
    </row>
    <row r="140" spans="1:10" s="10" customFormat="1" x14ac:dyDescent="0.2">
      <c r="A140" s="6"/>
      <c r="B140" s="46"/>
      <c r="C140" s="12" t="s">
        <v>3028</v>
      </c>
      <c r="D140" s="2">
        <v>2</v>
      </c>
      <c r="E140" s="2" t="s">
        <v>4</v>
      </c>
      <c r="F140" s="1">
        <v>0</v>
      </c>
      <c r="G140" s="1">
        <v>0</v>
      </c>
      <c r="H140" s="1">
        <f>ROUND(D140*F140,)</f>
        <v>0</v>
      </c>
      <c r="I140" s="1">
        <f>ROUND(D140*G140,)</f>
        <v>0</v>
      </c>
      <c r="J140" s="1">
        <f>H140+I140</f>
        <v>0</v>
      </c>
    </row>
    <row r="141" spans="1:10" s="10" customFormat="1" x14ac:dyDescent="0.2">
      <c r="A141" s="6"/>
      <c r="B141" s="46"/>
      <c r="C141" s="12"/>
      <c r="D141" s="2"/>
      <c r="E141" s="2"/>
      <c r="F141" s="1"/>
      <c r="G141" s="1"/>
      <c r="H141" s="1"/>
      <c r="I141" s="1"/>
      <c r="J141" s="1"/>
    </row>
    <row r="142" spans="1:10" s="10" customFormat="1" x14ac:dyDescent="0.2">
      <c r="A142" s="6"/>
      <c r="B142" s="46"/>
      <c r="C142" s="12" t="s">
        <v>3029</v>
      </c>
      <c r="D142" s="2">
        <v>6</v>
      </c>
      <c r="E142" s="2" t="s">
        <v>4</v>
      </c>
      <c r="F142" s="1">
        <v>0</v>
      </c>
      <c r="G142" s="1">
        <v>0</v>
      </c>
      <c r="H142" s="1">
        <f>ROUND(D142*F142,)</f>
        <v>0</v>
      </c>
      <c r="I142" s="1">
        <f>ROUND(D142*G142,)</f>
        <v>0</v>
      </c>
      <c r="J142" s="1">
        <f>H142+I142</f>
        <v>0</v>
      </c>
    </row>
    <row r="143" spans="1:10" s="10" customFormat="1" x14ac:dyDescent="0.2">
      <c r="A143" s="6"/>
      <c r="B143" s="46"/>
      <c r="C143" s="12"/>
      <c r="D143" s="2"/>
      <c r="E143" s="2"/>
      <c r="F143" s="1"/>
      <c r="G143" s="1"/>
      <c r="H143" s="1"/>
      <c r="I143" s="1"/>
      <c r="J143" s="1"/>
    </row>
    <row r="144" spans="1:10" s="10" customFormat="1" x14ac:dyDescent="0.2">
      <c r="A144" s="6"/>
      <c r="B144" s="46"/>
      <c r="C144" s="12" t="s">
        <v>3030</v>
      </c>
      <c r="D144" s="2">
        <v>6</v>
      </c>
      <c r="E144" s="2" t="s">
        <v>4</v>
      </c>
      <c r="F144" s="1">
        <v>0</v>
      </c>
      <c r="G144" s="1">
        <v>0</v>
      </c>
      <c r="H144" s="1">
        <f>ROUND(D144*F144,)</f>
        <v>0</v>
      </c>
      <c r="I144" s="1">
        <f>ROUND(D144*G144,)</f>
        <v>0</v>
      </c>
      <c r="J144" s="1">
        <f>H144+I144</f>
        <v>0</v>
      </c>
    </row>
    <row r="145" spans="1:10" s="10" customFormat="1" x14ac:dyDescent="0.2">
      <c r="A145" s="6"/>
      <c r="B145" s="46"/>
      <c r="C145" s="12"/>
      <c r="D145" s="2"/>
      <c r="E145" s="2"/>
      <c r="F145" s="1"/>
      <c r="G145" s="1"/>
      <c r="H145" s="1"/>
      <c r="I145" s="1"/>
      <c r="J145" s="1"/>
    </row>
    <row r="146" spans="1:10" s="10" customFormat="1" x14ac:dyDescent="0.2">
      <c r="A146" s="6"/>
      <c r="B146" s="46"/>
      <c r="C146" s="12" t="s">
        <v>3031</v>
      </c>
      <c r="D146" s="2">
        <v>12</v>
      </c>
      <c r="E146" s="2" t="s">
        <v>4</v>
      </c>
      <c r="F146" s="1">
        <v>0</v>
      </c>
      <c r="G146" s="1">
        <v>0</v>
      </c>
      <c r="H146" s="1">
        <f>ROUND(D146*F146,)</f>
        <v>0</v>
      </c>
      <c r="I146" s="1">
        <f>ROUND(D146*G146,)</f>
        <v>0</v>
      </c>
      <c r="J146" s="1">
        <f>H146+I146</f>
        <v>0</v>
      </c>
    </row>
    <row r="147" spans="1:10" s="10" customFormat="1" x14ac:dyDescent="0.2">
      <c r="A147" s="6"/>
      <c r="B147" s="46"/>
      <c r="C147" s="51"/>
      <c r="D147" s="2"/>
      <c r="E147" s="2"/>
      <c r="F147" s="1"/>
      <c r="G147" s="1"/>
      <c r="H147" s="1"/>
      <c r="I147" s="1"/>
      <c r="J147" s="1"/>
    </row>
    <row r="148" spans="1:10" s="10" customFormat="1" ht="51" x14ac:dyDescent="0.2">
      <c r="A148" s="6">
        <f>MAX($A$127:A147)+1</f>
        <v>2</v>
      </c>
      <c r="B148" s="12" t="s">
        <v>3032</v>
      </c>
      <c r="C148" s="27" t="s">
        <v>3033</v>
      </c>
      <c r="D148" s="2">
        <v>1</v>
      </c>
      <c r="E148" s="2" t="s">
        <v>4</v>
      </c>
      <c r="F148" s="1">
        <v>0</v>
      </c>
      <c r="G148" s="1">
        <v>0</v>
      </c>
      <c r="H148" s="1">
        <f>ROUND(D148*F148,)</f>
        <v>0</v>
      </c>
      <c r="I148" s="1">
        <f>ROUND(D148*G148,)</f>
        <v>0</v>
      </c>
      <c r="J148" s="1">
        <f>H148+I148</f>
        <v>0</v>
      </c>
    </row>
    <row r="149" spans="1:10" x14ac:dyDescent="0.2">
      <c r="A149" s="47"/>
      <c r="B149" s="48"/>
      <c r="C149" s="24"/>
      <c r="D149" s="23"/>
      <c r="E149" s="23"/>
      <c r="F149" s="11"/>
      <c r="G149" s="11"/>
      <c r="H149" s="11"/>
      <c r="I149" s="11"/>
      <c r="J149" s="11"/>
    </row>
    <row r="150" spans="1:10" x14ac:dyDescent="0.2">
      <c r="C150" s="12" t="str">
        <f>CONCATENATE(Munkanem_32," összesen:")</f>
        <v>32. Előregyártott épületszerkezeti elemek összesen:</v>
      </c>
      <c r="H150" s="5">
        <f>SUM(H129:H149)</f>
        <v>0</v>
      </c>
      <c r="I150" s="5">
        <f>SUM(I129:I149)</f>
        <v>0</v>
      </c>
      <c r="J150" s="5">
        <f>SUM(J129:J149)</f>
        <v>0</v>
      </c>
    </row>
    <row r="152" spans="1:10" x14ac:dyDescent="0.2">
      <c r="C152" s="25" t="str">
        <f>$C$30</f>
        <v>48. Szigetelés</v>
      </c>
    </row>
    <row r="154" spans="1:10" ht="89.25" x14ac:dyDescent="0.2">
      <c r="A154" s="6">
        <v>1</v>
      </c>
      <c r="B154" s="12" t="s">
        <v>3034</v>
      </c>
      <c r="C154" s="27" t="s">
        <v>3035</v>
      </c>
      <c r="D154" s="2">
        <v>4.04</v>
      </c>
      <c r="E154" s="2" t="s">
        <v>1</v>
      </c>
      <c r="F154" s="1">
        <v>0</v>
      </c>
      <c r="G154" s="1">
        <v>0</v>
      </c>
      <c r="H154" s="1">
        <f>ROUND(D154*F154,)</f>
        <v>0</v>
      </c>
      <c r="I154" s="1">
        <f>ROUND(D154*G154,)</f>
        <v>0</v>
      </c>
      <c r="J154" s="1">
        <f>H154+I154</f>
        <v>0</v>
      </c>
    </row>
    <row r="155" spans="1:10" x14ac:dyDescent="0.2">
      <c r="A155" s="47"/>
      <c r="B155" s="48"/>
      <c r="C155" s="24"/>
      <c r="D155" s="23"/>
      <c r="E155" s="23"/>
      <c r="F155" s="11"/>
      <c r="G155" s="11"/>
      <c r="H155" s="11"/>
      <c r="I155" s="11"/>
      <c r="J155" s="11"/>
    </row>
    <row r="156" spans="1:10" x14ac:dyDescent="0.2">
      <c r="C156" s="12" t="str">
        <f>CONCATENATE(Munkanem_48," összesen:")</f>
        <v>48. Szigetelés összesen:</v>
      </c>
      <c r="H156" s="5">
        <f>SUM(H153:H155)</f>
        <v>0</v>
      </c>
      <c r="I156" s="5">
        <f>SUM(I153:I155)</f>
        <v>0</v>
      </c>
      <c r="J156" s="5">
        <f>SUM(J153:J155)</f>
        <v>0</v>
      </c>
    </row>
  </sheetData>
  <mergeCells count="10">
    <mergeCell ref="A43:J43"/>
    <mergeCell ref="A44:J44"/>
    <mergeCell ref="A46:J46"/>
    <mergeCell ref="A48:J48"/>
    <mergeCell ref="A8:J8"/>
    <mergeCell ref="A10:J10"/>
    <mergeCell ref="A11:J11"/>
    <mergeCell ref="A13:J13"/>
    <mergeCell ref="A15:J15"/>
    <mergeCell ref="A41:J41"/>
  </mergeCells>
  <hyperlinks>
    <hyperlink ref="C30" location="Munkanem_48" display="48. Szigetelés" xr:uid="{CA1225E0-DC4D-420C-B904-768981856208}"/>
    <hyperlink ref="C24" location="Munkanem_15" display="15. Zsaluzás és állványozás" xr:uid="{1EEB87D3-C477-4C64-B136-F5EE83582743}"/>
    <hyperlink ref="C25" location="Munkanem_21" display="21. Irtás, föld és sziklamunka" xr:uid="{6090A515-9C06-4EAA-AA8D-8B095C78DE13}"/>
    <hyperlink ref="C27" location="Munkanem_24" display="24. Mélyalapozás" xr:uid="{9365F0BD-1483-4DD8-B5AF-D4A6D484F41E}"/>
    <hyperlink ref="C28" location="Munkanem_31" display="31. Helyszíni beton és vasbeton munka" xr:uid="{CEB5F828-8D18-4BA1-9181-3F42D546D151}"/>
    <hyperlink ref="C29" location="Munkanem_32" display="32. Előregyártott épületszerkezeti elem elhelyezése és szerelése" xr:uid="{D42021EF-33D0-4EA7-BFD1-E539E6A4569F}"/>
    <hyperlink ref="C26" location="Munkanem_23" display="23. Síkalapozás" xr:uid="{7704CB79-1C25-4C71-830D-5B4744905C45}"/>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5" manualBreakCount="5">
    <brk id="33" max="7" man="1"/>
    <brk id="85" max="7" man="1"/>
    <brk id="107" max="7" man="1"/>
    <brk id="125" max="7" man="1"/>
    <brk id="151" max="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86C0-D38C-46BE-BAFC-E717F5F55598}">
  <dimension ref="A1:J114"/>
  <sheetViews>
    <sheetView view="pageBreakPreview" zoomScaleNormal="85" workbookViewId="0">
      <selection activeCell="H18" sqref="H18"/>
    </sheetView>
  </sheetViews>
  <sheetFormatPr defaultColWidth="9.140625" defaultRowHeight="12.75" x14ac:dyDescent="0.2"/>
  <cols>
    <col min="1" max="1" width="3.5703125" style="6" customWidth="1"/>
    <col min="2" max="2" width="12.140625" style="46" customWidth="1"/>
    <col min="3" max="3" width="40.7109375" style="12" customWidth="1"/>
    <col min="4" max="4" width="7.85546875" style="2" customWidth="1"/>
    <col min="5" max="5" width="5" style="2" customWidth="1"/>
    <col min="6" max="7" width="9.140625" style="1" customWidth="1"/>
    <col min="8" max="10" width="10.7109375" style="1" customWidth="1"/>
    <col min="11" max="16384" width="9.140625" style="3"/>
  </cols>
  <sheetData>
    <row r="1" spans="1:10" s="10" customFormat="1" x14ac:dyDescent="0.2">
      <c r="A1" s="13"/>
      <c r="B1" s="13"/>
      <c r="C1" s="13"/>
      <c r="D1" s="13"/>
      <c r="E1" s="13"/>
      <c r="F1" s="20"/>
      <c r="G1" s="20"/>
      <c r="H1" s="20"/>
      <c r="I1" s="20"/>
      <c r="J1" s="29"/>
    </row>
    <row r="2" spans="1:10" s="10" customFormat="1" x14ac:dyDescent="0.2">
      <c r="A2" s="13"/>
      <c r="B2" s="13"/>
      <c r="C2" s="13"/>
      <c r="D2" s="13"/>
      <c r="E2" s="13"/>
      <c r="F2" s="20"/>
      <c r="G2" s="20"/>
      <c r="H2" s="20"/>
      <c r="I2" s="20"/>
      <c r="J2" s="29"/>
    </row>
    <row r="3" spans="1:10" s="10" customFormat="1" x14ac:dyDescent="0.2">
      <c r="A3" s="13"/>
      <c r="B3" s="13"/>
      <c r="C3" s="13"/>
      <c r="D3" s="13"/>
      <c r="E3" s="13"/>
      <c r="F3" s="20"/>
      <c r="G3" s="20"/>
      <c r="H3" s="20"/>
      <c r="I3" s="20"/>
      <c r="J3" s="29"/>
    </row>
    <row r="4" spans="1:10" s="10" customFormat="1" x14ac:dyDescent="0.2">
      <c r="A4" s="13"/>
      <c r="B4" s="13"/>
      <c r="C4" s="13"/>
      <c r="D4" s="13"/>
      <c r="E4" s="13"/>
      <c r="F4" s="20"/>
      <c r="G4" s="20"/>
      <c r="H4" s="20"/>
      <c r="I4" s="20"/>
      <c r="J4" s="20"/>
    </row>
    <row r="5" spans="1:10" s="10" customFormat="1" x14ac:dyDescent="0.2">
      <c r="A5" s="13"/>
      <c r="B5" s="13"/>
      <c r="C5" s="13"/>
      <c r="D5" s="13"/>
      <c r="E5" s="13"/>
      <c r="F5" s="20"/>
      <c r="G5" s="20"/>
      <c r="H5" s="20"/>
      <c r="I5" s="20"/>
      <c r="J5" s="20"/>
    </row>
    <row r="6" spans="1:10" s="10" customFormat="1" x14ac:dyDescent="0.2">
      <c r="A6" s="14"/>
      <c r="B6" s="14"/>
      <c r="C6" s="13"/>
      <c r="D6" s="13"/>
      <c r="E6" s="13"/>
      <c r="F6" s="20"/>
      <c r="G6" s="20"/>
      <c r="H6" s="20"/>
      <c r="I6" s="20"/>
      <c r="J6" s="20"/>
    </row>
    <row r="7" spans="1:10" s="10" customFormat="1" x14ac:dyDescent="0.2">
      <c r="A7" s="14"/>
      <c r="B7" s="14"/>
      <c r="C7" s="13"/>
      <c r="D7" s="13"/>
      <c r="E7" s="13"/>
      <c r="F7" s="20"/>
      <c r="G7" s="20"/>
      <c r="H7" s="20"/>
      <c r="I7" s="20"/>
      <c r="J7" s="20"/>
    </row>
    <row r="8" spans="1:10" s="10" customFormat="1" ht="20.25" x14ac:dyDescent="0.3">
      <c r="A8" s="533" t="s">
        <v>2</v>
      </c>
      <c r="B8" s="533"/>
      <c r="C8" s="533"/>
      <c r="D8" s="533"/>
      <c r="E8" s="533"/>
      <c r="F8" s="533"/>
      <c r="G8" s="533"/>
      <c r="H8" s="533"/>
      <c r="I8" s="533"/>
      <c r="J8" s="533"/>
    </row>
    <row r="9" spans="1:10" s="10" customFormat="1" x14ac:dyDescent="0.2">
      <c r="A9" s="13"/>
      <c r="B9" s="13"/>
      <c r="C9" s="13"/>
      <c r="D9" s="13"/>
      <c r="E9" s="13"/>
    </row>
    <row r="10" spans="1:10" s="10" customFormat="1" ht="18" x14ac:dyDescent="0.25">
      <c r="A10" s="530"/>
      <c r="B10" s="530"/>
      <c r="C10" s="530"/>
      <c r="D10" s="530"/>
      <c r="E10" s="530"/>
      <c r="F10" s="530"/>
      <c r="G10" s="530"/>
      <c r="H10" s="530"/>
      <c r="I10" s="530"/>
      <c r="J10" s="530"/>
    </row>
    <row r="11" spans="1:10" s="10" customFormat="1" ht="18" x14ac:dyDescent="0.25">
      <c r="A11" s="530"/>
      <c r="B11" s="530"/>
      <c r="C11" s="530"/>
      <c r="D11" s="530"/>
      <c r="E11" s="530"/>
      <c r="F11" s="530"/>
      <c r="G11" s="530"/>
      <c r="H11" s="530"/>
      <c r="I11" s="530"/>
      <c r="J11" s="530"/>
    </row>
    <row r="12" spans="1:10" s="10" customFormat="1" x14ac:dyDescent="0.2">
      <c r="A12" s="14"/>
      <c r="B12" s="14"/>
      <c r="C12" s="13"/>
      <c r="D12" s="13"/>
      <c r="E12" s="13"/>
      <c r="F12" s="20"/>
      <c r="G12" s="20"/>
      <c r="H12" s="20"/>
      <c r="I12" s="20"/>
      <c r="J12" s="20"/>
    </row>
    <row r="13" spans="1:10" s="10" customFormat="1" ht="15.75" x14ac:dyDescent="0.25">
      <c r="A13" s="531" t="str">
        <f>[1]Főösszesítő!$A$13</f>
        <v>ÉPÍTÉSI MUNKÁI</v>
      </c>
      <c r="B13" s="531"/>
      <c r="C13" s="531"/>
      <c r="D13" s="531"/>
      <c r="E13" s="531"/>
      <c r="F13" s="531"/>
      <c r="G13" s="531"/>
      <c r="H13" s="531"/>
      <c r="I13" s="531"/>
      <c r="J13" s="531"/>
    </row>
    <row r="14" spans="1:10" s="10" customFormat="1" x14ac:dyDescent="0.2">
      <c r="A14" s="14"/>
      <c r="B14" s="14"/>
      <c r="C14" s="13"/>
      <c r="D14" s="13"/>
      <c r="E14" s="13"/>
      <c r="F14" s="20"/>
      <c r="G14" s="20"/>
      <c r="H14" s="20"/>
      <c r="I14" s="20"/>
      <c r="J14" s="20"/>
    </row>
    <row r="15" spans="1:10" s="10" customFormat="1" ht="15.75" x14ac:dyDescent="0.25">
      <c r="A15" s="532" t="s">
        <v>3036</v>
      </c>
      <c r="B15" s="532"/>
      <c r="C15" s="532"/>
      <c r="D15" s="532"/>
      <c r="E15" s="532"/>
      <c r="F15" s="532"/>
      <c r="G15" s="532"/>
      <c r="H15" s="532"/>
      <c r="I15" s="532"/>
      <c r="J15" s="532"/>
    </row>
    <row r="16" spans="1:10" s="10" customFormat="1" x14ac:dyDescent="0.2">
      <c r="A16" s="14"/>
      <c r="B16" s="14"/>
      <c r="C16" s="13"/>
      <c r="D16" s="13"/>
      <c r="E16" s="13"/>
      <c r="F16" s="20"/>
      <c r="G16" s="20"/>
      <c r="H16" s="20"/>
      <c r="I16" s="20"/>
      <c r="J16" s="20"/>
    </row>
    <row r="17" spans="1:10" s="10" customFormat="1" x14ac:dyDescent="0.2">
      <c r="A17" s="14"/>
      <c r="B17" s="14"/>
      <c r="C17" s="13"/>
      <c r="D17" s="13"/>
      <c r="E17" s="13"/>
      <c r="F17" s="20"/>
      <c r="G17" s="20"/>
      <c r="H17" s="20"/>
      <c r="I17" s="20"/>
      <c r="J17" s="20"/>
    </row>
    <row r="18" spans="1:10" s="10" customFormat="1" x14ac:dyDescent="0.2">
      <c r="A18" s="14"/>
      <c r="B18" s="14"/>
      <c r="C18" s="13"/>
      <c r="D18" s="13"/>
      <c r="E18" s="13"/>
      <c r="F18" s="20"/>
      <c r="G18" s="20"/>
      <c r="H18" s="20"/>
      <c r="I18" s="20"/>
      <c r="J18" s="20"/>
    </row>
    <row r="19" spans="1:10" s="10" customFormat="1" x14ac:dyDescent="0.2">
      <c r="A19" s="14"/>
      <c r="B19" s="14"/>
      <c r="C19" s="13"/>
      <c r="D19" s="13"/>
      <c r="E19" s="13"/>
      <c r="F19" s="20"/>
      <c r="G19" s="20"/>
      <c r="H19" s="20"/>
      <c r="I19" s="20"/>
      <c r="J19" s="20"/>
    </row>
    <row r="20" spans="1:10" s="10" customFormat="1" x14ac:dyDescent="0.2">
      <c r="A20" s="14"/>
      <c r="B20" s="14"/>
      <c r="C20" s="13"/>
      <c r="D20" s="13"/>
      <c r="E20" s="13"/>
      <c r="F20" s="20"/>
      <c r="G20" s="20"/>
      <c r="H20" s="20"/>
      <c r="I20" s="20"/>
      <c r="J20" s="20"/>
    </row>
    <row r="21" spans="1:10" s="10" customFormat="1" x14ac:dyDescent="0.2">
      <c r="A21" s="14"/>
      <c r="B21" s="14"/>
      <c r="C21" s="13"/>
      <c r="D21" s="13"/>
      <c r="E21" s="13"/>
      <c r="F21" s="20"/>
      <c r="G21" s="20"/>
      <c r="H21" s="20"/>
      <c r="I21" s="20"/>
      <c r="J21" s="20"/>
    </row>
    <row r="22" spans="1:10" s="10" customFormat="1" x14ac:dyDescent="0.2">
      <c r="A22" s="14"/>
      <c r="B22" s="14"/>
      <c r="C22" s="17" t="s">
        <v>28</v>
      </c>
      <c r="D22" s="13"/>
      <c r="E22" s="13"/>
      <c r="F22" s="20"/>
      <c r="G22" s="20"/>
      <c r="H22" s="26" t="s">
        <v>0</v>
      </c>
      <c r="I22" s="26" t="s">
        <v>5</v>
      </c>
      <c r="J22" s="26" t="s">
        <v>32</v>
      </c>
    </row>
    <row r="23" spans="1:10" s="10" customFormat="1" ht="2.4500000000000002" customHeight="1" x14ac:dyDescent="0.2">
      <c r="A23" s="14"/>
      <c r="B23" s="14"/>
      <c r="C23" s="15"/>
      <c r="D23" s="15"/>
      <c r="E23" s="15"/>
      <c r="F23" s="21"/>
      <c r="G23" s="21"/>
      <c r="H23" s="30"/>
      <c r="I23" s="30"/>
      <c r="J23" s="30"/>
    </row>
    <row r="24" spans="1:10" s="10" customFormat="1" ht="15" customHeight="1" x14ac:dyDescent="0.2">
      <c r="A24" s="14"/>
      <c r="B24" s="14"/>
      <c r="C24" s="13" t="s">
        <v>7</v>
      </c>
      <c r="D24" s="13"/>
      <c r="E24" s="13"/>
      <c r="F24" s="20"/>
      <c r="G24" s="20"/>
      <c r="H24" s="20">
        <f>H60</f>
        <v>0</v>
      </c>
      <c r="I24" s="20">
        <f>I60</f>
        <v>0</v>
      </c>
      <c r="J24" s="20">
        <f>J60</f>
        <v>0</v>
      </c>
    </row>
    <row r="25" spans="1:10" s="10" customFormat="1" ht="15" customHeight="1" x14ac:dyDescent="0.2">
      <c r="A25" s="14"/>
      <c r="B25" s="14"/>
      <c r="C25" s="43" t="s">
        <v>8</v>
      </c>
      <c r="D25" s="13"/>
      <c r="E25" s="13"/>
      <c r="F25" s="20"/>
      <c r="G25" s="20"/>
      <c r="H25" s="20">
        <f>H74</f>
        <v>0</v>
      </c>
      <c r="I25" s="20">
        <f>I74</f>
        <v>0</v>
      </c>
      <c r="J25" s="20">
        <f>J74</f>
        <v>0</v>
      </c>
    </row>
    <row r="26" spans="1:10" s="10" customFormat="1" ht="15" customHeight="1" x14ac:dyDescent="0.2">
      <c r="A26" s="14"/>
      <c r="B26" s="14"/>
      <c r="C26" s="13" t="s">
        <v>10</v>
      </c>
      <c r="D26" s="13"/>
      <c r="E26" s="13"/>
      <c r="F26" s="20"/>
      <c r="G26" s="20"/>
      <c r="H26" s="20">
        <f>H98</f>
        <v>0</v>
      </c>
      <c r="I26" s="20">
        <f>I98</f>
        <v>0</v>
      </c>
      <c r="J26" s="20">
        <f>J98</f>
        <v>0</v>
      </c>
    </row>
    <row r="27" spans="1:10" s="10" customFormat="1" ht="15" customHeight="1" x14ac:dyDescent="0.2">
      <c r="A27" s="14"/>
      <c r="B27" s="14"/>
      <c r="C27" s="13" t="s">
        <v>36</v>
      </c>
      <c r="D27" s="13"/>
      <c r="E27" s="13"/>
      <c r="F27" s="20"/>
      <c r="G27" s="20"/>
      <c r="H27" s="20">
        <f>H104</f>
        <v>0</v>
      </c>
      <c r="I27" s="20">
        <f>I104</f>
        <v>0</v>
      </c>
      <c r="J27" s="20">
        <f>J104</f>
        <v>0</v>
      </c>
    </row>
    <row r="28" spans="1:10" s="10" customFormat="1" ht="15" customHeight="1" x14ac:dyDescent="0.2">
      <c r="A28" s="14"/>
      <c r="B28" s="14"/>
      <c r="C28" s="13" t="s">
        <v>17</v>
      </c>
      <c r="D28" s="13"/>
      <c r="E28" s="13"/>
      <c r="F28" s="20"/>
      <c r="G28" s="20"/>
      <c r="H28" s="20">
        <f>H114</f>
        <v>0</v>
      </c>
      <c r="I28" s="20">
        <f>I114</f>
        <v>0</v>
      </c>
      <c r="J28" s="20">
        <f>J114</f>
        <v>0</v>
      </c>
    </row>
    <row r="29" spans="1:10" s="10" customFormat="1" ht="2.4500000000000002" customHeight="1" x14ac:dyDescent="0.2">
      <c r="A29" s="14"/>
      <c r="B29" s="14"/>
      <c r="C29" s="15"/>
      <c r="D29" s="15"/>
      <c r="E29" s="15"/>
      <c r="F29" s="21"/>
      <c r="G29" s="21"/>
      <c r="H29" s="21"/>
      <c r="I29" s="21"/>
      <c r="J29" s="21"/>
    </row>
    <row r="30" spans="1:10" s="10" customFormat="1" x14ac:dyDescent="0.2">
      <c r="A30" s="14"/>
      <c r="B30" s="14"/>
      <c r="C30" s="17" t="s">
        <v>6</v>
      </c>
      <c r="D30" s="13"/>
      <c r="E30" s="13"/>
      <c r="F30" s="20"/>
      <c r="G30" s="20"/>
      <c r="H30" s="22">
        <f>SUM(H24:H29)</f>
        <v>0</v>
      </c>
      <c r="I30" s="22">
        <f>SUM(I24:I29)</f>
        <v>0</v>
      </c>
      <c r="J30" s="22">
        <f>SUM(J24:J29)</f>
        <v>0</v>
      </c>
    </row>
    <row r="31" spans="1:10" s="10" customFormat="1" x14ac:dyDescent="0.2">
      <c r="A31" s="14"/>
      <c r="B31" s="14"/>
      <c r="C31" s="13"/>
      <c r="D31" s="13"/>
      <c r="E31" s="13"/>
      <c r="F31" s="20"/>
      <c r="G31" s="20"/>
      <c r="H31" s="20"/>
      <c r="I31" s="20"/>
      <c r="J31" s="20"/>
    </row>
    <row r="32" spans="1:10" s="10" customFormat="1" x14ac:dyDescent="0.2">
      <c r="A32" s="31">
        <f>A1</f>
        <v>0</v>
      </c>
      <c r="B32" s="31"/>
      <c r="C32" s="13"/>
      <c r="D32" s="13"/>
      <c r="E32" s="13"/>
      <c r="F32" s="20"/>
      <c r="G32" s="20"/>
      <c r="H32" s="20"/>
      <c r="I32" s="20"/>
      <c r="J32" s="32">
        <f>J1</f>
        <v>0</v>
      </c>
    </row>
    <row r="33" spans="1:10" s="10" customFormat="1" x14ac:dyDescent="0.2">
      <c r="A33" s="31">
        <f>A2</f>
        <v>0</v>
      </c>
      <c r="B33" s="31"/>
      <c r="C33" s="13"/>
      <c r="D33" s="13"/>
      <c r="E33" s="13"/>
      <c r="F33" s="20"/>
      <c r="G33" s="20"/>
      <c r="H33" s="20"/>
      <c r="I33" s="20"/>
      <c r="J33" s="29"/>
    </row>
    <row r="34" spans="1:10" s="10" customFormat="1" x14ac:dyDescent="0.2">
      <c r="A34" s="31"/>
      <c r="B34" s="31"/>
      <c r="C34" s="13"/>
      <c r="D34" s="13"/>
      <c r="E34" s="13"/>
      <c r="F34" s="20"/>
      <c r="G34" s="20"/>
      <c r="H34" s="20"/>
      <c r="I34" s="20"/>
      <c r="J34" s="29"/>
    </row>
    <row r="35" spans="1:10" s="10" customFormat="1" x14ac:dyDescent="0.2">
      <c r="A35" s="31"/>
      <c r="B35" s="31"/>
      <c r="C35" s="13"/>
      <c r="D35" s="13"/>
      <c r="E35" s="13"/>
      <c r="F35" s="20"/>
      <c r="G35" s="20"/>
      <c r="H35" s="20"/>
      <c r="I35" s="20"/>
      <c r="J35" s="20"/>
    </row>
    <row r="36" spans="1:10" s="10" customFormat="1" x14ac:dyDescent="0.2">
      <c r="A36" s="31"/>
      <c r="B36" s="31"/>
      <c r="C36" s="13"/>
      <c r="D36" s="13"/>
      <c r="E36" s="13"/>
      <c r="F36" s="20"/>
      <c r="G36" s="20"/>
      <c r="H36" s="20"/>
      <c r="I36" s="20"/>
      <c r="J36" s="20"/>
    </row>
    <row r="37" spans="1:10" s="10" customFormat="1" x14ac:dyDescent="0.2">
      <c r="A37" s="14"/>
      <c r="B37" s="14"/>
      <c r="C37" s="13"/>
      <c r="D37" s="13"/>
      <c r="E37" s="13"/>
      <c r="F37" s="20"/>
      <c r="G37" s="20"/>
      <c r="H37" s="20"/>
      <c r="I37" s="20"/>
      <c r="J37" s="20"/>
    </row>
    <row r="38" spans="1:10" s="10" customFormat="1" x14ac:dyDescent="0.2">
      <c r="A38" s="14"/>
      <c r="B38" s="14"/>
      <c r="C38" s="13"/>
      <c r="D38" s="13"/>
      <c r="E38" s="13"/>
      <c r="F38" s="20"/>
      <c r="G38" s="20"/>
      <c r="H38" s="20"/>
      <c r="I38" s="20"/>
      <c r="J38" s="20"/>
    </row>
    <row r="39" spans="1:10" s="10" customFormat="1" ht="20.25" x14ac:dyDescent="0.3">
      <c r="A39" s="533" t="s">
        <v>3</v>
      </c>
      <c r="B39" s="533"/>
      <c r="C39" s="533"/>
      <c r="D39" s="533"/>
      <c r="E39" s="533"/>
      <c r="F39" s="533"/>
      <c r="G39" s="533"/>
      <c r="H39" s="533"/>
      <c r="I39" s="533"/>
      <c r="J39" s="533"/>
    </row>
    <row r="40" spans="1:10" s="10" customFormat="1" x14ac:dyDescent="0.2">
      <c r="A40" s="13"/>
      <c r="B40" s="13"/>
      <c r="C40" s="13"/>
      <c r="D40" s="13"/>
      <c r="E40" s="13"/>
    </row>
    <row r="41" spans="1:10" s="10" customFormat="1" ht="18" x14ac:dyDescent="0.25">
      <c r="A41" s="530">
        <f>A10</f>
        <v>0</v>
      </c>
      <c r="B41" s="530"/>
      <c r="C41" s="530"/>
      <c r="D41" s="530"/>
      <c r="E41" s="530"/>
      <c r="F41" s="530"/>
      <c r="G41" s="530"/>
      <c r="H41" s="530"/>
      <c r="I41" s="530"/>
      <c r="J41" s="530"/>
    </row>
    <row r="42" spans="1:10" s="10" customFormat="1" ht="18" x14ac:dyDescent="0.25">
      <c r="A42" s="530">
        <f>A11</f>
        <v>0</v>
      </c>
      <c r="B42" s="530"/>
      <c r="C42" s="530"/>
      <c r="D42" s="530"/>
      <c r="E42" s="530"/>
      <c r="F42" s="530"/>
      <c r="G42" s="530"/>
      <c r="H42" s="530"/>
      <c r="I42" s="530"/>
      <c r="J42" s="530"/>
    </row>
    <row r="43" spans="1:10" s="10" customFormat="1" x14ac:dyDescent="0.2">
      <c r="A43" s="14"/>
      <c r="B43" s="14"/>
      <c r="C43" s="13"/>
      <c r="D43" s="13"/>
      <c r="E43" s="13"/>
      <c r="F43" s="20"/>
      <c r="G43" s="20"/>
      <c r="H43" s="20"/>
      <c r="I43" s="20"/>
      <c r="J43" s="20"/>
    </row>
    <row r="44" spans="1:10" s="10" customFormat="1" ht="15.75" x14ac:dyDescent="0.25">
      <c r="A44" s="531" t="str">
        <f>A13</f>
        <v>ÉPÍTÉSI MUNKÁI</v>
      </c>
      <c r="B44" s="531"/>
      <c r="C44" s="531"/>
      <c r="D44" s="531"/>
      <c r="E44" s="531"/>
      <c r="F44" s="531"/>
      <c r="G44" s="531"/>
      <c r="H44" s="531"/>
      <c r="I44" s="531"/>
      <c r="J44" s="531"/>
    </row>
    <row r="45" spans="1:10" s="10" customFormat="1" x14ac:dyDescent="0.2">
      <c r="A45" s="14"/>
      <c r="B45" s="14"/>
      <c r="C45" s="13"/>
      <c r="D45" s="13"/>
      <c r="E45" s="13"/>
      <c r="F45" s="20"/>
      <c r="G45" s="20"/>
      <c r="H45" s="20"/>
      <c r="I45" s="20"/>
      <c r="J45" s="20"/>
    </row>
    <row r="46" spans="1:10" s="10" customFormat="1" ht="15.75" x14ac:dyDescent="0.25">
      <c r="A46" s="532" t="str">
        <f>A15</f>
        <v>IPARI PADLÓ</v>
      </c>
      <c r="B46" s="532"/>
      <c r="C46" s="532"/>
      <c r="D46" s="532"/>
      <c r="E46" s="532"/>
      <c r="F46" s="532"/>
      <c r="G46" s="532"/>
      <c r="H46" s="532"/>
      <c r="I46" s="532"/>
      <c r="J46" s="532"/>
    </row>
    <row r="47" spans="1:10" s="10" customFormat="1" x14ac:dyDescent="0.2">
      <c r="A47" s="14"/>
      <c r="B47" s="14"/>
      <c r="C47" s="13"/>
      <c r="D47" s="13"/>
      <c r="E47" s="13"/>
      <c r="F47" s="20"/>
      <c r="G47" s="20"/>
      <c r="H47" s="20"/>
      <c r="I47" s="20"/>
      <c r="J47" s="20"/>
    </row>
    <row r="48" spans="1:10" s="10" customFormat="1" x14ac:dyDescent="0.2">
      <c r="A48" s="14"/>
      <c r="B48" s="14"/>
      <c r="C48" s="13"/>
      <c r="D48" s="13"/>
      <c r="E48" s="13"/>
      <c r="F48" s="20"/>
      <c r="G48" s="20"/>
      <c r="H48" s="20"/>
      <c r="I48" s="20"/>
      <c r="J48" s="20"/>
    </row>
    <row r="49" spans="1:10" s="10" customFormat="1" x14ac:dyDescent="0.2">
      <c r="A49" s="14"/>
      <c r="B49" s="14"/>
      <c r="C49" s="13"/>
      <c r="D49" s="13"/>
      <c r="E49" s="13"/>
      <c r="F49" s="20"/>
      <c r="G49" s="20"/>
      <c r="H49" s="20"/>
      <c r="I49" s="20"/>
      <c r="J49" s="20"/>
    </row>
    <row r="50" spans="1:10" s="10" customFormat="1" x14ac:dyDescent="0.2">
      <c r="A50" s="14"/>
      <c r="B50" s="14"/>
      <c r="C50" s="13"/>
      <c r="D50" s="13"/>
      <c r="E50" s="13"/>
      <c r="F50" s="20"/>
      <c r="G50" s="20"/>
      <c r="H50" s="20"/>
      <c r="I50" s="20"/>
      <c r="J50" s="20"/>
    </row>
    <row r="51" spans="1:10" s="10" customFormat="1" x14ac:dyDescent="0.2">
      <c r="A51" s="14"/>
      <c r="B51" s="14"/>
      <c r="C51" s="13"/>
      <c r="D51" s="13"/>
      <c r="E51" s="13"/>
      <c r="F51" s="20"/>
      <c r="G51" s="20"/>
      <c r="H51" s="20"/>
      <c r="I51" s="20"/>
      <c r="J51" s="20"/>
    </row>
    <row r="52" spans="1:10" s="10" customFormat="1" x14ac:dyDescent="0.2">
      <c r="A52" s="14"/>
      <c r="B52" s="14"/>
      <c r="C52" s="13"/>
      <c r="D52" s="13"/>
      <c r="E52" s="13"/>
      <c r="F52" s="20"/>
      <c r="G52" s="20"/>
      <c r="H52" s="20"/>
      <c r="I52" s="20"/>
      <c r="J52" s="20"/>
    </row>
    <row r="53" spans="1:10" s="10" customFormat="1" x14ac:dyDescent="0.2">
      <c r="A53" s="14"/>
      <c r="B53" s="14"/>
      <c r="C53" s="13"/>
      <c r="D53" s="13"/>
      <c r="E53" s="13"/>
      <c r="F53" s="20"/>
      <c r="G53" s="20"/>
      <c r="H53" s="20"/>
      <c r="I53" s="20"/>
      <c r="J53" s="20"/>
    </row>
    <row r="54" spans="1:10" s="19" customFormat="1" ht="25.5" x14ac:dyDescent="0.2">
      <c r="A54" s="7" t="s">
        <v>25</v>
      </c>
      <c r="B54" s="69" t="s">
        <v>20</v>
      </c>
      <c r="C54" s="45" t="s">
        <v>21</v>
      </c>
      <c r="D54" s="8" t="s">
        <v>24</v>
      </c>
      <c r="E54" s="8" t="s">
        <v>30</v>
      </c>
      <c r="F54" s="9" t="s">
        <v>29</v>
      </c>
      <c r="G54" s="9" t="s">
        <v>27</v>
      </c>
      <c r="H54" s="9" t="s">
        <v>23</v>
      </c>
      <c r="I54" s="9" t="s">
        <v>26</v>
      </c>
      <c r="J54" s="9" t="s">
        <v>33</v>
      </c>
    </row>
    <row r="56" spans="1:10" x14ac:dyDescent="0.2">
      <c r="C56" s="25" t="str">
        <f>$C$24</f>
        <v>15. Zsaluzás és állványozás</v>
      </c>
    </row>
    <row r="58" spans="1:10" ht="25.5" x14ac:dyDescent="0.2">
      <c r="A58" s="6">
        <v>1</v>
      </c>
      <c r="B58" s="12" t="s">
        <v>225</v>
      </c>
      <c r="C58" s="12" t="s">
        <v>3037</v>
      </c>
      <c r="D58" s="2">
        <v>245.56</v>
      </c>
      <c r="E58" s="2" t="s">
        <v>1</v>
      </c>
      <c r="F58" s="1">
        <v>0</v>
      </c>
      <c r="G58" s="1">
        <v>0</v>
      </c>
      <c r="H58" s="1">
        <f>ROUND(D58*F58,)</f>
        <v>0</v>
      </c>
      <c r="I58" s="1">
        <f>ROUND(D58*G58,)</f>
        <v>0</v>
      </c>
      <c r="J58" s="1">
        <f>H58+I58</f>
        <v>0</v>
      </c>
    </row>
    <row r="59" spans="1:10" x14ac:dyDescent="0.2">
      <c r="A59" s="47"/>
      <c r="B59" s="48"/>
      <c r="C59" s="24"/>
      <c r="D59" s="23"/>
      <c r="E59" s="23"/>
      <c r="F59" s="11"/>
      <c r="G59" s="11"/>
      <c r="H59" s="11"/>
      <c r="I59" s="11"/>
      <c r="J59" s="11"/>
    </row>
    <row r="60" spans="1:10" x14ac:dyDescent="0.2">
      <c r="C60" s="12" t="str">
        <f>CONCATENATE(Munkanem_15," összesen:")</f>
        <v>15. Zsaluzás és állványozás összesen:</v>
      </c>
      <c r="H60" s="5">
        <f>SUM(H57:H59)</f>
        <v>0</v>
      </c>
      <c r="I60" s="5">
        <f>SUM(I57:I59)</f>
        <v>0</v>
      </c>
      <c r="J60" s="5">
        <f>SUM(J57:J59)</f>
        <v>0</v>
      </c>
    </row>
    <row r="62" spans="1:10" x14ac:dyDescent="0.2">
      <c r="C62" s="25" t="str">
        <f>$C$25</f>
        <v>21. Irtás, föld és sziklamunka</v>
      </c>
    </row>
    <row r="64" spans="1:10" s="10" customFormat="1" ht="51" x14ac:dyDescent="0.2">
      <c r="A64" s="6">
        <v>1</v>
      </c>
      <c r="B64" s="12" t="s">
        <v>3038</v>
      </c>
      <c r="C64" s="12" t="s">
        <v>3039</v>
      </c>
      <c r="D64" s="2">
        <v>71076</v>
      </c>
      <c r="E64" s="2" t="s">
        <v>194</v>
      </c>
      <c r="F64" s="1">
        <v>0</v>
      </c>
      <c r="G64" s="1">
        <v>0</v>
      </c>
      <c r="H64" s="1">
        <f>ROUND(D64*F64,)</f>
        <v>0</v>
      </c>
      <c r="I64" s="1">
        <f>ROUND(D64*G64,)</f>
        <v>0</v>
      </c>
      <c r="J64" s="1">
        <f>H64+I64</f>
        <v>0</v>
      </c>
    </row>
    <row r="65" spans="1:10" s="10" customFormat="1" x14ac:dyDescent="0.2">
      <c r="A65" s="6"/>
      <c r="B65" s="46"/>
      <c r="C65" s="51"/>
      <c r="D65" s="2"/>
      <c r="E65" s="2"/>
      <c r="F65" s="1"/>
      <c r="G65" s="1"/>
      <c r="H65" s="1"/>
      <c r="I65" s="1"/>
      <c r="J65" s="1"/>
    </row>
    <row r="66" spans="1:10" s="10" customFormat="1" ht="38.25" x14ac:dyDescent="0.2">
      <c r="A66" s="6">
        <f>MAX($A$63:A65)+1</f>
        <v>2</v>
      </c>
      <c r="B66" s="12" t="s">
        <v>3040</v>
      </c>
      <c r="C66" s="12" t="s">
        <v>3041</v>
      </c>
      <c r="D66" s="2">
        <v>57850.66</v>
      </c>
      <c r="E66" s="2" t="s">
        <v>194</v>
      </c>
      <c r="F66" s="1">
        <v>0</v>
      </c>
      <c r="G66" s="1">
        <v>0</v>
      </c>
      <c r="H66" s="1">
        <f>ROUND(D66*F66,)</f>
        <v>0</v>
      </c>
      <c r="I66" s="1">
        <f>ROUND(D66*G66,)</f>
        <v>0</v>
      </c>
      <c r="J66" s="1">
        <f>H66+I66</f>
        <v>0</v>
      </c>
    </row>
    <row r="67" spans="1:10" s="10" customFormat="1" x14ac:dyDescent="0.2">
      <c r="A67" s="6"/>
      <c r="B67" s="46"/>
      <c r="C67" s="51"/>
      <c r="D67" s="2"/>
      <c r="E67" s="2"/>
      <c r="F67" s="1"/>
      <c r="G67" s="1"/>
      <c r="H67" s="1"/>
      <c r="I67" s="1"/>
      <c r="J67" s="1"/>
    </row>
    <row r="68" spans="1:10" s="10" customFormat="1" ht="38.25" x14ac:dyDescent="0.2">
      <c r="A68" s="6">
        <f>MAX($A$63:A67)+1</f>
        <v>3</v>
      </c>
      <c r="B68" s="12" t="s">
        <v>3042</v>
      </c>
      <c r="C68" s="12" t="s">
        <v>3043</v>
      </c>
      <c r="D68" s="2">
        <v>71076</v>
      </c>
      <c r="E68" s="2" t="s">
        <v>194</v>
      </c>
      <c r="F68" s="1">
        <v>0</v>
      </c>
      <c r="G68" s="1">
        <v>0</v>
      </c>
      <c r="H68" s="1">
        <f>ROUND(D68*F68,)</f>
        <v>0</v>
      </c>
      <c r="I68" s="1">
        <f>ROUND(D68*G68,)</f>
        <v>0</v>
      </c>
      <c r="J68" s="1">
        <f>H68+I68</f>
        <v>0</v>
      </c>
    </row>
    <row r="69" spans="1:10" s="10" customFormat="1" x14ac:dyDescent="0.2">
      <c r="A69" s="6"/>
      <c r="B69" s="46"/>
      <c r="C69" s="51"/>
      <c r="D69" s="2"/>
      <c r="E69" s="2"/>
      <c r="F69" s="1"/>
      <c r="G69" s="1"/>
      <c r="H69" s="1"/>
      <c r="I69" s="1"/>
      <c r="J69" s="1"/>
    </row>
    <row r="70" spans="1:10" s="10" customFormat="1" ht="38.25" x14ac:dyDescent="0.2">
      <c r="A70" s="6">
        <f>MAX($A$63:A69)+1</f>
        <v>4</v>
      </c>
      <c r="B70" s="27" t="s">
        <v>50</v>
      </c>
      <c r="C70" s="12" t="s">
        <v>3044</v>
      </c>
      <c r="D70" s="2">
        <v>4388.51</v>
      </c>
      <c r="E70" s="2" t="s">
        <v>1</v>
      </c>
      <c r="F70" s="1">
        <v>0</v>
      </c>
      <c r="G70" s="1">
        <v>0</v>
      </c>
      <c r="H70" s="1">
        <f>ROUND(D70*F70,)</f>
        <v>0</v>
      </c>
      <c r="I70" s="1">
        <f>ROUND(D70*G70,)</f>
        <v>0</v>
      </c>
      <c r="J70" s="1">
        <f>H70+I70</f>
        <v>0</v>
      </c>
    </row>
    <row r="71" spans="1:10" s="10" customFormat="1" x14ac:dyDescent="0.2">
      <c r="A71" s="6"/>
      <c r="B71" s="46"/>
      <c r="C71" s="51"/>
      <c r="D71" s="2"/>
      <c r="E71" s="2"/>
      <c r="F71" s="1"/>
      <c r="G71" s="1"/>
      <c r="H71" s="1"/>
      <c r="I71" s="1"/>
      <c r="J71" s="1"/>
    </row>
    <row r="72" spans="1:10" s="10" customFormat="1" ht="38.25" x14ac:dyDescent="0.2">
      <c r="A72" s="6">
        <f>MAX($A$63:A71)+1</f>
        <v>5</v>
      </c>
      <c r="B72" s="27" t="s">
        <v>50</v>
      </c>
      <c r="C72" s="12" t="s">
        <v>51</v>
      </c>
      <c r="D72" s="2">
        <v>57850.66</v>
      </c>
      <c r="E72" s="2" t="s">
        <v>1</v>
      </c>
      <c r="F72" s="1">
        <v>0</v>
      </c>
      <c r="G72" s="1">
        <v>0</v>
      </c>
      <c r="H72" s="1">
        <f>ROUND(D72*F72,)</f>
        <v>0</v>
      </c>
      <c r="I72" s="1">
        <f>ROUND(D72*G72,)</f>
        <v>0</v>
      </c>
      <c r="J72" s="1">
        <f>H72+I72</f>
        <v>0</v>
      </c>
    </row>
    <row r="73" spans="1:10" x14ac:dyDescent="0.2">
      <c r="A73" s="47"/>
      <c r="B73" s="48"/>
      <c r="C73" s="24"/>
      <c r="D73" s="23"/>
      <c r="E73" s="23"/>
      <c r="F73" s="11"/>
      <c r="G73" s="11"/>
      <c r="H73" s="11"/>
      <c r="I73" s="11"/>
      <c r="J73" s="11"/>
    </row>
    <row r="74" spans="1:10" x14ac:dyDescent="0.2">
      <c r="C74" s="12" t="str">
        <f>CONCATENATE(Munkanem_21," összesen:")</f>
        <v>21. Irtás, föld és sziklamunka összesen:</v>
      </c>
      <c r="H74" s="5">
        <f>SUM(H63:H73)</f>
        <v>0</v>
      </c>
      <c r="I74" s="5">
        <f>SUM(I63:I73)</f>
        <v>0</v>
      </c>
      <c r="J74" s="5">
        <f>SUM(J63:J73)</f>
        <v>0</v>
      </c>
    </row>
    <row r="76" spans="1:10" x14ac:dyDescent="0.2">
      <c r="C76" s="25" t="str">
        <f>$C$26</f>
        <v>31. Helyszíni beton és vasbeton munka</v>
      </c>
    </row>
    <row r="78" spans="1:10" ht="51" x14ac:dyDescent="0.2">
      <c r="A78" s="6">
        <v>1</v>
      </c>
      <c r="B78" s="12" t="s">
        <v>3013</v>
      </c>
      <c r="C78" s="12" t="s">
        <v>3045</v>
      </c>
      <c r="D78" s="273">
        <v>1639.059</v>
      </c>
      <c r="E78" s="2" t="s">
        <v>223</v>
      </c>
      <c r="F78" s="1">
        <v>0</v>
      </c>
      <c r="G78" s="1">
        <v>0</v>
      </c>
      <c r="H78" s="1">
        <f>ROUND(D78*F78,)</f>
        <v>0</v>
      </c>
      <c r="I78" s="1">
        <f>ROUND(D78*G78,)</f>
        <v>0</v>
      </c>
      <c r="J78" s="1">
        <f>H78+I78</f>
        <v>0</v>
      </c>
    </row>
    <row r="79" spans="1:10" x14ac:dyDescent="0.2">
      <c r="D79" s="273"/>
    </row>
    <row r="80" spans="1:10" ht="38.25" x14ac:dyDescent="0.2">
      <c r="A80" s="6">
        <f>MAX($A$77:A79)+1</f>
        <v>2</v>
      </c>
      <c r="B80" s="12" t="s">
        <v>222</v>
      </c>
      <c r="C80" s="12" t="s">
        <v>3046</v>
      </c>
      <c r="D80" s="273">
        <v>979.80899999999997</v>
      </c>
      <c r="E80" s="2" t="s">
        <v>223</v>
      </c>
      <c r="F80" s="1">
        <v>0</v>
      </c>
      <c r="G80" s="1">
        <v>0</v>
      </c>
      <c r="H80" s="1">
        <f>ROUND(D80*F80,)</f>
        <v>0</v>
      </c>
      <c r="I80" s="1">
        <f>ROUND(D80*G80,)</f>
        <v>0</v>
      </c>
      <c r="J80" s="1">
        <f>H80+I80</f>
        <v>0</v>
      </c>
    </row>
    <row r="81" spans="1:10" s="10" customFormat="1" x14ac:dyDescent="0.2">
      <c r="A81" s="6"/>
      <c r="B81" s="46"/>
      <c r="C81" s="12"/>
      <c r="D81" s="2"/>
      <c r="E81" s="2"/>
      <c r="F81" s="1"/>
      <c r="G81" s="1"/>
      <c r="H81" s="1"/>
      <c r="I81" s="1"/>
      <c r="J81" s="1"/>
    </row>
    <row r="82" spans="1:10" s="10" customFormat="1" ht="127.5" x14ac:dyDescent="0.2">
      <c r="A82" s="6">
        <f>MAX($A$77:A81)+1</f>
        <v>3</v>
      </c>
      <c r="B82" s="12" t="s">
        <v>3047</v>
      </c>
      <c r="C82" s="12" t="s">
        <v>3048</v>
      </c>
      <c r="D82" s="2">
        <v>23021.66</v>
      </c>
      <c r="E82" s="4" t="s">
        <v>1</v>
      </c>
      <c r="F82" s="1">
        <v>0</v>
      </c>
      <c r="G82" s="1">
        <v>0</v>
      </c>
      <c r="H82" s="1">
        <f>ROUND(D82*F82,)</f>
        <v>0</v>
      </c>
      <c r="I82" s="1">
        <f>ROUND(D82*G82,)</f>
        <v>0</v>
      </c>
      <c r="J82" s="1">
        <f>H82+I82</f>
        <v>0</v>
      </c>
    </row>
    <row r="83" spans="1:10" s="10" customFormat="1" x14ac:dyDescent="0.2">
      <c r="A83" s="6"/>
      <c r="B83" s="46"/>
      <c r="C83" s="12"/>
      <c r="D83" s="2"/>
      <c r="E83" s="2"/>
      <c r="F83" s="1"/>
      <c r="G83" s="1"/>
      <c r="H83" s="1"/>
      <c r="I83" s="1"/>
      <c r="J83" s="1"/>
    </row>
    <row r="84" spans="1:10" s="10" customFormat="1" ht="127.5" x14ac:dyDescent="0.2">
      <c r="A84" s="6">
        <f>MAX($A$77:A83)+1</f>
        <v>4</v>
      </c>
      <c r="B84" s="12" t="s">
        <v>3047</v>
      </c>
      <c r="C84" s="12" t="s">
        <v>3049</v>
      </c>
      <c r="D84" s="2">
        <v>34829</v>
      </c>
      <c r="E84" s="4" t="s">
        <v>1</v>
      </c>
      <c r="F84" s="1">
        <v>0</v>
      </c>
      <c r="G84" s="1">
        <v>0</v>
      </c>
      <c r="H84" s="1">
        <f>ROUND(D84*F84,)</f>
        <v>0</v>
      </c>
      <c r="I84" s="1">
        <f>ROUND(D84*G84,)</f>
        <v>0</v>
      </c>
      <c r="J84" s="1">
        <f>H84+I84</f>
        <v>0</v>
      </c>
    </row>
    <row r="85" spans="1:10" s="10" customFormat="1" x14ac:dyDescent="0.2">
      <c r="A85" s="6"/>
      <c r="B85" s="46"/>
      <c r="C85" s="12"/>
      <c r="D85" s="2"/>
      <c r="E85" s="2"/>
      <c r="F85" s="1"/>
      <c r="G85" s="1"/>
      <c r="H85" s="1"/>
      <c r="I85" s="1"/>
      <c r="J85" s="1"/>
    </row>
    <row r="86" spans="1:10" s="10" customFormat="1" ht="63.75" x14ac:dyDescent="0.2">
      <c r="A86" s="6">
        <f>MAX($A$77:A85)+1</f>
        <v>5</v>
      </c>
      <c r="B86" s="12" t="s">
        <v>224</v>
      </c>
      <c r="C86" s="12" t="s">
        <v>3050</v>
      </c>
      <c r="D86" s="2">
        <v>809.17</v>
      </c>
      <c r="E86" s="4" t="s">
        <v>194</v>
      </c>
      <c r="F86" s="1">
        <v>0</v>
      </c>
      <c r="G86" s="1">
        <v>0</v>
      </c>
      <c r="H86" s="1">
        <f>ROUND(D86*F86,)</f>
        <v>0</v>
      </c>
      <c r="I86" s="1">
        <f>ROUND(D86*G86,)</f>
        <v>0</v>
      </c>
      <c r="J86" s="1">
        <f>H86+I86</f>
        <v>0</v>
      </c>
    </row>
    <row r="87" spans="1:10" s="10" customFormat="1" x14ac:dyDescent="0.2">
      <c r="A87" s="6"/>
      <c r="B87" s="46"/>
      <c r="C87" s="12"/>
      <c r="D87" s="2"/>
      <c r="E87" s="2"/>
      <c r="F87" s="1"/>
      <c r="G87" s="1"/>
      <c r="H87" s="1"/>
      <c r="I87" s="1"/>
      <c r="J87" s="1"/>
    </row>
    <row r="88" spans="1:10" s="10" customFormat="1" ht="25.5" x14ac:dyDescent="0.2">
      <c r="A88" s="6">
        <f>MAX($A$77:A87)+1</f>
        <v>6</v>
      </c>
      <c r="B88" s="12" t="s">
        <v>3051</v>
      </c>
      <c r="C88" s="12" t="s">
        <v>3052</v>
      </c>
      <c r="D88" s="4">
        <v>988.87</v>
      </c>
      <c r="E88" s="2" t="s">
        <v>62</v>
      </c>
      <c r="F88" s="1">
        <v>0</v>
      </c>
      <c r="G88" s="1">
        <v>0</v>
      </c>
      <c r="H88" s="1">
        <f>ROUND(D88*F88,)</f>
        <v>0</v>
      </c>
      <c r="I88" s="1">
        <f>ROUND(D88*G88,)</f>
        <v>0</v>
      </c>
      <c r="J88" s="1">
        <f>H88+I88</f>
        <v>0</v>
      </c>
    </row>
    <row r="89" spans="1:10" s="10" customFormat="1" x14ac:dyDescent="0.2">
      <c r="A89" s="6"/>
      <c r="B89" s="46"/>
      <c r="C89" s="12"/>
      <c r="D89" s="2"/>
      <c r="E89" s="2"/>
      <c r="F89" s="1"/>
      <c r="G89" s="1"/>
      <c r="H89" s="1"/>
      <c r="I89" s="1"/>
      <c r="J89" s="1"/>
    </row>
    <row r="90" spans="1:10" s="10" customFormat="1" ht="25.5" x14ac:dyDescent="0.2">
      <c r="A90" s="6">
        <f>MAX($A$77:A89)+1</f>
        <v>7</v>
      </c>
      <c r="B90" s="12" t="s">
        <v>3051</v>
      </c>
      <c r="C90" s="12" t="s">
        <v>3053</v>
      </c>
      <c r="D90" s="4">
        <v>4.6859999999999999</v>
      </c>
      <c r="E90" s="2" t="s">
        <v>223</v>
      </c>
      <c r="F90" s="1">
        <v>0</v>
      </c>
      <c r="G90" s="1">
        <v>0</v>
      </c>
      <c r="H90" s="1">
        <f>ROUND(D90*F90,)</f>
        <v>0</v>
      </c>
      <c r="I90" s="1">
        <f>ROUND(D90*G90,)</f>
        <v>0</v>
      </c>
      <c r="J90" s="1">
        <f>H90+I90</f>
        <v>0</v>
      </c>
    </row>
    <row r="91" spans="1:10" s="10" customFormat="1" x14ac:dyDescent="0.2">
      <c r="A91" s="6"/>
      <c r="B91" s="46"/>
      <c r="C91" s="12"/>
      <c r="D91" s="2"/>
      <c r="E91" s="2"/>
      <c r="F91" s="1"/>
      <c r="G91" s="1"/>
      <c r="H91" s="1"/>
      <c r="I91" s="1"/>
      <c r="J91" s="1"/>
    </row>
    <row r="92" spans="1:10" s="10" customFormat="1" ht="51" x14ac:dyDescent="0.2">
      <c r="A92" s="6">
        <f>MAX($A$77:A91)+1</f>
        <v>8</v>
      </c>
      <c r="B92" s="12" t="s">
        <v>3054</v>
      </c>
      <c r="C92" s="12" t="s">
        <v>3055</v>
      </c>
      <c r="D92" s="2">
        <v>3874.19</v>
      </c>
      <c r="E92" s="4" t="s">
        <v>62</v>
      </c>
      <c r="F92" s="1">
        <v>0</v>
      </c>
      <c r="G92" s="1">
        <v>0</v>
      </c>
      <c r="H92" s="1">
        <f>ROUND(D92*F92,)</f>
        <v>0</v>
      </c>
      <c r="I92" s="1">
        <f>ROUND(D92*G92,)</f>
        <v>0</v>
      </c>
      <c r="J92" s="1">
        <f>H92+I92</f>
        <v>0</v>
      </c>
    </row>
    <row r="93" spans="1:10" s="10" customFormat="1" x14ac:dyDescent="0.2">
      <c r="A93" s="6"/>
      <c r="B93" s="46"/>
      <c r="C93" s="12"/>
      <c r="D93" s="2"/>
      <c r="E93" s="2"/>
      <c r="F93" s="1"/>
      <c r="G93" s="1"/>
      <c r="H93" s="1"/>
      <c r="I93" s="1"/>
      <c r="J93" s="1"/>
    </row>
    <row r="94" spans="1:10" s="10" customFormat="1" ht="51" x14ac:dyDescent="0.2">
      <c r="A94" s="6">
        <f>MAX($A$77:A93)+1</f>
        <v>9</v>
      </c>
      <c r="B94" s="12" t="s">
        <v>3054</v>
      </c>
      <c r="C94" s="12" t="s">
        <v>3056</v>
      </c>
      <c r="D94" s="2">
        <v>181.63</v>
      </c>
      <c r="E94" s="4" t="s">
        <v>62</v>
      </c>
      <c r="F94" s="1">
        <v>0</v>
      </c>
      <c r="G94" s="1">
        <v>0</v>
      </c>
      <c r="H94" s="1">
        <f>ROUND(D94*F94,)</f>
        <v>0</v>
      </c>
      <c r="I94" s="1">
        <f>ROUND(D94*G94,)</f>
        <v>0</v>
      </c>
      <c r="J94" s="1">
        <f>H94+I94</f>
        <v>0</v>
      </c>
    </row>
    <row r="95" spans="1:10" s="10" customFormat="1" x14ac:dyDescent="0.2">
      <c r="A95" s="6"/>
      <c r="B95" s="46"/>
      <c r="C95" s="12"/>
      <c r="D95" s="2"/>
      <c r="E95" s="2"/>
      <c r="F95" s="1"/>
      <c r="G95" s="1"/>
      <c r="H95" s="1"/>
      <c r="I95" s="1"/>
      <c r="J95" s="1"/>
    </row>
    <row r="96" spans="1:10" s="10" customFormat="1" ht="63.75" x14ac:dyDescent="0.2">
      <c r="A96" s="6">
        <f>MAX($A$77:A95)+1</f>
        <v>10</v>
      </c>
      <c r="B96" s="12" t="s">
        <v>3054</v>
      </c>
      <c r="C96" s="12" t="s">
        <v>3057</v>
      </c>
      <c r="D96" s="2">
        <v>30</v>
      </c>
      <c r="E96" s="4" t="s">
        <v>62</v>
      </c>
      <c r="F96" s="1">
        <v>0</v>
      </c>
      <c r="G96" s="1">
        <v>0</v>
      </c>
      <c r="H96" s="1">
        <f>ROUND(D96*F96,)</f>
        <v>0</v>
      </c>
      <c r="I96" s="1">
        <f>ROUND(D96*G96,)</f>
        <v>0</v>
      </c>
      <c r="J96" s="1">
        <f>H96+I96</f>
        <v>0</v>
      </c>
    </row>
    <row r="97" spans="1:10" x14ac:dyDescent="0.2">
      <c r="A97" s="47"/>
      <c r="B97" s="48"/>
      <c r="C97" s="24"/>
      <c r="D97" s="23"/>
      <c r="E97" s="23"/>
      <c r="F97" s="11"/>
      <c r="G97" s="11"/>
      <c r="H97" s="11"/>
      <c r="I97" s="11"/>
      <c r="J97" s="11"/>
    </row>
    <row r="98" spans="1:10" x14ac:dyDescent="0.2">
      <c r="C98" s="12" t="str">
        <f>CONCATENATE(Munkanem_31," összesen:")</f>
        <v>31. Helyszíni beton és vasbeton munka összesen:</v>
      </c>
      <c r="H98" s="5">
        <f>SUM(H77:H97)</f>
        <v>0</v>
      </c>
      <c r="I98" s="5">
        <f>SUM(I77:I97)</f>
        <v>0</v>
      </c>
      <c r="J98" s="5">
        <f>SUM(J77:J97)</f>
        <v>0</v>
      </c>
    </row>
    <row r="100" spans="1:10" x14ac:dyDescent="0.2">
      <c r="C100" s="25" t="str">
        <f>$C$27</f>
        <v>42. Burkolás</v>
      </c>
    </row>
    <row r="101" spans="1:10" s="10" customFormat="1" x14ac:dyDescent="0.2">
      <c r="A101" s="6"/>
      <c r="B101" s="46"/>
      <c r="C101" s="12"/>
      <c r="D101" s="2"/>
      <c r="E101" s="2"/>
      <c r="F101" s="1"/>
      <c r="G101" s="1"/>
      <c r="H101" s="1"/>
      <c r="I101" s="1"/>
      <c r="J101" s="1"/>
    </row>
    <row r="102" spans="1:10" ht="102" x14ac:dyDescent="0.2">
      <c r="A102" s="6">
        <v>1</v>
      </c>
      <c r="B102" s="12" t="s">
        <v>3058</v>
      </c>
      <c r="C102" s="12" t="s">
        <v>3059</v>
      </c>
      <c r="D102" s="2">
        <v>57850.66</v>
      </c>
      <c r="E102" s="2" t="s">
        <v>1</v>
      </c>
      <c r="F102" s="1">
        <v>0</v>
      </c>
      <c r="G102" s="1">
        <v>0</v>
      </c>
      <c r="H102" s="1">
        <f>ROUND(D102*F102,)</f>
        <v>0</v>
      </c>
      <c r="I102" s="1">
        <f>ROUND(D102*G102,)</f>
        <v>0</v>
      </c>
      <c r="J102" s="1">
        <f>H102+I102</f>
        <v>0</v>
      </c>
    </row>
    <row r="103" spans="1:10" x14ac:dyDescent="0.2">
      <c r="A103" s="47"/>
      <c r="B103" s="48"/>
      <c r="C103" s="24"/>
      <c r="D103" s="23"/>
      <c r="E103" s="23"/>
      <c r="F103" s="11"/>
      <c r="G103" s="11"/>
      <c r="H103" s="11"/>
      <c r="I103" s="11"/>
      <c r="J103" s="11"/>
    </row>
    <row r="104" spans="1:10" x14ac:dyDescent="0.2">
      <c r="C104" s="12" t="str">
        <f>CONCATENATE(Munkanem_42," összesen:")</f>
        <v>42. Burkolás összesen:</v>
      </c>
      <c r="H104" s="5">
        <f>SUM(H102:H103)</f>
        <v>0</v>
      </c>
      <c r="I104" s="5">
        <f>SUM(I102:I103)</f>
        <v>0</v>
      </c>
      <c r="J104" s="5">
        <f>SUM(J102:J103)</f>
        <v>0</v>
      </c>
    </row>
    <row r="106" spans="1:10" x14ac:dyDescent="0.2">
      <c r="C106" s="25" t="str">
        <f>$C$28</f>
        <v>48. Szigetelés</v>
      </c>
    </row>
    <row r="108" spans="1:10" ht="63.75" x14ac:dyDescent="0.2">
      <c r="A108" s="6">
        <v>1</v>
      </c>
      <c r="B108" s="12" t="s">
        <v>167</v>
      </c>
      <c r="C108" s="12" t="s">
        <v>168</v>
      </c>
      <c r="D108" s="2">
        <v>4388.51</v>
      </c>
      <c r="E108" s="2" t="s">
        <v>1</v>
      </c>
      <c r="F108" s="1">
        <v>0</v>
      </c>
      <c r="G108" s="1">
        <v>0</v>
      </c>
      <c r="H108" s="1">
        <f>ROUND(D108*F108,)</f>
        <v>0</v>
      </c>
      <c r="I108" s="1">
        <f>ROUND(D108*G108,)</f>
        <v>0</v>
      </c>
      <c r="J108" s="1">
        <f>H108+I108</f>
        <v>0</v>
      </c>
    </row>
    <row r="109" spans="1:10" s="10" customFormat="1" x14ac:dyDescent="0.2">
      <c r="A109" s="6"/>
      <c r="B109" s="46"/>
      <c r="C109" s="12"/>
      <c r="D109" s="2"/>
      <c r="E109" s="2"/>
      <c r="F109" s="1"/>
      <c r="G109" s="1"/>
      <c r="H109" s="1"/>
      <c r="I109" s="1"/>
      <c r="J109" s="1"/>
    </row>
    <row r="110" spans="1:10" s="10" customFormat="1" ht="89.25" x14ac:dyDescent="0.2">
      <c r="A110" s="6">
        <f>MAX($A$107:A109)+1</f>
        <v>2</v>
      </c>
      <c r="B110" s="12" t="s">
        <v>169</v>
      </c>
      <c r="C110" s="12" t="s">
        <v>3060</v>
      </c>
      <c r="D110" s="2">
        <v>4388.51</v>
      </c>
      <c r="E110" s="2" t="s">
        <v>1</v>
      </c>
      <c r="F110" s="1">
        <v>0</v>
      </c>
      <c r="G110" s="1">
        <v>0</v>
      </c>
      <c r="H110" s="1">
        <f>ROUND(D110*F110,)</f>
        <v>0</v>
      </c>
      <c r="I110" s="1">
        <f>ROUND(D110*G110,)</f>
        <v>0</v>
      </c>
      <c r="J110" s="1">
        <f>H110+I110</f>
        <v>0</v>
      </c>
    </row>
    <row r="111" spans="1:10" s="10" customFormat="1" x14ac:dyDescent="0.2">
      <c r="A111" s="6"/>
      <c r="B111" s="46"/>
      <c r="C111" s="12"/>
      <c r="D111" s="2"/>
      <c r="E111" s="2"/>
      <c r="F111" s="1"/>
      <c r="G111" s="52"/>
      <c r="H111" s="1"/>
      <c r="I111" s="1"/>
      <c r="J111" s="1"/>
    </row>
    <row r="112" spans="1:10" s="10" customFormat="1" ht="51" x14ac:dyDescent="0.2">
      <c r="A112" s="6">
        <f>MAX($A$107:A111)+1</f>
        <v>3</v>
      </c>
      <c r="B112" s="12" t="s">
        <v>52</v>
      </c>
      <c r="C112" s="12" t="s">
        <v>3061</v>
      </c>
      <c r="D112" s="2">
        <v>4388.51</v>
      </c>
      <c r="E112" s="2" t="s">
        <v>1</v>
      </c>
      <c r="F112" s="1">
        <v>0</v>
      </c>
      <c r="G112" s="1">
        <v>0</v>
      </c>
      <c r="H112" s="1">
        <f>ROUND(D112*F112,)</f>
        <v>0</v>
      </c>
      <c r="I112" s="1">
        <f>ROUND(D112*G112,)</f>
        <v>0</v>
      </c>
      <c r="J112" s="1">
        <f>H112+I112</f>
        <v>0</v>
      </c>
    </row>
    <row r="113" spans="1:10" x14ac:dyDescent="0.2">
      <c r="A113" s="47"/>
      <c r="B113" s="48"/>
      <c r="C113" s="24"/>
      <c r="D113" s="23"/>
      <c r="E113" s="23"/>
      <c r="F113" s="11"/>
      <c r="G113" s="11"/>
      <c r="H113" s="11"/>
      <c r="I113" s="11"/>
      <c r="J113" s="11"/>
    </row>
    <row r="114" spans="1:10" x14ac:dyDescent="0.2">
      <c r="C114" s="12" t="str">
        <f>CONCATENATE(Munkanem_48," összesen:")</f>
        <v>48. Szigetelés összesen:</v>
      </c>
      <c r="H114" s="5">
        <f>SUM(H107:H113)</f>
        <v>0</v>
      </c>
      <c r="I114" s="5">
        <f>SUM(I107:I113)</f>
        <v>0</v>
      </c>
      <c r="J114" s="5">
        <f>SUM(J107:J113)</f>
        <v>0</v>
      </c>
    </row>
  </sheetData>
  <mergeCells count="10">
    <mergeCell ref="A41:J41"/>
    <mergeCell ref="A42:J42"/>
    <mergeCell ref="A44:J44"/>
    <mergeCell ref="A46:J46"/>
    <mergeCell ref="A8:J8"/>
    <mergeCell ref="A10:J10"/>
    <mergeCell ref="A11:J11"/>
    <mergeCell ref="A13:J13"/>
    <mergeCell ref="A15:J15"/>
    <mergeCell ref="A39:J39"/>
  </mergeCells>
  <hyperlinks>
    <hyperlink ref="C28" location="Munkanem_48" display="48. Szigetelés" xr:uid="{1715D1FC-4D03-4BF6-8DD2-629DF0B316AE}"/>
    <hyperlink ref="C24" location="Munkanem_15" display="15. Zsaluzás és állványozás" xr:uid="{212E91AD-6FEA-46DD-BCD0-C994CC16E5DE}"/>
    <hyperlink ref="C25" location="Munkanem_21" display="21. Irtás, föld és sziklamunka" xr:uid="{7BF56EBE-5B39-4A6D-8D00-DB3FDA567453}"/>
    <hyperlink ref="C26" location="Munkanem_31" display="31. Helyszíni beton és vasbeton munka" xr:uid="{66E09873-E5FB-40A9-A3AB-0017CA25A383}"/>
    <hyperlink ref="C27" location="Munkanem_42" display="42. Aljzatkészítés, hideg- és melegburkolatok készítése" xr:uid="{577D3B6D-0E6D-496B-AA94-C3784E78A3D5}"/>
  </hyperlinks>
  <printOptions horizontalCentered="1"/>
  <pageMargins left="0.59055118110236227" right="0.59055118110236227" top="0.78740157480314965" bottom="0.78740157480314965" header="0.51181102362204722" footer="0.51181102362204722"/>
  <pageSetup paperSize="9" scale="75" orientation="portrait" horizontalDpi="1200" verticalDpi="1200" r:id="rId1"/>
  <headerFooter>
    <oddFooter>&amp;C&amp;8&amp;P&amp;R&amp;8&amp;F</oddFooter>
  </headerFooter>
  <rowBreaks count="5" manualBreakCount="5">
    <brk id="31" max="7" man="1"/>
    <brk id="61" max="7" man="1"/>
    <brk id="75" max="7" man="1"/>
    <brk id="99" max="7" man="1"/>
    <brk id="105" max="7"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Munkalapok</vt:lpstr>
      </vt:variant>
      <vt:variant>
        <vt:i4>56</vt:i4>
      </vt:variant>
      <vt:variant>
        <vt:lpstr>Névvel ellátott tartományok</vt:lpstr>
      </vt:variant>
      <vt:variant>
        <vt:i4>104</vt:i4>
      </vt:variant>
    </vt:vector>
  </HeadingPairs>
  <TitlesOfParts>
    <vt:vector size="160" baseType="lpstr">
      <vt:lpstr>Főösszesítő</vt:lpstr>
      <vt:lpstr>1_Felvonulás</vt:lpstr>
      <vt:lpstr>2.1_Földmunkák</vt:lpstr>
      <vt:lpstr>2.2_Vízellátás </vt:lpstr>
      <vt:lpstr>2.3_Csatornázás </vt:lpstr>
      <vt:lpstr>2.4_Esővíz elvezetés </vt:lpstr>
      <vt:lpstr>2.5_Elektr_villámvédelem</vt:lpstr>
      <vt:lpstr>3_Alapozás</vt:lpstr>
      <vt:lpstr>4_Padló</vt:lpstr>
      <vt:lpstr>5_Szerkezet építés</vt:lpstr>
      <vt:lpstr>6_18_ÉP_összesítők_egyben</vt:lpstr>
      <vt:lpstr>ÉP_Csarnok</vt:lpstr>
      <vt:lpstr>ÉP_Verwaltung</vt:lpstr>
      <vt:lpstr>ÉP_EWM Theke</vt:lpstr>
      <vt:lpstr>ÉP_Porta</vt:lpstr>
      <vt:lpstr>ÉP_Sprinkler_Trafó</vt:lpstr>
      <vt:lpstr>ÉP_konszignáció</vt:lpstr>
      <vt:lpstr>19_Lift</vt:lpstr>
      <vt:lpstr>20_Kertészet</vt:lpstr>
      <vt:lpstr>21_22_Gépészeti Főösszesítő</vt:lpstr>
      <vt:lpstr>21_1_Külső közmű_Csat</vt:lpstr>
      <vt:lpstr>21_2_Külső közmű_V-G</vt:lpstr>
      <vt:lpstr>21_3_Külső közmű esővíz</vt:lpstr>
      <vt:lpstr>22_1_Víz-Csat (belső)</vt:lpstr>
      <vt:lpstr>22_2_Gázellátás</vt:lpstr>
      <vt:lpstr>22_3_Fűtési rendszer</vt:lpstr>
      <vt:lpstr>22_4_Hűtési rendszer</vt:lpstr>
      <vt:lpstr>22_5_Légtechnika</vt:lpstr>
      <vt:lpstr>22_6_Tüzivíz</vt:lpstr>
      <vt:lpstr>22_7_Sprinkler épület</vt:lpstr>
      <vt:lpstr>22_8_Portaépület</vt:lpstr>
      <vt:lpstr>23_Hő- és füstelvezetés</vt:lpstr>
      <vt:lpstr>24_Sprinkler Főösszesítő</vt:lpstr>
      <vt:lpstr>24_1_Sprinkler</vt:lpstr>
      <vt:lpstr>24_2_Gázzaloltó</vt:lpstr>
      <vt:lpstr>25_Út</vt:lpstr>
      <vt:lpstr>26_Töltőállomás Főösszesítő </vt:lpstr>
      <vt:lpstr>26_1_Töltőállomás_technológia</vt:lpstr>
      <vt:lpstr>26_2_Töltőállomás_alapozás</vt:lpstr>
      <vt:lpstr>26_3_Töltőállomás_elektromos</vt:lpstr>
      <vt:lpstr>27_Elektromos főösszesítő</vt:lpstr>
      <vt:lpstr>27_1_Erősáram</vt:lpstr>
      <vt:lpstr>27_2_Villámvédelem</vt:lpstr>
      <vt:lpstr>27_3_Potenciálkiegyenlítés</vt:lpstr>
      <vt:lpstr>27_4_Hő-és füstelvezetés</vt:lpstr>
      <vt:lpstr>27_5_Beléptető</vt:lpstr>
      <vt:lpstr>27_5_Betörésjelző</vt:lpstr>
      <vt:lpstr>27_5_Gázérzékelő</vt:lpstr>
      <vt:lpstr>27_5_Hangrendszer</vt:lpstr>
      <vt:lpstr>27_5_Kaputelefon</vt:lpstr>
      <vt:lpstr>27_5_Strukturált</vt:lpstr>
      <vt:lpstr>27_5_Video</vt:lpstr>
      <vt:lpstr>27_6_Tűzjelző</vt:lpstr>
      <vt:lpstr>27_7_MSR</vt:lpstr>
      <vt:lpstr>28_Egyéb</vt:lpstr>
      <vt:lpstr>Általános</vt:lpstr>
      <vt:lpstr>'19_Lift'!Felvonó_01</vt:lpstr>
      <vt:lpstr>'1_Felvonulás'!Munkanem_12</vt:lpstr>
      <vt:lpstr>'3_Alapozás'!Munkanem_15</vt:lpstr>
      <vt:lpstr>'4_Padló'!Munkanem_15</vt:lpstr>
      <vt:lpstr>ÉP_Csarnok!Munkanem_15</vt:lpstr>
      <vt:lpstr>'ÉP_EWM Theke'!Munkanem_15</vt:lpstr>
      <vt:lpstr>ÉP_Porta!Munkanem_15</vt:lpstr>
      <vt:lpstr>ÉP_Sprinkler_Trafó!Munkanem_15</vt:lpstr>
      <vt:lpstr>ÉP_Verwaltung!Munkanem_15</vt:lpstr>
      <vt:lpstr>'2.1_Földmunkák'!Munkanem_21</vt:lpstr>
      <vt:lpstr>'4_Padló'!Munkanem_21</vt:lpstr>
      <vt:lpstr>'ÉP_EWM Theke'!Munkanem_21</vt:lpstr>
      <vt:lpstr>'2.1_Földmunkák'!Munkanem_22</vt:lpstr>
      <vt:lpstr>'3_Alapozás'!Munkanem_23</vt:lpstr>
      <vt:lpstr>'5_Szerkezet építés'!Munkanem_23</vt:lpstr>
      <vt:lpstr>'3_Alapozás'!Munkanem_31</vt:lpstr>
      <vt:lpstr>'4_Padló'!Munkanem_31</vt:lpstr>
      <vt:lpstr>'5_Szerkezet építés'!Munkanem_31</vt:lpstr>
      <vt:lpstr>'ÉP_EWM Theke'!Munkanem_31</vt:lpstr>
      <vt:lpstr>ÉP_Porta!Munkanem_31</vt:lpstr>
      <vt:lpstr>ÉP_Sprinkler_Trafó!Munkanem_31</vt:lpstr>
      <vt:lpstr>ÉP_Verwaltung!Munkanem_31</vt:lpstr>
      <vt:lpstr>'3_Alapozás'!Munkanem_32</vt:lpstr>
      <vt:lpstr>'5_Szerkezet építés'!Munkanem_32</vt:lpstr>
      <vt:lpstr>'ÉP_EWM Theke'!Munkanem_32</vt:lpstr>
      <vt:lpstr>ÉP_Porta!Munkanem_32</vt:lpstr>
      <vt:lpstr>'ÉP_EWM Theke'!Munkanem_33</vt:lpstr>
      <vt:lpstr>ÉP_Porta!Munkanem_33</vt:lpstr>
      <vt:lpstr>ÉP_Verwaltung!Munkanem_33</vt:lpstr>
      <vt:lpstr>'5_Szerkezet építés'!Munkanem_34</vt:lpstr>
      <vt:lpstr>ÉP_Csarnok!Munkanem_34</vt:lpstr>
      <vt:lpstr>ÉP_Porta!Munkanem_34</vt:lpstr>
      <vt:lpstr>'ÉP_EWM Theke'!Munkanem_36</vt:lpstr>
      <vt:lpstr>ÉP_Porta!Munkanem_36</vt:lpstr>
      <vt:lpstr>ÉP_Sprinkler_Trafó!Munkanem_36</vt:lpstr>
      <vt:lpstr>ÉP_Verwaltung!Munkanem_36</vt:lpstr>
      <vt:lpstr>ÉP_Csarnok!Munkanem_39</vt:lpstr>
      <vt:lpstr>'ÉP_EWM Theke'!Munkanem_39</vt:lpstr>
      <vt:lpstr>ÉP_Porta!Munkanem_39</vt:lpstr>
      <vt:lpstr>ÉP_Verwaltung!Munkanem_39</vt:lpstr>
      <vt:lpstr>'4_Padló'!Munkanem_42</vt:lpstr>
      <vt:lpstr>ÉP_Csarnok!Munkanem_42</vt:lpstr>
      <vt:lpstr>'ÉP_EWM Theke'!Munkanem_42</vt:lpstr>
      <vt:lpstr>ÉP_Porta!Munkanem_42</vt:lpstr>
      <vt:lpstr>ÉP_Verwaltung!Munkanem_42</vt:lpstr>
      <vt:lpstr>ÉP_Csarnok!Munkanem_43</vt:lpstr>
      <vt:lpstr>'ÉP_EWM Theke'!Munkanem_43</vt:lpstr>
      <vt:lpstr>ÉP_Porta!Munkanem_43</vt:lpstr>
      <vt:lpstr>ÉP_Sprinkler_Trafó!Munkanem_43</vt:lpstr>
      <vt:lpstr>ÉP_Verwaltung!Munkanem_43</vt:lpstr>
      <vt:lpstr>'2.1_Földmunkák'!Munkanem_45</vt:lpstr>
      <vt:lpstr>ÉP_Csarnok!Munkanem_47</vt:lpstr>
      <vt:lpstr>'ÉP_EWM Theke'!Munkanem_47</vt:lpstr>
      <vt:lpstr>ÉP_Porta!Munkanem_47</vt:lpstr>
      <vt:lpstr>ÉP_Sprinkler_Trafó!Munkanem_47</vt:lpstr>
      <vt:lpstr>ÉP_Verwaltung!Munkanem_47</vt:lpstr>
      <vt:lpstr>'3_Alapozás'!Munkanem_48</vt:lpstr>
      <vt:lpstr>'4_Padló'!Munkanem_48</vt:lpstr>
      <vt:lpstr>ÉP_Csarnok!Munkanem_48</vt:lpstr>
      <vt:lpstr>'ÉP_EWM Theke'!Munkanem_48</vt:lpstr>
      <vt:lpstr>ÉP_Porta!Munkanem_48</vt:lpstr>
      <vt:lpstr>ÉP_Sprinkler_Trafó!Munkanem_48</vt:lpstr>
      <vt:lpstr>ÉP_Verwaltung!Munkanem_48</vt:lpstr>
      <vt:lpstr>ÉP_Verwaltung!Munkanem_62</vt:lpstr>
      <vt:lpstr>ÉP_Verwaltung!Munkanem_91</vt:lpstr>
      <vt:lpstr>ÉP_Verwaltung!Munkanem_95</vt:lpstr>
      <vt:lpstr>ÉP_konszignáció!Munkanem01</vt:lpstr>
      <vt:lpstr>'20_Kertészet'!Munkanem02</vt:lpstr>
      <vt:lpstr>ÉP_konszignáció!Munkanem02</vt:lpstr>
      <vt:lpstr>ÉP_konszignáció!Munkanem03</vt:lpstr>
      <vt:lpstr>ÉP_konszignáció!Munkanem04</vt:lpstr>
      <vt:lpstr>ÉP_konszignáció!Munkanem05</vt:lpstr>
      <vt:lpstr>ÉP_konszignáció!Munkanem06</vt:lpstr>
      <vt:lpstr>ÉP_konszignáció!Munkanem07</vt:lpstr>
      <vt:lpstr>ÉP_konszignáció!Munkanem08</vt:lpstr>
      <vt:lpstr>ÉP_konszignáció!Munkanem09</vt:lpstr>
      <vt:lpstr>ÉP_konszignáció!Munkanem10</vt:lpstr>
      <vt:lpstr>Általános!Nyomtatási_cím</vt:lpstr>
      <vt:lpstr>'1_Felvonulás'!Nyomtatási_terület</vt:lpstr>
      <vt:lpstr>'19_Lift'!Nyomtatási_terület</vt:lpstr>
      <vt:lpstr>'2.1_Földmunkák'!Nyomtatási_terület</vt:lpstr>
      <vt:lpstr>'2.2_Vízellátás '!Nyomtatási_terület</vt:lpstr>
      <vt:lpstr>'2.3_Csatornázás '!Nyomtatási_terület</vt:lpstr>
      <vt:lpstr>'2.4_Esővíz elvezetés '!Nyomtatási_terület</vt:lpstr>
      <vt:lpstr>'2.5_Elektr_villámvédelem'!Nyomtatási_terület</vt:lpstr>
      <vt:lpstr>'20_Kertészet'!Nyomtatási_terület</vt:lpstr>
      <vt:lpstr>'21_22_Gépészeti Főösszesítő'!Nyomtatási_terület</vt:lpstr>
      <vt:lpstr>'23_Hő- és füstelvezetés'!Nyomtatási_terület</vt:lpstr>
      <vt:lpstr>'24_Sprinkler Főösszesítő'!Nyomtatási_terület</vt:lpstr>
      <vt:lpstr>'25_Út'!Nyomtatási_terület</vt:lpstr>
      <vt:lpstr>'26_Töltőállomás Főösszesítő '!Nyomtatási_terület</vt:lpstr>
      <vt:lpstr>'27_7_MSR'!Nyomtatási_terület</vt:lpstr>
      <vt:lpstr>'3_Alapozás'!Nyomtatási_terület</vt:lpstr>
      <vt:lpstr>'4_Padló'!Nyomtatási_terület</vt:lpstr>
      <vt:lpstr>'5_Szerkezet építés'!Nyomtatási_terület</vt:lpstr>
      <vt:lpstr>'6_18_ÉP_összesítők_egyben'!Nyomtatási_terület</vt:lpstr>
      <vt:lpstr>Általános!Nyomtatási_terület</vt:lpstr>
      <vt:lpstr>ÉP_Csarnok!Nyomtatási_terület</vt:lpstr>
      <vt:lpstr>'ÉP_EWM Theke'!Nyomtatási_terület</vt:lpstr>
      <vt:lpstr>ÉP_konszignáció!Nyomtatási_terület</vt:lpstr>
      <vt:lpstr>ÉP_Porta!Nyomtatási_terület</vt:lpstr>
      <vt:lpstr>ÉP_Sprinkler_Trafó!Nyomtatási_terület</vt:lpstr>
      <vt:lpstr>ÉP_Verwaltung!Nyomtatási_terület</vt:lpstr>
      <vt:lpstr>Főösszesítő!Nyomtatási_terület</vt:lpstr>
    </vt:vector>
  </TitlesOfParts>
  <Company>Archi-Modul Kft.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Schneider József</dc:creator>
  <cp:lastModifiedBy>Marton Tihanyi</cp:lastModifiedBy>
  <cp:lastPrinted>2019-10-15T19:02:25Z</cp:lastPrinted>
  <dcterms:created xsi:type="dcterms:W3CDTF">2004-01-05T08:44:34Z</dcterms:created>
  <dcterms:modified xsi:type="dcterms:W3CDTF">2021-02-16T09:42:26Z</dcterms:modified>
</cp:coreProperties>
</file>